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лавная" sheetId="1" state="visible" r:id="rId3"/>
    <sheet name="Данные моделей" sheetId="2" state="visible" r:id="rId4"/>
    <sheet name="Карты без модели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<sst xmlns="http://schemas.openxmlformats.org/spreadsheetml/2006/main" count="85249" uniqueCount="2711">
  <si>
    <t xml:space="preserve">HEATrix · Технические данные по моделям</t>
  </si>
  <si>
    <t xml:space="preserve">Нажмите на модель или название раздела. Для поиска используйте фильтр столбца «Модель» или Ctrl+F.</t>
  </si>
  <si>
    <t xml:space="preserve">Тепло и холод показаны в условиях каталога. «—» означает отсутствие значения, а не ноль.</t>
  </si>
  <si>
    <t xml:space="preserve">Модель HEATrix</t>
  </si>
  <si>
    <t xml:space="preserve">Серия</t>
  </si>
  <si>
    <t xml:space="preserve">Тепло, кВт</t>
  </si>
  <si>
    <t xml:space="preserve">Холод, кВт</t>
  </si>
  <si>
    <t xml:space="preserve">Условия тепла / холода</t>
  </si>
  <si>
    <t xml:space="preserve">Электропитание</t>
  </si>
  <si>
    <t xml:space="preserve">Характеристики</t>
  </si>
  <si>
    <t xml:space="preserve">Рабочие точки</t>
  </si>
  <si>
    <t xml:space="preserve">Карты</t>
  </si>
  <si>
    <t xml:space="preserve">Hetrix Aero R290</t>
  </si>
  <si>
    <t xml:space="preserve">2.43–7.33</t>
  </si>
  <si>
    <t xml:space="preserve">2.03–5.35</t>
  </si>
  <si>
    <t xml:space="preserve">A7/W30–35 / A35/W7</t>
  </si>
  <si>
    <t xml:space="preserve">220–240 В / 1~ / 50–60 Гц</t>
  </si>
  <si>
    <t xml:space="preserve">Нет карты</t>
  </si>
  <si>
    <t xml:space="preserve">3.54–10.70</t>
  </si>
  <si>
    <t xml:space="preserve">2.96–7.81</t>
  </si>
  <si>
    <t xml:space="preserve">4.51–14.30</t>
  </si>
  <si>
    <t xml:space="preserve">3.77–9.94</t>
  </si>
  <si>
    <t xml:space="preserve">5.50–16.12</t>
  </si>
  <si>
    <t xml:space="preserve">4.50–12.00</t>
  </si>
  <si>
    <t xml:space="preserve">5.90–18.00</t>
  </si>
  <si>
    <t xml:space="preserve">4.94–13.02</t>
  </si>
  <si>
    <t xml:space="preserve">6.98–24.00</t>
  </si>
  <si>
    <t xml:space="preserve">5.84–15.38</t>
  </si>
  <si>
    <t xml:space="preserve">380–415 В / 3N~ / 50–60 Гц</t>
  </si>
  <si>
    <t xml:space="preserve">5.90–17.84</t>
  </si>
  <si>
    <t xml:space="preserve">4.94–13.01</t>
  </si>
  <si>
    <t xml:space="preserve">8.59–29.95</t>
  </si>
  <si>
    <t xml:space="preserve">7.19–18.93</t>
  </si>
  <si>
    <t xml:space="preserve">11.00–40.00</t>
  </si>
  <si>
    <t xml:space="preserve">9.50–25.00</t>
  </si>
  <si>
    <t xml:space="preserve">Hetrix Aero R32</t>
  </si>
  <si>
    <t xml:space="preserve">2.52–7.35</t>
  </si>
  <si>
    <t xml:space="preserve">2.00–5.00</t>
  </si>
  <si>
    <t xml:space="preserve">3.97–11.84</t>
  </si>
  <si>
    <t xml:space="preserve">2.96–7.50</t>
  </si>
  <si>
    <t xml:space="preserve">4.33–14.01</t>
  </si>
  <si>
    <t xml:space="preserve">3.50–9.94</t>
  </si>
  <si>
    <t xml:space="preserve">6.50–18.00</t>
  </si>
  <si>
    <t xml:space="preserve">4.50–14.00</t>
  </si>
  <si>
    <t xml:space="preserve">7.57–20.51</t>
  </si>
  <si>
    <t xml:space="preserve">4.94–15.01</t>
  </si>
  <si>
    <t xml:space="preserve">9.91–26.55</t>
  </si>
  <si>
    <t xml:space="preserve">8.84–20.00</t>
  </si>
  <si>
    <t xml:space="preserve">11.72–32.94</t>
  </si>
  <si>
    <t xml:space="preserve">9.19–24.93</t>
  </si>
  <si>
    <t xml:space="preserve">14.50–46.50</t>
  </si>
  <si>
    <t xml:space="preserve">11.00–32.00</t>
  </si>
  <si>
    <t xml:space="preserve">Hetrix Aero Pro R32</t>
  </si>
  <si>
    <t xml:space="preserve">14.42–46.69</t>
  </si>
  <si>
    <t xml:space="preserve">11.00–30.00</t>
  </si>
  <si>
    <t xml:space="preserve">22.50–73.90</t>
  </si>
  <si>
    <t xml:space="preserve">20.00–55.00</t>
  </si>
  <si>
    <t xml:space="preserve">29.42–100.69</t>
  </si>
  <si>
    <t xml:space="preserve">22.00–62.00</t>
  </si>
  <si>
    <t xml:space="preserve">46.87–150.34</t>
  </si>
  <si>
    <t xml:space="preserve">35.75–96.60</t>
  </si>
  <si>
    <t xml:space="preserve">61.88–199.53</t>
  </si>
  <si>
    <t xml:space="preserve">55.00–148.50</t>
  </si>
  <si>
    <t xml:space="preserve">Hetrix Aero Split R32</t>
  </si>
  <si>
    <t xml:space="preserve">Hetrix Terra R32</t>
  </si>
  <si>
    <t xml:space="preserve">2.97–9.60</t>
  </si>
  <si>
    <t xml:space="preserve">2.50–7.98</t>
  </si>
  <si>
    <t xml:space="preserve">W10–7/W30–35 / W30–35/W12–7*</t>
  </si>
  <si>
    <t xml:space="preserve">3.81–12.34</t>
  </si>
  <si>
    <t xml:space="preserve">3.21–10.29</t>
  </si>
  <si>
    <t xml:space="preserve">5.09–16.45</t>
  </si>
  <si>
    <t xml:space="preserve">4.30–13.72</t>
  </si>
  <si>
    <t xml:space="preserve">6.57–21.25</t>
  </si>
  <si>
    <t xml:space="preserve">5.56–17.77</t>
  </si>
  <si>
    <t xml:space="preserve">8.90–28.79</t>
  </si>
  <si>
    <t xml:space="preserve">7.53–24.07</t>
  </si>
  <si>
    <t xml:space="preserve">11.65–37.70</t>
  </si>
  <si>
    <t xml:space="preserve">9.85–31.52</t>
  </si>
  <si>
    <t xml:space="preserve">13.77–45.56</t>
  </si>
  <si>
    <t xml:space="preserve">11.63–37.82</t>
  </si>
  <si>
    <t xml:space="preserve">15.62–50.00</t>
  </si>
  <si>
    <t xml:space="preserve">13.02–43.00</t>
  </si>
  <si>
    <t xml:space="preserve">15.62–100.00</t>
  </si>
  <si>
    <t xml:space="preserve">13.00–86.00</t>
  </si>
  <si>
    <t xml:space="preserve">Hetrix Aero Pro R290</t>
  </si>
  <si>
    <t xml:space="preserve">14.81–51.90</t>
  </si>
  <si>
    <t xml:space="preserve">10.00–35.00</t>
  </si>
  <si>
    <t xml:space="preserve">21.44–71.32</t>
  </si>
  <si>
    <t xml:space="preserve">18.26–50.81</t>
  </si>
  <si>
    <t xml:space="preserve">22.00–90.00</t>
  </si>
  <si>
    <t xml:space="preserve">17.00–62.00</t>
  </si>
  <si>
    <t xml:space="preserve">30.00–110.00</t>
  </si>
  <si>
    <t xml:space="preserve">28.00–92.00</t>
  </si>
  <si>
    <t xml:space="preserve">44.00–160.00</t>
  </si>
  <si>
    <t xml:space="preserve">34.00–125.00</t>
  </si>
  <si>
    <t xml:space="preserve">Hetrix Aero Industrial R410A</t>
  </si>
  <si>
    <t xml:space="preserve">Номинал по каталогу / Номинал по каталогу</t>
  </si>
  <si>
    <t xml:space="preserve">380 В / 3N~ / 50 Гц</t>
  </si>
  <si>
    <t xml:space="preserve">Hetrix Aqua Tank</t>
  </si>
  <si>
    <t xml:space="preserve">—</t>
  </si>
  <si>
    <t xml:space="preserve">A20/W15→55 / —</t>
  </si>
  <si>
    <t xml:space="preserve">220 В / 1N~ / 50 Гц</t>
  </si>
  <si>
    <t xml:space="preserve">Hetrix Aqua Compact R290</t>
  </si>
  <si>
    <t xml:space="preserve">Hetrix Aqua Inverter</t>
  </si>
  <si>
    <t xml:space="preserve">220 В / 1N~ / 50–60 Гц</t>
  </si>
  <si>
    <t xml:space="preserve">380 В / 3N~ / 50–60 Гц</t>
  </si>
  <si>
    <t xml:space="preserve">Hetrix Aqua Solar</t>
  </si>
  <si>
    <t xml:space="preserve">Hetrix Aqua Split</t>
  </si>
  <si>
    <t xml:space="preserve">Hetrix Aqua Pro</t>
  </si>
  <si>
    <t xml:space="preserve">220–240 В / 1~ / 50 Гц</t>
  </si>
  <si>
    <t xml:space="preserve">380–415 В / 3N~ / 50 Гц</t>
  </si>
  <si>
    <t xml:space="preserve">Hetrix Aqua Arctic</t>
  </si>
  <si>
    <t xml:space="preserve">A7/W9→55 / —</t>
  </si>
  <si>
    <t xml:space="preserve">Hetrix Aqua HighTemp</t>
  </si>
  <si>
    <t xml:space="preserve">A20/W60–65 / —</t>
  </si>
  <si>
    <t xml:space="preserve">Hetrix Pool Inverter R32</t>
  </si>
  <si>
    <t xml:space="preserve">2.00–8.00</t>
  </si>
  <si>
    <t xml:space="preserve">1.10–4.50</t>
  </si>
  <si>
    <t xml:space="preserve">A26/W26–28 · RH80% / A35/W29 на входе</t>
  </si>
  <si>
    <t xml:space="preserve">2.50–10.00</t>
  </si>
  <si>
    <t xml:space="preserve">1.40–5.50</t>
  </si>
  <si>
    <t xml:space="preserve">3.00–12.00</t>
  </si>
  <si>
    <t xml:space="preserve">1.70–6.60</t>
  </si>
  <si>
    <t xml:space="preserve">4.00–16.00</t>
  </si>
  <si>
    <t xml:space="preserve">2.20–8.80</t>
  </si>
  <si>
    <t xml:space="preserve">4.50–18.00</t>
  </si>
  <si>
    <t xml:space="preserve">2.50–9.90</t>
  </si>
  <si>
    <t xml:space="preserve">5.30–21.00</t>
  </si>
  <si>
    <t xml:space="preserve">2.90–11.60</t>
  </si>
  <si>
    <t xml:space="preserve">6.00–24.00</t>
  </si>
  <si>
    <t xml:space="preserve">3.30–13.20</t>
  </si>
  <si>
    <t xml:space="preserve">7.00–28.00</t>
  </si>
  <si>
    <t xml:space="preserve">3.90–15.40</t>
  </si>
  <si>
    <t xml:space="preserve">8.80–35.00</t>
  </si>
  <si>
    <t xml:space="preserve">4.80–19.30</t>
  </si>
  <si>
    <t xml:space="preserve">10.00–40.00</t>
  </si>
  <si>
    <t xml:space="preserve">5.50–22.00</t>
  </si>
  <si>
    <t xml:space="preserve">Hetrix Pool Silent R290</t>
  </si>
  <si>
    <t xml:space="preserve">4.5–18.0</t>
  </si>
  <si>
    <t xml:space="preserve">2.5–9.9</t>
  </si>
  <si>
    <t xml:space="preserve">Hetrix Pool Inverter R290</t>
  </si>
  <si>
    <t xml:space="preserve">4.00–10.0</t>
  </si>
  <si>
    <t xml:space="preserve">2.9–5.4</t>
  </si>
  <si>
    <t xml:space="preserve">4.40–14.0</t>
  </si>
  <si>
    <t xml:space="preserve">3.7–6.9</t>
  </si>
  <si>
    <t xml:space="preserve">5.30–18.0</t>
  </si>
  <si>
    <t xml:space="preserve">4.8–8.9</t>
  </si>
  <si>
    <t xml:space="preserve">6.20–22.0</t>
  </si>
  <si>
    <t xml:space="preserve">6–11.5</t>
  </si>
  <si>
    <t xml:space="preserve">7.00–28.0</t>
  </si>
  <si>
    <t xml:space="preserve">7.9–14.6</t>
  </si>
  <si>
    <t xml:space="preserve">7.00–32.0</t>
  </si>
  <si>
    <t xml:space="preserve">7.9–17.6</t>
  </si>
  <si>
    <t xml:space="preserve">380–415 В / 3~ / 50–60 Гц</t>
  </si>
  <si>
    <t xml:space="preserve">7.00–27.5</t>
  </si>
  <si>
    <t xml:space="preserve">Hetrix Pool Pro R32</t>
  </si>
  <si>
    <t xml:space="preserve">9.00–36.00</t>
  </si>
  <si>
    <t xml:space="preserve">5.00–19.80</t>
  </si>
  <si>
    <t xml:space="preserve">12.50–50.00</t>
  </si>
  <si>
    <t xml:space="preserve">6.88–27.50</t>
  </si>
  <si>
    <t xml:space="preserve">15.0–60.0</t>
  </si>
  <si>
    <t xml:space="preserve">8.25–33.00</t>
  </si>
  <si>
    <t xml:space="preserve">20.0–80.0</t>
  </si>
  <si>
    <t xml:space="preserve">11.00–44.00</t>
  </si>
  <si>
    <t xml:space="preserve">26.30–105.00</t>
  </si>
  <si>
    <t xml:space="preserve">14.40–57.80</t>
  </si>
  <si>
    <t xml:space="preserve">60.00–240.00</t>
  </si>
  <si>
    <t xml:space="preserve">33.00–132.00</t>
  </si>
  <si>
    <t xml:space="preserve">Hetrix Pool Arctic</t>
  </si>
  <si>
    <t xml:space="preserve">A7/W26–28 / —</t>
  </si>
  <si>
    <t xml:space="preserve">Hetrix Ice Compact</t>
  </si>
  <si>
    <t xml:space="preserve">A35/W25→10 / A35/W25→10</t>
  </si>
  <si>
    <t xml:space="preserve">110 В / 1N~ / 60 Гц</t>
  </si>
  <si>
    <t xml:space="preserve">Hetrix Ice Pro R32</t>
  </si>
  <si>
    <t xml:space="preserve">Hetrix Vent Duct</t>
  </si>
  <si>
    <t xml:space="preserve">Режим таблицы каталога</t>
  </si>
  <si>
    <t xml:space="preserve">220 В, 50 Гц</t>
  </si>
  <si>
    <t xml:space="preserve">Hetrix Vent Duct 190</t>
  </si>
  <si>
    <t xml:space="preserve">Не указано в каталоге</t>
  </si>
  <si>
    <t xml:space="preserve">Hetrix Vent Duct Pro</t>
  </si>
  <si>
    <t xml:space="preserve">Высокая скорость</t>
  </si>
  <si>
    <t xml:space="preserve">Переменный ток, 1 фаза, 220 В, 50 Гц</t>
  </si>
  <si>
    <t xml:space="preserve">Hetrix Vent Universal</t>
  </si>
  <si>
    <t xml:space="preserve">220В, 50Гц</t>
  </si>
  <si>
    <t xml:space="preserve">Hetrix Vent Slim 130</t>
  </si>
  <si>
    <t xml:space="preserve">1200 об/мин</t>
  </si>
  <si>
    <t xml:space="preserve">Hetrix Vent Floor 240</t>
  </si>
  <si>
    <t xml:space="preserve">Hetrix Vent Wall</t>
  </si>
  <si>
    <t xml:space="preserve">220 В / 50 Гц</t>
  </si>
  <si>
    <t xml:space="preserve">Hetrix Vent Cassette 1</t>
  </si>
  <si>
    <t xml:space="preserve">220 В / 1 фаза / 50 Гц</t>
  </si>
  <si>
    <t xml:space="preserve">Hetrix Vent Cassette 2</t>
  </si>
  <si>
    <t xml:space="preserve">Hetrix Vent Cassette 4</t>
  </si>
  <si>
    <t xml:space="preserve">220–240 В / 1 Ф / 50 Гц</t>
  </si>
  <si>
    <t xml:space="preserve">Hetrix Vent Cassette 8</t>
  </si>
  <si>
    <t xml:space="preserve">Hetrix Glass</t>
  </si>
  <si>
    <t xml:space="preserve">Верхняя граница диапазона каталога</t>
  </si>
  <si>
    <t xml:space="preserve">Hetrix Warm</t>
  </si>
  <si>
    <t xml:space="preserve">Обогрев</t>
  </si>
  <si>
    <t xml:space="preserve">Hetrix AirFlow</t>
  </si>
  <si>
    <t xml:space="preserve">4 ряда теплообменника</t>
  </si>
  <si>
    <t xml:space="preserve">6 рядов теплообменника</t>
  </si>
  <si>
    <t xml:space="preserve">8 рядов теплообменника</t>
  </si>
  <si>
    <t xml:space="preserve">Данные моделей</t>
  </si>
  <si>
    <t xml:space="preserve">Выберите модель на главной. В каждой карточке доступны характеристики, режимы и карты.</t>
  </si>
  <si>
    <t xml:space="preserve">HX-AR29-7-S · Hetrix Aero R290</t>
  </si>
  <si>
    <t xml:space="preserve">Отопление A7/W30–35: воздух +7 °C, вода +30/+35 °C. Охлаждение A35/W7: воздух +35 °C, вода на выходе +7 °C. COP относится только к указанной рабочей точке.</t>
  </si>
  <si>
    <t xml:space="preserve">Тип оборудования</t>
  </si>
  <si>
    <t xml:space="preserve">Моноблок</t>
  </si>
  <si>
    <t xml:space="preserve">Габариты Д × Ш × В, мм</t>
  </si>
  <si>
    <t xml:space="preserve">1192 × 580 × 774</t>
  </si>
  <si>
    <t xml:space="preserve">Масса, кг</t>
  </si>
  <si>
    <t xml:space="preserve">Максимальная потребляемая мощность, кВт</t>
  </si>
  <si>
    <t xml:space="preserve">Максимальный ток, А</t>
  </si>
  <si>
    <t xml:space="preserve">Хладагент</t>
  </si>
  <si>
    <t xml:space="preserve">R290</t>
  </si>
  <si>
    <t xml:space="preserve">Расход воды потребителя, м³/ч</t>
  </si>
  <si>
    <t xml:space="preserve">Рабочая температура воздуха, °C</t>
  </si>
  <si>
    <t xml:space="preserve">−25…+45</t>
  </si>
  <si>
    <t xml:space="preserve">Температура воды на выходе, °C</t>
  </si>
  <si>
    <t xml:space="preserve">+5…+75</t>
  </si>
  <si>
    <t xml:space="preserve">Габариты агрегата Д × Ш × В, мм</t>
  </si>
  <si>
    <t xml:space="preserve">Масса нетто, кг</t>
  </si>
  <si>
    <t xml:space="preserve">W35 · Расчётная теплопроизводительность EN14825, кВт</t>
  </si>
  <si>
    <t xml:space="preserve">W35 · Сезонная энергоэффективность</t>
  </si>
  <si>
    <t xml:space="preserve">182,6%</t>
  </si>
  <si>
    <t xml:space="preserve">W35 · SCOP, средний климат</t>
  </si>
  <si>
    <t xml:space="preserve">W35 · Класс ErP</t>
  </si>
  <si>
    <t xml:space="preserve">A+++</t>
  </si>
  <si>
    <t xml:space="preserve">W35 · Звуковое давление 1 м, дБ(А)</t>
  </si>
  <si>
    <t xml:space="preserve">W35 · Звуковое давление 3 м, дБ(А)</t>
  </si>
  <si>
    <t xml:space="preserve">W35 · Звуковое давление 5 м, дБ(А)</t>
  </si>
  <si>
    <t xml:space="preserve">W35 · Звуковая мощность, дБ</t>
  </si>
  <si>
    <t xml:space="preserve">W55 · Расчётная теплопроизводительность EN14825, кВт</t>
  </si>
  <si>
    <t xml:space="preserve">W55 · Сезонная энергоэффективность</t>
  </si>
  <si>
    <t xml:space="preserve">144,2%</t>
  </si>
  <si>
    <t xml:space="preserve">W55 · SCOP, средний климат</t>
  </si>
  <si>
    <t xml:space="preserve">W55 · Класс ErP</t>
  </si>
  <si>
    <t xml:space="preserve">A++</t>
  </si>
  <si>
    <t xml:space="preserve">W55 · Звуковое давление 1 м, дБ(А)</t>
  </si>
  <si>
    <t xml:space="preserve">W55 · Звуковое давление 3 м, дБ(А)</t>
  </si>
  <si>
    <t xml:space="preserve">W55 · Звуковое давление 5 м, дБ(А)</t>
  </si>
  <si>
    <t xml:space="preserve">W55 · Звуковая мощность, дБ</t>
  </si>
  <si>
    <t xml:space="preserve">Заправка хладагента, кг</t>
  </si>
  <si>
    <t xml:space="preserve">Потери давления воды, кПа</t>
  </si>
  <si>
    <t xml:space="preserve">Присоединение водяного контура</t>
  </si>
  <si>
    <t xml:space="preserve">DN25</t>
  </si>
  <si>
    <t xml:space="preserve">Габариты упаковки (порядок осей уточняется), мм</t>
  </si>
  <si>
    <t xml:space="preserve">1340×660×945</t>
  </si>
  <si>
    <t xml:space="preserve">Масса брутто, кг</t>
  </si>
  <si>
    <t xml:space="preserve">Рабочие точки и режимы</t>
  </si>
  <si>
    <t xml:space="preserve">Рабочая точка / режим</t>
  </si>
  <si>
    <t xml:space="preserve">Параметр и единица</t>
  </si>
  <si>
    <t xml:space="preserve">Значение</t>
  </si>
  <si>
    <t xml:space="preserve">Условия измерения</t>
  </si>
  <si>
    <t xml:space="preserve">A7/W30–35</t>
  </si>
  <si>
    <t xml:space="preserve">Потребляемая мощность, кВт</t>
  </si>
  <si>
    <t xml:space="preserve">0,47–1,77</t>
  </si>
  <si>
    <t xml:space="preserve">Теплопроизводительность, кВт</t>
  </si>
  <si>
    <t xml:space="preserve">2,43–7,33</t>
  </si>
  <si>
    <t xml:space="preserve">COP</t>
  </si>
  <si>
    <t xml:space="preserve">4,13–5,21</t>
  </si>
  <si>
    <t xml:space="preserve">A7/W47–55</t>
  </si>
  <si>
    <t xml:space="preserve">0,64–2,27</t>
  </si>
  <si>
    <t xml:space="preserve">2,16–6,62</t>
  </si>
  <si>
    <t xml:space="preserve">2,92–3,37</t>
  </si>
  <si>
    <t xml:space="preserve">A−7/W35</t>
  </si>
  <si>
    <t xml:space="preserve">0,45–2,08</t>
  </si>
  <si>
    <t xml:space="preserve">1,56–6,15</t>
  </si>
  <si>
    <t xml:space="preserve">2,96–3,46</t>
  </si>
  <si>
    <t xml:space="preserve">A−7/W55</t>
  </si>
  <si>
    <t xml:space="preserve">0,61–2,79</t>
  </si>
  <si>
    <t xml:space="preserve">1,44–5,75</t>
  </si>
  <si>
    <t xml:space="preserve">2,06–2,38</t>
  </si>
  <si>
    <t xml:space="preserve">A−15/W35</t>
  </si>
  <si>
    <t xml:space="preserve">0,44–2,04</t>
  </si>
  <si>
    <t xml:space="preserve">1,25–4,94</t>
  </si>
  <si>
    <t xml:space="preserve">2,42–2,82</t>
  </si>
  <si>
    <t xml:space="preserve">A−15/W55</t>
  </si>
  <si>
    <t xml:space="preserve">0,57–2,77</t>
  </si>
  <si>
    <t xml:space="preserve">1,19–4,79</t>
  </si>
  <si>
    <t xml:space="preserve">1,73–2,07</t>
  </si>
  <si>
    <t xml:space="preserve">A−20/W35</t>
  </si>
  <si>
    <t xml:space="preserve">0,43–2,01</t>
  </si>
  <si>
    <t xml:space="preserve">1,05–4,25</t>
  </si>
  <si>
    <t xml:space="preserve">2,11–2,43</t>
  </si>
  <si>
    <t xml:space="preserve">A−20/W55</t>
  </si>
  <si>
    <t xml:space="preserve">0,56–2,47</t>
  </si>
  <si>
    <t xml:space="preserve">1,03–4,08</t>
  </si>
  <si>
    <t xml:space="preserve">1,65–1,83</t>
  </si>
  <si>
    <t xml:space="preserve">A35/W7</t>
  </si>
  <si>
    <t xml:space="preserve">0,59–1,97</t>
  </si>
  <si>
    <t xml:space="preserve">Холодопроизводительность, кВт</t>
  </si>
  <si>
    <t xml:space="preserve">2,03–5,35</t>
  </si>
  <si>
    <t xml:space="preserve">EER</t>
  </si>
  <si>
    <t xml:space="preserve">2,71–3,43</t>
  </si>
  <si>
    <t xml:space="preserve">ГВС · A20/W15→55</t>
  </si>
  <si>
    <t xml:space="preserve">0,56–2,08</t>
  </si>
  <si>
    <t xml:space="preserve">2,92–8,72</t>
  </si>
  <si>
    <t xml:space="preserve">4,2–5,19</t>
  </si>
  <si>
    <t xml:space="preserve">ГВС · A7/W15→55</t>
  </si>
  <si>
    <t xml:space="preserve">0,53–2,15</t>
  </si>
  <si>
    <t xml:space="preserve">2,50–7,75</t>
  </si>
  <si>
    <t xml:space="preserve">3,61–4,72</t>
  </si>
  <si>
    <t xml:space="preserve">Дополнительные карты производительности</t>
  </si>
  <si>
    <t xml:space="preserve">Дополнительная карта этой модели не загружена.</t>
  </si>
  <si>
    <t xml:space="preserve">HX-AR29-11-S · Hetrix Aero R290</t>
  </si>
  <si>
    <t xml:space="preserve">1407 × 580 × 970</t>
  </si>
  <si>
    <t xml:space="preserve">186,2%</t>
  </si>
  <si>
    <t xml:space="preserve">145,4%</t>
  </si>
  <si>
    <t xml:space="preserve">1535×660×1140</t>
  </si>
  <si>
    <t xml:space="preserve">0,67–2,55</t>
  </si>
  <si>
    <t xml:space="preserve">3,54–10,70</t>
  </si>
  <si>
    <t xml:space="preserve">4,19–5,32</t>
  </si>
  <si>
    <t xml:space="preserve">0,92–3,43</t>
  </si>
  <si>
    <t xml:space="preserve">3,15–9,66</t>
  </si>
  <si>
    <t xml:space="preserve">2,82–3,41</t>
  </si>
  <si>
    <t xml:space="preserve">0,66–3,05</t>
  </si>
  <si>
    <t xml:space="preserve">2,27–8,98</t>
  </si>
  <si>
    <t xml:space="preserve">2,94–3,44</t>
  </si>
  <si>
    <t xml:space="preserve">0,87–4,06</t>
  </si>
  <si>
    <t xml:space="preserve">2,10–8,40</t>
  </si>
  <si>
    <t xml:space="preserve">2,07–2,42</t>
  </si>
  <si>
    <t xml:space="preserve">0,64–3,04</t>
  </si>
  <si>
    <t xml:space="preserve">1,83–7,21</t>
  </si>
  <si>
    <t xml:space="preserve">2,37–2,84</t>
  </si>
  <si>
    <t xml:space="preserve">0,85–4,06</t>
  </si>
  <si>
    <t xml:space="preserve">1,74–6,99</t>
  </si>
  <si>
    <t xml:space="preserve">1,72–2,04</t>
  </si>
  <si>
    <t xml:space="preserve">0,63–2,94</t>
  </si>
  <si>
    <t xml:space="preserve">1,53–6,20</t>
  </si>
  <si>
    <t xml:space="preserve">2,11–2,44</t>
  </si>
  <si>
    <t xml:space="preserve">0,82–3,65</t>
  </si>
  <si>
    <t xml:space="preserve">1,50–5,95</t>
  </si>
  <si>
    <t xml:space="preserve">1,63–1,84</t>
  </si>
  <si>
    <t xml:space="preserve">0,86–2,78</t>
  </si>
  <si>
    <t xml:space="preserve">2,96–7,81</t>
  </si>
  <si>
    <t xml:space="preserve">2,81–3,44</t>
  </si>
  <si>
    <t xml:space="preserve">0,83–2,93</t>
  </si>
  <si>
    <t xml:space="preserve">4,25–12,09</t>
  </si>
  <si>
    <t xml:space="preserve">4,13–5,14</t>
  </si>
  <si>
    <t xml:space="preserve">0,74–3,04</t>
  </si>
  <si>
    <t xml:space="preserve">3,54–11,00</t>
  </si>
  <si>
    <t xml:space="preserve">3,62–4,76</t>
  </si>
  <si>
    <t xml:space="preserve">HX-AR29-14-S · Hetrix Aero R290</t>
  </si>
  <si>
    <t xml:space="preserve">1407 × 580 × 973</t>
  </si>
  <si>
    <t xml:space="preserve">181,0%</t>
  </si>
  <si>
    <t xml:space="preserve">143,4%</t>
  </si>
  <si>
    <t xml:space="preserve">1535×660×1150</t>
  </si>
  <si>
    <t xml:space="preserve">0,85–3,55</t>
  </si>
  <si>
    <t xml:space="preserve">4,51–14,30</t>
  </si>
  <si>
    <t xml:space="preserve">4,03–5,28</t>
  </si>
  <si>
    <t xml:space="preserve">1,19–4,27</t>
  </si>
  <si>
    <t xml:space="preserve">4,01–12,50</t>
  </si>
  <si>
    <t xml:space="preserve">2,93–3,37</t>
  </si>
  <si>
    <t xml:space="preserve">0,83–4,08</t>
  </si>
  <si>
    <t xml:space="preserve">2,89–11,82</t>
  </si>
  <si>
    <t xml:space="preserve">2,90–3,47</t>
  </si>
  <si>
    <t xml:space="preserve">1,16–5,24</t>
  </si>
  <si>
    <t xml:space="preserve">2,68–10,69</t>
  </si>
  <si>
    <t xml:space="preserve">2,04–2,31</t>
  </si>
  <si>
    <t xml:space="preserve">0,81–3,81</t>
  </si>
  <si>
    <t xml:space="preserve">2,32–9,18</t>
  </si>
  <si>
    <t xml:space="preserve">2,41–2,85</t>
  </si>
  <si>
    <t xml:space="preserve">1,08–5,17</t>
  </si>
  <si>
    <t xml:space="preserve">2,22–8,89</t>
  </si>
  <si>
    <t xml:space="preserve">1,72–2,05</t>
  </si>
  <si>
    <t xml:space="preserve">0,79–3,70</t>
  </si>
  <si>
    <t xml:space="preserve">1,94–7,89</t>
  </si>
  <si>
    <t xml:space="preserve">2,13–2,46</t>
  </si>
  <si>
    <t xml:space="preserve">1,01–4,57</t>
  </si>
  <si>
    <t xml:space="preserve">1,91–7,58</t>
  </si>
  <si>
    <t xml:space="preserve">1,66–1,89</t>
  </si>
  <si>
    <t xml:space="preserve">1,09–3,64</t>
  </si>
  <si>
    <t xml:space="preserve">3,77–9,94</t>
  </si>
  <si>
    <t xml:space="preserve">2,73–3,46</t>
  </si>
  <si>
    <t xml:space="preserve">1,03–3,67</t>
  </si>
  <si>
    <t xml:space="preserve">5,41–15,31</t>
  </si>
  <si>
    <t xml:space="preserve">4,17–5,24</t>
  </si>
  <si>
    <t xml:space="preserve">1,03–3,89</t>
  </si>
  <si>
    <t xml:space="preserve">4,75–14,00</t>
  </si>
  <si>
    <t xml:space="preserve">3,6–4,63</t>
  </si>
  <si>
    <t xml:space="preserve">HX-AR29-16-S · Hetrix Aero R290</t>
  </si>
  <si>
    <t xml:space="preserve">183,0%</t>
  </si>
  <si>
    <t xml:space="preserve">143,8%</t>
  </si>
  <si>
    <t xml:space="preserve">1,06–3,93</t>
  </si>
  <si>
    <t xml:space="preserve">5,50–16,12</t>
  </si>
  <si>
    <t xml:space="preserve">4,10–5,18</t>
  </si>
  <si>
    <t xml:space="preserve">1,59–5,55</t>
  </si>
  <si>
    <t xml:space="preserve">5,25–16,10</t>
  </si>
  <si>
    <t xml:space="preserve">2,90–3,30</t>
  </si>
  <si>
    <t xml:space="preserve">1,10–4,78</t>
  </si>
  <si>
    <t xml:space="preserve">3,79–13,96</t>
  </si>
  <si>
    <t xml:space="preserve">2,92–3,43</t>
  </si>
  <si>
    <t xml:space="preserve">1,35–6,28</t>
  </si>
  <si>
    <t xml:space="preserve">3,22–13,00</t>
  </si>
  <si>
    <t xml:space="preserve">2,07–2,38</t>
  </si>
  <si>
    <t xml:space="preserve">0,99–4,86</t>
  </si>
  <si>
    <t xml:space="preserve">2,84–11,52</t>
  </si>
  <si>
    <t xml:space="preserve">2,37–2,88</t>
  </si>
  <si>
    <t xml:space="preserve">1,33–5,80</t>
  </si>
  <si>
    <t xml:space="preserve">2,70–10,15</t>
  </si>
  <si>
    <t xml:space="preserve">1,75–2,03</t>
  </si>
  <si>
    <t xml:space="preserve">0,91–4,29</t>
  </si>
  <si>
    <t xml:space="preserve">2,24–9,22</t>
  </si>
  <si>
    <t xml:space="preserve">2,15–2,46</t>
  </si>
  <si>
    <t xml:space="preserve">1,34–5,44</t>
  </si>
  <si>
    <t xml:space="preserve">2,50–9,14</t>
  </si>
  <si>
    <t xml:space="preserve">1,68–1,87</t>
  </si>
  <si>
    <t xml:space="preserve">1,30–4,41</t>
  </si>
  <si>
    <t xml:space="preserve">4,50–12,00</t>
  </si>
  <si>
    <t xml:space="preserve">2,72–3,47</t>
  </si>
  <si>
    <t xml:space="preserve">1,22–4,27</t>
  </si>
  <si>
    <t xml:space="preserve">6,50–18,00</t>
  </si>
  <si>
    <t xml:space="preserve">4,22–5,33</t>
  </si>
  <si>
    <t xml:space="preserve">1,14–4,56</t>
  </si>
  <si>
    <t xml:space="preserve">5,50–16,51</t>
  </si>
  <si>
    <t xml:space="preserve">3,62–4,82</t>
  </si>
  <si>
    <t xml:space="preserve">HX-AR29-18-S · Hetrix Aero R290</t>
  </si>
  <si>
    <t xml:space="preserve">1188 × 580 × 1596</t>
  </si>
  <si>
    <t xml:space="preserve">1330×640×1770</t>
  </si>
  <si>
    <t xml:space="preserve">1,14–4,39</t>
  </si>
  <si>
    <t xml:space="preserve">5,90–18,00</t>
  </si>
  <si>
    <t xml:space="preserve">1,67–6,14</t>
  </si>
  <si>
    <t xml:space="preserve">5,50–17,80</t>
  </si>
  <si>
    <t xml:space="preserve">1,17–5,12</t>
  </si>
  <si>
    <t xml:space="preserve">4,00–14,96</t>
  </si>
  <si>
    <t xml:space="preserve">1,48–6,73</t>
  </si>
  <si>
    <t xml:space="preserve">3,51–14,00</t>
  </si>
  <si>
    <t xml:space="preserve">2,08–2,37</t>
  </si>
  <si>
    <t xml:space="preserve">1,06–5,03</t>
  </si>
  <si>
    <t xml:space="preserve">3,04–12,02</t>
  </si>
  <si>
    <t xml:space="preserve">2,39–2,86</t>
  </si>
  <si>
    <t xml:space="preserve">1,43–6,66</t>
  </si>
  <si>
    <t xml:space="preserve">2,90–11,65</t>
  </si>
  <si>
    <t xml:space="preserve">1,03–4,81</t>
  </si>
  <si>
    <t xml:space="preserve">2,54–10,34</t>
  </si>
  <si>
    <t xml:space="preserve">1,34–5,90</t>
  </si>
  <si>
    <t xml:space="preserve">2,50–9,92</t>
  </si>
  <si>
    <t xml:space="preserve">1,42–4,73</t>
  </si>
  <si>
    <t xml:space="preserve">4,94–13,02</t>
  </si>
  <si>
    <t xml:space="preserve">2,75–3,49</t>
  </si>
  <si>
    <t xml:space="preserve">1,35–4,74</t>
  </si>
  <si>
    <t xml:space="preserve">7,08–19,62</t>
  </si>
  <si>
    <t xml:space="preserve">4,14–5,26</t>
  </si>
  <si>
    <t xml:space="preserve">1,26–5,06</t>
  </si>
  <si>
    <t xml:space="preserve">6,00–18,22</t>
  </si>
  <si>
    <t xml:space="preserve">3,6–4,76</t>
  </si>
  <si>
    <t xml:space="preserve">HX-AR29-24-S · Hetrix Aero R290</t>
  </si>
  <si>
    <t xml:space="preserve">183,4%</t>
  </si>
  <si>
    <t xml:space="preserve">DN32</t>
  </si>
  <si>
    <t xml:space="preserve">1,34–5,87</t>
  </si>
  <si>
    <t xml:space="preserve">6,98–24,00</t>
  </si>
  <si>
    <t xml:space="preserve">4,09–5,22</t>
  </si>
  <si>
    <t xml:space="preserve">1,86–7,54</t>
  </si>
  <si>
    <t xml:space="preserve">6,21–22,03</t>
  </si>
  <si>
    <t xml:space="preserve">2,92–3,33</t>
  </si>
  <si>
    <t xml:space="preserve">1,30–7,01</t>
  </si>
  <si>
    <t xml:space="preserve">4,47–20,68</t>
  </si>
  <si>
    <t xml:space="preserve">2,95–3,45</t>
  </si>
  <si>
    <t xml:space="preserve">1,71–7,91</t>
  </si>
  <si>
    <t xml:space="preserve">4,14–16,54</t>
  </si>
  <si>
    <t xml:space="preserve">2,09–2,42</t>
  </si>
  <si>
    <t xml:space="preserve">1,26–5,97</t>
  </si>
  <si>
    <t xml:space="preserve">3,60–14,20</t>
  </si>
  <si>
    <t xml:space="preserve">2,38–2,85</t>
  </si>
  <si>
    <t xml:space="preserve">1,66–7,82</t>
  </si>
  <si>
    <t xml:space="preserve">3,43–13,76</t>
  </si>
  <si>
    <t xml:space="preserve">1,76–2,07</t>
  </si>
  <si>
    <t xml:space="preserve">1,23–5,74</t>
  </si>
  <si>
    <t xml:space="preserve">3,01–12,22</t>
  </si>
  <si>
    <t xml:space="preserve">2,13–2,45</t>
  </si>
  <si>
    <t xml:space="preserve">1,56–7,24</t>
  </si>
  <si>
    <t xml:space="preserve">2,95–11,73</t>
  </si>
  <si>
    <t xml:space="preserve">1,62–1,89</t>
  </si>
  <si>
    <t xml:space="preserve">1,68–5,57</t>
  </si>
  <si>
    <t xml:space="preserve">5,84–15,38</t>
  </si>
  <si>
    <t xml:space="preserve">2,76–3,47</t>
  </si>
  <si>
    <t xml:space="preserve">1,60–6,33</t>
  </si>
  <si>
    <t xml:space="preserve">8,38–26,4</t>
  </si>
  <si>
    <t xml:space="preserve">4,17–5,25</t>
  </si>
  <si>
    <t xml:space="preserve">1,51–6,72</t>
  </si>
  <si>
    <t xml:space="preserve">7,04–24,45</t>
  </si>
  <si>
    <t xml:space="preserve">3,64–4,66</t>
  </si>
  <si>
    <t xml:space="preserve">HX-AR29-14-T · Hetrix Aero R290</t>
  </si>
  <si>
    <t xml:space="preserve">0,98–3,89</t>
  </si>
  <si>
    <t xml:space="preserve">4,53–14,00</t>
  </si>
  <si>
    <t xml:space="preserve">HX-AR29-16-T · Hetrix Aero R290</t>
  </si>
  <si>
    <t xml:space="preserve">1407 × 584 × 973</t>
  </si>
  <si>
    <t xml:space="preserve">Заправка хладагента 15,0 кг требует подтверждения перед проектированием.</t>
  </si>
  <si>
    <t xml:space="preserve">183,8%</t>
  </si>
  <si>
    <t xml:space="preserve">В строке заправки хладагента исходник указывает 15.0 кг. Значение сохранено без исправления; требуется подтверждение производителя. Заправка R290 указана в таблице как 15.0 кг. Значение сохранено без исправления; требуется подтверждение перед проектированием.</t>
  </si>
  <si>
    <t xml:space="preserve">1,05–3,91</t>
  </si>
  <si>
    <t xml:space="preserve">4,12–5,22</t>
  </si>
  <si>
    <t xml:space="preserve">1,50–5,42</t>
  </si>
  <si>
    <t xml:space="preserve">5,00–15,82</t>
  </si>
  <si>
    <t xml:space="preserve">1,05–4,49</t>
  </si>
  <si>
    <t xml:space="preserve">3,62–13,26</t>
  </si>
  <si>
    <t xml:space="preserve">1,36–6,07</t>
  </si>
  <si>
    <t xml:space="preserve">3,30–13,00</t>
  </si>
  <si>
    <t xml:space="preserve">2,14–2,42</t>
  </si>
  <si>
    <t xml:space="preserve">0,98–4,55</t>
  </si>
  <si>
    <t xml:space="preserve">2,82–11,00</t>
  </si>
  <si>
    <t xml:space="preserve">2,42–2,89</t>
  </si>
  <si>
    <t xml:space="preserve">1,29–5,81</t>
  </si>
  <si>
    <t xml:space="preserve">2,72–10,52</t>
  </si>
  <si>
    <t xml:space="preserve">1,81–2,11</t>
  </si>
  <si>
    <t xml:space="preserve">0,89–4,17</t>
  </si>
  <si>
    <t xml:space="preserve">2,24–9,14</t>
  </si>
  <si>
    <t xml:space="preserve">2,19–2,53</t>
  </si>
  <si>
    <t xml:space="preserve">1,13–5,12</t>
  </si>
  <si>
    <t xml:space="preserve">2,20–8,71</t>
  </si>
  <si>
    <t xml:space="preserve">1,70–1,94</t>
  </si>
  <si>
    <t xml:space="preserve">1,28–4,21</t>
  </si>
  <si>
    <t xml:space="preserve">2,85–3,52</t>
  </si>
  <si>
    <t xml:space="preserve">0,98–3,77</t>
  </si>
  <si>
    <t xml:space="preserve">5,24–16,01</t>
  </si>
  <si>
    <t xml:space="preserve">4,25–5,35</t>
  </si>
  <si>
    <t xml:space="preserve">HX-AR29-18-T · Hetrix Aero R290</t>
  </si>
  <si>
    <t xml:space="preserve">1,14–4,35</t>
  </si>
  <si>
    <t xml:space="preserve">5,90–17,84</t>
  </si>
  <si>
    <t xml:space="preserve">1,10–5,12</t>
  </si>
  <si>
    <t xml:space="preserve">3,79–14,96</t>
  </si>
  <si>
    <t xml:space="preserve">4,94–13,01</t>
  </si>
  <si>
    <t xml:space="preserve">1,26–5,00</t>
  </si>
  <si>
    <t xml:space="preserve">6,00–18,00</t>
  </si>
  <si>
    <t xml:space="preserve">HX-AR29-24-T · Hetrix Aero R290</t>
  </si>
  <si>
    <t xml:space="preserve">1,50–6,59</t>
  </si>
  <si>
    <t xml:space="preserve">7,00–24,00</t>
  </si>
  <si>
    <t xml:space="preserve">HX-AR29-30-T · Hetrix Aero R290</t>
  </si>
  <si>
    <t xml:space="preserve">1303 × 580 × 1596</t>
  </si>
  <si>
    <t xml:space="preserve">184,2%</t>
  </si>
  <si>
    <t xml:space="preserve">1450×630×1775</t>
  </si>
  <si>
    <t xml:space="preserve">1,61–7,64</t>
  </si>
  <si>
    <t xml:space="preserve">8,59–29,95</t>
  </si>
  <si>
    <t xml:space="preserve">3,92–5,32</t>
  </si>
  <si>
    <t xml:space="preserve">2,38–10,08</t>
  </si>
  <si>
    <t xml:space="preserve">7,64–28,42</t>
  </si>
  <si>
    <t xml:space="preserve">2,82–3,21</t>
  </si>
  <si>
    <t xml:space="preserve">1,61–7,56</t>
  </si>
  <si>
    <t xml:space="preserve">5,51–21,76</t>
  </si>
  <si>
    <t xml:space="preserve">2,88–3,42</t>
  </si>
  <si>
    <t xml:space="preserve">2,08–9,88</t>
  </si>
  <si>
    <t xml:space="preserve">5,10–20,36</t>
  </si>
  <si>
    <t xml:space="preserve">2,06–2,45</t>
  </si>
  <si>
    <t xml:space="preserve">1,57–7,53</t>
  </si>
  <si>
    <t xml:space="preserve">4,43–17,48</t>
  </si>
  <si>
    <t xml:space="preserve">2,32–2,82</t>
  </si>
  <si>
    <t xml:space="preserve">2,01–9,52</t>
  </si>
  <si>
    <t xml:space="preserve">4,22–16,94</t>
  </si>
  <si>
    <t xml:space="preserve">1,78–2,10</t>
  </si>
  <si>
    <t xml:space="preserve">1,51–7,16</t>
  </si>
  <si>
    <t xml:space="preserve">3,70–15,04</t>
  </si>
  <si>
    <t xml:space="preserve">2,10–2,45</t>
  </si>
  <si>
    <t xml:space="preserve">1,91–8,54</t>
  </si>
  <si>
    <t xml:space="preserve">3,63–14,44</t>
  </si>
  <si>
    <t xml:space="preserve">1,69–1,90</t>
  </si>
  <si>
    <t xml:space="preserve">2,08–6,76</t>
  </si>
  <si>
    <t xml:space="preserve">7,19–18,93</t>
  </si>
  <si>
    <t xml:space="preserve">2,80–3,45</t>
  </si>
  <si>
    <t xml:space="preserve">1,98–7,98</t>
  </si>
  <si>
    <t xml:space="preserve">10,31–32,95</t>
  </si>
  <si>
    <t xml:space="preserve">4,13–5,2</t>
  </si>
  <si>
    <t xml:space="preserve">1,90–8,31</t>
  </si>
  <si>
    <t xml:space="preserve">8,87–30,00</t>
  </si>
  <si>
    <t xml:space="preserve">3,61–4,66</t>
  </si>
  <si>
    <t xml:space="preserve">HX-AR29-40-T · Hetrix Aero R290</t>
  </si>
  <si>
    <t xml:space="preserve">1303 × 580 × 1821</t>
  </si>
  <si>
    <t xml:space="preserve">186,6%</t>
  </si>
  <si>
    <t xml:space="preserve">DN40</t>
  </si>
  <si>
    <t xml:space="preserve">1450×630×2000</t>
  </si>
  <si>
    <t xml:space="preserve">2,07–10,23</t>
  </si>
  <si>
    <t xml:space="preserve">11,00–40,00</t>
  </si>
  <si>
    <t xml:space="preserve">3,91–5,31</t>
  </si>
  <si>
    <t xml:space="preserve">3,14–13,54</t>
  </si>
  <si>
    <t xml:space="preserve">10,24–38,60</t>
  </si>
  <si>
    <t xml:space="preserve">2,85–3,26</t>
  </si>
  <si>
    <t xml:space="preserve">2,19–10,59</t>
  </si>
  <si>
    <t xml:space="preserve">7,50–30,50</t>
  </si>
  <si>
    <t xml:space="preserve">2,96–14,08</t>
  </si>
  <si>
    <t xml:space="preserve">7,25–29,00</t>
  </si>
  <si>
    <t xml:space="preserve">2,31–10,68</t>
  </si>
  <si>
    <t xml:space="preserve">6,53–24,68</t>
  </si>
  <si>
    <t xml:space="preserve">2,31–2,83</t>
  </si>
  <si>
    <t xml:space="preserve">2,92–13,37</t>
  </si>
  <si>
    <t xml:space="preserve">6,22–23,94</t>
  </si>
  <si>
    <t xml:space="preserve">1,79–2,13</t>
  </si>
  <si>
    <t xml:space="preserve">2,24–9,43</t>
  </si>
  <si>
    <t xml:space="preserve">5,50–20,00</t>
  </si>
  <si>
    <t xml:space="preserve">2,12–2,46</t>
  </si>
  <si>
    <t xml:space="preserve">2,84–12,17</t>
  </si>
  <si>
    <t xml:space="preserve">5,40–20,44</t>
  </si>
  <si>
    <t xml:space="preserve">1,68–1,90</t>
  </si>
  <si>
    <t xml:space="preserve">2,75–8,77</t>
  </si>
  <si>
    <t xml:space="preserve">9,50–25,00</t>
  </si>
  <si>
    <t xml:space="preserve">2,85–3,45</t>
  </si>
  <si>
    <t xml:space="preserve">2,29–10,84</t>
  </si>
  <si>
    <t xml:space="preserve">12,00–45,00</t>
  </si>
  <si>
    <t xml:space="preserve">4,15–5,25</t>
  </si>
  <si>
    <t xml:space="preserve">2,36–11,05</t>
  </si>
  <si>
    <t xml:space="preserve">3,62–4,66</t>
  </si>
  <si>
    <t xml:space="preserve">HX-AR32-7-S · Hetrix Aero R32</t>
  </si>
  <si>
    <t xml:space="preserve">Инверторная система</t>
  </si>
  <si>
    <t xml:space="preserve">1173 × 530 × 700</t>
  </si>
  <si>
    <t xml:space="preserve">R32</t>
  </si>
  <si>
    <t xml:space="preserve">−35…+45</t>
  </si>
  <si>
    <t xml:space="preserve">+5…+60</t>
  </si>
  <si>
    <t xml:space="preserve">178,6%</t>
  </si>
  <si>
    <t xml:space="preserve">Картонная упаковка (порядок осей уточняется), мм</t>
  </si>
  <si>
    <t xml:space="preserve">1200×560×830</t>
  </si>
  <si>
    <t xml:space="preserve">Фанерная упаковка (порядок осей уточняется), мм</t>
  </si>
  <si>
    <t xml:space="preserve">1350×630×890</t>
  </si>
  <si>
    <t xml:space="preserve">0,48–1,78</t>
  </si>
  <si>
    <t xml:space="preserve">2,52–7,35</t>
  </si>
  <si>
    <t xml:space="preserve">0,79–2,91</t>
  </si>
  <si>
    <t xml:space="preserve">2,65–8,49</t>
  </si>
  <si>
    <t xml:space="preserve">0,50–1,87</t>
  </si>
  <si>
    <t xml:space="preserve">1,72–5,54</t>
  </si>
  <si>
    <t xml:space="preserve">1,89–6,00</t>
  </si>
  <si>
    <t xml:space="preserve">0,51–1,91</t>
  </si>
  <si>
    <t xml:space="preserve">1,44–4,62</t>
  </si>
  <si>
    <t xml:space="preserve">0,79–2,99</t>
  </si>
  <si>
    <t xml:space="preserve">1,63–5,17</t>
  </si>
  <si>
    <t xml:space="preserve">0,54–1,99</t>
  </si>
  <si>
    <t xml:space="preserve">1,31–4,19</t>
  </si>
  <si>
    <t xml:space="preserve">0,83–2,90</t>
  </si>
  <si>
    <t xml:space="preserve">1,52–4,79</t>
  </si>
  <si>
    <t xml:space="preserve">0,58–1,85</t>
  </si>
  <si>
    <t xml:space="preserve">2,00–5,00</t>
  </si>
  <si>
    <t xml:space="preserve">2,71–3,45</t>
  </si>
  <si>
    <t xml:space="preserve">0,70–1,91</t>
  </si>
  <si>
    <t xml:space="preserve">3,52–8,03</t>
  </si>
  <si>
    <t xml:space="preserve">4,20–5,02</t>
  </si>
  <si>
    <t xml:space="preserve">0,53–1,99</t>
  </si>
  <si>
    <t xml:space="preserve">2,50–7,00</t>
  </si>
  <si>
    <t xml:space="preserve">3,51–4,72</t>
  </si>
  <si>
    <t xml:space="preserve">HX-AR32-12-S · Hetrix Aero R32</t>
  </si>
  <si>
    <t xml:space="preserve">175%</t>
  </si>
  <si>
    <t xml:space="preserve">1350×580×875</t>
  </si>
  <si>
    <t xml:space="preserve">0,76–2,83</t>
  </si>
  <si>
    <t xml:space="preserve">3,97–11,84</t>
  </si>
  <si>
    <t xml:space="preserve">4,19–5,22</t>
  </si>
  <si>
    <t xml:space="preserve">1,22–4,02</t>
  </si>
  <si>
    <t xml:space="preserve">4,16–11,34</t>
  </si>
  <si>
    <t xml:space="preserve">0,79–2,96</t>
  </si>
  <si>
    <t xml:space="preserve">2,71–8,71</t>
  </si>
  <si>
    <t xml:space="preserve">1,23–4,07</t>
  </si>
  <si>
    <t xml:space="preserve">2,97–8,43</t>
  </si>
  <si>
    <t xml:space="preserve">0,80–3,06</t>
  </si>
  <si>
    <t xml:space="preserve">2,27–7,26</t>
  </si>
  <si>
    <t xml:space="preserve">1,26–4,14</t>
  </si>
  <si>
    <t xml:space="preserve">2,57–7,12</t>
  </si>
  <si>
    <t xml:space="preserve">0,84–3,12</t>
  </si>
  <si>
    <t xml:space="preserve">2,06–6,59</t>
  </si>
  <si>
    <t xml:space="preserve">1,29–4,00</t>
  </si>
  <si>
    <t xml:space="preserve">2,38–6,52</t>
  </si>
  <si>
    <t xml:space="preserve">0,86–2,77</t>
  </si>
  <si>
    <t xml:space="preserve">2,96–7,50</t>
  </si>
  <si>
    <t xml:space="preserve">2,71–3,44</t>
  </si>
  <si>
    <t xml:space="preserve">0,84–2,31</t>
  </si>
  <si>
    <t xml:space="preserve">4,2–10,00</t>
  </si>
  <si>
    <t xml:space="preserve">4,32–4,98</t>
  </si>
  <si>
    <t xml:space="preserve">0,84–3,22</t>
  </si>
  <si>
    <t xml:space="preserve">4,00–11,35</t>
  </si>
  <si>
    <t xml:space="preserve">3,52–4,78</t>
  </si>
  <si>
    <t xml:space="preserve">HX-AR32-12-S · Карта 01 · Отопление</t>
  </si>
  <si>
    <t xml:space="preserve">Температура воды указана на выходе. Полные условия нагрузки, влажность и влияние оттайки уточняются.</t>
  </si>
  <si>
    <t xml:space="preserve">Воздух, °C</t>
  </si>
  <si>
    <t xml:space="preserve">Вода, °C</t>
  </si>
  <si>
    <t xml:space="preserve">Потребление, кВт</t>
  </si>
  <si>
    <t xml:space="preserve">COP карты</t>
  </si>
  <si>
    <t xml:space="preserve">COP = Q/P</t>
  </si>
  <si>
    <t xml:space="preserve">Разница COP</t>
  </si>
  <si>
    <t xml:space="preserve">Статус точки</t>
  </si>
  <si>
    <t xml:space="preserve">Примечание</t>
  </si>
  <si>
    <t xml:space="preserve">Требует сверки</t>
  </si>
  <si>
    <t xml:space="preserve">Отличия от основной таблицы</t>
  </si>
  <si>
    <t xml:space="preserve">A-20/W35 · COP</t>
  </si>
  <si>
    <t xml:space="preserve">2.11–2.44 → 2.47848</t>
  </si>
  <si>
    <t xml:space="preserve">Основная таблица → дополнительная карта. Полные условия требуют сверки.</t>
  </si>
  <si>
    <t xml:space="preserve">HX-AR32-14-S · Hetrix Aero R32</t>
  </si>
  <si>
    <t xml:space="preserve">1173 × 532 × 800</t>
  </si>
  <si>
    <t xml:space="preserve">179,4%</t>
  </si>
  <si>
    <t xml:space="preserve">1350×640×980</t>
  </si>
  <si>
    <t xml:space="preserve">0,82–3,48</t>
  </si>
  <si>
    <t xml:space="preserve">4,33–14,01</t>
  </si>
  <si>
    <t xml:space="preserve">1,35–4,97</t>
  </si>
  <si>
    <t xml:space="preserve">4,54–14,56</t>
  </si>
  <si>
    <t xml:space="preserve">0,85–3,28</t>
  </si>
  <si>
    <t xml:space="preserve">2,95–9,50</t>
  </si>
  <si>
    <t xml:space="preserve">1,40–5,04</t>
  </si>
  <si>
    <t xml:space="preserve">3,24–10,28</t>
  </si>
  <si>
    <t xml:space="preserve">0,87–3,29</t>
  </si>
  <si>
    <t xml:space="preserve">2,47–7,92</t>
  </si>
  <si>
    <t xml:space="preserve">1,37–5,15</t>
  </si>
  <si>
    <t xml:space="preserve">2,80–8,86</t>
  </si>
  <si>
    <t xml:space="preserve">0,91–3,38</t>
  </si>
  <si>
    <t xml:space="preserve">2,25–7,19</t>
  </si>
  <si>
    <t xml:space="preserve">1,38–4,95</t>
  </si>
  <si>
    <t xml:space="preserve">2,60–8,21</t>
  </si>
  <si>
    <t xml:space="preserve">1,01–3,65</t>
  </si>
  <si>
    <t xml:space="preserve">3,50–9,94</t>
  </si>
  <si>
    <t xml:space="preserve">2,72–3,46</t>
  </si>
  <si>
    <t xml:space="preserve">0,92–3,31</t>
  </si>
  <si>
    <t xml:space="preserve">4,54–14,23</t>
  </si>
  <si>
    <t xml:space="preserve">4,30–4,95</t>
  </si>
  <si>
    <t xml:space="preserve">0,95–3,86</t>
  </si>
  <si>
    <t xml:space="preserve">4,50–14,00</t>
  </si>
  <si>
    <t xml:space="preserve">3,63–4,73</t>
  </si>
  <si>
    <t xml:space="preserve">HX-AR32-14-S · Карта 02 · Отопление</t>
  </si>
  <si>
    <t xml:space="preserve">A-20/W35 · Тепло, кВт</t>
  </si>
  <si>
    <t xml:space="preserve">2.25–7.19 → 8.23</t>
  </si>
  <si>
    <t xml:space="preserve">A-15/W35 · Тепло, кВт</t>
  </si>
  <si>
    <t xml:space="preserve">2.47–7.92 → 9.12</t>
  </si>
  <si>
    <t xml:space="preserve">A-15/W35 · Потребление, кВт</t>
  </si>
  <si>
    <t xml:space="preserve">0.87–3.29 → 3.352941176470588</t>
  </si>
  <si>
    <t xml:space="preserve">A-20/W55 · Тепло, кВт</t>
  </si>
  <si>
    <t xml:space="preserve">2.60–8.21 → 8.48</t>
  </si>
  <si>
    <t xml:space="preserve">A-15/W55 · Тепло, кВт</t>
  </si>
  <si>
    <t xml:space="preserve">2.80–8.86 → 9.35</t>
  </si>
  <si>
    <t xml:space="preserve">HX-AR32-18-S · Hetrix Aero R32</t>
  </si>
  <si>
    <t xml:space="preserve">1182 × 498 × 903</t>
  </si>
  <si>
    <t xml:space="preserve">179,0%</t>
  </si>
  <si>
    <t xml:space="preserve">143,0%</t>
  </si>
  <si>
    <t xml:space="preserve">1200×560×1480</t>
  </si>
  <si>
    <t xml:space="preserve">1360×605×1060</t>
  </si>
  <si>
    <t xml:space="preserve">1,24–4,39</t>
  </si>
  <si>
    <t xml:space="preserve">4,10–5,23</t>
  </si>
  <si>
    <t xml:space="preserve">1,91–6,22</t>
  </si>
  <si>
    <t xml:space="preserve">6,40–18,15</t>
  </si>
  <si>
    <t xml:space="preserve">2,92–3,35</t>
  </si>
  <si>
    <t xml:space="preserve">1,37–5,14</t>
  </si>
  <si>
    <t xml:space="preserve">4,70–15,00</t>
  </si>
  <si>
    <t xml:space="preserve">1,86–6,81</t>
  </si>
  <si>
    <t xml:space="preserve">4,50–14,30</t>
  </si>
  <si>
    <t xml:space="preserve">2,10–2,42</t>
  </si>
  <si>
    <t xml:space="preserve">1,38–5,00</t>
  </si>
  <si>
    <t xml:space="preserve">4,00–12,00</t>
  </si>
  <si>
    <t xml:space="preserve">2,40–2,89</t>
  </si>
  <si>
    <t xml:space="preserve">1,98–6,59</t>
  </si>
  <si>
    <t xml:space="preserve">4,20–11,60</t>
  </si>
  <si>
    <t xml:space="preserve">1,76–2,12</t>
  </si>
  <si>
    <t xml:space="preserve">1,42–4,45</t>
  </si>
  <si>
    <t xml:space="preserve">3,50–9,71</t>
  </si>
  <si>
    <t xml:space="preserve">2,18–2,47</t>
  </si>
  <si>
    <t xml:space="preserve">2,00–5,57</t>
  </si>
  <si>
    <t xml:space="preserve">3,80–9,70</t>
  </si>
  <si>
    <t xml:space="preserve">1,74–1,90</t>
  </si>
  <si>
    <t xml:space="preserve">1,30–5,19</t>
  </si>
  <si>
    <t xml:space="preserve">2,70–3,45</t>
  </si>
  <si>
    <t xml:space="preserve">1,44–4,27</t>
  </si>
  <si>
    <t xml:space="preserve">7,50–18,00</t>
  </si>
  <si>
    <t xml:space="preserve">4,22–5,20</t>
  </si>
  <si>
    <t xml:space="preserve">3,60–4,71</t>
  </si>
  <si>
    <t xml:space="preserve">HX-AR32-18-S · Карта 04 · Отопление</t>
  </si>
  <si>
    <t xml:space="preserve">3.50–9.71 → 10.86</t>
  </si>
  <si>
    <t xml:space="preserve">4.00–12.00 → 12.177637130801688</t>
  </si>
  <si>
    <t xml:space="preserve">3.80–9.70 → 11.38128</t>
  </si>
  <si>
    <t xml:space="preserve">A-20/W55 · Потребление, кВт</t>
  </si>
  <si>
    <t xml:space="preserve">2.00–5.57 → 6.407656795405923</t>
  </si>
  <si>
    <t xml:space="preserve">4.20–11.60 → 12.664742616033756</t>
  </si>
  <si>
    <t xml:space="preserve">HX-AR32-21-S · Hetrix Aero R32</t>
  </si>
  <si>
    <t xml:space="preserve">1084 × 530 × 1363</t>
  </si>
  <si>
    <t xml:space="preserve">1210×545×1495</t>
  </si>
  <si>
    <t xml:space="preserve">1240×575×1540</t>
  </si>
  <si>
    <t xml:space="preserve">1,46–5,00</t>
  </si>
  <si>
    <t xml:space="preserve">7,57–20,51</t>
  </si>
  <si>
    <t xml:space="preserve">2,41–7,06</t>
  </si>
  <si>
    <t xml:space="preserve">7,94–20,47</t>
  </si>
  <si>
    <t xml:space="preserve">1,51–5,69</t>
  </si>
  <si>
    <t xml:space="preserve">5,17–16,62</t>
  </si>
  <si>
    <t xml:space="preserve">2,39–7,21</t>
  </si>
  <si>
    <t xml:space="preserve">5,66–15,00</t>
  </si>
  <si>
    <t xml:space="preserve">1,51–5,38</t>
  </si>
  <si>
    <t xml:space="preserve">4,33–12,86</t>
  </si>
  <si>
    <t xml:space="preserve">2,41–7,15</t>
  </si>
  <si>
    <t xml:space="preserve">4,90–12,51</t>
  </si>
  <si>
    <t xml:space="preserve">1,60–4,92</t>
  </si>
  <si>
    <t xml:space="preserve">3,94–10,58</t>
  </si>
  <si>
    <t xml:space="preserve">2,43–6,17</t>
  </si>
  <si>
    <t xml:space="preserve">4,55–10,36</t>
  </si>
  <si>
    <t xml:space="preserve">1,42–5,89</t>
  </si>
  <si>
    <t xml:space="preserve">4,94–15,01</t>
  </si>
  <si>
    <t xml:space="preserve">2,55–3,49</t>
  </si>
  <si>
    <t xml:space="preserve">1,65–4,77</t>
  </si>
  <si>
    <t xml:space="preserve">8,50–20,02</t>
  </si>
  <si>
    <t xml:space="preserve">4,20–5,15</t>
  </si>
  <si>
    <t xml:space="preserve">1,58–5,48</t>
  </si>
  <si>
    <t xml:space="preserve">7,50–20,00</t>
  </si>
  <si>
    <t xml:space="preserve">3,65–4,76</t>
  </si>
  <si>
    <t xml:space="preserve">HX-AR32-21-S · Карта 05 · Отопление</t>
  </si>
  <si>
    <t xml:space="preserve">3.94–10.58 → 12.1632</t>
  </si>
  <si>
    <t xml:space="preserve">A-20/W35 · Потребление, кВт</t>
  </si>
  <si>
    <t xml:space="preserve">1.60–4.92 → 5.0354708582556675</t>
  </si>
  <si>
    <t xml:space="preserve">4.33–12.86 → 13.638953586497893</t>
  </si>
  <si>
    <t xml:space="preserve">4.55–10.36 → 12.747033600000002</t>
  </si>
  <si>
    <t xml:space="preserve">2.43–6.17 → 7.30068729486738</t>
  </si>
  <si>
    <t xml:space="preserve">4.90–12.51 → 14.184511729957809</t>
  </si>
  <si>
    <t xml:space="preserve">A-15/W55 · Потребление, кВт</t>
  </si>
  <si>
    <t xml:space="preserve">2.41–7.15 → 7.289628010586542</t>
  </si>
  <si>
    <t xml:space="preserve">HX-AR32-27-T · Hetrix Aero R32</t>
  </si>
  <si>
    <t xml:space="preserve">1096 × 530 × 1582</t>
  </si>
  <si>
    <t xml:space="preserve">1190×545×1715</t>
  </si>
  <si>
    <t xml:space="preserve">1270×605×1770</t>
  </si>
  <si>
    <t xml:space="preserve">1,90–6,49</t>
  </si>
  <si>
    <t xml:space="preserve">9,91–26,55</t>
  </si>
  <si>
    <t xml:space="preserve">3,12–9,03</t>
  </si>
  <si>
    <t xml:space="preserve">10,40–26,36</t>
  </si>
  <si>
    <t xml:space="preserve">1,96–7,38</t>
  </si>
  <si>
    <t xml:space="preserve">6,77–21,76</t>
  </si>
  <si>
    <t xml:space="preserve">3,06–9,84</t>
  </si>
  <si>
    <t xml:space="preserve">7,41–20,57</t>
  </si>
  <si>
    <t xml:space="preserve">1,99–6,79</t>
  </si>
  <si>
    <t xml:space="preserve">5,67–16,15</t>
  </si>
  <si>
    <t xml:space="preserve">3,10–9,26</t>
  </si>
  <si>
    <t xml:space="preserve">6,42–16,30</t>
  </si>
  <si>
    <t xml:space="preserve">2,10–6,32</t>
  </si>
  <si>
    <t xml:space="preserve">5,15–13,47</t>
  </si>
  <si>
    <t xml:space="preserve">3,15–8,52</t>
  </si>
  <si>
    <t xml:space="preserve">5,96–13,81</t>
  </si>
  <si>
    <t xml:space="preserve">2,58–7,35</t>
  </si>
  <si>
    <t xml:space="preserve">8,84–20,00</t>
  </si>
  <si>
    <t xml:space="preserve">2,72–3,42</t>
  </si>
  <si>
    <t xml:space="preserve">1,98–6,24</t>
  </si>
  <si>
    <t xml:space="preserve">10,40–26,00</t>
  </si>
  <si>
    <t xml:space="preserve">2,13–6,87</t>
  </si>
  <si>
    <t xml:space="preserve">10,00–25,00</t>
  </si>
  <si>
    <t xml:space="preserve">3,64–4,69</t>
  </si>
  <si>
    <t xml:space="preserve">HX-AR32-27-T · Карта 06 · Отопление</t>
  </si>
  <si>
    <t xml:space="preserve">COP отличается от Q/P более чем на 0,02</t>
  </si>
  <si>
    <t xml:space="preserve">5.15–13.47 → 14.986799999999999</t>
  </si>
  <si>
    <t xml:space="preserve">2.13–2.45 → 2.4648000000000003</t>
  </si>
  <si>
    <t xml:space="preserve">5.67–16.15 → 16.80513924050633</t>
  </si>
  <si>
    <t xml:space="preserve">5.96–13.81 → 15.706166399999999</t>
  </si>
  <si>
    <t xml:space="preserve">3.15–8.52 → 8.842566377660173</t>
  </si>
  <si>
    <t xml:space="preserve">6.42–16.30 → 17.47734481012658</t>
  </si>
  <si>
    <t xml:space="preserve">HX-AR32-33-T · Hetrix Aero R32</t>
  </si>
  <si>
    <t xml:space="preserve">1154 × 530 × 1588</t>
  </si>
  <si>
    <t xml:space="preserve">180,2%</t>
  </si>
  <si>
    <t xml:space="preserve">1210×545×1715</t>
  </si>
  <si>
    <t xml:space="preserve">1290×630×1770</t>
  </si>
  <si>
    <t xml:space="preserve">2,25–7,81</t>
  </si>
  <si>
    <t xml:space="preserve">11,72–32,94</t>
  </si>
  <si>
    <t xml:space="preserve">4,22–5,22</t>
  </si>
  <si>
    <t xml:space="preserve">3,83–11,50</t>
  </si>
  <si>
    <t xml:space="preserve">12,29–32,42</t>
  </si>
  <si>
    <t xml:space="preserve">2,34–8,93</t>
  </si>
  <si>
    <t xml:space="preserve">8,00–25,72</t>
  </si>
  <si>
    <t xml:space="preserve">3,58–12,55</t>
  </si>
  <si>
    <t xml:space="preserve">8,76–25,85</t>
  </si>
  <si>
    <t xml:space="preserve">2,38–8,81</t>
  </si>
  <si>
    <t xml:space="preserve">6,70–20,44</t>
  </si>
  <si>
    <t xml:space="preserve">3,61–11,24</t>
  </si>
  <si>
    <t xml:space="preserve">7,59–20,00</t>
  </si>
  <si>
    <t xml:space="preserve">2,49–7,84</t>
  </si>
  <si>
    <t xml:space="preserve">6,09–16,47</t>
  </si>
  <si>
    <t xml:space="preserve">3,71–9,60</t>
  </si>
  <si>
    <t xml:space="preserve">7,04–16,23</t>
  </si>
  <si>
    <t xml:space="preserve">2,64–8,84</t>
  </si>
  <si>
    <t xml:space="preserve">9,19–24,93</t>
  </si>
  <si>
    <t xml:space="preserve">2,82–3,48</t>
  </si>
  <si>
    <t xml:space="preserve">2,06–8,47</t>
  </si>
  <si>
    <t xml:space="preserve">10,87–35,00</t>
  </si>
  <si>
    <t xml:space="preserve">4,13–5,27</t>
  </si>
  <si>
    <t xml:space="preserve">2,47–8,84</t>
  </si>
  <si>
    <t xml:space="preserve">11,56–32,00</t>
  </si>
  <si>
    <t xml:space="preserve">3,62–4,68</t>
  </si>
  <si>
    <t xml:space="preserve">HX-AR32-33-T · Карта 07 · Отопление</t>
  </si>
  <si>
    <t xml:space="preserve">6.09–16.47 → 19.59</t>
  </si>
  <si>
    <t xml:space="preserve">2.49–7.84 → 8.04</t>
  </si>
  <si>
    <t xml:space="preserve">6.70–20.44 → 21.71</t>
  </si>
  <si>
    <t xml:space="preserve">7.04–16.23 → 20.18</t>
  </si>
  <si>
    <t xml:space="preserve">3.71–9.60 → 11.6</t>
  </si>
  <si>
    <t xml:space="preserve">7.59–20.00 → 22.25</t>
  </si>
  <si>
    <t xml:space="preserve">3.61–11.24 → 11.41</t>
  </si>
  <si>
    <t xml:space="preserve">HX-AR32-47-T · Hetrix Aero R32</t>
  </si>
  <si>
    <t xml:space="preserve">Сезонная энергоэффективность W35: значение 1,84 приведено без единицы. Его нельзя считать равным 184 % без подтверждения.</t>
  </si>
  <si>
    <t xml:space="preserve">1340×600×1950</t>
  </si>
  <si>
    <t xml:space="preserve">Сезонная энергоэффективность W35 напечатана как 1.84 без знака %. Значение не преобразовано в 184% и требует уточнения.</t>
  </si>
  <si>
    <t xml:space="preserve">2,75–11,54</t>
  </si>
  <si>
    <t xml:space="preserve">14,50–46,50</t>
  </si>
  <si>
    <t xml:space="preserve">4,39–16,21</t>
  </si>
  <si>
    <t xml:space="preserve">15,00–47,00</t>
  </si>
  <si>
    <t xml:space="preserve">2,90–3,42</t>
  </si>
  <si>
    <t xml:space="preserve">2,87–12,07</t>
  </si>
  <si>
    <t xml:space="preserve">10,00–35,00</t>
  </si>
  <si>
    <t xml:space="preserve">2,90–3,48</t>
  </si>
  <si>
    <t xml:space="preserve">4,26–17,22</t>
  </si>
  <si>
    <t xml:space="preserve">10,30–35,30</t>
  </si>
  <si>
    <t xml:space="preserve">2,05–2,42</t>
  </si>
  <si>
    <t xml:space="preserve">2,74–11,90</t>
  </si>
  <si>
    <t xml:space="preserve">8,00–30,00</t>
  </si>
  <si>
    <t xml:space="preserve">2,52–2,92</t>
  </si>
  <si>
    <t xml:space="preserve">3,89–17,31</t>
  </si>
  <si>
    <t xml:space="preserve">8,25–30,30</t>
  </si>
  <si>
    <t xml:space="preserve">1,75–2,12</t>
  </si>
  <si>
    <t xml:space="preserve">2,75–11,47</t>
  </si>
  <si>
    <t xml:space="preserve">7,50–26,50</t>
  </si>
  <si>
    <t xml:space="preserve">2,31–2,73</t>
  </si>
  <si>
    <t xml:space="preserve">4,06–16,24</t>
  </si>
  <si>
    <t xml:space="preserve">7,80–26,80</t>
  </si>
  <si>
    <t xml:space="preserve">1,65–1,92</t>
  </si>
  <si>
    <t xml:space="preserve">3,13–11,43</t>
  </si>
  <si>
    <t xml:space="preserve">11,0–32,0</t>
  </si>
  <si>
    <t xml:space="preserve">2,80–3,52</t>
  </si>
  <si>
    <t xml:space="preserve">3,03–11,49</t>
  </si>
  <si>
    <t xml:space="preserve">15,0–50,0</t>
  </si>
  <si>
    <t xml:space="preserve">4,35–4,95</t>
  </si>
  <si>
    <t xml:space="preserve">2,83–13,48</t>
  </si>
  <si>
    <t xml:space="preserve">13,0–48,0</t>
  </si>
  <si>
    <t xml:space="preserve">3,56–4,60</t>
  </si>
  <si>
    <t xml:space="preserve">HX-CR32-47-T · Hetrix Aero Pro R32</t>
  </si>
  <si>
    <t xml:space="preserve">Модульная система</t>
  </si>
  <si>
    <t xml:space="preserve">904 × 904 × 1420</t>
  </si>
  <si>
    <t xml:space="preserve">174,6%</t>
  </si>
  <si>
    <t xml:space="preserve">133,8%</t>
  </si>
  <si>
    <t xml:space="preserve">1060×1045×1560</t>
  </si>
  <si>
    <t xml:space="preserve">2,77–11,31</t>
  </si>
  <si>
    <t xml:space="preserve">14,42–46,69</t>
  </si>
  <si>
    <t xml:space="preserve">4,49–16,62</t>
  </si>
  <si>
    <t xml:space="preserve">15,13–48,52</t>
  </si>
  <si>
    <t xml:space="preserve">2,84–10,70</t>
  </si>
  <si>
    <t xml:space="preserve">9,84–31,66</t>
  </si>
  <si>
    <t xml:space="preserve">4,53–16,64</t>
  </si>
  <si>
    <t xml:space="preserve">10,79–34,28</t>
  </si>
  <si>
    <t xml:space="preserve">2,92–10,90</t>
  </si>
  <si>
    <t xml:space="preserve">8,24–26,39</t>
  </si>
  <si>
    <t xml:space="preserve">4,51–15,91</t>
  </si>
  <si>
    <t xml:space="preserve">9,34–27,53</t>
  </si>
  <si>
    <t xml:space="preserve">3,09–11,36</t>
  </si>
  <si>
    <t xml:space="preserve">7,50–23,96</t>
  </si>
  <si>
    <t xml:space="preserve">4,74–14,76</t>
  </si>
  <si>
    <t xml:space="preserve">8,67–24,36</t>
  </si>
  <si>
    <t xml:space="preserve">3,19–10,53</t>
  </si>
  <si>
    <t xml:space="preserve">11,0–30,0</t>
  </si>
  <si>
    <t xml:space="preserve">2,81–13,64</t>
  </si>
  <si>
    <t xml:space="preserve">3,52–4,62</t>
  </si>
  <si>
    <t xml:space="preserve">HX-CR32-47-T · Карта 09 · Отопление</t>
  </si>
  <si>
    <t xml:space="preserve">Нет числовых данных</t>
  </si>
  <si>
    <t xml:space="preserve">Прочерк не означает ноль</t>
  </si>
  <si>
    <t xml:space="preserve">7.50–23.96 → 24.48624000000001</t>
  </si>
  <si>
    <t xml:space="preserve">2.11–2.43 → 2.4648000000000003</t>
  </si>
  <si>
    <t xml:space="preserve">8.24–26.39 → 26.51871999999999</t>
  </si>
  <si>
    <t xml:space="preserve">8.67–24.36 → 26.1728</t>
  </si>
  <si>
    <t xml:space="preserve">9.34–27.53 → 28.18</t>
  </si>
  <si>
    <t xml:space="preserve">HX-CR32-47-T · Карта 10 · ГВС</t>
  </si>
  <si>
    <t xml:space="preserve">ГВС: температурный график воды не указан. Полные условия нагрузки уточняются.</t>
  </si>
  <si>
    <t xml:space="preserve">Полные условия уточняются</t>
  </si>
  <si>
    <t xml:space="preserve">HX-CR32-74-T · Hetrix Aero Pro R32</t>
  </si>
  <si>
    <t xml:space="preserve">2018 × 988 × 1896</t>
  </si>
  <si>
    <t xml:space="preserve">132,2%</t>
  </si>
  <si>
    <t xml:space="preserve">DN65</t>
  </si>
  <si>
    <t xml:space="preserve">5,0×2</t>
  </si>
  <si>
    <t xml:space="preserve">2140×1110×2190</t>
  </si>
  <si>
    <t xml:space="preserve">4,39–18,38</t>
  </si>
  <si>
    <t xml:space="preserve">22,50–73,90</t>
  </si>
  <si>
    <t xml:space="preserve">4,02–5,12</t>
  </si>
  <si>
    <t xml:space="preserve">7,04–26,58</t>
  </si>
  <si>
    <t xml:space="preserve">22,89–74,42</t>
  </si>
  <si>
    <t xml:space="preserve">2,80–3,25</t>
  </si>
  <si>
    <t xml:space="preserve">4,71–17,59</t>
  </si>
  <si>
    <t xml:space="preserve">16,00–50,12</t>
  </si>
  <si>
    <t xml:space="preserve">2,85–3,40</t>
  </si>
  <si>
    <t xml:space="preserve">6,93–25,93</t>
  </si>
  <si>
    <t xml:space="preserve">16,76–51,85</t>
  </si>
  <si>
    <t xml:space="preserve">2,00–2,42</t>
  </si>
  <si>
    <t xml:space="preserve">4,70–17,19</t>
  </si>
  <si>
    <t xml:space="preserve">13,50–40,23</t>
  </si>
  <si>
    <t xml:space="preserve">2,34–2,87</t>
  </si>
  <si>
    <t xml:space="preserve">6,88–23,39</t>
  </si>
  <si>
    <t xml:space="preserve">14,59–40,00</t>
  </si>
  <si>
    <t xml:space="preserve">1,71–2,12</t>
  </si>
  <si>
    <t xml:space="preserve">4,90–15,71</t>
  </si>
  <si>
    <t xml:space="preserve">12,00–32,21</t>
  </si>
  <si>
    <t xml:space="preserve">2,05–2,45</t>
  </si>
  <si>
    <t xml:space="preserve">6,79–20,26</t>
  </si>
  <si>
    <t xml:space="preserve">13,04–33,23</t>
  </si>
  <si>
    <t xml:space="preserve">1,64–1,92</t>
  </si>
  <si>
    <t xml:space="preserve">5,78–20,00</t>
  </si>
  <si>
    <t xml:space="preserve">20,0–55,0</t>
  </si>
  <si>
    <t xml:space="preserve">2,75–3,46</t>
  </si>
  <si>
    <t xml:space="preserve">5,08–19,51</t>
  </si>
  <si>
    <t xml:space="preserve">25,0–80,0</t>
  </si>
  <si>
    <t xml:space="preserve">4,10–4,92</t>
  </si>
  <si>
    <t xml:space="preserve">4,95–18,71</t>
  </si>
  <si>
    <t xml:space="preserve">22,16–64,00</t>
  </si>
  <si>
    <t xml:space="preserve">3,42–4,48</t>
  </si>
  <si>
    <t xml:space="preserve">HX-CR32-101-T · Hetrix Aero Pro R32</t>
  </si>
  <si>
    <t xml:space="preserve">173,4%</t>
  </si>
  <si>
    <t xml:space="preserve">131,4%</t>
  </si>
  <si>
    <t xml:space="preserve">6,0×2</t>
  </si>
  <si>
    <t xml:space="preserve">5,87–25,62</t>
  </si>
  <si>
    <t xml:space="preserve">29,42–100,69</t>
  </si>
  <si>
    <t xml:space="preserve">3,93–5,01</t>
  </si>
  <si>
    <t xml:space="preserve">9,24–37,29</t>
  </si>
  <si>
    <t xml:space="preserve">30,23–101,44</t>
  </si>
  <si>
    <t xml:space="preserve">2,72–3,27</t>
  </si>
  <si>
    <t xml:space="preserve">5,65–21,16</t>
  </si>
  <si>
    <t xml:space="preserve">19,54–62,62</t>
  </si>
  <si>
    <t xml:space="preserve">8,90–31,98</t>
  </si>
  <si>
    <t xml:space="preserve">20,92–64,28</t>
  </si>
  <si>
    <t xml:space="preserve">2,01–2,35</t>
  </si>
  <si>
    <t xml:space="preserve">5,82–22,50</t>
  </si>
  <si>
    <t xml:space="preserve">16,54–52,19</t>
  </si>
  <si>
    <t xml:space="preserve">2,32–2,84</t>
  </si>
  <si>
    <t xml:space="preserve">8,50–32,47</t>
  </si>
  <si>
    <t xml:space="preserve">17,34–55,53</t>
  </si>
  <si>
    <t xml:space="preserve">1,71–2,04</t>
  </si>
  <si>
    <t xml:space="preserve">5,97–22,73</t>
  </si>
  <si>
    <t xml:space="preserve">14,50–47,96</t>
  </si>
  <si>
    <t xml:space="preserve">8,47–29,85</t>
  </si>
  <si>
    <t xml:space="preserve">15,67–48,36</t>
  </si>
  <si>
    <t xml:space="preserve">1,62–1,85</t>
  </si>
  <si>
    <t xml:space="preserve">6,43–22,71</t>
  </si>
  <si>
    <t xml:space="preserve">22,0–62,0</t>
  </si>
  <si>
    <t xml:space="preserve">2,73–3,42</t>
  </si>
  <si>
    <t xml:space="preserve">6,50–22,89</t>
  </si>
  <si>
    <t xml:space="preserve">32,0–95,0</t>
  </si>
  <si>
    <t xml:space="preserve">4,15–4,92</t>
  </si>
  <si>
    <t xml:space="preserve">5,93–26,32</t>
  </si>
  <si>
    <t xml:space="preserve">27,0–90,0</t>
  </si>
  <si>
    <t xml:space="preserve">3,42–4,55</t>
  </si>
  <si>
    <t xml:space="preserve">HX-CR32-150-T · Hetrix Aero Pro R32</t>
  </si>
  <si>
    <t xml:space="preserve">2200 × 1351 × 2382</t>
  </si>
  <si>
    <t xml:space="preserve">179%</t>
  </si>
  <si>
    <t xml:space="preserve">137,4%</t>
  </si>
  <si>
    <t xml:space="preserve">DN80</t>
  </si>
  <si>
    <t xml:space="preserve">7,5×2</t>
  </si>
  <si>
    <t xml:space="preserve">2270×1450×2530</t>
  </si>
  <si>
    <t xml:space="preserve">9,05–36,67</t>
  </si>
  <si>
    <t xml:space="preserve">46,87–150,34</t>
  </si>
  <si>
    <t xml:space="preserve">14,90–53,87</t>
  </si>
  <si>
    <t xml:space="preserve">49,17–156,23</t>
  </si>
  <si>
    <t xml:space="preserve">9,32–34,91</t>
  </si>
  <si>
    <t xml:space="preserve">31,98–101,95</t>
  </si>
  <si>
    <t xml:space="preserve">14,80–53,07</t>
  </si>
  <si>
    <t xml:space="preserve">35,07–110,38</t>
  </si>
  <si>
    <t xml:space="preserve">9,36–35,56</t>
  </si>
  <si>
    <t xml:space="preserve">26,78–84,98</t>
  </si>
  <si>
    <t xml:space="preserve">14,96–50,66</t>
  </si>
  <si>
    <t xml:space="preserve">30,36–88,65</t>
  </si>
  <si>
    <t xml:space="preserve">9,91–35,88</t>
  </si>
  <si>
    <t xml:space="preserve">24,38–77,15</t>
  </si>
  <si>
    <t xml:space="preserve">15,07–46,69</t>
  </si>
  <si>
    <t xml:space="preserve">28,18–78,44</t>
  </si>
  <si>
    <t xml:space="preserve">10,24–37,88</t>
  </si>
  <si>
    <t xml:space="preserve">35,75–96,60</t>
  </si>
  <si>
    <t xml:space="preserve">9,47–38,33</t>
  </si>
  <si>
    <t xml:space="preserve">48,75–161,00</t>
  </si>
  <si>
    <t xml:space="preserve">8,88–42,35</t>
  </si>
  <si>
    <t xml:space="preserve">42,25–154,56</t>
  </si>
  <si>
    <t xml:space="preserve">HX-CR32-200-T · Hetrix Aero Pro R32</t>
  </si>
  <si>
    <t xml:space="preserve">177,4%</t>
  </si>
  <si>
    <t xml:space="preserve">135,4%</t>
  </si>
  <si>
    <t xml:space="preserve">7,5×4</t>
  </si>
  <si>
    <t xml:space="preserve">2200×1400×2400</t>
  </si>
  <si>
    <t xml:space="preserve">12,11–51,29</t>
  </si>
  <si>
    <t xml:space="preserve">61,88–199,53</t>
  </si>
  <si>
    <t xml:space="preserve">3,89–5,11</t>
  </si>
  <si>
    <t xml:space="preserve">18,96–73,60</t>
  </si>
  <si>
    <t xml:space="preserve">62,95–200,93</t>
  </si>
  <si>
    <t xml:space="preserve">2,73–3,32</t>
  </si>
  <si>
    <t xml:space="preserve">13,13–47,48</t>
  </si>
  <si>
    <t xml:space="preserve">44,00–135,32</t>
  </si>
  <si>
    <t xml:space="preserve">2,85–3,35</t>
  </si>
  <si>
    <t xml:space="preserve">19,87–69,65</t>
  </si>
  <si>
    <t xml:space="preserve">46,09–140,00</t>
  </si>
  <si>
    <t xml:space="preserve">2,01–2,32</t>
  </si>
  <si>
    <t xml:space="preserve">13,12–46,82</t>
  </si>
  <si>
    <t xml:space="preserve">37,13–108,62</t>
  </si>
  <si>
    <t xml:space="preserve">2,32–2,83</t>
  </si>
  <si>
    <t xml:space="preserve">19,96–62,79</t>
  </si>
  <si>
    <t xml:space="preserve">40,12–108,00</t>
  </si>
  <si>
    <t xml:space="preserve">1,72–2,01</t>
  </si>
  <si>
    <t xml:space="preserve">13,64–41,02</t>
  </si>
  <si>
    <t xml:space="preserve">33,00–86,97</t>
  </si>
  <si>
    <t xml:space="preserve">2,12–2,42</t>
  </si>
  <si>
    <t xml:space="preserve">19,70–55,73</t>
  </si>
  <si>
    <t xml:space="preserve">35,86–89,72</t>
  </si>
  <si>
    <t xml:space="preserve">1,61–1,82</t>
  </si>
  <si>
    <t xml:space="preserve">16,08–55,83</t>
  </si>
  <si>
    <t xml:space="preserve">55,00–148,50</t>
  </si>
  <si>
    <t xml:space="preserve">2,66–3,42</t>
  </si>
  <si>
    <t xml:space="preserve">13,35–53,07</t>
  </si>
  <si>
    <t xml:space="preserve">68,75–216,00</t>
  </si>
  <si>
    <t xml:space="preserve">4,07–5,15</t>
  </si>
  <si>
    <t xml:space="preserve">13,36–48,68</t>
  </si>
  <si>
    <t xml:space="preserve">60,94–172,80</t>
  </si>
  <si>
    <t xml:space="preserve">3,55–4,56</t>
  </si>
  <si>
    <t xml:space="preserve">HX-CR32-200-T · Карта 12 · Отопление</t>
  </si>
  <si>
    <t xml:space="preserve">33.00–86.97 → 113.08</t>
  </si>
  <si>
    <t xml:space="preserve">13.64–41.02 → 45.8779617007465</t>
  </si>
  <si>
    <t xml:space="preserve">2.12–2.42 → 2.4648000000000003</t>
  </si>
  <si>
    <t xml:space="preserve">37.13–108.62 → 121.088</t>
  </si>
  <si>
    <t xml:space="preserve">35.86–89.72 → 116.86399999999999</t>
  </si>
  <si>
    <t xml:space="preserve">19.70–55.73 → 65.7943925233645</t>
  </si>
  <si>
    <t xml:space="preserve">40.12–108.00 → 125.4</t>
  </si>
  <si>
    <t xml:space="preserve">19.96–62.79 → 63.34933063905026</t>
  </si>
  <si>
    <t xml:space="preserve">HX-SP32-7-S · Hetrix Aero Split R32</t>
  </si>
  <si>
    <t xml:space="preserve">Сплит-система</t>
  </si>
  <si>
    <t xml:space="preserve">1180 × 510 × 710</t>
  </si>
  <si>
    <t xml:space="preserve">Габариты внутреннего блока, мм</t>
  </si>
  <si>
    <t xml:space="preserve">500 × 340 × 770</t>
  </si>
  <si>
    <t xml:space="preserve">Масса внутреннего блока, кг</t>
  </si>
  <si>
    <t xml:space="preserve">W35 · Наружный блок · Звуковое давление 1 м, дБ(А)</t>
  </si>
  <si>
    <t xml:space="preserve">W35 · Наружный блок · Звуковое давление 3 м, дБ(А)</t>
  </si>
  <si>
    <t xml:space="preserve">W35 · Наружный блок · Звуковое давление 5 м, дБ(А)</t>
  </si>
  <si>
    <t xml:space="preserve">W35 · Наружный блок · Звуковая мощность, дБ</t>
  </si>
  <si>
    <t xml:space="preserve">W35 · Внутренний блок · Звуковое давление 1 м, дБ(А)</t>
  </si>
  <si>
    <t xml:space="preserve">W35 · Внутренний блок · Звуковое давление 3 м, дБ(А)</t>
  </si>
  <si>
    <t xml:space="preserve">W35 · Внутренний блок · Звуковое давление 5 м, дБ(А)</t>
  </si>
  <si>
    <t xml:space="preserve">W35 · Внутренний блок · Звуковая мощность, дБ</t>
  </si>
  <si>
    <t xml:space="preserve">134,6%</t>
  </si>
  <si>
    <t xml:space="preserve">W55 · Наружный блок · Звуковое давление 1 м, дБ(А)</t>
  </si>
  <si>
    <t xml:space="preserve">W55 · Наружный блок · Звуковое давление 3 м, дБ(А)</t>
  </si>
  <si>
    <t xml:space="preserve">W55 · Наружный блок · Звуковое давление 5 м, дБ(А)</t>
  </si>
  <si>
    <t xml:space="preserve">W55 · Наружный блок · Звуковая мощность, дБ</t>
  </si>
  <si>
    <t xml:space="preserve">W55 · Внутренний блок · Звуковое давление 1 м, дБ(А)</t>
  </si>
  <si>
    <t xml:space="preserve">W55 · Внутренний блок · Звуковое давление 3 м, дБ(А)</t>
  </si>
  <si>
    <t xml:space="preserve">W55 · Внутренний блок · Звуковое давление 5 м, дБ(А)</t>
  </si>
  <si>
    <t xml:space="preserve">W55 · Внутренний блок · Звуковая мощность, дБ</t>
  </si>
  <si>
    <t xml:space="preserve">1220×580×840</t>
  </si>
  <si>
    <t xml:space="preserve">HX-SP32-12-S · Hetrix Aero Split R32</t>
  </si>
  <si>
    <t xml:space="preserve">HX-SP32-14-S · Hetrix Aero Split R32</t>
  </si>
  <si>
    <t xml:space="preserve">500 × 340 × 900</t>
  </si>
  <si>
    <t xml:space="preserve">HX-SP32-21-S · Hetrix Aero Split R32</t>
  </si>
  <si>
    <t xml:space="preserve">1038 × 445 × 1351</t>
  </si>
  <si>
    <t xml:space="preserve">1220×580×1500</t>
  </si>
  <si>
    <t xml:space="preserve">1,07–4,77</t>
  </si>
  <si>
    <t xml:space="preserve">5,50–20,02</t>
  </si>
  <si>
    <t xml:space="preserve">HX-SP32-27-T · Hetrix Aero Split R32</t>
  </si>
  <si>
    <t xml:space="preserve">1138 × 455 × 1578</t>
  </si>
  <si>
    <t xml:space="preserve">500 × 360 × 910</t>
  </si>
  <si>
    <t xml:space="preserve">1220×560×1710</t>
  </si>
  <si>
    <t xml:space="preserve">1240×580×1720</t>
  </si>
  <si>
    <t xml:space="preserve">1,79–6,24</t>
  </si>
  <si>
    <t xml:space="preserve">9,40–26,00</t>
  </si>
  <si>
    <t xml:space="preserve">HX-SP32-33-T · Hetrix Aero Split R32</t>
  </si>
  <si>
    <t xml:space="preserve">1138 × 445 × 1578</t>
  </si>
  <si>
    <t xml:space="preserve">136,2%</t>
  </si>
  <si>
    <t xml:space="preserve">HX-GR32-10-S · Hetrix Terra R32</t>
  </si>
  <si>
    <t xml:space="preserve">Отопление W10–7/W30–35: вода контура источника +10/+7 °C, вода потребителя +30/+35 °C. В таблице также приведён режим W30–35/W12–7; в исходнике его мощность ошибочно подписана Heating Capacity. Хладагент в таблицах конкретных моделей — R32; отдельные параметры исполнения R290 не приведены.</t>
  </si>
  <si>
    <t xml:space="preserve">Вода–вода / грунт–вода</t>
  </si>
  <si>
    <t xml:space="preserve">734 × 490 × 583</t>
  </si>
  <si>
    <t xml:space="preserve">Единица расхода воды внешнего контура требует подтверждения. Расход внешнего контура: 2,15. Единица требует подтверждения. Единицы расхода и потерь давления внешнего контура требуют подтверждения.</t>
  </si>
  <si>
    <t xml:space="preserve">Температура контура источника, °C</t>
  </si>
  <si>
    <t xml:space="preserve">+5…+45</t>
  </si>
  <si>
    <t xml:space="preserve">210,6%</t>
  </si>
  <si>
    <t xml:space="preserve">173,8%</t>
  </si>
  <si>
    <t xml:space="preserve">Расход воды контура источника — единица требует уточнения</t>
  </si>
  <si>
    <t xml:space="preserve">Потери давления контура источника — единица требует уточнения</t>
  </si>
  <si>
    <t xml:space="preserve">DN25×4</t>
  </si>
  <si>
    <t xml:space="preserve">Фанерная упаковка Ш × Г × В, мм</t>
  </si>
  <si>
    <t xml:space="preserve">830×540×750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</si>
  <si>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2.15;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</si>
  <si>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W10–7/W30–35</t>
  </si>
  <si>
    <t xml:space="preserve">2,97–9,60</t>
  </si>
  <si>
    <t xml:space="preserve">Отопление W10–7/W30–35: вода контура источника +10/+7 °C, вода потребителя +30/+35 °C. Режим охлаждения: W30–35/W12–7; назначение показателя мощности требует подтверждения. Хладагент данных исполнений — R32.</t>
  </si>
  <si>
    <t xml:space="preserve">0,46–1,62</t>
  </si>
  <si>
    <t xml:space="preserve">5,93–6,51</t>
  </si>
  <si>
    <t xml:space="preserve">W10–7/W47–55</t>
  </si>
  <si>
    <t xml:space="preserve">2,80–8,96</t>
  </si>
  <si>
    <t xml:space="preserve">0,76–2,70</t>
  </si>
  <si>
    <t xml:space="preserve">3,32–3,67</t>
  </si>
  <si>
    <t xml:space="preserve">W30–35/W12–7*</t>
  </si>
  <si>
    <t xml:space="preserve">2,50–7,98</t>
  </si>
  <si>
    <t xml:space="preserve">0,48–1,68</t>
  </si>
  <si>
    <t xml:space="preserve">4,75–5,21</t>
  </si>
  <si>
    <t xml:space="preserve">ГВС · W10–7/W9→55</t>
  </si>
  <si>
    <t xml:space="preserve">2,91–9,32</t>
  </si>
  <si>
    <t xml:space="preserve">0,60–2,16</t>
  </si>
  <si>
    <t xml:space="preserve">4,32–4,82</t>
  </si>
  <si>
    <t xml:space="preserve">HX-GR32-12-S · Hetrix Terra R32</t>
  </si>
  <si>
    <t xml:space="preserve">735 × 490 × 544</t>
  </si>
  <si>
    <t xml:space="preserve">Единица расхода воды внешнего контура требует подтверждения. Расход внешнего контура: 2,87. Единица требует подтверждения. Единицы расхода и потерь давления внешнего контура требуют подтверждения.</t>
  </si>
  <si>
    <t xml:space="preserve">215%</t>
  </si>
  <si>
    <t xml:space="preserve">172,2%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</si>
  <si>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2.87;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</si>
  <si>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3,81–12,34</t>
  </si>
  <si>
    <t xml:space="preserve">0,58–2,05</t>
  </si>
  <si>
    <t xml:space="preserve">6,02–6,62</t>
  </si>
  <si>
    <t xml:space="preserve">3,60–11,52</t>
  </si>
  <si>
    <t xml:space="preserve">0,96–3,39</t>
  </si>
  <si>
    <t xml:space="preserve">3,40–3,75</t>
  </si>
  <si>
    <t xml:space="preserve">3,21–10,29</t>
  </si>
  <si>
    <t xml:space="preserve">0,60–2,13</t>
  </si>
  <si>
    <t xml:space="preserve">4,83–5,35</t>
  </si>
  <si>
    <t xml:space="preserve">3,74–11,98</t>
  </si>
  <si>
    <t xml:space="preserve">0,77–2,74</t>
  </si>
  <si>
    <t xml:space="preserve">4,37–4,88</t>
  </si>
  <si>
    <t xml:space="preserve">HX-GR32-16-S · Hetrix Terra R32</t>
  </si>
  <si>
    <t xml:space="preserve">812 × 630 × 743</t>
  </si>
  <si>
    <t xml:space="preserve">Единица расхода воды внешнего контура требует подтверждения. Расход внешнего контура: 3,83. Единица требует подтверждения. Единицы расхода и потерь давления внешнего контура требуют подтверждения.</t>
  </si>
  <si>
    <t xml:space="preserve">213,4%</t>
  </si>
  <si>
    <t xml:space="preserve">171,4%</t>
  </si>
  <si>
    <t xml:space="preserve">DN32×4</t>
  </si>
  <si>
    <t xml:space="preserve">930×710×910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</si>
  <si>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3.83;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</si>
  <si>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5,09–16,45</t>
  </si>
  <si>
    <t xml:space="preserve">0,77–2,73</t>
  </si>
  <si>
    <t xml:space="preserve">6,03–6,61</t>
  </si>
  <si>
    <t xml:space="preserve">4,79–15,36</t>
  </si>
  <si>
    <t xml:space="preserve">1,27–4,49</t>
  </si>
  <si>
    <t xml:space="preserve">3,42–3,77</t>
  </si>
  <si>
    <t xml:space="preserve">4,30–13,72</t>
  </si>
  <si>
    <t xml:space="preserve">0,80–2,84</t>
  </si>
  <si>
    <t xml:space="preserve">4,83–5,38</t>
  </si>
  <si>
    <t xml:space="preserve">4,98–15,97</t>
  </si>
  <si>
    <t xml:space="preserve">1,03–3,61</t>
  </si>
  <si>
    <t xml:space="preserve">4,42–4,85</t>
  </si>
  <si>
    <t xml:space="preserve">HX-GR32-21-S · Hetrix Terra R32</t>
  </si>
  <si>
    <t xml:space="preserve">Единица расхода воды внешнего контура требует подтверждения. Расход внешнего контура: 4,80. Единица требует подтверждения. Единицы расхода и потерь давления внешнего контура требуют подтверждения.</t>
  </si>
  <si>
    <t xml:space="preserve">219%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</si>
  <si>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4.80;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</si>
  <si>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6,57–21,25</t>
  </si>
  <si>
    <t xml:space="preserve">0,98–3,48</t>
  </si>
  <si>
    <t xml:space="preserve">6,10–6,68</t>
  </si>
  <si>
    <t xml:space="preserve">6,19–19,84</t>
  </si>
  <si>
    <t xml:space="preserve">1,63–5,84</t>
  </si>
  <si>
    <t xml:space="preserve">3,40–3,80</t>
  </si>
  <si>
    <t xml:space="preserve">5,56–17,77</t>
  </si>
  <si>
    <t xml:space="preserve">1,02–3,62</t>
  </si>
  <si>
    <t xml:space="preserve">4,91–5,45</t>
  </si>
  <si>
    <t xml:space="preserve">6,44–20,63</t>
  </si>
  <si>
    <t xml:space="preserve">1,33–4,64</t>
  </si>
  <si>
    <t xml:space="preserve">4,45–4,86</t>
  </si>
  <si>
    <t xml:space="preserve">HX-GR32-29-T · Hetrix Terra R32</t>
  </si>
  <si>
    <t xml:space="preserve">769 × 630 × 743</t>
  </si>
  <si>
    <t xml:space="preserve">Единица расхода воды внешнего контура требует подтверждения. Расход внешнего контура: 6,72. Единица требует подтверждения. Единицы расхода и потерь давления внешнего контура требуют подтверждения.</t>
  </si>
  <si>
    <t xml:space="preserve">219,4%</t>
  </si>
  <si>
    <t xml:space="preserve">175,4%</t>
  </si>
  <si>
    <t xml:space="preserve">DN40×4</t>
  </si>
  <si>
    <t xml:space="preserve">950×710×1030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</si>
  <si>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6.72;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</si>
  <si>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8,90–28,79</t>
  </si>
  <si>
    <t xml:space="preserve">1,33–4,72</t>
  </si>
  <si>
    <t xml:space="preserve">8,39–26,88</t>
  </si>
  <si>
    <t xml:space="preserve">2,21–7,91</t>
  </si>
  <si>
    <t xml:space="preserve">7,53–24,07</t>
  </si>
  <si>
    <t xml:space="preserve">1,38–4,91</t>
  </si>
  <si>
    <t xml:space="preserve">4,90–5,46</t>
  </si>
  <si>
    <t xml:space="preserve">8,73–27,96</t>
  </si>
  <si>
    <t xml:space="preserve">1,83–6,43</t>
  </si>
  <si>
    <t xml:space="preserve">4,35–4,76</t>
  </si>
  <si>
    <t xml:space="preserve">HX-GR32-38-T · Hetrix Terra R32</t>
  </si>
  <si>
    <t xml:space="preserve">914 × 660 × 743</t>
  </si>
  <si>
    <t xml:space="preserve">Единица расхода воды внешнего контура требует подтверждения. Расход внешнего контура: 8,42. Единица требует подтверждения. Единицы расхода и потерь давления внешнего контура требуют подтверждения.</t>
  </si>
  <si>
    <t xml:space="preserve">217,4%</t>
  </si>
  <si>
    <t xml:space="preserve">1030×710×915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</si>
  <si>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8.42;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</si>
  <si>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11,65–37,70</t>
  </si>
  <si>
    <t xml:space="preserve">1,75–6,18</t>
  </si>
  <si>
    <t xml:space="preserve">6,10–6,64</t>
  </si>
  <si>
    <t xml:space="preserve">10,99–35,20</t>
  </si>
  <si>
    <t xml:space="preserve">2,92–10,38</t>
  </si>
  <si>
    <t xml:space="preserve">3,39–3,76</t>
  </si>
  <si>
    <t xml:space="preserve">9,85–31,52</t>
  </si>
  <si>
    <t xml:space="preserve">1,82–6,43</t>
  </si>
  <si>
    <t xml:space="preserve">4,90–5,41</t>
  </si>
  <si>
    <t xml:space="preserve">11,43–36,61</t>
  </si>
  <si>
    <t xml:space="preserve">2,39–8,42</t>
  </si>
  <si>
    <t xml:space="preserve">4,35–4,78</t>
  </si>
  <si>
    <t xml:space="preserve">HX-GR32-46-T · Hetrix Terra R32</t>
  </si>
  <si>
    <t xml:space="preserve">Единица расхода воды внешнего контура требует подтверждения. Расход внешнего контура: 10,77. Единица требует подтверждения. Единицы расхода и потерь давления внешнего контура требуют подтверждения.</t>
  </si>
  <si>
    <t xml:space="preserve">218,2%</t>
  </si>
  <si>
    <t xml:space="preserve">DN50×4</t>
  </si>
  <si>
    <t xml:space="preserve">1040×740×910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</si>
  <si>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10.77;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</si>
  <si>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13,77–45,56</t>
  </si>
  <si>
    <t xml:space="preserve">2,08–7,74</t>
  </si>
  <si>
    <t xml:space="preserve">5,89–6,61</t>
  </si>
  <si>
    <t xml:space="preserve">12,99–41,60</t>
  </si>
  <si>
    <t xml:space="preserve">3,59–12,49</t>
  </si>
  <si>
    <t xml:space="preserve">3,33–3,62</t>
  </si>
  <si>
    <t xml:space="preserve">11,63–37,82</t>
  </si>
  <si>
    <t xml:space="preserve">2,16–8,05</t>
  </si>
  <si>
    <t xml:space="preserve">4,70–5,38</t>
  </si>
  <si>
    <t xml:space="preserve">13,51–43,26</t>
  </si>
  <si>
    <t xml:space="preserve">2,78–9,88</t>
  </si>
  <si>
    <t xml:space="preserve">4,38–4,86</t>
  </si>
  <si>
    <t xml:space="preserve">HX-GR32-50-T · Hetrix Terra R32</t>
  </si>
  <si>
    <t xml:space="preserve">819 × 700 × 743</t>
  </si>
  <si>
    <t xml:space="preserve">Единица расхода воды внешнего контура требует подтверждения. Расход внешнего контура: 11,90. Единица требует подтверждения. Единицы расхода и потерь давления внешнего контура требуют подтверждения.</t>
  </si>
  <si>
    <t xml:space="preserve">220,6%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</si>
  <si>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11.90;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</si>
  <si>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15,62–50,00</t>
  </si>
  <si>
    <t xml:space="preserve">2,36–8,45</t>
  </si>
  <si>
    <t xml:space="preserve">5,92–6,63</t>
  </si>
  <si>
    <t xml:space="preserve">15,02–48,00</t>
  </si>
  <si>
    <t xml:space="preserve">4,08–14,33</t>
  </si>
  <si>
    <t xml:space="preserve">3,35–3,68</t>
  </si>
  <si>
    <t xml:space="preserve">13,02–43,00</t>
  </si>
  <si>
    <t xml:space="preserve">3,54–12,84</t>
  </si>
  <si>
    <t xml:space="preserve">15,42–49,00</t>
  </si>
  <si>
    <t xml:space="preserve">3,18–11,19</t>
  </si>
  <si>
    <t xml:space="preserve">4,38–4,85</t>
  </si>
  <si>
    <t xml:space="preserve">HX-GR32-100-T · Hetrix Terra R32</t>
  </si>
  <si>
    <t xml:space="preserve">1150 × 1118 × 743</t>
  </si>
  <si>
    <t xml:space="preserve">Единица расхода воды внешнего контура требует подтверждения. Расход внешнего контура: 23,79. Единица требует подтверждения. Единицы расхода и потерь давления внешнего контура требуют подтверждения.</t>
  </si>
  <si>
    <t xml:space="preserve">219,8%</t>
  </si>
  <si>
    <t xml:space="preserve">3,50*2</t>
  </si>
  <si>
    <t xml:space="preserve">DN65×4</t>
  </si>
  <si>
    <t xml:space="preserve">2100×1500×1200</t>
  </si>
  <si>
    <t xml:space="preserve">В исходнике единица расхода на стороне источника подписана kPa. Значение сохранено в примечании без подмены единицы; запросите уточнение. Расход стороны источника в исходной строке: 23.79; единица в таблице требует уточнения. Единицы на стороне источника в полученной таблице противоречивы: для расхода напечатано kPa, для потерь давления — mm. Числа сохранены; единицы требуется уточнить.</t>
  </si>
  <si>
    <t xml:space="preserve">15,62–100,00</t>
  </si>
  <si>
    <t xml:space="preserve">2,36–16,95</t>
  </si>
  <si>
    <t xml:space="preserve">5,90–6,62</t>
  </si>
  <si>
    <t xml:space="preserve">15,00–96,00</t>
  </si>
  <si>
    <t xml:space="preserve">4,11–29,00</t>
  </si>
  <si>
    <t xml:space="preserve">3,31–3,65</t>
  </si>
  <si>
    <t xml:space="preserve">13,00–86,00</t>
  </si>
  <si>
    <t xml:space="preserve">3,56–25,98</t>
  </si>
  <si>
    <t xml:space="preserve">15,42–98,00</t>
  </si>
  <si>
    <t xml:space="preserve">3,20–22,53</t>
  </si>
  <si>
    <t xml:space="preserve">4,35–4,82</t>
  </si>
  <si>
    <t xml:space="preserve">HX-CR29-52-T · Hetrix Aero Pro R290</t>
  </si>
  <si>
    <t xml:space="preserve">Коммерческий моноблок</t>
  </si>
  <si>
    <t xml:space="preserve">2018 × 954 × 1896</t>
  </si>
  <si>
    <t xml:space="preserve">185,0%</t>
  </si>
  <si>
    <t xml:space="preserve">DN50</t>
  </si>
  <si>
    <t xml:space="preserve">2,5×2</t>
  </si>
  <si>
    <t xml:space="preserve">2110×1085×2175</t>
  </si>
  <si>
    <t xml:space="preserve">2,84–13,21</t>
  </si>
  <si>
    <t xml:space="preserve">14,81–51,90</t>
  </si>
  <si>
    <t xml:space="preserve">3,93–5,21</t>
  </si>
  <si>
    <t xml:space="preserve">3,91–16,61</t>
  </si>
  <si>
    <t xml:space="preserve">13,18–46,84</t>
  </si>
  <si>
    <t xml:space="preserve">2,82–3,37</t>
  </si>
  <si>
    <t xml:space="preserve">2,74–14,70</t>
  </si>
  <si>
    <t xml:space="preserve">9,49–43,52</t>
  </si>
  <si>
    <t xml:space="preserve">3,66–19,77</t>
  </si>
  <si>
    <t xml:space="preserve">8,72–40,72</t>
  </si>
  <si>
    <t xml:space="preserve">2,92–12,92</t>
  </si>
  <si>
    <t xml:space="preserve">HX-CR29-71-T · Hetrix Aero Pro R290</t>
  </si>
  <si>
    <t xml:space="preserve">2018 × 1024 × 2016</t>
  </si>
  <si>
    <t xml:space="preserve">181,8%</t>
  </si>
  <si>
    <t xml:space="preserve">133%</t>
  </si>
  <si>
    <t xml:space="preserve">2,9×2</t>
  </si>
  <si>
    <t xml:space="preserve">2140×1110×2230</t>
  </si>
  <si>
    <t xml:space="preserve">4,03–17,44</t>
  </si>
  <si>
    <t xml:space="preserve">21,44–71,32</t>
  </si>
  <si>
    <t xml:space="preserve">4,09–5,32</t>
  </si>
  <si>
    <t xml:space="preserve">5,59–24,04</t>
  </si>
  <si>
    <t xml:space="preserve">19,07–67,79</t>
  </si>
  <si>
    <t xml:space="preserve">3,99–21,43</t>
  </si>
  <si>
    <t xml:space="preserve">13,74–62,99</t>
  </si>
  <si>
    <t xml:space="preserve">5,21–28,47</t>
  </si>
  <si>
    <t xml:space="preserve">12,62–58,93</t>
  </si>
  <si>
    <t xml:space="preserve">5,31–18,08</t>
  </si>
  <si>
    <t xml:space="preserve">18,26–50,81</t>
  </si>
  <si>
    <t xml:space="preserve">HX-CR29-90-T · Hetrix Aero Pro R290</t>
  </si>
  <si>
    <t xml:space="preserve">Сочетание максимальной мощности 36 кВт и тока 28 А требует подтверждения.</t>
  </si>
  <si>
    <t xml:space="preserve">3,2×2</t>
  </si>
  <si>
    <t xml:space="preserve">2140*1110*2240</t>
  </si>
  <si>
    <t xml:space="preserve">В исходнике для этой модели указаны максимум 36 кВт и 28 А; сочетание требует подтверждения поставщиком. Значения не пересчитывались.</t>
  </si>
  <si>
    <t xml:space="preserve">4,14–20,05</t>
  </si>
  <si>
    <t xml:space="preserve">22,00–90,00</t>
  </si>
  <si>
    <t xml:space="preserve">3,99–5,32</t>
  </si>
  <si>
    <t xml:space="preserve">6,04–27,59</t>
  </si>
  <si>
    <t xml:space="preserve">21,07–86,79</t>
  </si>
  <si>
    <t xml:space="preserve">2,82–3,49</t>
  </si>
  <si>
    <t xml:space="preserve">3,85–15,64</t>
  </si>
  <si>
    <t xml:space="preserve">13,24–45,99</t>
  </si>
  <si>
    <t xml:space="preserve">4,96–20,77</t>
  </si>
  <si>
    <t xml:space="preserve">12,00–43,00</t>
  </si>
  <si>
    <t xml:space="preserve">4,94–23,75</t>
  </si>
  <si>
    <t xml:space="preserve">17,00–62,00</t>
  </si>
  <si>
    <t xml:space="preserve">2,61–3,44</t>
  </si>
  <si>
    <t xml:space="preserve">HX-CR29-110-T · Hetrix Aero Pro R290</t>
  </si>
  <si>
    <t xml:space="preserve">2103 × 1173 × 2004</t>
  </si>
  <si>
    <t xml:space="preserve">180,6%</t>
  </si>
  <si>
    <t xml:space="preserve">135,0%</t>
  </si>
  <si>
    <t xml:space="preserve">4,5×2</t>
  </si>
  <si>
    <t xml:space="preserve">2220*1270*2290</t>
  </si>
  <si>
    <t xml:space="preserve">5,68–28,13</t>
  </si>
  <si>
    <t xml:space="preserve">30,00–110,00</t>
  </si>
  <si>
    <t xml:space="preserve">3,91–5,28</t>
  </si>
  <si>
    <t xml:space="preserve">8,22–37,14</t>
  </si>
  <si>
    <t xml:space="preserve">28,54–105,12</t>
  </si>
  <si>
    <t xml:space="preserve">2,83–3,47</t>
  </si>
  <si>
    <t xml:space="preserve">8,43–27,74</t>
  </si>
  <si>
    <t xml:space="preserve">29,24–80,44</t>
  </si>
  <si>
    <t xml:space="preserve">11,69–37,94</t>
  </si>
  <si>
    <t xml:space="preserve">27,00–77,40</t>
  </si>
  <si>
    <t xml:space="preserve">8,09–34,98</t>
  </si>
  <si>
    <t xml:space="preserve">28,00–92,00</t>
  </si>
  <si>
    <t xml:space="preserve">2,63–3,46</t>
  </si>
  <si>
    <t xml:space="preserve">HX-CR29-160-T · Hetrix Aero Pro R290</t>
  </si>
  <si>
    <t xml:space="preserve">2200 × 1350 × 2400</t>
  </si>
  <si>
    <t xml:space="preserve">2400×1480×2600</t>
  </si>
  <si>
    <t xml:space="preserve">8,33–40,92</t>
  </si>
  <si>
    <t xml:space="preserve">44,00–160,00</t>
  </si>
  <si>
    <t xml:space="preserve">12,10–54,77</t>
  </si>
  <si>
    <t xml:space="preserve">42,00–155,00</t>
  </si>
  <si>
    <t xml:space="preserve">10,16–31,72</t>
  </si>
  <si>
    <t xml:space="preserve">35,24–92,00</t>
  </si>
  <si>
    <t xml:space="preserve">13,85–47,06</t>
  </si>
  <si>
    <t xml:space="preserve">32,00–96,00</t>
  </si>
  <si>
    <t xml:space="preserve">9,83–47,53</t>
  </si>
  <si>
    <t xml:space="preserve">34,00–125,00</t>
  </si>
  <si>
    <t xml:space="preserve">HX-CR41-70-T · Hetrix Aero Industrial R410A</t>
  </si>
  <si>
    <t xml:space="preserve">Номинальные значения из таблицы производителя. Температурные условия номинала на этой странице не приведены; сопоставление с A7/W35 требует уточнения.</t>
  </si>
  <si>
    <t xml:space="preserve">Коммерческий агрегат</t>
  </si>
  <si>
    <t xml:space="preserve">Не указано</t>
  </si>
  <si>
    <t xml:space="preserve">Значение эффективности охлаждения 26,0 требует уточнения и не используется как расчётный EER. Эффективность охлаждения 2,60 требует подтверждения для поставляемого исполнения. Пары производительности приведены для номинального и низкотемпературного режимов. Температуры этих режимов требуют уточнения перед расчётом.</t>
  </si>
  <si>
    <t xml:space="preserve">R410A</t>
  </si>
  <si>
    <t xml:space="preserve">−40…+48</t>
  </si>
  <si>
    <t xml:space="preserve">Габариты упаковки, мм</t>
  </si>
  <si>
    <t xml:space="preserve">1650 × 790 × 1380</t>
  </si>
  <si>
    <t xml:space="preserve">Фанкойлы · теплопроизводительность, номинал / низкая температура, кВт</t>
  </si>
  <si>
    <t xml:space="preserve">46,0/42,0</t>
  </si>
  <si>
    <t xml:space="preserve">Фанкойлы · COP, номинал / низкая температура</t>
  </si>
  <si>
    <t xml:space="preserve">2,35/2,01</t>
  </si>
  <si>
    <t xml:space="preserve">Фанкойлы · потребление, номинал / низкая температура, кВт</t>
  </si>
  <si>
    <t xml:space="preserve">19,6/20,9</t>
  </si>
  <si>
    <t xml:space="preserve">Фанкойлы · IPLV(H) / IPLV(C)</t>
  </si>
  <si>
    <t xml:space="preserve">2,85/3,15</t>
  </si>
  <si>
    <t xml:space="preserve">Фанкойлы · HSPF / APF</t>
  </si>
  <si>
    <t xml:space="preserve">2,90/3,12</t>
  </si>
  <si>
    <t xml:space="preserve">Тёплый пол · теплопроизводительность, номинал / низкая температура, кВт</t>
  </si>
  <si>
    <t xml:space="preserve">Тёплый пол · COP, номинал / низкая температура</t>
  </si>
  <si>
    <t xml:space="preserve">2,55/2,21</t>
  </si>
  <si>
    <t xml:space="preserve">Тёплый пол · потребление, номинал / низкая температура, кВт</t>
  </si>
  <si>
    <t xml:space="preserve">18,0/19,0</t>
  </si>
  <si>
    <t xml:space="preserve">Тёплый пол · IPLV(H)</t>
  </si>
  <si>
    <t xml:space="preserve">Тёплый пол · HSPF</t>
  </si>
  <si>
    <t xml:space="preserve">Радиаторы · теплопроизводительность, номинал / низкая температура, кВт</t>
  </si>
  <si>
    <t xml:space="preserve">47,0/42,4</t>
  </si>
  <si>
    <t xml:space="preserve">Радиаторы · COP, номинал / низкая температура</t>
  </si>
  <si>
    <t xml:space="preserve">2,03/1,75</t>
  </si>
  <si>
    <t xml:space="preserve">Радиаторы · потребление, номинал / низкая температура, кВт</t>
  </si>
  <si>
    <t xml:space="preserve">23,2/24,2</t>
  </si>
  <si>
    <t xml:space="preserve">Радиаторы · IPLV(H)</t>
  </si>
  <si>
    <t xml:space="preserve">Радиаторы · HSPF</t>
  </si>
  <si>
    <t xml:space="preserve">2*DN65 фланец</t>
  </si>
  <si>
    <t xml:space="preserve">Хладагент / заправка, кг</t>
  </si>
  <si>
    <t xml:space="preserve">R410A/6,5</t>
  </si>
  <si>
    <t xml:space="preserve">Шум, отопление / охлаждение, дБ(А)</t>
  </si>
  <si>
    <t xml:space="preserve">69/69</t>
  </si>
  <si>
    <t xml:space="preserve">Степень защиты / класс электрозащиты</t>
  </si>
  <si>
    <t xml:space="preserve">IPX4 / класс I</t>
  </si>
  <si>
    <t xml:space="preserve">В исходной строке эффективности охлаждения напечатано 26,0. Значение выглядит ошибочным и не используется как EER до подтверждения производителя. В другом полученном каталоге на странице PDF 20 эффективность охлаждения указана как 2,60. Для подтверждения используется паспорт исполнения. Пары значений для фанкойлов, тёплого пола и радиаторов приведены как «номинал / низкая температура». Температуры этих режимов на странице не указаны; перед расчётом требуется уточнение.</t>
  </si>
  <si>
    <t xml:space="preserve">Номинал по каталогу</t>
  </si>
  <si>
    <t xml:space="preserve">Номинальные значения. Температуры испытаний уточняются; соответствие режиму A7/W35 не подтверждено.</t>
  </si>
  <si>
    <t xml:space="preserve">HX-CR41-90-T-S · Hetrix Aero Industrial R410A</t>
  </si>
  <si>
    <t xml:space="preserve">Пары производительности приведены для номинального и низкотемпературного режимов. Температуры этих режимов требуют уточнения перед расчётом.</t>
  </si>
  <si>
    <t xml:space="preserve">1610 × 785 × 2235</t>
  </si>
  <si>
    <t xml:space="preserve">56,0/51,6</t>
  </si>
  <si>
    <t xml:space="preserve">2,42/2,11</t>
  </si>
  <si>
    <t xml:space="preserve">23,14/24,42</t>
  </si>
  <si>
    <t xml:space="preserve">3,22/3,21</t>
  </si>
  <si>
    <t xml:space="preserve">3,28/3,25</t>
  </si>
  <si>
    <t xml:space="preserve">56,0/53,2</t>
  </si>
  <si>
    <t xml:space="preserve">2,72/2,32</t>
  </si>
  <si>
    <t xml:space="preserve">20,58/23,14</t>
  </si>
  <si>
    <t xml:space="preserve">57,0/51,4</t>
  </si>
  <si>
    <t xml:space="preserve">2,04/1,81</t>
  </si>
  <si>
    <t xml:space="preserve">27,82/28,34</t>
  </si>
  <si>
    <t xml:space="preserve">R410A/5,0*2</t>
  </si>
  <si>
    <t xml:space="preserve">68/69</t>
  </si>
  <si>
    <t xml:space="preserve">Пары значений для фанкойлов, тёплого пола и радиаторов приведены как «номинал / низкая температура». Температуры этих режимов на странице не указаны; перед расчётом требуется уточнение.</t>
  </si>
  <si>
    <t xml:space="preserve">HX-CR41-108-T · Hetrix Aero Industrial R410A</t>
  </si>
  <si>
    <t xml:space="preserve">2000 × 900 × 1950</t>
  </si>
  <si>
    <t xml:space="preserve">65,0/65,0</t>
  </si>
  <si>
    <t xml:space="preserve">2,45/2,05</t>
  </si>
  <si>
    <t xml:space="preserve">26,5/31,7</t>
  </si>
  <si>
    <t xml:space="preserve">3,06/3,26</t>
  </si>
  <si>
    <t xml:space="preserve">3,18/3,29</t>
  </si>
  <si>
    <t xml:space="preserve">63,0/63,0</t>
  </si>
  <si>
    <t xml:space="preserve">2,75/2,35</t>
  </si>
  <si>
    <t xml:space="preserve">22,92/26,8</t>
  </si>
  <si>
    <t xml:space="preserve">60,0/60,0</t>
  </si>
  <si>
    <t xml:space="preserve">2,12/1,85</t>
  </si>
  <si>
    <t xml:space="preserve">28,3/32,4</t>
  </si>
  <si>
    <t xml:space="preserve">R410A/8,0*2</t>
  </si>
  <si>
    <t xml:space="preserve">71/70</t>
  </si>
  <si>
    <t xml:space="preserve">HX-CR41-170-T · Hetrix Aero Industrial R410A</t>
  </si>
  <si>
    <t xml:space="preserve">Масса поставляемого исполнения требует подтверждения: встречаются значения 1000 и 870 кг. Пары производительности приведены для номинального и низкотемпературного режимов. Температуры этих режимов требуют уточнения перед расчётом.</t>
  </si>
  <si>
    <t xml:space="preserve">2250 × 1350 × 2400</t>
  </si>
  <si>
    <t xml:space="preserve">103,0/85,0</t>
  </si>
  <si>
    <t xml:space="preserve">42,0/41,5</t>
  </si>
  <si>
    <t xml:space="preserve">2,95/3,20</t>
  </si>
  <si>
    <t xml:space="preserve">3,02/3,15</t>
  </si>
  <si>
    <t xml:space="preserve">100,0/82,5</t>
  </si>
  <si>
    <t xml:space="preserve">2,75/2,36</t>
  </si>
  <si>
    <t xml:space="preserve">36,4/35,0</t>
  </si>
  <si>
    <t xml:space="preserve">105,0/87,0</t>
  </si>
  <si>
    <t xml:space="preserve">49,5/47,0</t>
  </si>
  <si>
    <t xml:space="preserve">2×DN80 фланец</t>
  </si>
  <si>
    <t xml:space="preserve">73/72</t>
  </si>
  <si>
    <t xml:space="preserve">В разных редакциях каталога масса этой модели различается: 1000 и 870 кг. В карточке использована редакция техническая таблица; массу поставляемого исполнения нужно подтвердить. Пары значений для фанкойлов, тёплого пола и радиаторов приведены как «номинал / низкая температура». Температуры этих режимов на странице не указаны; перед расчётом требуется уточнение.</t>
  </si>
  <si>
    <t xml:space="preserve">HX-CR41-210-T · Hetrix Aero Industrial R410A</t>
  </si>
  <si>
    <t xml:space="preserve">Масса поставляемого исполнения требует подтверждения: встречаются значения 1150 и 980 кг. Пары производительности приведены для номинального и низкотемпературного режимов. Температуры этих режимов требуют уточнения перед расчётом.</t>
  </si>
  <si>
    <t xml:space="preserve">2200 × 1400 × 2400</t>
  </si>
  <si>
    <t xml:space="preserve">132,0/114,5</t>
  </si>
  <si>
    <t xml:space="preserve">2,98/2,42</t>
  </si>
  <si>
    <t xml:space="preserve">44,30/47,31</t>
  </si>
  <si>
    <t xml:space="preserve">3,55/4,48</t>
  </si>
  <si>
    <t xml:space="preserve">3,45/3,65</t>
  </si>
  <si>
    <t xml:space="preserve">128,0/112</t>
  </si>
  <si>
    <t xml:space="preserve">3,20/2,61</t>
  </si>
  <si>
    <t xml:space="preserve">40/42,91</t>
  </si>
  <si>
    <t xml:space="preserve">135,0/117</t>
  </si>
  <si>
    <t xml:space="preserve">2,76/2,20</t>
  </si>
  <si>
    <t xml:space="preserve">48,91/53,18</t>
  </si>
  <si>
    <t xml:space="preserve">R410A/7kg*4</t>
  </si>
  <si>
    <t xml:space="preserve">68/67</t>
  </si>
  <si>
    <t xml:space="preserve">В разных редакциях каталога масса этой модели различается: 1150 и 980 кг. В карточке использована редакция техническая таблица; массу поставляемого исполнения нужно подтвердить. Пары значений для фанкойлов, тёплого пола и радиаторов приведены как «номинал / низкая температура». Температуры этих режимов на странице не указаны; перед расчётом требуется уточнение.</t>
  </si>
  <si>
    <t xml:space="preserve">HX-CR41-90-T-U · Hetrix Aero Industrial R410A</t>
  </si>
  <si>
    <t xml:space="preserve">1180 × 1120 × 2320</t>
  </si>
  <si>
    <t xml:space="preserve">51,0/42,0</t>
  </si>
  <si>
    <t xml:space="preserve">20,8/20,5</t>
  </si>
  <si>
    <t xml:space="preserve">2,95/3,16</t>
  </si>
  <si>
    <t xml:space="preserve">50,0/41,0</t>
  </si>
  <si>
    <t xml:space="preserve">18,2/17,4</t>
  </si>
  <si>
    <t xml:space="preserve">52,0/43,0</t>
  </si>
  <si>
    <t xml:space="preserve">2,13/1,85</t>
  </si>
  <si>
    <t xml:space="preserve">24,4/23,2</t>
  </si>
  <si>
    <t xml:space="preserve">2 × DN65, фланец</t>
  </si>
  <si>
    <t xml:space="preserve">70/69</t>
  </si>
  <si>
    <t xml:space="preserve">Отдельное исполнение U из другой редакции каталога; не объединено с исполнением S, поскольку индекс, холодопроизводительность, масса и габариты различаются. Пары значений для фанкойлов, тёплого пола и радиаторов приведены как «номинал / низкая температура». Температуры этих режимов на странице не указаны; перед расчётом требуется уточнение.</t>
  </si>
  <si>
    <t xml:space="preserve">HX-WT-3.7-S-150L · Hetrix Aqua Tank</t>
  </si>
  <si>
    <t xml:space="preserve">ГВС: воздух +20/+15 °C по сухому/влажному термометру; нагрев воды с +15 до +55 °C. Мощность, COP и производительность ГВС приведены для этих условий.</t>
  </si>
  <si>
    <t xml:space="preserve">Бойлер с тепловым насосом</t>
  </si>
  <si>
    <t xml:space="preserve">Ø560 × 1400</t>
  </si>
  <si>
    <t xml:space="preserve">Объём бака, л</t>
  </si>
  <si>
    <t xml:space="preserve">Производительность ГВС в указанной точке, л/ч</t>
  </si>
  <si>
    <t xml:space="preserve">R32 / R410A / R290 — по исполнению</t>
  </si>
  <si>
    <t xml:space="preserve">−15…+43</t>
  </si>
  <si>
    <t xml:space="preserve">+60 / +75 — по исполнению</t>
  </si>
  <si>
    <t xml:space="preserve">Звуковое давление на расстоянии 1 м, дБ(А)</t>
  </si>
  <si>
    <t xml:space="preserve">G¾″, внутренняя резьба</t>
  </si>
  <si>
    <t xml:space="preserve">Степень защиты корпуса</t>
  </si>
  <si>
    <t xml:space="preserve">IPX4</t>
  </si>
  <si>
    <t xml:space="preserve">Тип конденсатора</t>
  </si>
  <si>
    <t xml:space="preserve">Высокоэффективный баковый конденсатор</t>
  </si>
  <si>
    <t xml:space="preserve">640×640×1470</t>
  </si>
  <si>
    <t xml:space="preserve">A20/W15→55</t>
  </si>
  <si>
    <t xml:space="preserve">HX-WT-3.7-S-200L · Hetrix Aqua Tank</t>
  </si>
  <si>
    <t xml:space="preserve">Ø560 × 1700</t>
  </si>
  <si>
    <t xml:space="preserve">640×640×1770</t>
  </si>
  <si>
    <t xml:space="preserve">HX-WT-3.7-S-300L · Hetrix Aqua Tank</t>
  </si>
  <si>
    <t xml:space="preserve">Ø700 × 1530</t>
  </si>
  <si>
    <t xml:space="preserve">870×870×1620</t>
  </si>
  <si>
    <t xml:space="preserve">HX-WT-7.5-S-400L · Hetrix Aqua Tank</t>
  </si>
  <si>
    <t xml:space="preserve">1157 × 760 × 1700</t>
  </si>
  <si>
    <t xml:space="preserve">1215×825×1860</t>
  </si>
  <si>
    <t xml:space="preserve">HX-WT-7.5-S-500L · Hetrix Aqua Tank</t>
  </si>
  <si>
    <t xml:space="preserve">1157 × 760 × 2004</t>
  </si>
  <si>
    <t xml:space="preserve">1215×825×2160</t>
  </si>
  <si>
    <t xml:space="preserve">HX-WT-10-S-500L · Hetrix Aqua Tank</t>
  </si>
  <si>
    <t xml:space="preserve">HX-WC29-1.5-S-200L · Hetrix Aqua Compact R290</t>
  </si>
  <si>
    <t xml:space="preserve">Ø640 × 1600</t>
  </si>
  <si>
    <t xml:space="preserve">Мощность электронагревателя, кВт</t>
  </si>
  <si>
    <t xml:space="preserve">−7…+45</t>
  </si>
  <si>
    <t xml:space="preserve">до +70</t>
  </si>
  <si>
    <t xml:space="preserve">Материал корпуса</t>
  </si>
  <si>
    <t xml:space="preserve">Окрашенная оцинкованная сталь</t>
  </si>
  <si>
    <t xml:space="preserve">Материал внутреннего бака</t>
  </si>
  <si>
    <t xml:space="preserve">Эмалированная сталь</t>
  </si>
  <si>
    <t xml:space="preserve">Заправка хладагента, г</t>
  </si>
  <si>
    <t xml:space="preserve">700×700×1670</t>
  </si>
  <si>
    <t xml:space="preserve">HX-WC29-1.5-S-300L · Hetrix Aqua Compact R290</t>
  </si>
  <si>
    <t xml:space="preserve">Ø640 × 1950</t>
  </si>
  <si>
    <t xml:space="preserve">700×700×2020</t>
  </si>
  <si>
    <t xml:space="preserve">HX-WI-10-S · Hetrix Aqua Inverter</t>
  </si>
  <si>
    <t xml:space="preserve">Тепловой насос</t>
  </si>
  <si>
    <t xml:space="preserve">1115 × 425 × 700</t>
  </si>
  <si>
    <t xml:space="preserve">R32 / R410A — по исполнению</t>
  </si>
  <si>
    <t xml:space="preserve">до +60</t>
  </si>
  <si>
    <t xml:space="preserve">G1″, внутренняя резьба</t>
  </si>
  <si>
    <t xml:space="preserve">1180×500×800</t>
  </si>
  <si>
    <t xml:space="preserve">HX-WI-18-S · Hetrix Aqua Inverter</t>
  </si>
  <si>
    <t xml:space="preserve">824 × 691 × 1064</t>
  </si>
  <si>
    <t xml:space="preserve">875×740×1220</t>
  </si>
  <si>
    <t xml:space="preserve">HX-WI-23-S · Hetrix Aqua Inverter</t>
  </si>
  <si>
    <t xml:space="preserve">874 × 850 × 1067</t>
  </si>
  <si>
    <t xml:space="preserve">Присоединение G1.2″: типоразмер резьбы требует подтверждения. Обозначение не означает автоматически G1¼″.</t>
  </si>
  <si>
    <t xml:space="preserve">G1.2″, внутренняя резьба</t>
  </si>
  <si>
    <t xml:space="preserve">925×890×1240</t>
  </si>
  <si>
    <t xml:space="preserve">Присоединение G1.2″ сохранено в написании технической таблицы. Типоразмер резьбы требует подтверждения перед проектированием; автоматически в G1¼″ не преобразован.</t>
  </si>
  <si>
    <t xml:space="preserve">HX-WI-36-T · Hetrix Aqua Inverter</t>
  </si>
  <si>
    <t xml:space="preserve">835 × 835 × 1470</t>
  </si>
  <si>
    <t xml:space="preserve">G1½″, внутренняя резьба</t>
  </si>
  <si>
    <t xml:space="preserve">960×955×1720</t>
  </si>
  <si>
    <t xml:space="preserve">HX-WI-45-T · Hetrix Aqua Inverter</t>
  </si>
  <si>
    <t xml:space="preserve">1503 × 750 × 1369</t>
  </si>
  <si>
    <t xml:space="preserve">1640×820×1580</t>
  </si>
  <si>
    <t xml:space="preserve">HX-WI-70-T · Hetrix Aqua Inverter</t>
  </si>
  <si>
    <t xml:space="preserve">1650 × 857 × 1369</t>
  </si>
  <si>
    <t xml:space="preserve">G2.5″, внутренняя резьба</t>
  </si>
  <si>
    <t xml:space="preserve">1789×930×1580</t>
  </si>
  <si>
    <t xml:space="preserve">HX-WS-12-S · Hetrix Aqua Solar</t>
  </si>
  <si>
    <t xml:space="preserve">ГВС: воздух +20/+15 °C по сухому/влажному термометру; нагрев воды с +15 до +55 °C. Мощность, COP и производительность ГВС приведены для этих условий. Дополнительная точка: ГВС: воздух +7/+6 °C по сухому/влажному термометру; нагрев воды с +9 до +55 °C.</t>
  </si>
  <si>
    <t xml:space="preserve">1073 × 480 × 805</t>
  </si>
  <si>
    <t xml:space="preserve">Электрические параметры PV-входа уточняются для поставляемого исполнения.</t>
  </si>
  <si>
    <t xml:space="preserve">−35…+48</t>
  </si>
  <si>
    <t xml:space="preserve">Способ нагрева</t>
  </si>
  <si>
    <t xml:space="preserve">Циркуляционный</t>
  </si>
  <si>
    <t xml:space="preserve">Воздушный теплообменник</t>
  </si>
  <si>
    <t xml:space="preserve">Медные трубки с оребрением</t>
  </si>
  <si>
    <t xml:space="preserve">Выброс воздуха</t>
  </si>
  <si>
    <t xml:space="preserve">Боковой</t>
  </si>
  <si>
    <t xml:space="preserve">Количество вентиляторов, шт.</t>
  </si>
  <si>
    <t xml:space="preserve">1120×530×955</t>
  </si>
  <si>
    <t xml:space="preserve">Электрические параметры PV-входа в исходной таблице не указаны.</t>
  </si>
  <si>
    <t xml:space="preserve">A7/W9→55</t>
  </si>
  <si>
    <t xml:space="preserve">Производительность ГВС, л/ч</t>
  </si>
  <si>
    <t xml:space="preserve">HX-WS-20-T · Hetrix Aqua Solar</t>
  </si>
  <si>
    <t xml:space="preserve">1073 × 460 × 1350</t>
  </si>
  <si>
    <t xml:space="preserve">1120×510×1500</t>
  </si>
  <si>
    <t xml:space="preserve">HX-WS-40-T · Hetrix Aqua Solar</t>
  </si>
  <si>
    <t xml:space="preserve">1073 × 460 × 1600</t>
  </si>
  <si>
    <t xml:space="preserve">1120×510×1750</t>
  </si>
  <si>
    <t xml:space="preserve">HX-WX-3.7-S · Hetrix Aqua Split</t>
  </si>
  <si>
    <t xml:space="preserve">Раздельный водонагреватель</t>
  </si>
  <si>
    <t xml:space="preserve">750 × 280 × 505</t>
  </si>
  <si>
    <t xml:space="preserve">Варианты бака, л</t>
  </si>
  <si>
    <t xml:space="preserve">150 / 200</t>
  </si>
  <si>
    <t xml:space="preserve">R410A / R32 / R134a — по исполнению</t>
  </si>
  <si>
    <t xml:space="preserve">−15…+45</t>
  </si>
  <si>
    <t xml:space="preserve">875×342×540</t>
  </si>
  <si>
    <t xml:space="preserve">HX-WX-5-S · Hetrix Aqua Split</t>
  </si>
  <si>
    <t xml:space="preserve">930 × 330 × 550</t>
  </si>
  <si>
    <t xml:space="preserve">200 / 250 / 300</t>
  </si>
  <si>
    <t xml:space="preserve">1050×380×590</t>
  </si>
  <si>
    <t xml:space="preserve">HX-WX-7.5-S · Hetrix Aqua Split</t>
  </si>
  <si>
    <t xml:space="preserve">1000 × 330 × 620</t>
  </si>
  <si>
    <t xml:space="preserve">300 / 400 / 500</t>
  </si>
  <si>
    <t xml:space="preserve">1120×380×660</t>
  </si>
  <si>
    <t xml:space="preserve">HX-WX-10-S · Hetrix Aqua Split</t>
  </si>
  <si>
    <t xml:space="preserve">HX-WP-10-S · Hetrix Aqua Pro</t>
  </si>
  <si>
    <t xml:space="preserve">Коммерческий водонагреватель</t>
  </si>
  <si>
    <t xml:space="preserve">750 × 690 × 870</t>
  </si>
  <si>
    <t xml:space="preserve">R410A / R32 — по исполнению</t>
  </si>
  <si>
    <t xml:space="preserve">800×740×1000</t>
  </si>
  <si>
    <t xml:space="preserve">HX-WP-18-T · Hetrix Aqua Pro</t>
  </si>
  <si>
    <t xml:space="preserve">750 × 690 × 1070</t>
  </si>
  <si>
    <t xml:space="preserve">800×740×1200</t>
  </si>
  <si>
    <t xml:space="preserve">HX-WP-23-T · Hetrix Aqua Pro</t>
  </si>
  <si>
    <t xml:space="preserve">830 × 793 × 1084</t>
  </si>
  <si>
    <t xml:space="preserve">900×930×1200</t>
  </si>
  <si>
    <t xml:space="preserve">HX-WP-36-T · Hetrix Aqua Pro</t>
  </si>
  <si>
    <t xml:space="preserve">1500 × 690 × 1070</t>
  </si>
  <si>
    <t xml:space="preserve">1550×740×1200</t>
  </si>
  <si>
    <t xml:space="preserve">HX-WP-45-T · Hetrix Aqua Pro</t>
  </si>
  <si>
    <t xml:space="preserve">1500 × 690 × 1380</t>
  </si>
  <si>
    <t xml:space="preserve">1550×740×1400</t>
  </si>
  <si>
    <t xml:space="preserve">HX-WP-70-T · Hetrix Aqua Pro</t>
  </si>
  <si>
    <t xml:space="preserve">2095 × 1005 × 1855</t>
  </si>
  <si>
    <t xml:space="preserve">Фланец DN65</t>
  </si>
  <si>
    <t xml:space="preserve">2195×1105×1955</t>
  </si>
  <si>
    <t xml:space="preserve">HX-WP-90-T · Hetrix Aqua Pro</t>
  </si>
  <si>
    <t xml:space="preserve">2020 × 990 × 1950</t>
  </si>
  <si>
    <t xml:space="preserve">2120×1090×1990</t>
  </si>
  <si>
    <t xml:space="preserve">HX-WP-120-T · Hetrix Aqua Pro</t>
  </si>
  <si>
    <t xml:space="preserve">2100 × 1100 × 2180</t>
  </si>
  <si>
    <t xml:space="preserve">Фланец DN100</t>
  </si>
  <si>
    <t xml:space="preserve">2260×1360×2270</t>
  </si>
  <si>
    <t xml:space="preserve">HX-WP-180-T · Hetrix Aqua Pro</t>
  </si>
  <si>
    <t xml:space="preserve">Фланец DN80</t>
  </si>
  <si>
    <t xml:space="preserve">2300×1500×2550</t>
  </si>
  <si>
    <t xml:space="preserve">HX-WP-360-T · Hetrix Aqua Pro</t>
  </si>
  <si>
    <t xml:space="preserve">2660 × 2260 × 2400</t>
  </si>
  <si>
    <t xml:space="preserve">4 × фланец DN80</t>
  </si>
  <si>
    <t xml:space="preserve">2800×2400×2550</t>
  </si>
  <si>
    <t xml:space="preserve">HX-WA-16.5-T · Hetrix Aqua Arctic</t>
  </si>
  <si>
    <t xml:space="preserve">ГВС: воздух +7/+6 °C по сухому/влажному термометру; нагрев воды с +9 до +55 °C.</t>
  </si>
  <si>
    <t xml:space="preserve">Водонагреватель с EVI</t>
  </si>
  <si>
    <t xml:space="preserve">−35…+43</t>
  </si>
  <si>
    <t xml:space="preserve">HX-WA-33-T · Hetrix Aqua Arctic</t>
  </si>
  <si>
    <t xml:space="preserve">1500 × 690 × 1270</t>
  </si>
  <si>
    <t xml:space="preserve">HX-WA-70-T · Hetrix Aqua Arctic</t>
  </si>
  <si>
    <t xml:space="preserve">2050×1090×1990</t>
  </si>
  <si>
    <t xml:space="preserve">HX-WA-90-T · Hetrix Aqua Arctic</t>
  </si>
  <si>
    <t xml:space="preserve">HX-WA-170-T · Hetrix Aqua Arctic</t>
  </si>
  <si>
    <t xml:space="preserve">HX-WH-13-T · Hetrix Aqua HighTemp</t>
  </si>
  <si>
    <t xml:space="preserve">ГВС: воздух +20/+15 °C по сухому/влажному термометру; вода +60 °C на входе и +65 °C на выходе.</t>
  </si>
  <si>
    <t xml:space="preserve">Высокотемпературный водонагреватель</t>
  </si>
  <si>
    <t xml:space="preserve">R134a</t>
  </si>
  <si>
    <t xml:space="preserve">максимум +75…+80 — по исполнению</t>
  </si>
  <si>
    <t xml:space="preserve">A20/W60–65</t>
  </si>
  <si>
    <t xml:space="preserve">HX-WH-26-T · Hetrix Aqua HighTemp</t>
  </si>
  <si>
    <t xml:space="preserve">HX-WH-35-T · Hetrix Aqua HighTemp</t>
  </si>
  <si>
    <t xml:space="preserve">HX-WH-52-T · Hetrix Aqua HighTemp</t>
  </si>
  <si>
    <t xml:space="preserve">2050×1090×2100</t>
  </si>
  <si>
    <t xml:space="preserve">HX-WH-66-T · Hetrix Aqua HighTemp</t>
  </si>
  <si>
    <t xml:space="preserve">HX-WH-120-T · Hetrix Aqua HighTemp</t>
  </si>
  <si>
    <t xml:space="preserve">HX-PI32-8-S · Hetrix Pool Inverter R32</t>
  </si>
  <si>
    <t xml:space="preserve">Нагрев: воздух +26 °C, влажность 80%, вода +26/+28 °C. Второй режим: воздух +15 °C, влажность 70%, вода на входе +26 °C. Охлаждение: воздух +35 °C, вода на входе +29 °C.</t>
  </si>
  <si>
    <t xml:space="preserve">1002 × 368 × 620</t>
  </si>
  <si>
    <t xml:space="preserve">до +40</t>
  </si>
  <si>
    <t xml:space="preserve">Водяной теплообменник</t>
  </si>
  <si>
    <t xml:space="preserve">Титановая трубка, корпус ПВХ</t>
  </si>
  <si>
    <t xml:space="preserve">Количество компрессоров, шт.</t>
  </si>
  <si>
    <t xml:space="preserve">Картонная упаковка Ш × Г × В, мм</t>
  </si>
  <si>
    <t xml:space="preserve">1120×380×920</t>
  </si>
  <si>
    <t xml:space="preserve">1150×410×790</t>
  </si>
  <si>
    <t xml:space="preserve">A26/W26–28 · RH80%</t>
  </si>
  <si>
    <t xml:space="preserve">2,00–8,00</t>
  </si>
  <si>
    <t xml:space="preserve">0,13–1,33</t>
  </si>
  <si>
    <t xml:space="preserve">6,02–15,38</t>
  </si>
  <si>
    <t xml:space="preserve">A15/W26 · RH70%</t>
  </si>
  <si>
    <t xml:space="preserve">1,50–6,10</t>
  </si>
  <si>
    <t xml:space="preserve">0,20–1,22</t>
  </si>
  <si>
    <t xml:space="preserve">5,00–7,50</t>
  </si>
  <si>
    <t xml:space="preserve">A35/W29 на входе</t>
  </si>
  <si>
    <t xml:space="preserve">1,10–4,50</t>
  </si>
  <si>
    <t xml:space="preserve">0,17–1,41</t>
  </si>
  <si>
    <t xml:space="preserve">3,19–6,47</t>
  </si>
  <si>
    <t xml:space="preserve">HX-PI32-10-S · Hetrix Pool Inverter R32</t>
  </si>
  <si>
    <t xml:space="preserve">2,50–10,00</t>
  </si>
  <si>
    <t xml:space="preserve">0,16–1,67</t>
  </si>
  <si>
    <t xml:space="preserve">5,99–15,63</t>
  </si>
  <si>
    <t xml:space="preserve">1,90–7,60</t>
  </si>
  <si>
    <t xml:space="preserve">0,25–1,52</t>
  </si>
  <si>
    <t xml:space="preserve">5,00–7,60</t>
  </si>
  <si>
    <t xml:space="preserve">1,40–5,50</t>
  </si>
  <si>
    <t xml:space="preserve">0,21–1,72</t>
  </si>
  <si>
    <t xml:space="preserve">3,20–6,67</t>
  </si>
  <si>
    <t xml:space="preserve">HX-PI32-12-S · Hetrix Pool Inverter R32</t>
  </si>
  <si>
    <t xml:space="preserve">1032 × 435 × 710</t>
  </si>
  <si>
    <t xml:space="preserve">1080×420×780</t>
  </si>
  <si>
    <t xml:space="preserve">880×520×1150</t>
  </si>
  <si>
    <t xml:space="preserve">3,00–12,00</t>
  </si>
  <si>
    <t xml:space="preserve">0,19–2,00</t>
  </si>
  <si>
    <t xml:space="preserve">6,00–15,79</t>
  </si>
  <si>
    <t xml:space="preserve">2,30–9,10</t>
  </si>
  <si>
    <t xml:space="preserve">0,30–1,82</t>
  </si>
  <si>
    <t xml:space="preserve">5,00–7,67</t>
  </si>
  <si>
    <t xml:space="preserve">1,70–6,60</t>
  </si>
  <si>
    <t xml:space="preserve">0,26–2,06</t>
  </si>
  <si>
    <t xml:space="preserve">3,20–6,54</t>
  </si>
  <si>
    <t xml:space="preserve">HX-PI32-16-S · Hetrix Pool Inverter R32</t>
  </si>
  <si>
    <t xml:space="preserve">1185 × 485 × 710</t>
  </si>
  <si>
    <t xml:space="preserve">1225×525×840</t>
  </si>
  <si>
    <t xml:space="preserve">1360×565×890</t>
  </si>
  <si>
    <t xml:space="preserve">4,00–16,00</t>
  </si>
  <si>
    <t xml:space="preserve">0,25–2,67</t>
  </si>
  <si>
    <t xml:space="preserve">5,99–16,00</t>
  </si>
  <si>
    <t xml:space="preserve">3,00–12,20</t>
  </si>
  <si>
    <t xml:space="preserve">0,41–2,43</t>
  </si>
  <si>
    <t xml:space="preserve">5,02–7,32</t>
  </si>
  <si>
    <t xml:space="preserve">2,20–8,80</t>
  </si>
  <si>
    <t xml:space="preserve">0,34–2,75</t>
  </si>
  <si>
    <t xml:space="preserve">3,20–6,47</t>
  </si>
  <si>
    <t xml:space="preserve">HX-PI32-18-S · Hetrix Pool Inverter R32</t>
  </si>
  <si>
    <t xml:space="preserve">1540×530×1060</t>
  </si>
  <si>
    <t xml:space="preserve">1600×590×1080</t>
  </si>
  <si>
    <t xml:space="preserve">4,50–18,00</t>
  </si>
  <si>
    <t xml:space="preserve">0,28–3,00</t>
  </si>
  <si>
    <t xml:space="preserve">6,00–16,07</t>
  </si>
  <si>
    <t xml:space="preserve">3,40–13,70</t>
  </si>
  <si>
    <t xml:space="preserve">0,45–2,74</t>
  </si>
  <si>
    <t xml:space="preserve">5,00–7,56</t>
  </si>
  <si>
    <t xml:space="preserve">2,50–9,90</t>
  </si>
  <si>
    <t xml:space="preserve">0,38–3,09</t>
  </si>
  <si>
    <t xml:space="preserve">3,20–6,58</t>
  </si>
  <si>
    <t xml:space="preserve">HX-PI32-21-S · Hetrix Pool Inverter R32</t>
  </si>
  <si>
    <t xml:space="preserve">1182 × 485 × 710</t>
  </si>
  <si>
    <t xml:space="preserve">1300×500×855</t>
  </si>
  <si>
    <t xml:space="preserve">1330×535×855</t>
  </si>
  <si>
    <t xml:space="preserve">5,30–21,00</t>
  </si>
  <si>
    <t xml:space="preserve">0,34–3,50</t>
  </si>
  <si>
    <t xml:space="preserve">6,00–15,59</t>
  </si>
  <si>
    <t xml:space="preserve">0,53–3,19</t>
  </si>
  <si>
    <t xml:space="preserve">5,02–7,55</t>
  </si>
  <si>
    <t xml:space="preserve">2,90–11,60</t>
  </si>
  <si>
    <t xml:space="preserve">0,44–3,61</t>
  </si>
  <si>
    <t xml:space="preserve">3,21–6,59</t>
  </si>
  <si>
    <t xml:space="preserve">HX-PI32-24-S · Hetrix Pool Inverter R32</t>
  </si>
  <si>
    <t xml:space="preserve">1222×525×840</t>
  </si>
  <si>
    <t xml:space="preserve">1430×615×990</t>
  </si>
  <si>
    <t xml:space="preserve">6,00–24,00</t>
  </si>
  <si>
    <t xml:space="preserve">0,38–4,00</t>
  </si>
  <si>
    <t xml:space="preserve">4,60–18,20</t>
  </si>
  <si>
    <t xml:space="preserve">0,61–3,65</t>
  </si>
  <si>
    <t xml:space="preserve">4,99–7,54</t>
  </si>
  <si>
    <t xml:space="preserve">3,30–13,20</t>
  </si>
  <si>
    <t xml:space="preserve">0,51–4,13</t>
  </si>
  <si>
    <t xml:space="preserve">HX-PI32-28-T · Hetrix Pool Inverter R32</t>
  </si>
  <si>
    <t xml:space="preserve">1301 × 535 × 810</t>
  </si>
  <si>
    <t xml:space="preserve">1341×575×940</t>
  </si>
  <si>
    <t xml:space="preserve">7,00–28,00</t>
  </si>
  <si>
    <t xml:space="preserve">0,44–4,67</t>
  </si>
  <si>
    <t xml:space="preserve">6,00–15,91</t>
  </si>
  <si>
    <t xml:space="preserve">5,30–21,30</t>
  </si>
  <si>
    <t xml:space="preserve">0,71–4,26</t>
  </si>
  <si>
    <t xml:space="preserve">5,00–7,46</t>
  </si>
  <si>
    <t xml:space="preserve">3,90–15,40</t>
  </si>
  <si>
    <t xml:space="preserve">0,59–4,81</t>
  </si>
  <si>
    <t xml:space="preserve">3,20–6,61</t>
  </si>
  <si>
    <t xml:space="preserve">HX-PI32-35-T · Hetrix Pool Inverter R32</t>
  </si>
  <si>
    <t xml:space="preserve">1445 × 510 × 910</t>
  </si>
  <si>
    <t xml:space="preserve">8,80–35,00</t>
  </si>
  <si>
    <t xml:space="preserve">0,55–5,83</t>
  </si>
  <si>
    <t xml:space="preserve">6,00–16,00</t>
  </si>
  <si>
    <t xml:space="preserve">6,70–26,60</t>
  </si>
  <si>
    <t xml:space="preserve">0,89–5,32</t>
  </si>
  <si>
    <t xml:space="preserve">5,00–7,53</t>
  </si>
  <si>
    <t xml:space="preserve">4,80–19,30</t>
  </si>
  <si>
    <t xml:space="preserve">0,74–6,02</t>
  </si>
  <si>
    <t xml:space="preserve">3,21–6,49</t>
  </si>
  <si>
    <t xml:space="preserve">HX-PI32-40-T · Hetrix Pool Inverter R32</t>
  </si>
  <si>
    <t xml:space="preserve">10,00–40,00</t>
  </si>
  <si>
    <t xml:space="preserve">0,63–6,67</t>
  </si>
  <si>
    <t xml:space="preserve">6,00–15,87</t>
  </si>
  <si>
    <t xml:space="preserve">7,60–30,40</t>
  </si>
  <si>
    <t xml:space="preserve">1,01–6,08</t>
  </si>
  <si>
    <t xml:space="preserve">5,00–7,52</t>
  </si>
  <si>
    <t xml:space="preserve">5,50–22,00</t>
  </si>
  <si>
    <t xml:space="preserve">0,85–6,88</t>
  </si>
  <si>
    <t xml:space="preserve">HX-PS29-18-S · Hetrix Pool Silent R290</t>
  </si>
  <si>
    <t xml:space="preserve">1090 × 530 × 760</t>
  </si>
  <si>
    <t xml:space="preserve">Горизонтальный</t>
  </si>
  <si>
    <t xml:space="preserve">Эксплуатационная масса, кг</t>
  </si>
  <si>
    <t xml:space="preserve">4,5–18,0</t>
  </si>
  <si>
    <t xml:space="preserve">6,0–15,8</t>
  </si>
  <si>
    <t xml:space="preserve">3,4–13,7</t>
  </si>
  <si>
    <t xml:space="preserve">0,46–2,74</t>
  </si>
  <si>
    <t xml:space="preserve">5,0–7,5</t>
  </si>
  <si>
    <t xml:space="preserve">2,5–9,9</t>
  </si>
  <si>
    <t xml:space="preserve">3,2–6,5</t>
  </si>
  <si>
    <t xml:space="preserve">HX-PI29-10-S · Hetrix Pool Inverter R290</t>
  </si>
  <si>
    <t xml:space="preserve">−20…+45</t>
  </si>
  <si>
    <t xml:space="preserve">G2″, внутренняя резьба</t>
  </si>
  <si>
    <t xml:space="preserve">1072×475×840</t>
  </si>
  <si>
    <t xml:space="preserve">1102×505×840</t>
  </si>
  <si>
    <t xml:space="preserve">4,00–10,0</t>
  </si>
  <si>
    <t xml:space="preserve">0,25–1,54</t>
  </si>
  <si>
    <t xml:space="preserve">6,50–16,20</t>
  </si>
  <si>
    <t xml:space="preserve">1,40–8,00</t>
  </si>
  <si>
    <t xml:space="preserve">0,19–1,45</t>
  </si>
  <si>
    <t xml:space="preserve">5,51–7,52</t>
  </si>
  <si>
    <t xml:space="preserve">2,9–5,4</t>
  </si>
  <si>
    <t xml:space="preserve">0,42–1,06</t>
  </si>
  <si>
    <t xml:space="preserve">5,1–6,9</t>
  </si>
  <si>
    <t xml:space="preserve">HX-PI29-14-S · Hetrix Pool Inverter R290</t>
  </si>
  <si>
    <t xml:space="preserve">4,40–14,0</t>
  </si>
  <si>
    <t xml:space="preserve">0,27–2,15</t>
  </si>
  <si>
    <t xml:space="preserve">6,50–16,52</t>
  </si>
  <si>
    <t xml:space="preserve">1,50–11,00</t>
  </si>
  <si>
    <t xml:space="preserve">0,20–2,03</t>
  </si>
  <si>
    <t xml:space="preserve">5,42–7,41</t>
  </si>
  <si>
    <t xml:space="preserve">3,7–6,9</t>
  </si>
  <si>
    <t xml:space="preserve">0,59–1,43</t>
  </si>
  <si>
    <t xml:space="preserve">4,81–6,26</t>
  </si>
  <si>
    <t xml:space="preserve">HX-PI29-18-S · Hetrix Pool Inverter R290</t>
  </si>
  <si>
    <t xml:space="preserve">Индекс HX-PI29-18-S повторяется у серии Hetrix Pool Silent R290. Эта карточка соответствует Hetrix Pool Inverter R290, страница PDF 5; характеристики и корпус отличаются.</t>
  </si>
  <si>
    <t xml:space="preserve">5,30–18,0</t>
  </si>
  <si>
    <t xml:space="preserve">0,33–2,81</t>
  </si>
  <si>
    <t xml:space="preserve">6,41–16,20</t>
  </si>
  <si>
    <t xml:space="preserve">2,13–13,0</t>
  </si>
  <si>
    <t xml:space="preserve">0,28–2,36</t>
  </si>
  <si>
    <t xml:space="preserve">5,50–7,62</t>
  </si>
  <si>
    <t xml:space="preserve">4,8–8,9</t>
  </si>
  <si>
    <t xml:space="preserve">0,77–2,31</t>
  </si>
  <si>
    <t xml:space="preserve">3,85–6,27</t>
  </si>
  <si>
    <t xml:space="preserve">HX-PI29-22-S · Hetrix Pool Inverter R290</t>
  </si>
  <si>
    <t xml:space="preserve">1371×605×940</t>
  </si>
  <si>
    <t xml:space="preserve">6,20–22,0</t>
  </si>
  <si>
    <t xml:space="preserve">0,38–3,24</t>
  </si>
  <si>
    <t xml:space="preserve">6,78–16,27</t>
  </si>
  <si>
    <t xml:space="preserve">2,80–16,0</t>
  </si>
  <si>
    <t xml:space="preserve">0,36–2,90</t>
  </si>
  <si>
    <t xml:space="preserve">5,51–7,78</t>
  </si>
  <si>
    <t xml:space="preserve">6–11,5</t>
  </si>
  <si>
    <t xml:space="preserve">0,92–3,27</t>
  </si>
  <si>
    <t xml:space="preserve">3,52–6,49</t>
  </si>
  <si>
    <t xml:space="preserve">HX-PI29-28-S · Hetrix Pool Inverter R290</t>
  </si>
  <si>
    <t xml:space="preserve">7,00–28,0</t>
  </si>
  <si>
    <t xml:space="preserve">0,43–4,28</t>
  </si>
  <si>
    <t xml:space="preserve">6,54–16,38</t>
  </si>
  <si>
    <t xml:space="preserve">3,0–19,0</t>
  </si>
  <si>
    <t xml:space="preserve">0,38–3,51</t>
  </si>
  <si>
    <t xml:space="preserve">5,42–7,89</t>
  </si>
  <si>
    <t xml:space="preserve">7,9–14,6</t>
  </si>
  <si>
    <t xml:space="preserve">1,20–3,95</t>
  </si>
  <si>
    <t xml:space="preserve">3,70–6,57</t>
  </si>
  <si>
    <t xml:space="preserve">HX-PI29-32-S · Hetrix Pool Inverter R290</t>
  </si>
  <si>
    <t xml:space="preserve">7,00–32,0</t>
  </si>
  <si>
    <t xml:space="preserve">0,42–4,87</t>
  </si>
  <si>
    <t xml:space="preserve">6,57–16,80</t>
  </si>
  <si>
    <t xml:space="preserve">3,00–22,50</t>
  </si>
  <si>
    <t xml:space="preserve">0,39–4,32</t>
  </si>
  <si>
    <t xml:space="preserve">5,21–7,65</t>
  </si>
  <si>
    <t xml:space="preserve">7,9–17,6</t>
  </si>
  <si>
    <t xml:space="preserve">1,20–4,77</t>
  </si>
  <si>
    <t xml:space="preserve">3,69–6,57</t>
  </si>
  <si>
    <t xml:space="preserve">HX-PI29-22-T · Hetrix Pool Inverter R290</t>
  </si>
  <si>
    <t xml:space="preserve">0,37–3,34</t>
  </si>
  <si>
    <t xml:space="preserve">6,59–16,88</t>
  </si>
  <si>
    <t xml:space="preserve">0,37–3,06</t>
  </si>
  <si>
    <t xml:space="preserve">5,23–7,56</t>
  </si>
  <si>
    <t xml:space="preserve">0,91–3,15</t>
  </si>
  <si>
    <t xml:space="preserve">3,65–6,56</t>
  </si>
  <si>
    <t xml:space="preserve">HX-PI29-28-T · Hetrix Pool Inverter R290</t>
  </si>
  <si>
    <t xml:space="preserve">7,00–27,5</t>
  </si>
  <si>
    <t xml:space="preserve">0,42–4,20</t>
  </si>
  <si>
    <t xml:space="preserve">6,54–16,56</t>
  </si>
  <si>
    <t xml:space="preserve">0,40–3,51</t>
  </si>
  <si>
    <t xml:space="preserve">5,42–7,56</t>
  </si>
  <si>
    <t xml:space="preserve">1,18–4,00</t>
  </si>
  <si>
    <t xml:space="preserve">3,65–6,72</t>
  </si>
  <si>
    <t xml:space="preserve">HX-PI29-32-T · Hetrix Pool Inverter R290</t>
  </si>
  <si>
    <t xml:space="preserve">0,42–4,88</t>
  </si>
  <si>
    <t xml:space="preserve">6,56–16,57</t>
  </si>
  <si>
    <t xml:space="preserve">0,39–4,23</t>
  </si>
  <si>
    <t xml:space="preserve">5,32–7,76</t>
  </si>
  <si>
    <t xml:space="preserve">1,17–4,73</t>
  </si>
  <si>
    <t xml:space="preserve">3,72–6,78</t>
  </si>
  <si>
    <t xml:space="preserve">HX-PP32-24-T · Hetrix Pool Pro R32</t>
  </si>
  <si>
    <t xml:space="preserve">Коммерческий бассейновый насос</t>
  </si>
  <si>
    <t xml:space="preserve">828 × 793 × 1084</t>
  </si>
  <si>
    <t xml:space="preserve">Вертикальный</t>
  </si>
  <si>
    <t xml:space="preserve">898×863×1214</t>
  </si>
  <si>
    <t xml:space="preserve">4,56–18,24</t>
  </si>
  <si>
    <t xml:space="preserve">5,00–7,48</t>
  </si>
  <si>
    <t xml:space="preserve">HX-PP32-28-T · Hetrix Pool Pro R32</t>
  </si>
  <si>
    <t xml:space="preserve">0,60–4,81</t>
  </si>
  <si>
    <t xml:space="preserve">3,20–6,50</t>
  </si>
  <si>
    <t xml:space="preserve">HX-PP32-36-T · Hetrix Pool Pro R32</t>
  </si>
  <si>
    <t xml:space="preserve">835 × 835 × 1488</t>
  </si>
  <si>
    <t xml:space="preserve">930×930×1695</t>
  </si>
  <si>
    <t xml:space="preserve">9,00–36,00</t>
  </si>
  <si>
    <t xml:space="preserve">0,57–6,00</t>
  </si>
  <si>
    <t xml:space="preserve">6,80–27,40</t>
  </si>
  <si>
    <t xml:space="preserve">0,91–5,47</t>
  </si>
  <si>
    <t xml:space="preserve">5,00–19,80</t>
  </si>
  <si>
    <t xml:space="preserve">0,76–6,19</t>
  </si>
  <si>
    <t xml:space="preserve">HX-PP32-50-T · Hetrix Pool Pro R32</t>
  </si>
  <si>
    <t xml:space="preserve">1530 × 750 × 1369</t>
  </si>
  <si>
    <t xml:space="preserve">1593×840×1545</t>
  </si>
  <si>
    <t xml:space="preserve">12,50–50,00</t>
  </si>
  <si>
    <t xml:space="preserve">0,79–8,33</t>
  </si>
  <si>
    <t xml:space="preserve">6,00–15,82</t>
  </si>
  <si>
    <t xml:space="preserve">9,50–38,00</t>
  </si>
  <si>
    <t xml:space="preserve">1,27–7,60</t>
  </si>
  <si>
    <t xml:space="preserve">6,88–27,50</t>
  </si>
  <si>
    <t xml:space="preserve">1,06–8,59</t>
  </si>
  <si>
    <t xml:space="preserve">3,20–6,49</t>
  </si>
  <si>
    <t xml:space="preserve">HX-PP32-60-T · Hetrix Pool Pro R32</t>
  </si>
  <si>
    <t xml:space="preserve">1503 × 750 × 1370</t>
  </si>
  <si>
    <t xml:space="preserve">15,0–60,0</t>
  </si>
  <si>
    <t xml:space="preserve">0,95–10,0</t>
  </si>
  <si>
    <t xml:space="preserve">11,40–45,60</t>
  </si>
  <si>
    <t xml:space="preserve">1,52–9,12</t>
  </si>
  <si>
    <t xml:space="preserve">8,25–33,00</t>
  </si>
  <si>
    <t xml:space="preserve">1,27–10,31</t>
  </si>
  <si>
    <t xml:space="preserve">HX-PP32-80-T · Hetrix Pool Pro R32</t>
  </si>
  <si>
    <t xml:space="preserve">Фланец 4″</t>
  </si>
  <si>
    <t xml:space="preserve">20,0–80,0</t>
  </si>
  <si>
    <t xml:space="preserve">1,27–13,33</t>
  </si>
  <si>
    <t xml:space="preserve">6,00–15,75</t>
  </si>
  <si>
    <t xml:space="preserve">15,20–60,80</t>
  </si>
  <si>
    <t xml:space="preserve">2,03–12,16</t>
  </si>
  <si>
    <t xml:space="preserve">5,00–7,49</t>
  </si>
  <si>
    <t xml:space="preserve">11,00–44,00</t>
  </si>
  <si>
    <t xml:space="preserve">1,69–13,75</t>
  </si>
  <si>
    <t xml:space="preserve">3,20–6,51</t>
  </si>
  <si>
    <t xml:space="preserve">HX-PP32-105-T · Hetrix Pool Pro R32</t>
  </si>
  <si>
    <t xml:space="preserve">26,30–105,00</t>
  </si>
  <si>
    <t xml:space="preserve">1,66–17,50</t>
  </si>
  <si>
    <t xml:space="preserve">6,00–15,84</t>
  </si>
  <si>
    <t xml:space="preserve">20,00–79,80</t>
  </si>
  <si>
    <t xml:space="preserve">2,66–15,96</t>
  </si>
  <si>
    <t xml:space="preserve">14,40–57,80</t>
  </si>
  <si>
    <t xml:space="preserve">2,22–18,05</t>
  </si>
  <si>
    <t xml:space="preserve">HX-PP32-240-T · Hetrix Pool Pro R32</t>
  </si>
  <si>
    <t xml:space="preserve">2280 × 1230 × 2400</t>
  </si>
  <si>
    <t xml:space="preserve">2350×1300×2530</t>
  </si>
  <si>
    <t xml:space="preserve">60,00–240,00</t>
  </si>
  <si>
    <t xml:space="preserve">3,80–40,00</t>
  </si>
  <si>
    <t xml:space="preserve">45,60–182,40</t>
  </si>
  <si>
    <t xml:space="preserve">6,08–36,48</t>
  </si>
  <si>
    <t xml:space="preserve">33,00–132,00</t>
  </si>
  <si>
    <t xml:space="preserve">5,08–41,25</t>
  </si>
  <si>
    <t xml:space="preserve">HX-PA-18-T · Hetrix Pool Arctic</t>
  </si>
  <si>
    <t xml:space="preserve">Нагрев бассейна: воздух +7/+6 °C по сухому/влажному термометру; вода +26 °C на входе и +28 °C на выходе.</t>
  </si>
  <si>
    <t xml:space="preserve">Бассейновый насос с EVI</t>
  </si>
  <si>
    <t xml:space="preserve">825 × 690 × 1070</t>
  </si>
  <si>
    <t xml:space="preserve">Защита</t>
  </si>
  <si>
    <t xml:space="preserve">По высокому и низкому давлению, перегрузке, температуре и чередованию фаз</t>
  </si>
  <si>
    <t xml:space="preserve">Титановые трубки</t>
  </si>
  <si>
    <t xml:space="preserve">Медные трубки, алюминиевое оребрение</t>
  </si>
  <si>
    <t xml:space="preserve">G1½″</t>
  </si>
  <si>
    <t xml:space="preserve">865×730×1200</t>
  </si>
  <si>
    <t xml:space="preserve">895×760×1200</t>
  </si>
  <si>
    <t xml:space="preserve">A7/W26–28</t>
  </si>
  <si>
    <t xml:space="preserve">HX-PA-33-T · Hetrix Pool Arctic</t>
  </si>
  <si>
    <t xml:space="preserve">1525 × 750 × 1370</t>
  </si>
  <si>
    <t xml:space="preserve">G2″</t>
  </si>
  <si>
    <t xml:space="preserve">1565×790×1500</t>
  </si>
  <si>
    <t xml:space="preserve">1595×820×1500</t>
  </si>
  <si>
    <t xml:space="preserve">HX-PA-45-T · Hetrix Pool Arctic</t>
  </si>
  <si>
    <t xml:space="preserve">HX-PA-65-T · Hetrix Pool Arctic</t>
  </si>
  <si>
    <t xml:space="preserve">2095 × 1005 × 2011</t>
  </si>
  <si>
    <t xml:space="preserve">Фланец Ø90 × 3″</t>
  </si>
  <si>
    <t xml:space="preserve">2135×1045×2141</t>
  </si>
  <si>
    <t xml:space="preserve">2165×1075×2141</t>
  </si>
  <si>
    <t xml:space="preserve">HX-PA-70-T · Hetrix Pool Arctic</t>
  </si>
  <si>
    <t xml:space="preserve">2058×1028×2026</t>
  </si>
  <si>
    <t xml:space="preserve">2088×1058×2026</t>
  </si>
  <si>
    <t xml:space="preserve">HX-PA-90-T · Hetrix Pool Arctic</t>
  </si>
  <si>
    <t xml:space="preserve">2018 × 988 × 2096</t>
  </si>
  <si>
    <t xml:space="preserve">2060×1030×2226</t>
  </si>
  <si>
    <t xml:space="preserve">2090×1060×2226</t>
  </si>
  <si>
    <t xml:space="preserve">HX-PA-170-T · Hetrix Pool Arctic</t>
  </si>
  <si>
    <t xml:space="preserve">2200 × 1351 × 2451</t>
  </si>
  <si>
    <t xml:space="preserve">Фланец Ø110 × 4″</t>
  </si>
  <si>
    <t xml:space="preserve">2240×1391×2581</t>
  </si>
  <si>
    <t xml:space="preserve">2270×1421×2581</t>
  </si>
  <si>
    <t xml:space="preserve">HX-PA-340-T · Hetrix Pool Arctic</t>
  </si>
  <si>
    <t xml:space="preserve">2660 × 2200 × 2400</t>
  </si>
  <si>
    <t xml:space="preserve">2 × (фланец Ø110 × 4″)</t>
  </si>
  <si>
    <t xml:space="preserve">2700×2240×2530</t>
  </si>
  <si>
    <t xml:space="preserve">2730×2270×2530</t>
  </si>
  <si>
    <t xml:space="preserve">HX-IC-C1-S · Hetrix Ice Compact</t>
  </si>
  <si>
    <t xml:space="preserve">Охлаждение: воздух +35 °C; вода в начале испытания +25 °C, в конце +10 °C. Минимальная уставка +2 °C не является условием измерения указанной холодопроизводительности.</t>
  </si>
  <si>
    <t xml:space="preserve">Чиллер для холодной купели</t>
  </si>
  <si>
    <t xml:space="preserve">345 × 448 × 493</t>
  </si>
  <si>
    <t xml:space="preserve">R290 / R32 / R410A — по исполнению</t>
  </si>
  <si>
    <t xml:space="preserve">минимум +2</t>
  </si>
  <si>
    <t xml:space="preserve">Звуковое давление; расстояние не указано, дБ(А)</t>
  </si>
  <si>
    <t xml:space="preserve">Максимальное давление воды, МПа</t>
  </si>
  <si>
    <t xml:space="preserve">Максимальное давление хладагента, МПа</t>
  </si>
  <si>
    <t xml:space="preserve">≤20</t>
  </si>
  <si>
    <t xml:space="preserve">A35/W25→10</t>
  </si>
  <si>
    <t xml:space="preserve">HX-IC-C3-S · Hetrix Ice Compact</t>
  </si>
  <si>
    <t xml:space="preserve">524 × 363 × 516</t>
  </si>
  <si>
    <t xml:space="preserve">HX-IC-C5-S · Hetrix Ice Compact</t>
  </si>
  <si>
    <t xml:space="preserve">575 × 415 × 620</t>
  </si>
  <si>
    <t xml:space="preserve">≤30</t>
  </si>
  <si>
    <t xml:space="preserve">HX-IC-C7-S · Hetrix Ice Compact</t>
  </si>
  <si>
    <t xml:space="preserve">484 × 484 × 663</t>
  </si>
  <si>
    <t xml:space="preserve">HX-IC-C1-S-110V · Hetrix Ice Compact</t>
  </si>
  <si>
    <t xml:space="preserve">344 × 338 × 494</t>
  </si>
  <si>
    <t xml:space="preserve">Исполнение на 110 В / 60 Гц. Прямое подключение к сети 220 В не допускается; совместимость питания проверяется до заказа.</t>
  </si>
  <si>
    <t xml:space="preserve">HX-IC-C3-S-110V · Hetrix Ice Compact</t>
  </si>
  <si>
    <t xml:space="preserve">524 × 400 × 516</t>
  </si>
  <si>
    <t xml:space="preserve">HX-IC-C4-S-110V · Hetrix Ice Compact</t>
  </si>
  <si>
    <t xml:space="preserve">HX-IP32-C8-S · Hetrix Ice Pro R32</t>
  </si>
  <si>
    <t xml:space="preserve">Коммерческий чиллер для купелей</t>
  </si>
  <si>
    <t xml:space="preserve">1142 × 435 × 711</t>
  </si>
  <si>
    <t xml:space="preserve">Производитель компрессора</t>
  </si>
  <si>
    <t xml:space="preserve">Panasonic</t>
  </si>
  <si>
    <t xml:space="preserve">≤50</t>
  </si>
  <si>
    <t xml:space="preserve">1320×515×880</t>
  </si>
  <si>
    <t xml:space="preserve">HX-IP32-C15-S · Hetrix Ice Pro R32</t>
  </si>
  <si>
    <t xml:space="preserve">960×930×1255</t>
  </si>
  <si>
    <t xml:space="preserve">HX-IP32-C20-T · Hetrix Ice Pro R32</t>
  </si>
  <si>
    <t xml:space="preserve">940×940×1255</t>
  </si>
  <si>
    <t xml:space="preserve">HX-IP32-C25-T · Hetrix Ice Pro R32</t>
  </si>
  <si>
    <t xml:space="preserve">834 × 834 × 1470</t>
  </si>
  <si>
    <t xml:space="preserve">HX-IP32-C30-T · Hetrix Ice Pro R32</t>
  </si>
  <si>
    <t xml:space="preserve">Hitachi</t>
  </si>
  <si>
    <t xml:space="preserve">1000×1000×1590</t>
  </si>
  <si>
    <t xml:space="preserve">HX-FD-3.2 · Hetrix Vent Duct</t>
  </si>
  <si>
    <t xml:space="preserve">Охлаждение: вода 7 °C. Обогрев: вода 60 °C. Температура воздуха и скорость вентилятора в таблице не указаны.</t>
  </si>
  <si>
    <t xml:space="preserve">Канальный скрытый</t>
  </si>
  <si>
    <t xml:space="preserve">760 × 480 × 235</t>
  </si>
  <si>
    <t xml:space="preserve">Рекомендуемая площадь ориентировочная; окончательный подбор выполняется по тепловой и холодильной нагрузке.</t>
  </si>
  <si>
    <t xml:space="preserve">Метрика шума</t>
  </si>
  <si>
    <t xml:space="preserve">Уровень шума, дБ(А)</t>
  </si>
  <si>
    <t xml:space="preserve">Статическое давление, Па</t>
  </si>
  <si>
    <t xml:space="preserve">Мощность двигателя, Вт</t>
  </si>
  <si>
    <t xml:space="preserve">16 Вт</t>
  </si>
  <si>
    <t xml:space="preserve">Количество вентиляционных колёс</t>
  </si>
  <si>
    <t xml:space="preserve">Теплообменник, мм</t>
  </si>
  <si>
    <t xml:space="preserve">460 × 210 × 40</t>
  </si>
  <si>
    <t xml:space="preserve">Воздуховыпускное отверстие, мм</t>
  </si>
  <si>
    <t xml:space="preserve">510 × 140</t>
  </si>
  <si>
    <t xml:space="preserve">Монтажные отверстия, мм</t>
  </si>
  <si>
    <t xml:space="preserve">490 × 170</t>
  </si>
  <si>
    <t xml:space="preserve">Упаковка, мм</t>
  </si>
  <si>
    <t xml:space="preserve">870 × 240 × 500</t>
  </si>
  <si>
    <t xml:space="preserve">Масса: металлический вентилятор, кг</t>
  </si>
  <si>
    <t xml:space="preserve">Масса: ABS-вентилятор, кг</t>
  </si>
  <si>
    <t xml:space="preserve">Патрубки воды</t>
  </si>
  <si>
    <t xml:space="preserve">DN20</t>
  </si>
  <si>
    <t xml:space="preserve">Масса брутто: металлический вентилятор, кг</t>
  </si>
  <si>
    <t xml:space="preserve">Масса брутто: ABS-вентилятор, кг</t>
  </si>
  <si>
    <t xml:space="preserve">Рекомендуемая площадь, м²</t>
  </si>
  <si>
    <t xml:space="preserve">10м²</t>
  </si>
  <si>
    <t xml:space="preserve">Отвод конденсата</t>
  </si>
  <si>
    <t xml:space="preserve">Размер A на эскизе, мм</t>
  </si>
  <si>
    <t xml:space="preserve">Размер B на эскизе, мм</t>
  </si>
  <si>
    <t xml:space="preserve">Размер C на эскизе, мм</t>
  </si>
  <si>
    <t xml:space="preserve">Паз подвеса, мм</t>
  </si>
  <si>
    <t xml:space="preserve">10 × 20</t>
  </si>
  <si>
    <t xml:space="preserve">Базовый режим</t>
  </si>
  <si>
    <t xml:space="preserve">Расход воздуха, м³/ч</t>
  </si>
  <si>
    <t xml:space="preserve">HX-FD-4.4 · Hetrix Vent Duct</t>
  </si>
  <si>
    <t xml:space="preserve">860 × 480 × 235</t>
  </si>
  <si>
    <t xml:space="preserve">20 Вт</t>
  </si>
  <si>
    <t xml:space="preserve">580 × 210 × 40</t>
  </si>
  <si>
    <t xml:space="preserve">630 × 140</t>
  </si>
  <si>
    <t xml:space="preserve">610 × 170</t>
  </si>
  <si>
    <t xml:space="preserve">15м²</t>
  </si>
  <si>
    <t xml:space="preserve">HX-FD-5.8 · Hetrix Vent Duct</t>
  </si>
  <si>
    <t xml:space="preserve">960 × 480 × 235</t>
  </si>
  <si>
    <t xml:space="preserve">25 Вт</t>
  </si>
  <si>
    <t xml:space="preserve">650 × 210 × 40</t>
  </si>
  <si>
    <t xml:space="preserve">700 × 140</t>
  </si>
  <si>
    <t xml:space="preserve">680 × 170</t>
  </si>
  <si>
    <t xml:space="preserve">970 × 240 × 500</t>
  </si>
  <si>
    <t xml:space="preserve">20м²</t>
  </si>
  <si>
    <t xml:space="preserve">HX-FD-7.2 · Hetrix Vent Duct</t>
  </si>
  <si>
    <t xml:space="preserve">1060 × 480 × 235</t>
  </si>
  <si>
    <t xml:space="preserve">30 Вт</t>
  </si>
  <si>
    <t xml:space="preserve">780 × 210 × 40</t>
  </si>
  <si>
    <t xml:space="preserve">830 × 140</t>
  </si>
  <si>
    <t xml:space="preserve">810 × 170</t>
  </si>
  <si>
    <t xml:space="preserve">1070 × 240 × 500</t>
  </si>
  <si>
    <t xml:space="preserve">25м²</t>
  </si>
  <si>
    <t xml:space="preserve">HX-FD-8.7 · Hetrix Vent Duct</t>
  </si>
  <si>
    <t xml:space="preserve">1160 × 480 × 235</t>
  </si>
  <si>
    <t xml:space="preserve">40 Вт</t>
  </si>
  <si>
    <t xml:space="preserve">900 × 210 × 40</t>
  </si>
  <si>
    <t xml:space="preserve">950 × 140</t>
  </si>
  <si>
    <t xml:space="preserve">930 × 170</t>
  </si>
  <si>
    <t xml:space="preserve">1170 × 240 × 500</t>
  </si>
  <si>
    <t xml:space="preserve">30м²</t>
  </si>
  <si>
    <t xml:space="preserve">HX-FD-11.5 · Hetrix Vent Duct</t>
  </si>
  <si>
    <t xml:space="preserve">1360 × 480 × 235</t>
  </si>
  <si>
    <t xml:space="preserve">Мощность двигателя указана как «40W*16W» и требует подтверждения. Рекомендуемая площадь ориентировочная; окончательный подбор выполняется по тепловой и холодильной нагрузке.</t>
  </si>
  <si>
    <t xml:space="preserve">Уточняется</t>
  </si>
  <si>
    <t xml:space="preserve">1100 × 210 × 40</t>
  </si>
  <si>
    <t xml:space="preserve">1150 × 140</t>
  </si>
  <si>
    <t xml:space="preserve">1130 × 170</t>
  </si>
  <si>
    <t xml:space="preserve">1370 × 240 × 500</t>
  </si>
  <si>
    <t xml:space="preserve">40м²</t>
  </si>
  <si>
    <t xml:space="preserve">Мощность двигателя HX-FD-06 требует уточнения: в исходнике «40w*16w». Рекомендуемая площадь ориентировочная; окончательный подбор выполняется по тепловой и холодильной нагрузке.</t>
  </si>
  <si>
    <t xml:space="preserve">HX-FD-14.4 · Hetrix Vent Duct</t>
  </si>
  <si>
    <t xml:space="preserve">1660 × 480 × 235</t>
  </si>
  <si>
    <t xml:space="preserve">40 Вт × 2</t>
  </si>
  <si>
    <t xml:space="preserve">1360 × 210 × 40</t>
  </si>
  <si>
    <t xml:space="preserve">1410 × 140</t>
  </si>
  <si>
    <t xml:space="preserve">1390 × 170</t>
  </si>
  <si>
    <t xml:space="preserve">1670 × 240 × 500</t>
  </si>
  <si>
    <t xml:space="preserve">50м²</t>
  </si>
  <si>
    <t xml:space="preserve">HX-FD-17.3 · Hetrix Vent Duct</t>
  </si>
  <si>
    <t xml:space="preserve">1860 × 480 × 235</t>
  </si>
  <si>
    <t xml:space="preserve">50 Вт × 2</t>
  </si>
  <si>
    <t xml:space="preserve">1560 × 210 × 40</t>
  </si>
  <si>
    <t xml:space="preserve">1610 × 140</t>
  </si>
  <si>
    <t xml:space="preserve">1590 × 170</t>
  </si>
  <si>
    <t xml:space="preserve">1870 × 240 × 500</t>
  </si>
  <si>
    <t xml:space="preserve">55м²</t>
  </si>
  <si>
    <t xml:space="preserve">HX-FD-20.2 · Hetrix Vent Duct</t>
  </si>
  <si>
    <t xml:space="preserve">2060 × 480 × 235</t>
  </si>
  <si>
    <t xml:space="preserve">60 Вт × 2</t>
  </si>
  <si>
    <t xml:space="preserve">1760 × 210 × 40</t>
  </si>
  <si>
    <t xml:space="preserve">1810 × 140</t>
  </si>
  <si>
    <t xml:space="preserve">1790 × 170</t>
  </si>
  <si>
    <t xml:space="preserve">2070 × 240 × 500</t>
  </si>
  <si>
    <t xml:space="preserve">60м²</t>
  </si>
  <si>
    <t xml:space="preserve">HX-FD19-4.5 · Hetrix Vent Duct 190</t>
  </si>
  <si>
    <t xml:space="preserve">Температуры воды и воздуха для указанных мощностей в этой таблице не приведены. Рабочие характеристики уточняются для проектного режима.</t>
  </si>
  <si>
    <t xml:space="preserve">Канальный ультратонкий</t>
  </si>
  <si>
    <t xml:space="preserve">913 × 495 × 190</t>
  </si>
  <si>
    <t xml:space="preserve">Приведены исполнения с двигателями 30 и 60 Вт; электрические данные зависят от комплектации. Размеры на эскизе 232 × 510 мм расходятся с табличными габаритами 190 × 495 мм. Для монтажа требуется чертёж выбранного исполнения. Расстояние подвесов для этой модели имеет два значения: 873 × 335 и 973 × 335 мм. Размер необходимо подтвердить до монтажа. Рекомендуемая площадь ориентировочная; окончательный подбор выполняется по тепловой и холодильной нагрузке.</t>
  </si>
  <si>
    <t xml:space="preserve">Уровень шума, дБ (обозначение каталога)</t>
  </si>
  <si>
    <t xml:space="preserve">Диапазон оборотов</t>
  </si>
  <si>
    <t xml:space="preserve">300-1300об/мин</t>
  </si>
  <si>
    <t xml:space="preserve">Теплообменник</t>
  </si>
  <si>
    <t xml:space="preserve">3 ряда по 24 медные трубки</t>
  </si>
  <si>
    <t xml:space="preserve">Выход воздуха, мм</t>
  </si>
  <si>
    <t xml:space="preserve">660 × 110</t>
  </si>
  <si>
    <t xml:space="preserve">Задний воздухозабор, мм</t>
  </si>
  <si>
    <t xml:space="preserve">790 × 150</t>
  </si>
  <si>
    <t xml:space="preserve">Нижний воздухозабор, мм</t>
  </si>
  <si>
    <t xml:space="preserve">873 × 335</t>
  </si>
  <si>
    <t xml:space="preserve">Вода: внутренняя резьба</t>
  </si>
  <si>
    <t xml:space="preserve">Внутренняя резьба: DN20</t>
  </si>
  <si>
    <t xml:space="preserve">Максимальное рабочее давление, МПа</t>
  </si>
  <si>
    <t xml:space="preserve">Внешнее статическое давление, Па</t>
  </si>
  <si>
    <t xml:space="preserve">960 × 530 × 250</t>
  </si>
  <si>
    <t xml:space="preserve">Базовое исполнение</t>
  </si>
  <si>
    <t xml:space="preserve">Двигатель AC; встроенный дренажный насос не предусмотрен</t>
  </si>
  <si>
    <t xml:space="preserve">Улучшенное исполнение</t>
  </si>
  <si>
    <t xml:space="preserve">Двигатель DC, управление 0–10 В; дренажный насос — опция</t>
  </si>
  <si>
    <t xml:space="preserve">Размер теплообменника, мм</t>
  </si>
  <si>
    <t xml:space="preserve">650 × 40 × 210</t>
  </si>
  <si>
    <t xml:space="preserve">Мощность двигателя: исполнение 30 Вт</t>
  </si>
  <si>
    <t xml:space="preserve">Монтажные отверстия: уточняемый размер, мм</t>
  </si>
  <si>
    <t xml:space="preserve">973 × 335</t>
  </si>
  <si>
    <t xml:space="preserve">Температуры воды и воздуха для указанных мощностей не указаны. Рабочие характеристики уточняются для проектного режима.</t>
  </si>
  <si>
    <t xml:space="preserve">HX-FD19-5.6 · Hetrix Vent Duct 190</t>
  </si>
  <si>
    <t xml:space="preserve">Приведены исполнения с двигателями 30 и 60 Вт; электрические данные зависят от комплектации. Размеры на эскизе 232 × 510 мм расходятся с табличными габаритами 190 × 495 мм. Для монтажа требуется чертёж выбранного исполнения. Рекомендуемая площадь ориентировочная; окончательный подбор выполняется по тепловой и холодильной нагрузке.</t>
  </si>
  <si>
    <t xml:space="preserve">3 ряда по 30 медных трубок</t>
  </si>
  <si>
    <t xml:space="preserve">HX-FD19-7 · Hetrix Vent Duct 190</t>
  </si>
  <si>
    <t xml:space="preserve">1163 × 495 × 190</t>
  </si>
  <si>
    <t xml:space="preserve">910 × 110</t>
  </si>
  <si>
    <t xml:space="preserve">1040 × 150</t>
  </si>
  <si>
    <t xml:space="preserve">1123 × 335</t>
  </si>
  <si>
    <t xml:space="preserve">1200 × 530 × 250</t>
  </si>
  <si>
    <t xml:space="preserve">900 × 40 × 210</t>
  </si>
  <si>
    <t xml:space="preserve">HX-FD19-8.6 · Hetrix Vent Duct 190</t>
  </si>
  <si>
    <t xml:space="preserve">HX-FD19-11 · Hetrix Vent Duct 190</t>
  </si>
  <si>
    <t xml:space="preserve">1593 × 495 × 190</t>
  </si>
  <si>
    <t xml:space="preserve">60+60</t>
  </si>
  <si>
    <t xml:space="preserve">1340 × 110</t>
  </si>
  <si>
    <t xml:space="preserve">1270 × 150</t>
  </si>
  <si>
    <t xml:space="preserve">1553 × 335</t>
  </si>
  <si>
    <t xml:space="preserve">1640 × 530 × 250</t>
  </si>
  <si>
    <t xml:space="preserve">1130 × 40 × 210</t>
  </si>
  <si>
    <t xml:space="preserve">30 + 30</t>
  </si>
  <si>
    <t xml:space="preserve">HX-FD19-13.6 · Hetrix Vent Duct 190</t>
  </si>
  <si>
    <t xml:space="preserve">Индекс HX-FD19-06 сохранён как в исходном каталоге; обозначение HEATrix уточняется при заказе. Приведены исполнения с двигателями 30 и 60 Вт; электрические данные зависят от комплектации. Размеры на эскизе 232 × 510 мм расходятся с табличными габаритами 190 × 495 мм. Для монтажа требуется чертёж выбранного исполнения. Рекомендуемая площадь ориентировочная; окончательный подбор выполняется по тепловой и холодильной нагрузке.</t>
  </si>
  <si>
    <t xml:space="preserve">HX-FDH-5.5 · Hetrix Vent Duct Pro</t>
  </si>
  <si>
    <t xml:space="preserve">Канальный высокого давления</t>
  </si>
  <si>
    <t xml:space="preserve">Габаритные и монтажные размеры для высоконапорной серии не приведены. Для размещения оборудования требуется габаритный чертёж выбранного исполнения.</t>
  </si>
  <si>
    <t xml:space="preserve">Рабочее давление, МПа</t>
  </si>
  <si>
    <t xml:space="preserve">Расход воды, м³/ч</t>
  </si>
  <si>
    <t xml:space="preserve">Гидравлическое сопротивление, кПа</t>
  </si>
  <si>
    <t xml:space="preserve">Количество вентиляторов</t>
  </si>
  <si>
    <t xml:space="preserve">Диаметр вентилятора, мм</t>
  </si>
  <si>
    <t xml:space="preserve">Двигатель</t>
  </si>
  <si>
    <t xml:space="preserve">Трехскоростной однофазный асинхронный двигатель с конденсатором</t>
  </si>
  <si>
    <t xml:space="preserve">Класс изоляции</t>
  </si>
  <si>
    <t xml:space="preserve">B</t>
  </si>
  <si>
    <t xml:space="preserve">Рабочий ток, А</t>
  </si>
  <si>
    <t xml:space="preserve">Вход воды</t>
  </si>
  <si>
    <t xml:space="preserve">3/4”(внутренняя трубная резьба)</t>
  </si>
  <si>
    <t xml:space="preserve">Выход воды</t>
  </si>
  <si>
    <t xml:space="preserve">Отвод конденсата, мм</t>
  </si>
  <si>
    <t xml:space="preserve">φ15</t>
  </si>
  <si>
    <t xml:space="preserve">Количество двигателей</t>
  </si>
  <si>
    <t xml:space="preserve">Потребляемая мощность, Вт</t>
  </si>
  <si>
    <t xml:space="preserve">Высокая</t>
  </si>
  <si>
    <t xml:space="preserve">Средняя</t>
  </si>
  <si>
    <t xml:space="preserve">Низкая</t>
  </si>
  <si>
    <t xml:space="preserve">HX-FDH-6.5 · Hetrix Vent Duct Pro</t>
  </si>
  <si>
    <t xml:space="preserve">HX-FDH-7.5 · Hetrix Vent Duct Pro</t>
  </si>
  <si>
    <t xml:space="preserve">HX-FDH-11.3 · Hetrix Vent Duct Pro</t>
  </si>
  <si>
    <t xml:space="preserve">HX-FDH-13.9 · Hetrix Vent Duct Pro</t>
  </si>
  <si>
    <t xml:space="preserve">HX-FDH-16.9 · Hetrix Vent Duct Pro</t>
  </si>
  <si>
    <t xml:space="preserve">HX-FDH-19.1 · Hetrix Vent Duct Pro</t>
  </si>
  <si>
    <t xml:space="preserve">HX-FDH-22.1 · Hetrix Vent Duct Pro</t>
  </si>
  <si>
    <t xml:space="preserve">HX-FDH-24.2 · Hetrix Vent Duct Pro</t>
  </si>
  <si>
    <t xml:space="preserve">HX-FDH-26.7 · Hetrix Vent Duct Pro</t>
  </si>
  <si>
    <t xml:space="preserve">HX-FDH-30.7 · Hetrix Vent Duct Pro</t>
  </si>
  <si>
    <t xml:space="preserve">HX-FDH-34.5 · Hetrix Vent Duct Pro</t>
  </si>
  <si>
    <t xml:space="preserve">HX-FU-3.2 · Hetrix Vent Universal</t>
  </si>
  <si>
    <t xml:space="preserve">Напольно-потолочный</t>
  </si>
  <si>
    <t xml:space="preserve">788 × 640 × 240</t>
  </si>
  <si>
    <t xml:space="preserve">В строке расхода воды указано 302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</si>
  <si>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760 × 480 × 245</t>
  </si>
  <si>
    <t xml:space="preserve">510 × 135</t>
  </si>
  <si>
    <t xml:space="preserve">Монтажное расстояние, мм</t>
  </si>
  <si>
    <t xml:space="preserve">Масса без рециркуляционного короба, кг</t>
  </si>
  <si>
    <t xml:space="preserve">Масса с рециркуляционным коробом, кг</t>
  </si>
  <si>
    <t xml:space="preserve">Вертикальное исполнение, мм</t>
  </si>
  <si>
    <t xml:space="preserve">Горизонтальное исполнение, мм</t>
  </si>
  <si>
    <t xml:space="preserve">788 × 560 × 240</t>
  </si>
  <si>
    <t xml:space="preserve">Упаковка вертикального исполнения, мм</t>
  </si>
  <si>
    <t xml:space="preserve">800 × 650 × 260</t>
  </si>
  <si>
    <t xml:space="preserve">Упаковка горизонтального исполнения, мм</t>
  </si>
  <si>
    <t xml:space="preserve">800 × 590 × 260</t>
  </si>
  <si>
    <t xml:space="preserve">Расход воды</t>
  </si>
  <si>
    <t xml:space="preserve">Уточняется: единица измерения в каталоге неоднозначна</t>
  </si>
  <si>
    <t xml:space="preserve">Упаковка тонкого корпуса с ножками, мм</t>
  </si>
  <si>
    <t xml:space="preserve">800 × 640 × 230</t>
  </si>
  <si>
    <t xml:space="preserve">Упаковка тонкого корпуса без ножек, мм</t>
  </si>
  <si>
    <t xml:space="preserve">800 × 590 × 230</t>
  </si>
  <si>
    <t xml:space="preserve">Корпус глубиной 200 мм: габариты, мм</t>
  </si>
  <si>
    <t xml:space="preserve">788 × 640 × 200</t>
  </si>
  <si>
    <t xml:space="preserve">Корпус глубиной 200 мм: масса нетто, кг</t>
  </si>
  <si>
    <t xml:space="preserve">Корпус глубиной 200 мм: расход воды</t>
  </si>
  <si>
    <t xml:space="preserve">Корпус глубиной 200 мм: единица расхода воды</t>
  </si>
  <si>
    <t xml:space="preserve">Не указана</t>
  </si>
  <si>
    <t xml:space="preserve">Корпус глубиной 200 мм: упаковка, мм</t>
  </si>
  <si>
    <t xml:space="preserve">800 × 650 × 210</t>
  </si>
  <si>
    <t xml:space="preserve">Корпус глубиной 200 мм: теплообменник, мм</t>
  </si>
  <si>
    <t xml:space="preserve">Корпус глубиной 200 мм: патрубки воды</t>
  </si>
  <si>
    <t xml:space="preserve">HX-FU-4.4 · Hetrix Vent Universal</t>
  </si>
  <si>
    <t xml:space="preserve">938 × 640 × 240</t>
  </si>
  <si>
    <t xml:space="preserve">В строке расхода воды указано 454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</si>
  <si>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860 × 480 × 245</t>
  </si>
  <si>
    <t xml:space="preserve">630 × 135</t>
  </si>
  <si>
    <t xml:space="preserve">938 × 560 × 240</t>
  </si>
  <si>
    <t xml:space="preserve">940 × 650 × 260</t>
  </si>
  <si>
    <t xml:space="preserve">940 × 590 × 260</t>
  </si>
  <si>
    <t xml:space="preserve">940 × 640 × 230</t>
  </si>
  <si>
    <t xml:space="preserve">940 × 590 × 230</t>
  </si>
  <si>
    <t xml:space="preserve">938 × 640 × 200</t>
  </si>
  <si>
    <t xml:space="preserve">940 × 650 × 210</t>
  </si>
  <si>
    <t xml:space="preserve">HX-FU-5.8 · Hetrix Vent Universal</t>
  </si>
  <si>
    <t xml:space="preserve">978 × 640 × 240</t>
  </si>
  <si>
    <t xml:space="preserve">В строке расхода воды указано 605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</si>
  <si>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960 × 480 × 245</t>
  </si>
  <si>
    <t xml:space="preserve">700 × 135</t>
  </si>
  <si>
    <t xml:space="preserve">978 × 560 × 240</t>
  </si>
  <si>
    <t xml:space="preserve">995 × 650 × 260</t>
  </si>
  <si>
    <t xml:space="preserve">995 × 590 × 260</t>
  </si>
  <si>
    <t xml:space="preserve">995 × 640 × 230</t>
  </si>
  <si>
    <t xml:space="preserve">995 × 590 × 230</t>
  </si>
  <si>
    <t xml:space="preserve">978 × 640 × 200</t>
  </si>
  <si>
    <t xml:space="preserve">995 × 650 × 210</t>
  </si>
  <si>
    <t xml:space="preserve">HX-FU-7.2 · Hetrix Vent Universal</t>
  </si>
  <si>
    <t xml:space="preserve">1098 × 640 × 240</t>
  </si>
  <si>
    <t xml:space="preserve">В строке расхода воды указано 756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Высота корпуса глубиной 200 мм для этого исполнения указана 480 мм, тогда как на общем эскизе 640 мм. Монтажный размер требует подтверждения. Рекомендуемая площадь ориентировочная; окончательный подбор выполняется по тепловой и холодильной нагрузке.</t>
  </si>
  <si>
    <t xml:space="preserve">1060 × 480 × 245</t>
  </si>
  <si>
    <t xml:space="preserve">830 × 135</t>
  </si>
  <si>
    <t xml:space="preserve">1098 × 560 × 240</t>
  </si>
  <si>
    <t xml:space="preserve">1105 × 650 × 260</t>
  </si>
  <si>
    <t xml:space="preserve">1105 × 590 × 260</t>
  </si>
  <si>
    <t xml:space="preserve">1105 × 640 × 230</t>
  </si>
  <si>
    <t xml:space="preserve">1105 × 590 × 230</t>
  </si>
  <si>
    <t xml:space="preserve">1098 × 480 × 200</t>
  </si>
  <si>
    <t xml:space="preserve">1105 × 650 × 210</t>
  </si>
  <si>
    <t xml:space="preserve">750 × 210 × 40</t>
  </si>
  <si>
    <t xml:space="preserve">HX-FU-8.7 · Hetrix Vent Universal</t>
  </si>
  <si>
    <t xml:space="preserve">1258 × 640 × 240</t>
  </si>
  <si>
    <t xml:space="preserve">В строке расхода воды указано 907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</si>
  <si>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1160 × 480 × 245</t>
  </si>
  <si>
    <t xml:space="preserve">950 × 135</t>
  </si>
  <si>
    <t xml:space="preserve">1258 × 560 × 240</t>
  </si>
  <si>
    <t xml:space="preserve">1265 × 650 × 260</t>
  </si>
  <si>
    <t xml:space="preserve">1265 × 590 × 260</t>
  </si>
  <si>
    <t xml:space="preserve">1265 × 640 × 230</t>
  </si>
  <si>
    <t xml:space="preserve">1265 × 590 × 230</t>
  </si>
  <si>
    <t xml:space="preserve">1258 × 640 × 200</t>
  </si>
  <si>
    <t xml:space="preserve">1265 × 650 × 210</t>
  </si>
  <si>
    <t xml:space="preserve">HX-FU-11.5 · Hetrix Vent Universal</t>
  </si>
  <si>
    <t xml:space="preserve">1408 × 640 × 240</t>
  </si>
  <si>
    <t xml:space="preserve">В строке расхода воды указано 1325 м³/ч. Значение и единица требуют подтверждения. Мощность двигателя указана как «40 Вт*16 Вт»; требуется подтверждение.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</si>
  <si>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1360 × 480 × 245</t>
  </si>
  <si>
    <t xml:space="preserve">1150 × 135</t>
  </si>
  <si>
    <t xml:space="preserve">1408 × 560 × 240</t>
  </si>
  <si>
    <t xml:space="preserve">1415 × 650 × 260</t>
  </si>
  <si>
    <t xml:space="preserve">1415 × 590 × 260</t>
  </si>
  <si>
    <t xml:space="preserve">1415 × 640 × 230</t>
  </si>
  <si>
    <t xml:space="preserve">1415 × 590 × 230</t>
  </si>
  <si>
    <t xml:space="preserve">1408 × 640 × 200</t>
  </si>
  <si>
    <t xml:space="preserve">1415 × 650 × 210</t>
  </si>
  <si>
    <t xml:space="preserve">В строке расхода воды указано 1325 м³/ч. Значение и единица требуют подтверждения. Мощность двигателя указана как «40W*16W»; требуется подтверждение.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</si>
  <si>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HX-FU-14.4 · Hetrix Vent Universal</t>
  </si>
  <si>
    <t xml:space="preserve">1678 × 640 × 240</t>
  </si>
  <si>
    <t xml:space="preserve">В строке расхода воды указано 1545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</si>
  <si>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1660 × 480 × 245</t>
  </si>
  <si>
    <t xml:space="preserve">1410 × 135</t>
  </si>
  <si>
    <t xml:space="preserve">1678 × 560 × 240</t>
  </si>
  <si>
    <t xml:space="preserve">1685 × 650 × 260</t>
  </si>
  <si>
    <t xml:space="preserve">1685 × 590 × 260</t>
  </si>
  <si>
    <t xml:space="preserve">1685 × 640 × 230</t>
  </si>
  <si>
    <t xml:space="preserve">1685 × 590 × 230</t>
  </si>
  <si>
    <t xml:space="preserve">1678 × 640 × 200</t>
  </si>
  <si>
    <t xml:space="preserve">1685 × 650 × 210</t>
  </si>
  <si>
    <t xml:space="preserve">HX-FU-17.3 · Hetrix Vent Universal</t>
  </si>
  <si>
    <t xml:space="preserve">1868 × 640 × 240</t>
  </si>
  <si>
    <t xml:space="preserve">В строке расхода воды указано 1900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</si>
  <si>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1860 × 480 × 245</t>
  </si>
  <si>
    <t xml:space="preserve">1610 × 135</t>
  </si>
  <si>
    <t xml:space="preserve">1868 × 560 × 240</t>
  </si>
  <si>
    <t xml:space="preserve">1875 × 650 × 260</t>
  </si>
  <si>
    <t xml:space="preserve">1875 × 590 × 260</t>
  </si>
  <si>
    <t xml:space="preserve">1875 × 640 × 230</t>
  </si>
  <si>
    <t xml:space="preserve">1875 × 590 × 230</t>
  </si>
  <si>
    <t xml:space="preserve">1868 × 640 × 200</t>
  </si>
  <si>
    <t xml:space="preserve">1875 × 650 × 210</t>
  </si>
  <si>
    <t xml:space="preserve">HX-FU-20.2 · Hetrix Vent Universal</t>
  </si>
  <si>
    <t xml:space="preserve">2028 × 640 × 240</t>
  </si>
  <si>
    <t xml:space="preserve">В строке расхода воды указано 2200 м³/ч. Значение и единица требуют подтверждения. Для корпусов глубиной 200 и 240 мм приведены отдельные размеры, массы и упаковка. Эти значения нельзя объединять: исполнение корпуса согласуется при заказе. Рекомендуемая площадь ориентировочная; окончательный подбор выполняется по тепловой и холодильной нагрузке.</t>
  </si>
  <si>
    <t xml:space="preserve">2060 × 480 × 245</t>
  </si>
  <si>
    <t xml:space="preserve">1810 × 135</t>
  </si>
  <si>
    <t xml:space="preserve">2028 × 560 × 240</t>
  </si>
  <si>
    <t xml:space="preserve">2035 × 650 × 260</t>
  </si>
  <si>
    <t xml:space="preserve">2035 × 590 × 260</t>
  </si>
  <si>
    <t xml:space="preserve">2035 × 640 × 230</t>
  </si>
  <si>
    <t xml:space="preserve">2035 × 590 × 230</t>
  </si>
  <si>
    <t xml:space="preserve">2028 × 640 × 200</t>
  </si>
  <si>
    <t xml:space="preserve">2035 × 650 × 210</t>
  </si>
  <si>
    <t xml:space="preserve">HX-FS13-1.6 · Hetrix Vent Slim 130</t>
  </si>
  <si>
    <t xml:space="preserve">Охлаждение: вода 7 °C. Обогрев в карточке: вода 60 °C. Значения при воде 45 °C приведены в таблице режимов. В карточке и фильтрах используется режим 1200 об/мин по подробной таблице. Температура воздуха не указана.</t>
  </si>
  <si>
    <t xml:space="preserve">Напольный / настенный тонкий</t>
  </si>
  <si>
    <t xml:space="preserve">760×130×580 мм</t>
  </si>
  <si>
    <t xml:space="preserve">При расходе 265 м³/ч встречаются значения потребления 14 и 14,5 Вт. В таблице режимов приведено 14,5 Вт; характеристики поставки необходимо уточнить. Высота по эскизу 575 мм отличается от габарита в таблице 580 мм. До подготовки монтажных отверстий следует подтвердить чертёж исполнения. Рекомендуемая площадь ориентировочная; окончательный подбор выполняется по тепловой и холодильной нагрузке.</t>
  </si>
  <si>
    <t xml:space="preserve">200–2000 об/мин</t>
  </si>
  <si>
    <t xml:space="preserve">820×170×640 мм</t>
  </si>
  <si>
    <t xml:space="preserve">15 м²</t>
  </si>
  <si>
    <t xml:space="preserve">Расход воздуха: краткая характеристика, м³/ч</t>
  </si>
  <si>
    <t xml:space="preserve">Потребление: краткая характеристика, Вт</t>
  </si>
  <si>
    <t xml:space="preserve">Патрубки воды на эскизе</t>
  </si>
  <si>
    <t xml:space="preserve">DN20FT</t>
  </si>
  <si>
    <t xml:space="preserve">Краткая и подробная таблицы на стр. 8 расходятся по потреблению; для карточки использована подробная таблица режимов. Редакции различаются: в оригинале HEATrix (стр. 9) воздух 265 м³/ч, потребление 14 Вт; в ранее полученной подробной таблице — 265.0 м³/ч и 14.5 Вт. Ряды разных редакций не объединены; исполнение уточняется у производителя. Высота по эскизу 575 мм отличается от габарита в таблице 580 мм. До подготовки монтажных отверстий следует подтвердить чертёж исполнения. Рекомендуемая площадь ориентировочная; окончательный подбор выполняется по тепловой и холодильной нагрузке.</t>
  </si>
  <si>
    <t xml:space="preserve">Охлаждение: вода 7 °C. Обогрев: вода 60 °C. Значения при воде 45 °C приведены в таблице режимов. Базовые значения: 1200 об/мин. Температура воздуха не указана.</t>
  </si>
  <si>
    <t xml:space="preserve">Теплопроизводительность W45, кВт</t>
  </si>
  <si>
    <t xml:space="preserve">1400 об/мин</t>
  </si>
  <si>
    <t xml:space="preserve">1600 об/мин</t>
  </si>
  <si>
    <t xml:space="preserve">1800 об/мин</t>
  </si>
  <si>
    <t xml:space="preserve">2000 об/мин</t>
  </si>
  <si>
    <t xml:space="preserve">HX-FS13-3 · Hetrix Vent Slim 130</t>
  </si>
  <si>
    <t xml:space="preserve">950×130×580 мм</t>
  </si>
  <si>
    <t xml:space="preserve">Встречаются разные характеристики исполнения: 420 м³/ч и 15 Вт либо 430 м³/ч и 16 Вт. В таблице режимов приведён второй вариант; характеристики поставки необходимо уточнить. Высота по эскизу 575 мм отличается от габарита в таблице 580 мм. До подготовки монтажных отверстий следует подтвердить чертёж исполнения. Рекомендуемая площадь ориентировочная; окончательный подбор выполняется по тепловой и холодильной нагрузке.</t>
  </si>
  <si>
    <t xml:space="preserve">1000×170×640 мм</t>
  </si>
  <si>
    <t xml:space="preserve">25 м²</t>
  </si>
  <si>
    <t xml:space="preserve">A — длина, мм</t>
  </si>
  <si>
    <t xml:space="preserve">B — длина выхода воздуха, мм</t>
  </si>
  <si>
    <t xml:space="preserve">C — высота на эскизе, мм</t>
  </si>
  <si>
    <t xml:space="preserve">D — расстояние подвесов, мм</t>
  </si>
  <si>
    <t xml:space="preserve">Краткая и подробная таблицы на стр. 8 расходятся по потреблению; для карточки использована подробная таблица режимов. Для HX-FS13-02 расход воздуха при 1200 об/мин принят 430 м³/ч из подробной таблицы (в краткой — 420). Редакции различаются: в оригинале HEATrix (стр. 9) воздух 420 м³/ч, потребление 15 Вт; в ранее полученной подробной таблице — 430.0 м³/ч и 16.0 Вт. Ряды разных редакций не объединены; исполнение уточняется у производителя. Высота по эскизу 575 мм отличается от габарита в таблице 580 мм. До подготовки монтажных отверстий следует подтвердить чертёж исполнения. Рекомендуемая площадь ориентировочная; окончательный подбор выполняется по тепловой и холодильной нагрузке.</t>
  </si>
  <si>
    <t xml:space="preserve">HX-FS13-5.7 · Hetrix Vent Slim 130</t>
  </si>
  <si>
    <t xml:space="preserve">1220×130×580 мм</t>
  </si>
  <si>
    <t xml:space="preserve">При расходе 630 м³/ч встречаются значения потребления 20 и 21 Вт. В таблице режимов приведён 21 Вт; характеристики поставки необходимо уточнить. Высота по эскизу 575 мм отличается от габарита в таблице 580 мм. До подготовки монтажных отверстий следует подтвердить чертёж исполнения. Рекомендуемая площадь ориентировочная; окончательный подбор выполняется по тепловой и холодильной нагрузке.</t>
  </si>
  <si>
    <t xml:space="preserve">1265×170×640 мм</t>
  </si>
  <si>
    <t xml:space="preserve">35 м²</t>
  </si>
  <si>
    <t xml:space="preserve">Краткая и подробная таблицы на стр. 8 расходятся по потреблению; для карточки использована подробная таблица режимов. Редакции различаются: в оригинале HEATrix (стр. 9) воздух 630 м³/ч, потребление 20 Вт; в ранее полученной подробной таблице — 630.0 м³/ч и 21.0 Вт. Ряды разных редакций не объединены; исполнение уточняется у производителя. Высота по эскизу 575 мм отличается от габарита в таблице 580 мм. До подготовки монтажных отверстий следует подтвердить чертёж исполнения. Рекомендуемая площадь ориентировочная; окончательный подбор выполняется по тепловой и холодильной нагрузке.</t>
  </si>
  <si>
    <t xml:space="preserve">HX-FF24-4.1 · Hetrix Vent Floor 240</t>
  </si>
  <si>
    <t xml:space="preserve">Высокая скорость. Охлаждение: воздух 27/19,5 °C (сухой/влажный термометр), вода 7/12 °C. Обогрев: воздух 21 °C, вода на входе 60 °C. Шум — звуковая мощность, в фильтре показано значение при 12 Па; это не звуковое давление.</t>
  </si>
  <si>
    <t xml:space="preserve">917 × 240 × 685</t>
  </si>
  <si>
    <t xml:space="preserve">Звуковая мощность при 12 Па, дБ(А)</t>
  </si>
  <si>
    <t xml:space="preserve">Расход воды, л/с</t>
  </si>
  <si>
    <t xml:space="preserve">Звуковая мощность при 30 Па, дБ(А)</t>
  </si>
  <si>
    <t xml:space="preserve">Звуковая мощность при 50 Па, дБ(А)</t>
  </si>
  <si>
    <t xml:space="preserve">3 ряда трубок, механическая развальцовка трубок</t>
  </si>
  <si>
    <t xml:space="preserve">Рабочее давление</t>
  </si>
  <si>
    <t xml:space="preserve">≤1,6MPa</t>
  </si>
  <si>
    <t xml:space="preserve">Класс изоляции B, конденсаторный пуск</t>
  </si>
  <si>
    <t xml:space="preserve">Rc3/4 (внутренняя резьба)</t>
  </si>
  <si>
    <t xml:space="preserve">Монтажные размеры, мм</t>
  </si>
  <si>
    <t xml:space="preserve">802 × 280</t>
  </si>
  <si>
    <t xml:space="preserve">Тип вентилятора</t>
  </si>
  <si>
    <t xml:space="preserve">Прямоточный многолопастной низкошумный центробежный вентилятор, материал — усиленный 0,5 мм</t>
  </si>
  <si>
    <t xml:space="preserve">Поддон конденсата</t>
  </si>
  <si>
    <t xml:space="preserve">Цельноштампованная конструкция 0,6 мм + 0,6 мм</t>
  </si>
  <si>
    <t xml:space="preserve">Листовой металл</t>
  </si>
  <si>
    <t xml:space="preserve">a — длина, мм</t>
  </si>
  <si>
    <t xml:space="preserve">b — глубина, мм</t>
  </si>
  <si>
    <t xml:space="preserve">c — высота, мм</t>
  </si>
  <si>
    <t xml:space="preserve">d1 — продольное расстояние подвесов, мм</t>
  </si>
  <si>
    <t xml:space="preserve">d2 — поперечное расстояние подвесов, мм</t>
  </si>
  <si>
    <t xml:space="preserve">Высокая скорость. Охлаждение: воздух 27/19,5 °C (сухой/влажный термометр), вода 7/12 °C. Обогрев: воздух 21 °C, вода на входе 60 °C. Шум — звуковая мощность, значение при 12 Па; это не звуковое давление.</t>
  </si>
  <si>
    <t xml:space="preserve">HX-FF24-5.4 · Hetrix Vent Floor 240</t>
  </si>
  <si>
    <t xml:space="preserve">HX-FF24-6.8 · Hetrix Vent Floor 240</t>
  </si>
  <si>
    <t xml:space="preserve">HX-FF24-8.1 · Hetrix Vent Floor 240</t>
  </si>
  <si>
    <t xml:space="preserve">1303 × 240 × 685</t>
  </si>
  <si>
    <t xml:space="preserve">1188 × 280</t>
  </si>
  <si>
    <t xml:space="preserve">HX-FF24-10.8 · Hetrix Vent Floor 240</t>
  </si>
  <si>
    <t xml:space="preserve">HX-FF24-13.5 · Hetrix Vent Floor 240</t>
  </si>
  <si>
    <t xml:space="preserve">1689 × 240 × 685</t>
  </si>
  <si>
    <t xml:space="preserve">1574 × 280</t>
  </si>
  <si>
    <t xml:space="preserve">HX-FF24-16.2 · Hetrix Vent Floor 240</t>
  </si>
  <si>
    <t xml:space="preserve">В оригинале HEATrix индекс напечатан HX-FF24-16.2 при расходе воздуха 2040 м³/ч; в предыдущем каталоге — HX-FF24-16.2. Сохранена исходная запись; индекс поставляемого исполнения требует подтверждения. Рекомендуемая площадь ориентировочная; окончательный подбор выполняется по тепловой и холодильной нагрузке.</t>
  </si>
  <si>
    <t xml:space="preserve">HX-FF24-18.9 · Hetrix Vent Floor 240</t>
  </si>
  <si>
    <t xml:space="preserve">HX-FW-5.6 · Hetrix Vent Wall</t>
  </si>
  <si>
    <t xml:space="preserve">Охлаждение: вода 7 °C. Обогрев: вода 60 °C. Температура воздуха, скорость и уровень шума в таблице не приведены.</t>
  </si>
  <si>
    <t xml:space="preserve">Настенный</t>
  </si>
  <si>
    <t xml:space="preserve">860×205×290 мм</t>
  </si>
  <si>
    <t xml:space="preserve">1000×280×390 мм</t>
  </si>
  <si>
    <t xml:space="preserve">20–25</t>
  </si>
  <si>
    <t xml:space="preserve">HX-FW-9.2 · Hetrix Vent Wall</t>
  </si>
  <si>
    <t xml:space="preserve">970×315×233 мм</t>
  </si>
  <si>
    <t xml:space="preserve">1040×390×295 мм</t>
  </si>
  <si>
    <t xml:space="preserve">25–40</t>
  </si>
  <si>
    <t xml:space="preserve">HX-FC1-2.7 · Hetrix Vent Cassette 1</t>
  </si>
  <si>
    <t xml:space="preserve">В карточке и фильтрах — высокая скорость. Обогрев: вода на входе 60 °C; также приведён режим 45 °C. Температуры воздуха и воды для охлаждения не указаны.</t>
  </si>
  <si>
    <t xml:space="preserve">Кассетный: 1 поток</t>
  </si>
  <si>
    <t xml:space="preserve">850 × 495 × 235</t>
  </si>
  <si>
    <t xml:space="preserve">Расход воды, л/ч</t>
  </si>
  <si>
    <t xml:space="preserve">Крыльчатка, мм</t>
  </si>
  <si>
    <t xml:space="preserve">φ156 × 175</t>
  </si>
  <si>
    <t xml:space="preserve">Количество колёс</t>
  </si>
  <si>
    <t xml:space="preserve">Управление</t>
  </si>
  <si>
    <t xml:space="preserve">Пульт дистанционного управления (проводной пульт опционально)</t>
  </si>
  <si>
    <t xml:space="preserve">Панель, мм</t>
  </si>
  <si>
    <t xml:space="preserve">1055 × 580 × 30</t>
  </si>
  <si>
    <t xml:space="preserve">ZG3/4"</t>
  </si>
  <si>
    <t xml:space="preserve">Коэффициент эффективности охлаждения, Вт/Вт</t>
  </si>
  <si>
    <t xml:space="preserve">Коэффициент эффективности нагрева W60, Вт/Вт</t>
  </si>
  <si>
    <t xml:space="preserve">Коэффициент эффективности нагрева W45, Вт/Вт</t>
  </si>
  <si>
    <t xml:space="preserve">Центробежная крыльчатка</t>
  </si>
  <si>
    <t xml:space="preserve">Монтажные расстояния на эскизе, мм</t>
  </si>
  <si>
    <t xml:space="preserve">882 × 390</t>
  </si>
  <si>
    <t xml:space="preserve">Высота корпуса на эскизе, мм</t>
  </si>
  <si>
    <t xml:space="preserve">Заводской индекс нормализован по пробелам и разделителю V/A. У модели 51 в оригинале указан KM2, у остальных — KM1; запись не исправлялась по аналогии. Рекомендуемая площадь ориентировочная; окончательный подбор выполняется по тепловой и холодильной нагрузке.</t>
  </si>
  <si>
    <t xml:space="preserve">Базовые значения: высокая скорость. Обогрев: вода на входе 60 °C; также приведён режим 45 °C. Температуры воздуха и воды для охлаждения не указаны.</t>
  </si>
  <si>
    <t xml:space="preserve">HX-FC1-4.1 · Hetrix Vent Cassette 1</t>
  </si>
  <si>
    <t xml:space="preserve">HX-FC1-5.4 · Hetrix Vent Cassette 1</t>
  </si>
  <si>
    <t xml:space="preserve">HX-FC1-6.8 · Hetrix Vent Cassette 1</t>
  </si>
  <si>
    <t xml:space="preserve">HX-FC1-8.1 · Hetrix Vent Cassette 1</t>
  </si>
  <si>
    <t xml:space="preserve">HX-FC2-5.5 · Hetrix Vent Cassette 2</t>
  </si>
  <si>
    <t xml:space="preserve">Кассетный: 2 потока</t>
  </si>
  <si>
    <t xml:space="preserve">1259 × 680 × 340мм</t>
  </si>
  <si>
    <t xml:space="preserve">Табличные габариты 1259 × 680 × 340 мм отличаются от размеров корпуса на эскизе 1140 × 525 × 290 мм. Монтажные расстояния 1172 × 475 мм приведены отдельно; исполнение требует подтверждения. Рекомендуемая площадь ориентировочная; окончательный подбор выполняется по тепловой и холодильной нагрузке.</t>
  </si>
  <si>
    <t xml:space="preserve">Пульт дистанционного управления (проводной пульт — опция)</t>
  </si>
  <si>
    <t xml:space="preserve">1240 × 680 × 30мм</t>
  </si>
  <si>
    <t xml:space="preserve">1172 × 475мм</t>
  </si>
  <si>
    <t xml:space="preserve">Корпус на эскизе, мм</t>
  </si>
  <si>
    <t xml:space="preserve">1140 × 525 × 290</t>
  </si>
  <si>
    <t xml:space="preserve">HX-FC2-6.7 · Hetrix Vent Cassette 2</t>
  </si>
  <si>
    <t xml:space="preserve">Табличные габариты 1259 × 680 × 340 мм отличаются от размеров корпуса на эскизе 1140 × 525 × 290 мм. Монтажные расстояния 1172 × 475 мм приведены отдельно; исполнение требует подтверждения. Для этого исполнения расход воды указан 756 и 776 л/ч. Расчётное значение необходимо подтвердить. Рекомендуемая площадь ориентировочная; окончательный подбор выполняется по тепловой и холодильной нагрузке.</t>
  </si>
  <si>
    <t xml:space="preserve">Расход воды: дополнительное значение, л/ч</t>
  </si>
  <si>
    <t xml:space="preserve">HX-FC2-8 · Hetrix Vent Cassette 2</t>
  </si>
  <si>
    <t xml:space="preserve">HX-FC2-10.8 · Hetrix Vent Cassette 2</t>
  </si>
  <si>
    <t xml:space="preserve">Расход воды указан как «1,245 л/ч»; разрядность требует подтверждения. Табличные габариты 1259 × 680 × 340 мм отличаются от размеров корпуса на эскизе 1140 × 525 × 290 мм. Монтажные расстояния 1172 × 475 мм приведены отдельно; исполнение требует подтверждения. Рекомендуемая площадь ориентировочная; окончательный подбор выполняется по тепловой и холодильной нагрузке.</t>
  </si>
  <si>
    <t xml:space="preserve">HX-FC4-2.7 · Hetrix Vent Cassette 4</t>
  </si>
  <si>
    <t xml:space="preserve">В карточке и фильтрах — высокая скорость. Расход воздуха: при 0 Па. Охлаждение: воздух 27/19,5 °C, вода на выходе 12 °C (входная температура не указана). Обогрев: воздух 20 °C, вода на входе 60 °C. Примечания и габариты — на стр. 15.</t>
  </si>
  <si>
    <t xml:space="preserve">Кассетный: 4 потока</t>
  </si>
  <si>
    <t xml:space="preserve">580 × 580 × 290</t>
  </si>
  <si>
    <t xml:space="preserve">Дистанционное управление или проводное управление</t>
  </si>
  <si>
    <t xml:space="preserve">Расход воды, кг/ч</t>
  </si>
  <si>
    <t xml:space="preserve">≤1,6</t>
  </si>
  <si>
    <t xml:space="preserve">Rc3/4" (внутренняя резьба)</t>
  </si>
  <si>
    <t xml:space="preserve">700 × 700 × 400</t>
  </si>
  <si>
    <t xml:space="preserve">650x650x35</t>
  </si>
  <si>
    <t xml:space="preserve">Масса панели, кг</t>
  </si>
  <si>
    <t xml:space="preserve">625x275</t>
  </si>
  <si>
    <t xml:space="preserve">Низкошумный центробежный вентилятор</t>
  </si>
  <si>
    <t xml:space="preserve">Базовые значения: высокая скорость. Расход воздуха: при 0 Па. Охлаждение: воздух 27/19,5 °C, вода на выходе 12 °C (входная температура не указана). Обогрев: воздух 20 °C, вода на входе 60 °C.</t>
  </si>
  <si>
    <t xml:space="preserve">HX-FC4-4.1 · Hetrix Vent Cassette 4</t>
  </si>
  <si>
    <t xml:space="preserve">HX-FC4-5.4 · Hetrix Vent Cassette 4</t>
  </si>
  <si>
    <t xml:space="preserve">HX-FC4-6.8 · Hetrix Vent Cassette 4</t>
  </si>
  <si>
    <t xml:space="preserve">740 × 740 × 290</t>
  </si>
  <si>
    <t xml:space="preserve">900 × 900 × 400</t>
  </si>
  <si>
    <t xml:space="preserve">850x850x38</t>
  </si>
  <si>
    <t xml:space="preserve">790x340</t>
  </si>
  <si>
    <t xml:space="preserve">HX-FC4-8.1 · Hetrix Vent Cassette 4</t>
  </si>
  <si>
    <t xml:space="preserve">Размеры A–D относятся к отдельному эскизу и не заменяют габариты блока, панели и подвесов. Применимость эскиза к поставляемому исполнению необходимо подтвердить. Рекомендуемая площадь ориентировочная; окончательный подбор выполняется по тепловой и холодильной нагрузке.</t>
  </si>
  <si>
    <t xml:space="preserve">830 / 980 — уточняется</t>
  </si>
  <si>
    <t xml:space="preserve">338 / 416 — уточняется</t>
  </si>
  <si>
    <t xml:space="preserve">737 / 864 — уточняется</t>
  </si>
  <si>
    <t xml:space="preserve">Размер D на эскизе, мм</t>
  </si>
  <si>
    <t xml:space="preserve">705 / 832 — уточняется</t>
  </si>
  <si>
    <t xml:space="preserve">HX-FC4-10.8 · Hetrix Vent Cassette 4</t>
  </si>
  <si>
    <t xml:space="preserve">HX-FC4-13.5 · Hetrix Vent Cassette 4</t>
  </si>
  <si>
    <t xml:space="preserve">830 × 830 × 290</t>
  </si>
  <si>
    <t xml:space="preserve">1000 × 1000 × 400</t>
  </si>
  <si>
    <t xml:space="preserve">950x950x40</t>
  </si>
  <si>
    <t xml:space="preserve">880x380</t>
  </si>
  <si>
    <t xml:space="preserve">HX-FC4-16.2 · Hetrix Vent Cassette 4</t>
  </si>
  <si>
    <t xml:space="preserve">HX-FC4-18.9 · Hetrix Vent Cassette 4</t>
  </si>
  <si>
    <t xml:space="preserve">HX-FC8-6.7 · Hetrix Vent Cassette 8</t>
  </si>
  <si>
    <t xml:space="preserve">Температуры воды и воздуха для указанных мощностей в этой таблице не приведены. Рабочие характеристики уточняются для проектного режима. Для фильтра шума взято наибольшее из трёх значений каталога; порядок скоростей не указан.</t>
  </si>
  <si>
    <t xml:space="preserve">Кассетный: 8 потоков</t>
  </si>
  <si>
    <t xml:space="preserve">820 × 820 × 290</t>
  </si>
  <si>
    <t xml:space="preserve">Эскиз A–H приведён для трёх старших исполнений. Для остальных моделей размеры A–H не заданы. Габариты блока и панели указаны в основной таблице. Рекомендуемая площадь ориентировочная; окончательный подбор выполняется по тепловой и холодильной нагрузке.</t>
  </si>
  <si>
    <t xml:space="preserve">Шум: максимум из трёх режимов, дБ(А)</t>
  </si>
  <si>
    <t xml:space="preserve">Шум по режимам, дБ(А)</t>
  </si>
  <si>
    <t xml:space="preserve">39/40/43</t>
  </si>
  <si>
    <t xml:space="preserve">φ26</t>
  </si>
  <si>
    <t xml:space="preserve">ZG¾“</t>
  </si>
  <si>
    <t xml:space="preserve">Электрическое подключение</t>
  </si>
  <si>
    <t xml:space="preserve">Внешнее подключение проводов</t>
  </si>
  <si>
    <t xml:space="preserve">890 × 890 × 370</t>
  </si>
  <si>
    <t xml:space="preserve">Панель Д × Ш × В, мм</t>
  </si>
  <si>
    <t xml:space="preserve">820 × 820 × 30</t>
  </si>
  <si>
    <t xml:space="preserve">Температуры воды и воздуха для указанных мощностей не указаны. Рабочие характеристики уточняются для проектного режима. Базовое значение шума — наибольшее из трёх; порядок скоростей не указан.</t>
  </si>
  <si>
    <t xml:space="preserve">HX-FC8-8 · Hetrix Vent Cassette 8</t>
  </si>
  <si>
    <t xml:space="preserve">Расход воды 9,98 м³/ч требует подтверждения. Эскиз A–H приведён для трёх старших исполнений. Для остальных моделей размеры A–H не заданы. Габариты блока и панели указаны в основной таблице. Рекомендуемая площадь ориентировочная; окончательный подбор выполняется по тепловой и холодильной нагрузке.</t>
  </si>
  <si>
    <t xml:space="preserve">40/43/45</t>
  </si>
  <si>
    <t xml:space="preserve">Расход воды в исходнике — 9,98 м³/ч; значение требует подтверждения. Эскиз A–H приведён для трёх старших исполнений. Для остальных моделей размеры A–H не заданы. Габариты блока и панели указаны в основной таблице. Рекомендуемая площадь ориентировочная; окончательный подбор выполняется по тепловой и холодильной нагрузке.</t>
  </si>
  <si>
    <t xml:space="preserve">HX-FC8-10.8 · Hetrix Vent Cassette 8</t>
  </si>
  <si>
    <t xml:space="preserve">41/44/46</t>
  </si>
  <si>
    <t xml:space="preserve">820 × 820; высота уточняется</t>
  </si>
  <si>
    <t xml:space="preserve">HX-FC8-14.5 · Hetrix Vent Cassette 8</t>
  </si>
  <si>
    <t xml:space="preserve">950 × 950 × 290</t>
  </si>
  <si>
    <t xml:space="preserve">Эскиз A–H приведён для трёх старших исполнений. Для остальных моделей размеры A–H не заданы. Габариты блока и панели указаны в основной таблице. Рекомендуемая площадь ориентировочная; окончательный подбор выполняется по тепловой и холодильной нагрузке. Размер A на эскизе составляет 850 мм; табличные размеры корпуса и панели — 950 × 950 × 290 и 950 × 950 × 30 мм. До монтажа необходимо подтвердить применимость эскиза к этому исполнению.</t>
  </si>
  <si>
    <t xml:space="preserve">41/45/47</t>
  </si>
  <si>
    <t xml:space="preserve">1000 × 1000 × 380</t>
  </si>
  <si>
    <t xml:space="preserve">950 × 950 × 30</t>
  </si>
  <si>
    <t xml:space="preserve">Размер E на эскизе, мм</t>
  </si>
  <si>
    <t xml:space="preserve">Размер F на эскизе, мм</t>
  </si>
  <si>
    <t xml:space="preserve">Размер G на эскизе, мм</t>
  </si>
  <si>
    <t xml:space="preserve">Размер H на эскизе, мм</t>
  </si>
  <si>
    <t xml:space="preserve">HX-FC8-16.2 · Hetrix Vent Cassette 8</t>
  </si>
  <si>
    <t xml:space="preserve">43/46/49</t>
  </si>
  <si>
    <t xml:space="preserve">HX-FC8-18.9 · Hetrix Vent Cassette 8</t>
  </si>
  <si>
    <t xml:space="preserve">41/48/52</t>
  </si>
  <si>
    <t xml:space="preserve">HX-FG13-2.5 · Hetrix Glass</t>
  </si>
  <si>
    <t xml:space="preserve">Охлаждение: вода 7 °C; нагрев: вода 45 / 60 °C. Диапазон скоростей 200–2000 об/мин. Шум указан при 1200 об/мин. Температура воздуха и привязка остальных диапазонов к оборотам не приведены.</t>
  </si>
  <si>
    <t xml:space="preserve">Фанкойл со стеклянной панелью</t>
  </si>
  <si>
    <t xml:space="preserve">945 × 134 × 655</t>
  </si>
  <si>
    <t xml:space="preserve">Число в названии соответствует верхней границе теплопроизводительности при воде 60 °C, округлённой до 0,1 кВт. Это не мощность при 1200 об/мин. Общие размеры и масса приведены для группы из трёх исполнений. Размеры и массу конкретного исполнения необходимо подтвердить. Размеры по эскизу 947 × 658 мм отличаются от табличных 945 × 655 мм. Размеры и масса объединены для серии; исполнение следует подтвердить до монтажа. Рекомендуемая площадь ориентировочная; окончательный подбор выполняется по тепловой и холодильной нагрузке.</t>
  </si>
  <si>
    <t xml:space="preserve">Диапазон оборотов, об/мин</t>
  </si>
  <si>
    <t xml:space="preserve">200–2000</t>
  </si>
  <si>
    <t xml:space="preserve">Передняя панель</t>
  </si>
  <si>
    <t xml:space="preserve">Закалённое стекло</t>
  </si>
  <si>
    <t xml:space="preserve">Бесщёточный постоянного тока</t>
  </si>
  <si>
    <t xml:space="preserve">Сенсорная кнопка в стеклянной панели</t>
  </si>
  <si>
    <t xml:space="preserve">1000 × 185 × 705</t>
  </si>
  <si>
    <t xml:space="preserve">Габариты по эскизу: длина × высота, мм</t>
  </si>
  <si>
    <t xml:space="preserve">947 × 658</t>
  </si>
  <si>
    <t xml:space="preserve">Число в названии соответствует верхней границе теплопроизводительности при воде 60 °C, округлённой до 0,1 кВт. Это не мощность при 1200 об/мин. Размеры и масса в оригинале объединены для трёх колонок; отдельные размеры каждого исполнения требуют подтверждения. Размеры по эскизу 947 × 658 мм отличаются от табличных 945 × 655 мм. Размеры и масса объединены для серии; исполнение следует подтвердить до монтажа. Рекомендуемая площадь ориентировочная; окончательный подбор выполняется по тепловой и холодильной нагрузке.</t>
  </si>
  <si>
    <t xml:space="preserve">Диапазон каталога</t>
  </si>
  <si>
    <t xml:space="preserve">265–400</t>
  </si>
  <si>
    <t xml:space="preserve">0,9–1,45</t>
  </si>
  <si>
    <t xml:space="preserve">1,09–1,56</t>
  </si>
  <si>
    <t xml:space="preserve">Теплопроизводительность W60, кВт</t>
  </si>
  <si>
    <t xml:space="preserve">1,66–2,48</t>
  </si>
  <si>
    <t xml:space="preserve">HX-FG13-4.7 · Hetrix Glass</t>
  </si>
  <si>
    <t xml:space="preserve">420–750</t>
  </si>
  <si>
    <t xml:space="preserve">1,68–2,65</t>
  </si>
  <si>
    <t xml:space="preserve">1,98–2,88</t>
  </si>
  <si>
    <t xml:space="preserve">3–4,65</t>
  </si>
  <si>
    <t xml:space="preserve">HX-FG13-8.4 · Hetrix Glass</t>
  </si>
  <si>
    <t xml:space="preserve">630–1080</t>
  </si>
  <si>
    <t xml:space="preserve">3,36–4,78</t>
  </si>
  <si>
    <t xml:space="preserve">3,6–5,2</t>
  </si>
  <si>
    <t xml:space="preserve">5,65–8,39</t>
  </si>
  <si>
    <t xml:space="preserve">HX-FH11-5.8 · Hetrix Warm</t>
  </si>
  <si>
    <t xml:space="preserve">Тепловая мощность 5760 Вт приведена без температуры воды и воздуха. Охлаждение не заявлено.</t>
  </si>
  <si>
    <t xml:space="preserve">Водяной отопительный фанкойл 110 мм</t>
  </si>
  <si>
    <t xml:space="preserve">1050 × 550 × 110</t>
  </si>
  <si>
    <t xml:space="preserve">Габариты таблицы 1050 × 550 × 110 мм отличаются от эскиза 1020 × 555 × 110 мм. Для монтажного проекта требуется подтверждённый чертёж. Рекомендуемая площадь ориентировочная; окончательный подбор выполняется по тепловой и холодильной нагрузке.</t>
  </si>
  <si>
    <t xml:space="preserve">Назначение</t>
  </si>
  <si>
    <t xml:space="preserve">Только отопление</t>
  </si>
  <si>
    <t xml:space="preserve">Медная трубка: диаметр / стенка, мм</t>
  </si>
  <si>
    <t xml:space="preserve">7,0 / 0,3</t>
  </si>
  <si>
    <t xml:space="preserve">Габариты по отдельному эскизу, мм</t>
  </si>
  <si>
    <t xml:space="preserve">1020 × 555 × 110</t>
  </si>
  <si>
    <t xml:space="preserve">Горизонтальное расстояние креплений, мм</t>
  </si>
  <si>
    <t xml:space="preserve">Вертикальное расположение креплений, мм</t>
  </si>
  <si>
    <t xml:space="preserve">200 / 355</t>
  </si>
  <si>
    <t xml:space="preserve">Межосевое расстояние патрубков на эскизе, мм</t>
  </si>
  <si>
    <t xml:space="preserve">Размер верхней решётки на эскизе, мм</t>
  </si>
  <si>
    <t xml:space="preserve">720 × 88</t>
  </si>
  <si>
    <t xml:space="preserve">Размер нижней решётки на эскизе, мм</t>
  </si>
  <si>
    <t xml:space="preserve">857 × 120</t>
  </si>
  <si>
    <t xml:space="preserve">В исходном каталоге отсутствует заводской индекс. Артикул Hetrix обозначает исполнение из строки на стр. 11. Габариты таблицы 1050 × 550 × 110 мм отличаются от эскиза 1020 × 555 × 110 мм. Для монтажного проекта требуется подтверждённый чертёж. Рекомендуемая площадь ориентировочная; окончательный подбор выполняется по тепловой и холодильной нагрузке.</t>
  </si>
  <si>
    <t xml:space="preserve">HX-FAH-12.5-R4 · Hetrix AirFlow</t>
  </si>
  <si>
    <t xml:space="preserve">Температуры воды и воздуха в исходной таблице не указаны. Производительность для проектного режима требует подтверждения.</t>
  </si>
  <si>
    <t xml:space="preserve">Канальный воздушный блок</t>
  </si>
  <si>
    <t xml:space="preserve">1105 × 700 × 500</t>
  </si>
  <si>
    <t xml:space="preserve">Указано внешнее полное давление; оно не заменяет статическое давление. Единица мощности двигателя для значений 0,32–3,0 требует подтверждения. Эти значения нельзя использовать для расчёта электропитания без уточнения единицы. Температуры воды и воздуха в таблицах производительности отсутствуют. Значения нельзя переносить в расчётный режим без подтверждения. 4, 6, 8 — число рядов теплообменника, а не вентиляторов. Число вентиляторов: один либо два.</t>
  </si>
  <si>
    <t xml:space="preserve">Ряды теплообменника</t>
  </si>
  <si>
    <t xml:space="preserve">Внешнее полное давление, Па</t>
  </si>
  <si>
    <t xml:space="preserve">Расход воды при охлаждении, т/ч</t>
  </si>
  <si>
    <t xml:space="preserve">Расход воды при нагреве, т/ч</t>
  </si>
  <si>
    <t xml:space="preserve">Мощность двигателя (единица уточняется)</t>
  </si>
  <si>
    <t xml:space="preserve">Единица мощности двигателя</t>
  </si>
  <si>
    <t xml:space="preserve">Единица требует подтверждения</t>
  </si>
  <si>
    <t xml:space="preserve">DN32 (5/4)</t>
  </si>
  <si>
    <t xml:space="preserve">320 × 200</t>
  </si>
  <si>
    <t xml:space="preserve">Центробежный, с внешним ротором или ременным приводом</t>
  </si>
  <si>
    <t xml:space="preserve">Давление в оригинале названо внешним общим. Оно сохранено как внешнее полное, без подмены статическим. Единица мощности двигателя подписана как ватты, но значения 0.32–3.0 неоднозначны. Сохранена исходная запись без перевода в кВт или Вт. Температуры воды и воздуха в таблицах производительности отсутствуют. Значения нельзя переносить в расчётный режим без подтверждения. 4, 6, 8 — число рядов теплообменника, а не вентиляторов. Число вентиляторов: один либо два.</t>
  </si>
  <si>
    <t xml:space="preserve">Температуры воды и воздуха не указаны. Производительность для проектного режима требует подтверждения.</t>
  </si>
  <si>
    <t xml:space="preserve">HX-FAH-17.6-R6 · Hetrix AirFlow</t>
  </si>
  <si>
    <t xml:space="preserve">HX-FAH-21.2-R8 · Hetrix AirFlow</t>
  </si>
  <si>
    <t xml:space="preserve">HX-FAH-17.8-R4 · Hetrix AirFlow</t>
  </si>
  <si>
    <t xml:space="preserve">1105 × 840 × 500</t>
  </si>
  <si>
    <t xml:space="preserve">HX-FAH-22.8-R6 · Hetrix AirFlow</t>
  </si>
  <si>
    <t xml:space="preserve">HX-FAH-29.5-R8 · Hetrix AirFlow</t>
  </si>
  <si>
    <t xml:space="preserve">HX-FAH-21.8-R4 · Hetrix AirFlow</t>
  </si>
  <si>
    <t xml:space="preserve">1105 × 980 × 500</t>
  </si>
  <si>
    <t xml:space="preserve">DN40 (3/2)</t>
  </si>
  <si>
    <t xml:space="preserve">400 × 200</t>
  </si>
  <si>
    <t xml:space="preserve">HX-FAH-28.5-R6 · Hetrix AirFlow</t>
  </si>
  <si>
    <t xml:space="preserve">HX-FAH-36.1-R8 · Hetrix AirFlow</t>
  </si>
  <si>
    <t xml:space="preserve">HX-FAH-26.1-R4 · Hetrix AirFlow</t>
  </si>
  <si>
    <t xml:space="preserve">1105 × 1120 × 500</t>
  </si>
  <si>
    <t xml:space="preserve">400 × 250</t>
  </si>
  <si>
    <t xml:space="preserve">HX-FAH-34.2-R6 · Hetrix AirFlow</t>
  </si>
  <si>
    <t xml:space="preserve">HX-FAH-44.2-R8 · Hetrix AirFlow</t>
  </si>
  <si>
    <t xml:space="preserve">HX-FAH-34.8-R4 · Hetrix AirFlow</t>
  </si>
  <si>
    <t xml:space="preserve">1105 × 1400 × 500</t>
  </si>
  <si>
    <t xml:space="preserve">0,55 × 2</t>
  </si>
  <si>
    <t xml:space="preserve">2 × (320 × 200)</t>
  </si>
  <si>
    <t xml:space="preserve">Размер N на эскизе, мм</t>
  </si>
  <si>
    <t xml:space="preserve">HX-FAH-45.6-R6 · Hetrix AirFlow</t>
  </si>
  <si>
    <t xml:space="preserve">HX-FAH-59-R8 · Hetrix AirFlow</t>
  </si>
  <si>
    <t xml:space="preserve">HX-FAH-43.6-R4 · Hetrix AirFlow</t>
  </si>
  <si>
    <t xml:space="preserve">1105 × 1680 × 500</t>
  </si>
  <si>
    <t xml:space="preserve">2 × (400 × 200)</t>
  </si>
  <si>
    <t xml:space="preserve">HX-FAH-57-R6 · Hetrix AirFlow</t>
  </si>
  <si>
    <t xml:space="preserve">HX-FAH-73.7-R8 · Hetrix AirFlow</t>
  </si>
  <si>
    <t xml:space="preserve">HX-FAH-52.3-R4 · Hetrix AirFlow</t>
  </si>
  <si>
    <t xml:space="preserve">1105 × 1960 × 500</t>
  </si>
  <si>
    <t xml:space="preserve">2 × (400 × 250)</t>
  </si>
  <si>
    <t xml:space="preserve">HX-FAH-68.3-R6 · Hetrix AirFlow</t>
  </si>
  <si>
    <t xml:space="preserve">HX-FAH-88.4-R8 · Hetrix AirFlow</t>
  </si>
  <si>
    <t xml:space="preserve">HX-FAH-66-R4 · Hetrix AirFlow</t>
  </si>
  <si>
    <t xml:space="preserve">1105 × 1960 × 580</t>
  </si>
  <si>
    <t xml:space="preserve">0,8 × 2</t>
  </si>
  <si>
    <t xml:space="preserve">HX-FAH-79.4-R6 · Hetrix AirFlow</t>
  </si>
  <si>
    <t xml:space="preserve">HX-FAH-103.2-R8 · Hetrix AirFlow</t>
  </si>
  <si>
    <t xml:space="preserve">HX-FAH-72-R4 · Hetrix AirFlow</t>
  </si>
  <si>
    <t xml:space="preserve">1105 × 1960 × 620</t>
  </si>
  <si>
    <t xml:space="preserve">DN50 (2)</t>
  </si>
  <si>
    <t xml:space="preserve">2 × (500 × 250)</t>
  </si>
  <si>
    <t xml:space="preserve">HX-FAH-91.1-R6 · Hetrix AirFlow</t>
  </si>
  <si>
    <t xml:space="preserve">HX-FAH-117-R8 · Hetrix AirFlow</t>
  </si>
  <si>
    <t xml:space="preserve">HX-FAH-87.1-R4 · Hetrix AirFlow</t>
  </si>
  <si>
    <t xml:space="preserve">1305 × 2080 × 680</t>
  </si>
  <si>
    <t xml:space="preserve">1,5 × 2</t>
  </si>
  <si>
    <t xml:space="preserve">2 × (500 × 320)</t>
  </si>
  <si>
    <t xml:space="preserve">HX-FAH-113.9-R6 · Hetrix AirFlow</t>
  </si>
  <si>
    <t xml:space="preserve">HX-FAH-149.4-R8 · Hetrix AirFlow</t>
  </si>
  <si>
    <t xml:space="preserve">HX-FAH-104.5-R4 · Hetrix AirFlow</t>
  </si>
  <si>
    <t xml:space="preserve">1305 × 2180 × 740</t>
  </si>
  <si>
    <t xml:space="preserve">1,8 × 2</t>
  </si>
  <si>
    <t xml:space="preserve">2 × (500 × 400)</t>
  </si>
  <si>
    <t xml:space="preserve">HX-FAH-136.7-R6 · Hetrix AirFlow</t>
  </si>
  <si>
    <t xml:space="preserve">HX-FAH-176-R8 · Hetrix AirFlow</t>
  </si>
  <si>
    <t xml:space="preserve">HX-FAH-117.6-R4 · Hetrix AirFlow</t>
  </si>
  <si>
    <t xml:space="preserve">1305 × 2280 × 780</t>
  </si>
  <si>
    <t xml:space="preserve">2,2 × 2</t>
  </si>
  <si>
    <t xml:space="preserve">HX-FAH-153.8-R6 · Hetrix AirFlow</t>
  </si>
  <si>
    <t xml:space="preserve">HX-FAH-199-R8 · Hetrix AirFlow</t>
  </si>
  <si>
    <t xml:space="preserve">HX-FAH-130.7-R4 · Hetrix AirFlow</t>
  </si>
  <si>
    <t xml:space="preserve">1305 × 2340 × 810</t>
  </si>
  <si>
    <t xml:space="preserve">3,0 × 2</t>
  </si>
  <si>
    <t xml:space="preserve">2 × (630 × 400)</t>
  </si>
  <si>
    <t xml:space="preserve">HX-FAH-170.9-R6 · Hetrix AirFlow</t>
  </si>
  <si>
    <t xml:space="preserve">HX-FAH-221-R8 · Hetrix AirFlow</t>
  </si>
  <si>
    <t xml:space="preserve">Карты без подтверждённой модели</t>
  </si>
  <si>
    <t xml:space="preserve">Соответствие этих карт конкретному исполнению HEATrix не подтверждено. Они не включены в подбор по моделям.</t>
  </si>
  <si>
    <t xml:space="preserve">Карта 03 · модель уточняется · Карта 03 · Отопление</t>
  </si>
  <si>
    <t xml:space="preserve">Карта 08 · модель уточняется · Карта 08 · Отопление</t>
  </si>
  <si>
    <t xml:space="preserve">Карта 11 · модель уточняется · Карта 11 · Отопление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</si>
</sst>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262A27"/>
      <name val="Arial"/>
      <family val="0"/>
      <charset val="1"/>
    </font>
    <font>
      <b val="true"/>
      <sz val="16"/>
      <color rgb="FF262A27"/>
      <name val="Arial"/>
      <family val="0"/>
      <charset val="1"/>
    </font>
    <font>
      <u val="single"/>
      <sz val="10"/>
      <color rgb="FFA34D30"/>
      <name val="Arial"/>
      <family val="0"/>
      <charset val="1"/>
    </font>
    <font>
      <sz val="10"/>
      <color rgb="FF606B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62A2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62A27"/>
        <bgColor rgb="FF333300"/>
      </patternFill>
    </fill>
    <fill>
      <patternFill patternType="solid">
        <fgColor rgb="FFF5F6F2"/>
        <bgColor rgb="FFEEF1EB"/>
      </patternFill>
    </fill>
    <fill>
      <patternFill patternType="solid">
        <fgColor rgb="FFEEF1EB"/>
        <bgColor rgb="FFF5F6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E2E6D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64">
    <dxf>
      <fill>
        <patternFill patternType="solid">
          <fgColor rgb="FF262A27"/>
          <bgColor rgb="FF000000"/>
        </patternFill>
      </fill>
    </dxf>
    <dxf>
      <fill>
        <patternFill patternType="solid">
          <fgColor rgb="FFF5F6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A34D3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b val="1"/>
        <color rgb="FFA34D30"/>
      </font>
      <fill>
        <patternFill>
          <bgColor rgb="FFF7E6D5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357" type="wholeTable"/>
      <tableStyleElement dxfId="358" type="firstColumnStripe"/>
      <tableStyleElement dxfId="359" type="firstRowStripe"/>
      <tableStyleElement dxfId="360" type="lastColumn"/>
      <tableStyleElement dxfId="361" type="firstColumn"/>
      <tableStyleElement dxfId="362" type="headerRow"/>
      <tableStyleElement dxfId="363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5F6F2"/>
      <rgbColor rgb="FFEEF1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6DD"/>
      <rgbColor rgb="FFF7E6D5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FF6600"/>
      <rgbColor rgb="FF606B64"/>
      <rgbColor rgb="FF969696"/>
      <rgbColor rgb="FF003366"/>
      <rgbColor rgb="FF339966"/>
      <rgbColor rgb="FF003300"/>
      <rgbColor rgb="FF333300"/>
      <rgbColor rgb="FFA34D30"/>
      <rgbColor rgb="FF993366"/>
      <rgbColor rgb="FF333399"/>
      <rgbColor rgb="FF262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ModelDirectory" displayName="ModelDirectory" ref="A6:I263" headerRowCount="1" totalsRowCount="0" totalsRowShown="0">
  <autoFilter ref="A6:I263"/>
  <tableColumns count="9">
    <tableColumn id="1" name="Модель HEATrix"/>
    <tableColumn id="2" name="Серия"/>
    <tableColumn id="3" name="Тепло, кВт"/>
    <tableColumn id="4" name="Холод, кВт"/>
    <tableColumn id="5" name="Условия тепла / холода"/>
    <tableColumn id="6" name="Электропитание"/>
    <tableColumn id="7" name="Характеристики"/>
    <tableColumn id="8" name="Рабочие точки"/>
    <tableColumn id="9" name="Карты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62A27"/>
    <pageSetUpPr fitToPage="false"/>
  </sheetPr>
  <dimension ref="A1:I2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31"/>
    <col collapsed="false" customWidth="true" hidden="false" outlineLevel="0" max="4" min="3" style="0" width="18"/>
    <col collapsed="false" customWidth="true" hidden="false" outlineLevel="0" max="5" min="5" style="0" width="32"/>
    <col collapsed="false" customWidth="true" hidden="false" outlineLevel="0" max="6" min="6" style="0" width="30"/>
    <col collapsed="false" customWidth="true" hidden="false" outlineLevel="0" max="7" min="7" style="0" width="20"/>
    <col collapsed="false" customWidth="true" hidden="false" outlineLevel="0" max="8" min="8" style="0" width="19"/>
    <col collapsed="false" customWidth="true" hidden="false" outlineLevel="0" max="9" min="9" style="0" width="18"/>
  </cols>
  <sheetData>
    <row r="1" customFormat="false" ht="27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5" hidden="false" customHeight="true" outlineLevel="0" collapsed="false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3" t="str">
        <f aca="false">HYPERLINK("#'Карты без модели'!A2","Отдельные карты")</f>
        <v>Отдельные карты</v>
      </c>
    </row>
    <row r="3" customFormat="false" ht="28" hidden="false" customHeight="true" outlineLevel="0" collapsed="false">
      <c r="A3" s="4" t="s">
        <v>1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customFormat="false" ht="28" hidden="false" customHeight="true" outlineLevel="0" collapsed="false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5" customFormat="false" ht="27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38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</row>
    <row r="7" customFormat="false" ht="49" hidden="false" customHeight="true" outlineLevel="0" collapsed="false">
      <c r="A7" s="6" t="str">
        <f aca="false">HYPERLINK("#'Данные моделей'!A5","HX-AR29-7-S")</f>
        <v>HX-AR29-7-S</v>
      </c>
      <c r="B7" s="7" t="s">
        <v>12</v>
      </c>
      <c r="C7" s="8" t="s">
        <v>13</v>
      </c>
      <c r="D7" s="8" t="s">
        <v>14</v>
      </c>
      <c r="E7" s="7" t="s">
        <v>15</v>
      </c>
      <c r="F7" s="7" t="s">
        <v>16</v>
      </c>
      <c r="G7" s="6" t="str">
        <f aca="false">HYPERLINK("#'Данные моделей'!A8","Открыть")</f>
        <v>Открыть</v>
      </c>
      <c r="H7" s="6" t="str">
        <f aca="false">HYPERLINK("#'Данные моделей'!A44","Открыть")</f>
        <v>Открыть</v>
      </c>
      <c r="I7" s="7" t="s">
        <v>17</v>
      </c>
    </row>
    <row r="8" customFormat="false" ht="49" hidden="false" customHeight="true" outlineLevel="0" collapsed="false">
      <c r="A8" s="3" t="str">
        <f aca="false">HYPERLINK("#'Данные моделей'!A85","HX-AR29-11-S")</f>
        <v>HX-AR29-11-S</v>
      </c>
      <c r="B8" s="1" t="s">
        <v>12</v>
      </c>
      <c r="C8" s="9" t="s">
        <v>18</v>
      </c>
      <c r="D8" s="9" t="s">
        <v>19</v>
      </c>
      <c r="E8" s="1" t="s">
        <v>15</v>
      </c>
      <c r="F8" s="1" t="s">
        <v>16</v>
      </c>
      <c r="G8" s="3" t="str">
        <f aca="false">HYPERLINK("#'Данные моделей'!A88","Открыть")</f>
        <v>Открыть</v>
      </c>
      <c r="H8" s="3" t="str">
        <f aca="false">HYPERLINK("#'Данные моделей'!A124","Открыть")</f>
        <v>Открыть</v>
      </c>
      <c r="I8" s="1" t="s">
        <v>17</v>
      </c>
    </row>
    <row r="9" customFormat="false" ht="49" hidden="false" customHeight="true" outlineLevel="0" collapsed="false">
      <c r="A9" s="6" t="str">
        <f aca="false">HYPERLINK("#'Данные моделей'!A165","HX-AR29-14-S")</f>
        <v>HX-AR29-14-S</v>
      </c>
      <c r="B9" s="7" t="s">
        <v>12</v>
      </c>
      <c r="C9" s="8" t="s">
        <v>20</v>
      </c>
      <c r="D9" s="8" t="s">
        <v>21</v>
      </c>
      <c r="E9" s="7" t="s">
        <v>15</v>
      </c>
      <c r="F9" s="7" t="s">
        <v>16</v>
      </c>
      <c r="G9" s="6" t="str">
        <f aca="false">HYPERLINK("#'Данные моделей'!A168","Открыть")</f>
        <v>Открыть</v>
      </c>
      <c r="H9" s="6" t="str">
        <f aca="false">HYPERLINK("#'Данные моделей'!A204","Открыть")</f>
        <v>Открыть</v>
      </c>
      <c r="I9" s="7" t="s">
        <v>17</v>
      </c>
    </row>
    <row r="10" customFormat="false" ht="49" hidden="false" customHeight="true" outlineLevel="0" collapsed="false">
      <c r="A10" s="3" t="str">
        <f aca="false">HYPERLINK("#'Данные моделей'!A245","HX-AR29-16-S")</f>
        <v>HX-AR29-16-S</v>
      </c>
      <c r="B10" s="1" t="s">
        <v>12</v>
      </c>
      <c r="C10" s="9" t="s">
        <v>22</v>
      </c>
      <c r="D10" s="9" t="s">
        <v>23</v>
      </c>
      <c r="E10" s="1" t="s">
        <v>15</v>
      </c>
      <c r="F10" s="1" t="s">
        <v>16</v>
      </c>
      <c r="G10" s="3" t="str">
        <f aca="false">HYPERLINK("#'Данные моделей'!A248","Открыть")</f>
        <v>Открыть</v>
      </c>
      <c r="H10" s="3" t="str">
        <f aca="false">HYPERLINK("#'Данные моделей'!A284","Открыть")</f>
        <v>Открыть</v>
      </c>
      <c r="I10" s="1" t="s">
        <v>17</v>
      </c>
    </row>
    <row r="11" customFormat="false" ht="49" hidden="false" customHeight="true" outlineLevel="0" collapsed="false">
      <c r="A11" s="6" t="str">
        <f aca="false">HYPERLINK("#'Данные моделей'!A325","HX-AR29-18-S")</f>
        <v>HX-AR29-18-S</v>
      </c>
      <c r="B11" s="7" t="s">
        <v>12</v>
      </c>
      <c r="C11" s="8" t="s">
        <v>24</v>
      </c>
      <c r="D11" s="8" t="s">
        <v>25</v>
      </c>
      <c r="E11" s="7" t="s">
        <v>15</v>
      </c>
      <c r="F11" s="7" t="s">
        <v>16</v>
      </c>
      <c r="G11" s="6" t="str">
        <f aca="false">HYPERLINK("#'Данные моделей'!A328","Открыть")</f>
        <v>Открыть</v>
      </c>
      <c r="H11" s="6" t="str">
        <f aca="false">HYPERLINK("#'Данные моделей'!A364","Открыть")</f>
        <v>Открыть</v>
      </c>
      <c r="I11" s="7" t="s">
        <v>17</v>
      </c>
    </row>
    <row r="12" customFormat="false" ht="49" hidden="false" customHeight="true" outlineLevel="0" collapsed="false">
      <c r="A12" s="3" t="str">
        <f aca="false">HYPERLINK("#'Данные моделей'!A405","HX-AR29-24-S")</f>
        <v>HX-AR29-24-S</v>
      </c>
      <c r="B12" s="1" t="s">
        <v>12</v>
      </c>
      <c r="C12" s="9" t="s">
        <v>26</v>
      </c>
      <c r="D12" s="9" t="s">
        <v>27</v>
      </c>
      <c r="E12" s="1" t="s">
        <v>15</v>
      </c>
      <c r="F12" s="1" t="s">
        <v>16</v>
      </c>
      <c r="G12" s="3" t="str">
        <f aca="false">HYPERLINK("#'Данные моделей'!A408","Открыть")</f>
        <v>Открыть</v>
      </c>
      <c r="H12" s="3" t="str">
        <f aca="false">HYPERLINK("#'Данные моделей'!A444","Открыть")</f>
        <v>Открыть</v>
      </c>
      <c r="I12" s="1" t="s">
        <v>17</v>
      </c>
    </row>
    <row r="13" customFormat="false" ht="49" hidden="false" customHeight="true" outlineLevel="0" collapsed="false">
      <c r="A13" s="6" t="str">
        <f aca="false">HYPERLINK("#'Данные моделей'!A485","HX-AR29-14-T")</f>
        <v>HX-AR29-14-T</v>
      </c>
      <c r="B13" s="7" t="s">
        <v>12</v>
      </c>
      <c r="C13" s="8" t="s">
        <v>20</v>
      </c>
      <c r="D13" s="8" t="s">
        <v>21</v>
      </c>
      <c r="E13" s="7" t="s">
        <v>15</v>
      </c>
      <c r="F13" s="7" t="s">
        <v>28</v>
      </c>
      <c r="G13" s="6" t="str">
        <f aca="false">HYPERLINK("#'Данные моделей'!A488","Открыть")</f>
        <v>Открыть</v>
      </c>
      <c r="H13" s="6" t="str">
        <f aca="false">HYPERLINK("#'Данные моделей'!A524","Открыть")</f>
        <v>Открыть</v>
      </c>
      <c r="I13" s="7" t="s">
        <v>17</v>
      </c>
    </row>
    <row r="14" customFormat="false" ht="49" hidden="false" customHeight="true" outlineLevel="0" collapsed="false">
      <c r="A14" s="3" t="str">
        <f aca="false">HYPERLINK("#'Данные моделей'!A565","HX-AR29-16-T")</f>
        <v>HX-AR29-16-T</v>
      </c>
      <c r="B14" s="1" t="s">
        <v>12</v>
      </c>
      <c r="C14" s="9" t="s">
        <v>22</v>
      </c>
      <c r="D14" s="9" t="s">
        <v>23</v>
      </c>
      <c r="E14" s="1" t="s">
        <v>15</v>
      </c>
      <c r="F14" s="1" t="s">
        <v>28</v>
      </c>
      <c r="G14" s="3" t="str">
        <f aca="false">HYPERLINK("#'Данные моделей'!A568","Открыть")</f>
        <v>Открыть</v>
      </c>
      <c r="H14" s="3" t="str">
        <f aca="false">HYPERLINK("#'Данные моделей'!A605","Открыть")</f>
        <v>Открыть</v>
      </c>
      <c r="I14" s="1" t="s">
        <v>17</v>
      </c>
    </row>
    <row r="15" customFormat="false" ht="49" hidden="false" customHeight="true" outlineLevel="0" collapsed="false">
      <c r="A15" s="6" t="str">
        <f aca="false">HYPERLINK("#'Данные моделей'!A646","HX-AR29-18-T")</f>
        <v>HX-AR29-18-T</v>
      </c>
      <c r="B15" s="7" t="s">
        <v>12</v>
      </c>
      <c r="C15" s="8" t="s">
        <v>29</v>
      </c>
      <c r="D15" s="8" t="s">
        <v>30</v>
      </c>
      <c r="E15" s="7" t="s">
        <v>15</v>
      </c>
      <c r="F15" s="7" t="s">
        <v>28</v>
      </c>
      <c r="G15" s="6" t="str">
        <f aca="false">HYPERLINK("#'Данные моделей'!A649","Открыть")</f>
        <v>Открыть</v>
      </c>
      <c r="H15" s="6" t="str">
        <f aca="false">HYPERLINK("#'Данные моделей'!A685","Открыть")</f>
        <v>Открыть</v>
      </c>
      <c r="I15" s="7" t="s">
        <v>17</v>
      </c>
    </row>
    <row r="16" customFormat="false" ht="49" hidden="false" customHeight="true" outlineLevel="0" collapsed="false">
      <c r="A16" s="3" t="str">
        <f aca="false">HYPERLINK("#'Данные моделей'!A726","HX-AR29-24-T")</f>
        <v>HX-AR29-24-T</v>
      </c>
      <c r="B16" s="1" t="s">
        <v>12</v>
      </c>
      <c r="C16" s="9" t="s">
        <v>26</v>
      </c>
      <c r="D16" s="9" t="s">
        <v>27</v>
      </c>
      <c r="E16" s="1" t="s">
        <v>15</v>
      </c>
      <c r="F16" s="1" t="s">
        <v>28</v>
      </c>
      <c r="G16" s="3" t="str">
        <f aca="false">HYPERLINK("#'Данные моделей'!A729","Открыть")</f>
        <v>Открыть</v>
      </c>
      <c r="H16" s="3" t="str">
        <f aca="false">HYPERLINK("#'Данные моделей'!A765","Открыть")</f>
        <v>Открыть</v>
      </c>
      <c r="I16" s="1" t="s">
        <v>17</v>
      </c>
    </row>
    <row r="17" customFormat="false" ht="49" hidden="false" customHeight="true" outlineLevel="0" collapsed="false">
      <c r="A17" s="6" t="str">
        <f aca="false">HYPERLINK("#'Данные моделей'!A806","HX-AR29-30-T")</f>
        <v>HX-AR29-30-T</v>
      </c>
      <c r="B17" s="7" t="s">
        <v>12</v>
      </c>
      <c r="C17" s="8" t="s">
        <v>31</v>
      </c>
      <c r="D17" s="8" t="s">
        <v>32</v>
      </c>
      <c r="E17" s="7" t="s">
        <v>15</v>
      </c>
      <c r="F17" s="7" t="s">
        <v>28</v>
      </c>
      <c r="G17" s="6" t="str">
        <f aca="false">HYPERLINK("#'Данные моделей'!A809","Открыть")</f>
        <v>Открыть</v>
      </c>
      <c r="H17" s="6" t="str">
        <f aca="false">HYPERLINK("#'Данные моделей'!A845","Открыть")</f>
        <v>Открыть</v>
      </c>
      <c r="I17" s="7" t="s">
        <v>17</v>
      </c>
    </row>
    <row r="18" customFormat="false" ht="49" hidden="false" customHeight="true" outlineLevel="0" collapsed="false">
      <c r="A18" s="3" t="str">
        <f aca="false">HYPERLINK("#'Данные моделей'!A886","HX-AR29-40-T")</f>
        <v>HX-AR29-40-T</v>
      </c>
      <c r="B18" s="1" t="s">
        <v>12</v>
      </c>
      <c r="C18" s="9" t="s">
        <v>33</v>
      </c>
      <c r="D18" s="9" t="s">
        <v>34</v>
      </c>
      <c r="E18" s="1" t="s">
        <v>15</v>
      </c>
      <c r="F18" s="1" t="s">
        <v>28</v>
      </c>
      <c r="G18" s="3" t="str">
        <f aca="false">HYPERLINK("#'Данные моделей'!A889","Открыть")</f>
        <v>Открыть</v>
      </c>
      <c r="H18" s="3" t="str">
        <f aca="false">HYPERLINK("#'Данные моделей'!A925","Открыть")</f>
        <v>Открыть</v>
      </c>
      <c r="I18" s="1" t="s">
        <v>17</v>
      </c>
    </row>
    <row r="19" customFormat="false" ht="49" hidden="false" customHeight="true" outlineLevel="0" collapsed="false">
      <c r="A19" s="6" t="str">
        <f aca="false">HYPERLINK("#'Данные моделей'!A966","HX-AR32-7-S")</f>
        <v>HX-AR32-7-S</v>
      </c>
      <c r="B19" s="7" t="s">
        <v>35</v>
      </c>
      <c r="C19" s="8" t="s">
        <v>36</v>
      </c>
      <c r="D19" s="8" t="s">
        <v>37</v>
      </c>
      <c r="E19" s="7" t="s">
        <v>15</v>
      </c>
      <c r="F19" s="7" t="s">
        <v>16</v>
      </c>
      <c r="G19" s="6" t="str">
        <f aca="false">HYPERLINK("#'Данные моделей'!A969","Открыть")</f>
        <v>Открыть</v>
      </c>
      <c r="H19" s="6" t="str">
        <f aca="false">HYPERLINK("#'Данные моделей'!A1005","Открыть")</f>
        <v>Открыть</v>
      </c>
      <c r="I19" s="7" t="s">
        <v>17</v>
      </c>
    </row>
    <row r="20" customFormat="false" ht="49" hidden="false" customHeight="true" outlineLevel="0" collapsed="false">
      <c r="A20" s="3" t="str">
        <f aca="false">HYPERLINK("#'Данные моделей'!A1046","HX-AR32-12-S")</f>
        <v>HX-AR32-12-S</v>
      </c>
      <c r="B20" s="1" t="s">
        <v>35</v>
      </c>
      <c r="C20" s="9" t="s">
        <v>38</v>
      </c>
      <c r="D20" s="9" t="s">
        <v>39</v>
      </c>
      <c r="E20" s="1" t="s">
        <v>15</v>
      </c>
      <c r="F20" s="1" t="s">
        <v>16</v>
      </c>
      <c r="G20" s="3" t="str">
        <f aca="false">HYPERLINK("#'Данные моделей'!A1049","Открыть")</f>
        <v>Открыть</v>
      </c>
      <c r="H20" s="3" t="str">
        <f aca="false">HYPERLINK("#'Данные моделей'!A1085","Открыть")</f>
        <v>Открыть</v>
      </c>
      <c r="I20" s="3" t="str">
        <f aca="false">HYPERLINK("#'Данные моделей'!A1121","Карты · 1")</f>
        <v>Карты · 1</v>
      </c>
    </row>
    <row r="21" customFormat="false" ht="49" hidden="false" customHeight="true" outlineLevel="0" collapsed="false">
      <c r="A21" s="6" t="str">
        <f aca="false">HYPERLINK("#'Данные моделей'!A1162","HX-AR32-14-S")</f>
        <v>HX-AR32-14-S</v>
      </c>
      <c r="B21" s="7" t="s">
        <v>35</v>
      </c>
      <c r="C21" s="8" t="s">
        <v>40</v>
      </c>
      <c r="D21" s="8" t="s">
        <v>41</v>
      </c>
      <c r="E21" s="7" t="s">
        <v>15</v>
      </c>
      <c r="F21" s="7" t="s">
        <v>16</v>
      </c>
      <c r="G21" s="6" t="str">
        <f aca="false">HYPERLINK("#'Данные моделей'!A1165","Открыть")</f>
        <v>Открыть</v>
      </c>
      <c r="H21" s="6" t="str">
        <f aca="false">HYPERLINK("#'Данные моделей'!A1201","Открыть")</f>
        <v>Открыть</v>
      </c>
      <c r="I21" s="6" t="str">
        <f aca="false">HYPERLINK("#'Данные моделей'!A1237","Карты · 1")</f>
        <v>Карты · 1</v>
      </c>
    </row>
    <row r="22" customFormat="false" ht="49" hidden="false" customHeight="true" outlineLevel="0" collapsed="false">
      <c r="A22" s="3" t="str">
        <f aca="false">HYPERLINK("#'Данные моделей'!A1282","HX-AR32-18-S")</f>
        <v>HX-AR32-18-S</v>
      </c>
      <c r="B22" s="1" t="s">
        <v>35</v>
      </c>
      <c r="C22" s="9" t="s">
        <v>42</v>
      </c>
      <c r="D22" s="9" t="s">
        <v>43</v>
      </c>
      <c r="E22" s="1" t="s">
        <v>15</v>
      </c>
      <c r="F22" s="1" t="s">
        <v>16</v>
      </c>
      <c r="G22" s="3" t="str">
        <f aca="false">HYPERLINK("#'Данные моделей'!A1285","Открыть")</f>
        <v>Открыть</v>
      </c>
      <c r="H22" s="3" t="str">
        <f aca="false">HYPERLINK("#'Данные моделей'!A1321","Открыть")</f>
        <v>Открыть</v>
      </c>
      <c r="I22" s="3" t="str">
        <f aca="false">HYPERLINK("#'Данные моделей'!A1357","Карты · 1")</f>
        <v>Карты · 1</v>
      </c>
    </row>
    <row r="23" customFormat="false" ht="49" hidden="false" customHeight="true" outlineLevel="0" collapsed="false">
      <c r="A23" s="6" t="str">
        <f aca="false">HYPERLINK("#'Данные моделей'!A1402","HX-AR32-21-S")</f>
        <v>HX-AR32-21-S</v>
      </c>
      <c r="B23" s="7" t="s">
        <v>35</v>
      </c>
      <c r="C23" s="8" t="s">
        <v>44</v>
      </c>
      <c r="D23" s="8" t="s">
        <v>45</v>
      </c>
      <c r="E23" s="7" t="s">
        <v>15</v>
      </c>
      <c r="F23" s="7" t="s">
        <v>16</v>
      </c>
      <c r="G23" s="6" t="str">
        <f aca="false">HYPERLINK("#'Данные моделей'!A1405","Открыть")</f>
        <v>Открыть</v>
      </c>
      <c r="H23" s="6" t="str">
        <f aca="false">HYPERLINK("#'Данные моделей'!A1441","Открыть")</f>
        <v>Открыть</v>
      </c>
      <c r="I23" s="6" t="str">
        <f aca="false">HYPERLINK("#'Данные моделей'!A1477","Карты · 1")</f>
        <v>Карты · 1</v>
      </c>
    </row>
    <row r="24" customFormat="false" ht="49" hidden="false" customHeight="true" outlineLevel="0" collapsed="false">
      <c r="A24" s="3" t="str">
        <f aca="false">HYPERLINK("#'Данные моделей'!A1524","HX-AR32-27-T")</f>
        <v>HX-AR32-27-T</v>
      </c>
      <c r="B24" s="1" t="s">
        <v>35</v>
      </c>
      <c r="C24" s="9" t="s">
        <v>46</v>
      </c>
      <c r="D24" s="9" t="s">
        <v>47</v>
      </c>
      <c r="E24" s="1" t="s">
        <v>15</v>
      </c>
      <c r="F24" s="1" t="s">
        <v>28</v>
      </c>
      <c r="G24" s="3" t="str">
        <f aca="false">HYPERLINK("#'Данные моделей'!A1527","Открыть")</f>
        <v>Открыть</v>
      </c>
      <c r="H24" s="3" t="str">
        <f aca="false">HYPERLINK("#'Данные моделей'!A1563","Открыть")</f>
        <v>Открыть</v>
      </c>
      <c r="I24" s="3" t="str">
        <f aca="false">HYPERLINK("#'Данные моделей'!A1599","Карты · 1")</f>
        <v>Карты · 1</v>
      </c>
    </row>
    <row r="25" customFormat="false" ht="49" hidden="false" customHeight="true" outlineLevel="0" collapsed="false">
      <c r="A25" s="6" t="str">
        <f aca="false">HYPERLINK("#'Данные моделей'!A1645","HX-AR32-33-T")</f>
        <v>HX-AR32-33-T</v>
      </c>
      <c r="B25" s="7" t="s">
        <v>35</v>
      </c>
      <c r="C25" s="8" t="s">
        <v>48</v>
      </c>
      <c r="D25" s="8" t="s">
        <v>49</v>
      </c>
      <c r="E25" s="7" t="s">
        <v>15</v>
      </c>
      <c r="F25" s="7" t="s">
        <v>28</v>
      </c>
      <c r="G25" s="6" t="str">
        <f aca="false">HYPERLINK("#'Данные моделей'!A1648","Открыть")</f>
        <v>Открыть</v>
      </c>
      <c r="H25" s="6" t="str">
        <f aca="false">HYPERLINK("#'Данные моделей'!A1684","Открыть")</f>
        <v>Открыть</v>
      </c>
      <c r="I25" s="6" t="str">
        <f aca="false">HYPERLINK("#'Данные моделей'!A1720","Карты · 1")</f>
        <v>Карты · 1</v>
      </c>
    </row>
    <row r="26" customFormat="false" ht="49" hidden="false" customHeight="true" outlineLevel="0" collapsed="false">
      <c r="A26" s="3" t="str">
        <f aca="false">HYPERLINK("#'Данные моделей'!A1767","HX-AR32-47-T")</f>
        <v>HX-AR32-47-T</v>
      </c>
      <c r="B26" s="1" t="s">
        <v>35</v>
      </c>
      <c r="C26" s="9" t="s">
        <v>50</v>
      </c>
      <c r="D26" s="9" t="s">
        <v>51</v>
      </c>
      <c r="E26" s="1" t="s">
        <v>15</v>
      </c>
      <c r="F26" s="1" t="s">
        <v>28</v>
      </c>
      <c r="G26" s="3" t="str">
        <f aca="false">HYPERLINK("#'Данные моделей'!A1770","Открыть")</f>
        <v>Открыть</v>
      </c>
      <c r="H26" s="3" t="str">
        <f aca="false">HYPERLINK("#'Данные моделей'!A1806","Открыть")</f>
        <v>Открыть</v>
      </c>
      <c r="I26" s="1" t="s">
        <v>17</v>
      </c>
    </row>
    <row r="27" customFormat="false" ht="49" hidden="false" customHeight="true" outlineLevel="0" collapsed="false">
      <c r="A27" s="6" t="str">
        <f aca="false">HYPERLINK("#'Данные моделей'!A1847","HX-CR32-47-T")</f>
        <v>HX-CR32-47-T</v>
      </c>
      <c r="B27" s="7" t="s">
        <v>52</v>
      </c>
      <c r="C27" s="8" t="s">
        <v>53</v>
      </c>
      <c r="D27" s="8" t="s">
        <v>54</v>
      </c>
      <c r="E27" s="7" t="s">
        <v>15</v>
      </c>
      <c r="F27" s="7" t="s">
        <v>28</v>
      </c>
      <c r="G27" s="6" t="str">
        <f aca="false">HYPERLINK("#'Данные моделей'!A1850","Открыть")</f>
        <v>Открыть</v>
      </c>
      <c r="H27" s="6" t="str">
        <f aca="false">HYPERLINK("#'Данные моделей'!A1885","Открыть")</f>
        <v>Открыть</v>
      </c>
      <c r="I27" s="6" t="str">
        <f aca="false">HYPERLINK("#'Данные моделей'!A1921","Карты · 2")</f>
        <v>Карты · 2</v>
      </c>
    </row>
    <row r="28" customFormat="false" ht="49" hidden="false" customHeight="true" outlineLevel="0" collapsed="false">
      <c r="A28" s="3" t="str">
        <f aca="false">HYPERLINK("#'Данные моделей'!A1987","HX-CR32-74-T")</f>
        <v>HX-CR32-74-T</v>
      </c>
      <c r="B28" s="1" t="s">
        <v>52</v>
      </c>
      <c r="C28" s="9" t="s">
        <v>55</v>
      </c>
      <c r="D28" s="9" t="s">
        <v>56</v>
      </c>
      <c r="E28" s="1" t="s">
        <v>15</v>
      </c>
      <c r="F28" s="1" t="s">
        <v>28</v>
      </c>
      <c r="G28" s="3" t="str">
        <f aca="false">HYPERLINK("#'Данные моделей'!A1990","Открыть")</f>
        <v>Открыть</v>
      </c>
      <c r="H28" s="3" t="str">
        <f aca="false">HYPERLINK("#'Данные моделей'!A2025","Открыть")</f>
        <v>Открыть</v>
      </c>
      <c r="I28" s="1" t="s">
        <v>17</v>
      </c>
    </row>
    <row r="29" customFormat="false" ht="49" hidden="false" customHeight="true" outlineLevel="0" collapsed="false">
      <c r="A29" s="6" t="str">
        <f aca="false">HYPERLINK("#'Данные моделей'!A2066","HX-CR32-101-T")</f>
        <v>HX-CR32-101-T</v>
      </c>
      <c r="B29" s="7" t="s">
        <v>52</v>
      </c>
      <c r="C29" s="8" t="s">
        <v>57</v>
      </c>
      <c r="D29" s="8" t="s">
        <v>58</v>
      </c>
      <c r="E29" s="7" t="s">
        <v>15</v>
      </c>
      <c r="F29" s="7" t="s">
        <v>28</v>
      </c>
      <c r="G29" s="6" t="str">
        <f aca="false">HYPERLINK("#'Данные моделей'!A2069","Открыть")</f>
        <v>Открыть</v>
      </c>
      <c r="H29" s="6" t="str">
        <f aca="false">HYPERLINK("#'Данные моделей'!A2104","Открыть")</f>
        <v>Открыть</v>
      </c>
      <c r="I29" s="7" t="s">
        <v>17</v>
      </c>
    </row>
    <row r="30" customFormat="false" ht="49" hidden="false" customHeight="true" outlineLevel="0" collapsed="false">
      <c r="A30" s="3" t="str">
        <f aca="false">HYPERLINK("#'Данные моделей'!A2145","HX-CR32-150-T")</f>
        <v>HX-CR32-150-T</v>
      </c>
      <c r="B30" s="1" t="s">
        <v>52</v>
      </c>
      <c r="C30" s="9" t="s">
        <v>59</v>
      </c>
      <c r="D30" s="9" t="s">
        <v>60</v>
      </c>
      <c r="E30" s="1" t="s">
        <v>15</v>
      </c>
      <c r="F30" s="1" t="s">
        <v>28</v>
      </c>
      <c r="G30" s="3" t="str">
        <f aca="false">HYPERLINK("#'Данные моделей'!A2148","Открыть")</f>
        <v>Открыть</v>
      </c>
      <c r="H30" s="3" t="str">
        <f aca="false">HYPERLINK("#'Данные моделей'!A2183","Открыть")</f>
        <v>Открыть</v>
      </c>
      <c r="I30" s="1" t="s">
        <v>17</v>
      </c>
    </row>
    <row r="31" customFormat="false" ht="49" hidden="false" customHeight="true" outlineLevel="0" collapsed="false">
      <c r="A31" s="6" t="str">
        <f aca="false">HYPERLINK("#'Данные моделей'!A2224","HX-CR32-200-T")</f>
        <v>HX-CR32-200-T</v>
      </c>
      <c r="B31" s="7" t="s">
        <v>52</v>
      </c>
      <c r="C31" s="8" t="s">
        <v>61</v>
      </c>
      <c r="D31" s="8" t="s">
        <v>62</v>
      </c>
      <c r="E31" s="7" t="s">
        <v>15</v>
      </c>
      <c r="F31" s="7" t="s">
        <v>28</v>
      </c>
      <c r="G31" s="6" t="str">
        <f aca="false">HYPERLINK("#'Данные моделей'!A2227","Открыть")</f>
        <v>Открыть</v>
      </c>
      <c r="H31" s="6" t="str">
        <f aca="false">HYPERLINK("#'Данные моделей'!A2262","Открыть")</f>
        <v>Открыть</v>
      </c>
      <c r="I31" s="6" t="str">
        <f aca="false">HYPERLINK("#'Данные моделей'!A2298","Карты · 1")</f>
        <v>Карты · 1</v>
      </c>
    </row>
    <row r="32" customFormat="false" ht="49" hidden="false" customHeight="true" outlineLevel="0" collapsed="false">
      <c r="A32" s="3" t="str">
        <f aca="false">HYPERLINK("#'Данные моделей'!A2346","HX-SP32-7-S")</f>
        <v>HX-SP32-7-S</v>
      </c>
      <c r="B32" s="1" t="s">
        <v>63</v>
      </c>
      <c r="C32" s="9" t="s">
        <v>36</v>
      </c>
      <c r="D32" s="9" t="s">
        <v>37</v>
      </c>
      <c r="E32" s="1" t="s">
        <v>15</v>
      </c>
      <c r="F32" s="1" t="s">
        <v>16</v>
      </c>
      <c r="G32" s="3" t="str">
        <f aca="false">HYPERLINK("#'Данные моделей'!A2349","Открыть")</f>
        <v>Открыть</v>
      </c>
      <c r="H32" s="3" t="str">
        <f aca="false">HYPERLINK("#'Данные моделей'!A2395","Открыть")</f>
        <v>Открыть</v>
      </c>
      <c r="I32" s="1" t="s">
        <v>17</v>
      </c>
    </row>
    <row r="33" customFormat="false" ht="49" hidden="false" customHeight="true" outlineLevel="0" collapsed="false">
      <c r="A33" s="6" t="str">
        <f aca="false">HYPERLINK("#'Данные моделей'!A2436","HX-SP32-12-S")</f>
        <v>HX-SP32-12-S</v>
      </c>
      <c r="B33" s="7" t="s">
        <v>63</v>
      </c>
      <c r="C33" s="8" t="s">
        <v>38</v>
      </c>
      <c r="D33" s="8" t="s">
        <v>39</v>
      </c>
      <c r="E33" s="7" t="s">
        <v>15</v>
      </c>
      <c r="F33" s="7" t="s">
        <v>16</v>
      </c>
      <c r="G33" s="6" t="str">
        <f aca="false">HYPERLINK("#'Данные моделей'!A2439","Открыть")</f>
        <v>Открыть</v>
      </c>
      <c r="H33" s="6" t="str">
        <f aca="false">HYPERLINK("#'Данные моделей'!A2485","Открыть")</f>
        <v>Открыть</v>
      </c>
      <c r="I33" s="7" t="s">
        <v>17</v>
      </c>
    </row>
    <row r="34" customFormat="false" ht="49" hidden="false" customHeight="true" outlineLevel="0" collapsed="false">
      <c r="A34" s="3" t="str">
        <f aca="false">HYPERLINK("#'Данные моделей'!A2526","HX-SP32-14-S")</f>
        <v>HX-SP32-14-S</v>
      </c>
      <c r="B34" s="1" t="s">
        <v>63</v>
      </c>
      <c r="C34" s="9" t="s">
        <v>40</v>
      </c>
      <c r="D34" s="9" t="s">
        <v>41</v>
      </c>
      <c r="E34" s="1" t="s">
        <v>15</v>
      </c>
      <c r="F34" s="1" t="s">
        <v>16</v>
      </c>
      <c r="G34" s="3" t="str">
        <f aca="false">HYPERLINK("#'Данные моделей'!A2529","Открыть")</f>
        <v>Открыть</v>
      </c>
      <c r="H34" s="3" t="str">
        <f aca="false">HYPERLINK("#'Данные моделей'!A2575","Открыть")</f>
        <v>Открыть</v>
      </c>
      <c r="I34" s="1" t="s">
        <v>17</v>
      </c>
    </row>
    <row r="35" customFormat="false" ht="49" hidden="false" customHeight="true" outlineLevel="0" collapsed="false">
      <c r="A35" s="6" t="str">
        <f aca="false">HYPERLINK("#'Данные моделей'!A2616","HX-SP32-21-S")</f>
        <v>HX-SP32-21-S</v>
      </c>
      <c r="B35" s="7" t="s">
        <v>63</v>
      </c>
      <c r="C35" s="8" t="s">
        <v>44</v>
      </c>
      <c r="D35" s="8" t="s">
        <v>45</v>
      </c>
      <c r="E35" s="7" t="s">
        <v>15</v>
      </c>
      <c r="F35" s="7" t="s">
        <v>16</v>
      </c>
      <c r="G35" s="6" t="str">
        <f aca="false">HYPERLINK("#'Данные моделей'!A2619","Открыть")</f>
        <v>Открыть</v>
      </c>
      <c r="H35" s="6" t="str">
        <f aca="false">HYPERLINK("#'Данные моделей'!A2665","Открыть")</f>
        <v>Открыть</v>
      </c>
      <c r="I35" s="7" t="s">
        <v>17</v>
      </c>
    </row>
    <row r="36" customFormat="false" ht="49" hidden="false" customHeight="true" outlineLevel="0" collapsed="false">
      <c r="A36" s="3" t="str">
        <f aca="false">HYPERLINK("#'Данные моделей'!A2706","HX-SP32-27-T")</f>
        <v>HX-SP32-27-T</v>
      </c>
      <c r="B36" s="1" t="s">
        <v>63</v>
      </c>
      <c r="C36" s="9" t="s">
        <v>46</v>
      </c>
      <c r="D36" s="9" t="s">
        <v>47</v>
      </c>
      <c r="E36" s="1" t="s">
        <v>15</v>
      </c>
      <c r="F36" s="1" t="s">
        <v>28</v>
      </c>
      <c r="G36" s="3" t="str">
        <f aca="false">HYPERLINK("#'Данные моделей'!A2709","Открыть")</f>
        <v>Открыть</v>
      </c>
      <c r="H36" s="3" t="str">
        <f aca="false">HYPERLINK("#'Данные моделей'!A2755","Открыть")</f>
        <v>Открыть</v>
      </c>
      <c r="I36" s="1" t="s">
        <v>17</v>
      </c>
    </row>
    <row r="37" customFormat="false" ht="49" hidden="false" customHeight="true" outlineLevel="0" collapsed="false">
      <c r="A37" s="6" t="str">
        <f aca="false">HYPERLINK("#'Данные моделей'!A2796","HX-SP32-33-T")</f>
        <v>HX-SP32-33-T</v>
      </c>
      <c r="B37" s="7" t="s">
        <v>63</v>
      </c>
      <c r="C37" s="8" t="s">
        <v>48</v>
      </c>
      <c r="D37" s="8" t="s">
        <v>49</v>
      </c>
      <c r="E37" s="7" t="s">
        <v>15</v>
      </c>
      <c r="F37" s="7" t="s">
        <v>28</v>
      </c>
      <c r="G37" s="6" t="str">
        <f aca="false">HYPERLINK("#'Данные моделей'!A2799","Открыть")</f>
        <v>Открыть</v>
      </c>
      <c r="H37" s="6" t="str">
        <f aca="false">HYPERLINK("#'Данные моделей'!A2845","Открыть")</f>
        <v>Открыть</v>
      </c>
      <c r="I37" s="7" t="s">
        <v>17</v>
      </c>
    </row>
    <row r="38" customFormat="false" ht="49" hidden="false" customHeight="true" outlineLevel="0" collapsed="false">
      <c r="A38" s="3" t="str">
        <f aca="false">HYPERLINK("#'Данные моделей'!A2886","HX-GR32-10-S")</f>
        <v>HX-GR32-10-S</v>
      </c>
      <c r="B38" s="1" t="s">
        <v>64</v>
      </c>
      <c r="C38" s="9" t="s">
        <v>65</v>
      </c>
      <c r="D38" s="9" t="s">
        <v>66</v>
      </c>
      <c r="E38" s="1" t="s">
        <v>67</v>
      </c>
      <c r="F38" s="1" t="s">
        <v>16</v>
      </c>
      <c r="G38" s="3" t="str">
        <f aca="false">HYPERLINK("#'Данные моделей'!A2889","Открыть")</f>
        <v>Открыть</v>
      </c>
      <c r="H38" s="3" t="str">
        <f aca="false">HYPERLINK("#'Данные моделей'!A2927","Открыть")</f>
        <v>Открыть</v>
      </c>
      <c r="I38" s="1" t="s">
        <v>17</v>
      </c>
    </row>
    <row r="39" customFormat="false" ht="49" hidden="false" customHeight="true" outlineLevel="0" collapsed="false">
      <c r="A39" s="6" t="str">
        <f aca="false">HYPERLINK("#'Данные моделей'!A2947","HX-GR32-12-S")</f>
        <v>HX-GR32-12-S</v>
      </c>
      <c r="B39" s="7" t="s">
        <v>64</v>
      </c>
      <c r="C39" s="8" t="s">
        <v>68</v>
      </c>
      <c r="D39" s="8" t="s">
        <v>69</v>
      </c>
      <c r="E39" s="7" t="s">
        <v>67</v>
      </c>
      <c r="F39" s="7" t="s">
        <v>16</v>
      </c>
      <c r="G39" s="6" t="str">
        <f aca="false">HYPERLINK("#'Данные моделей'!A2950","Открыть")</f>
        <v>Открыть</v>
      </c>
      <c r="H39" s="6" t="str">
        <f aca="false">HYPERLINK("#'Данные моделей'!A2988","Открыть")</f>
        <v>Открыть</v>
      </c>
      <c r="I39" s="7" t="s">
        <v>17</v>
      </c>
    </row>
    <row r="40" customFormat="false" ht="49" hidden="false" customHeight="true" outlineLevel="0" collapsed="false">
      <c r="A40" s="3" t="str">
        <f aca="false">HYPERLINK("#'Данные моделей'!A3008","HX-GR32-16-S")</f>
        <v>HX-GR32-16-S</v>
      </c>
      <c r="B40" s="1" t="s">
        <v>64</v>
      </c>
      <c r="C40" s="9" t="s">
        <v>70</v>
      </c>
      <c r="D40" s="9" t="s">
        <v>71</v>
      </c>
      <c r="E40" s="1" t="s">
        <v>67</v>
      </c>
      <c r="F40" s="1" t="s">
        <v>16</v>
      </c>
      <c r="G40" s="3" t="str">
        <f aca="false">HYPERLINK("#'Данные моделей'!A3011","Открыть")</f>
        <v>Открыть</v>
      </c>
      <c r="H40" s="3" t="str">
        <f aca="false">HYPERLINK("#'Данные моделей'!A3049","Открыть")</f>
        <v>Открыть</v>
      </c>
      <c r="I40" s="1" t="s">
        <v>17</v>
      </c>
    </row>
    <row r="41" customFormat="false" ht="49" hidden="false" customHeight="true" outlineLevel="0" collapsed="false">
      <c r="A41" s="6" t="str">
        <f aca="false">HYPERLINK("#'Данные моделей'!A3069","HX-GR32-21-S")</f>
        <v>HX-GR32-21-S</v>
      </c>
      <c r="B41" s="7" t="s">
        <v>64</v>
      </c>
      <c r="C41" s="8" t="s">
        <v>72</v>
      </c>
      <c r="D41" s="8" t="s">
        <v>73</v>
      </c>
      <c r="E41" s="7" t="s">
        <v>67</v>
      </c>
      <c r="F41" s="7" t="s">
        <v>16</v>
      </c>
      <c r="G41" s="6" t="str">
        <f aca="false">HYPERLINK("#'Данные моделей'!A3072","Открыть")</f>
        <v>Открыть</v>
      </c>
      <c r="H41" s="6" t="str">
        <f aca="false">HYPERLINK("#'Данные моделей'!A3110","Открыть")</f>
        <v>Открыть</v>
      </c>
      <c r="I41" s="7" t="s">
        <v>17</v>
      </c>
    </row>
    <row r="42" customFormat="false" ht="49" hidden="false" customHeight="true" outlineLevel="0" collapsed="false">
      <c r="A42" s="3" t="str">
        <f aca="false">HYPERLINK("#'Данные моделей'!A3130","HX-GR32-29-T")</f>
        <v>HX-GR32-29-T</v>
      </c>
      <c r="B42" s="1" t="s">
        <v>64</v>
      </c>
      <c r="C42" s="9" t="s">
        <v>74</v>
      </c>
      <c r="D42" s="9" t="s">
        <v>75</v>
      </c>
      <c r="E42" s="1" t="s">
        <v>67</v>
      </c>
      <c r="F42" s="1" t="s">
        <v>28</v>
      </c>
      <c r="G42" s="3" t="str">
        <f aca="false">HYPERLINK("#'Данные моделей'!A3133","Открыть")</f>
        <v>Открыть</v>
      </c>
      <c r="H42" s="3" t="str">
        <f aca="false">HYPERLINK("#'Данные моделей'!A3171","Открыть")</f>
        <v>Открыть</v>
      </c>
      <c r="I42" s="1" t="s">
        <v>17</v>
      </c>
    </row>
    <row r="43" customFormat="false" ht="49" hidden="false" customHeight="true" outlineLevel="0" collapsed="false">
      <c r="A43" s="6" t="str">
        <f aca="false">HYPERLINK("#'Данные моделей'!A3191","HX-GR32-38-T")</f>
        <v>HX-GR32-38-T</v>
      </c>
      <c r="B43" s="7" t="s">
        <v>64</v>
      </c>
      <c r="C43" s="8" t="s">
        <v>76</v>
      </c>
      <c r="D43" s="8" t="s">
        <v>77</v>
      </c>
      <c r="E43" s="7" t="s">
        <v>67</v>
      </c>
      <c r="F43" s="7" t="s">
        <v>28</v>
      </c>
      <c r="G43" s="6" t="str">
        <f aca="false">HYPERLINK("#'Данные моделей'!A3194","Открыть")</f>
        <v>Открыть</v>
      </c>
      <c r="H43" s="6" t="str">
        <f aca="false">HYPERLINK("#'Данные моделей'!A3232","Открыть")</f>
        <v>Открыть</v>
      </c>
      <c r="I43" s="7" t="s">
        <v>17</v>
      </c>
    </row>
    <row r="44" customFormat="false" ht="49" hidden="false" customHeight="true" outlineLevel="0" collapsed="false">
      <c r="A44" s="3" t="str">
        <f aca="false">HYPERLINK("#'Данные моделей'!A3252","HX-GR32-46-T")</f>
        <v>HX-GR32-46-T</v>
      </c>
      <c r="B44" s="1" t="s">
        <v>64</v>
      </c>
      <c r="C44" s="9" t="s">
        <v>78</v>
      </c>
      <c r="D44" s="9" t="s">
        <v>79</v>
      </c>
      <c r="E44" s="1" t="s">
        <v>67</v>
      </c>
      <c r="F44" s="1" t="s">
        <v>28</v>
      </c>
      <c r="G44" s="3" t="str">
        <f aca="false">HYPERLINK("#'Данные моделей'!A3255","Открыть")</f>
        <v>Открыть</v>
      </c>
      <c r="H44" s="3" t="str">
        <f aca="false">HYPERLINK("#'Данные моделей'!A3293","Открыть")</f>
        <v>Открыть</v>
      </c>
      <c r="I44" s="1" t="s">
        <v>17</v>
      </c>
    </row>
    <row r="45" customFormat="false" ht="49" hidden="false" customHeight="true" outlineLevel="0" collapsed="false">
      <c r="A45" s="6" t="str">
        <f aca="false">HYPERLINK("#'Данные моделей'!A3313","HX-GR32-50-T")</f>
        <v>HX-GR32-50-T</v>
      </c>
      <c r="B45" s="7" t="s">
        <v>64</v>
      </c>
      <c r="C45" s="8" t="s">
        <v>80</v>
      </c>
      <c r="D45" s="8" t="s">
        <v>81</v>
      </c>
      <c r="E45" s="7" t="s">
        <v>67</v>
      </c>
      <c r="F45" s="7" t="s">
        <v>28</v>
      </c>
      <c r="G45" s="6" t="str">
        <f aca="false">HYPERLINK("#'Данные моделей'!A3316","Открыть")</f>
        <v>Открыть</v>
      </c>
      <c r="H45" s="6" t="str">
        <f aca="false">HYPERLINK("#'Данные моделей'!A3354","Открыть")</f>
        <v>Открыть</v>
      </c>
      <c r="I45" s="7" t="s">
        <v>17</v>
      </c>
    </row>
    <row r="46" customFormat="false" ht="49" hidden="false" customHeight="true" outlineLevel="0" collapsed="false">
      <c r="A46" s="3" t="str">
        <f aca="false">HYPERLINK("#'Данные моделей'!A3374","HX-GR32-100-T")</f>
        <v>HX-GR32-100-T</v>
      </c>
      <c r="B46" s="1" t="s">
        <v>64</v>
      </c>
      <c r="C46" s="9" t="s">
        <v>82</v>
      </c>
      <c r="D46" s="9" t="s">
        <v>83</v>
      </c>
      <c r="E46" s="1" t="s">
        <v>67</v>
      </c>
      <c r="F46" s="1" t="s">
        <v>28</v>
      </c>
      <c r="G46" s="3" t="str">
        <f aca="false">HYPERLINK("#'Данные моделей'!A3377","Открыть")</f>
        <v>Открыть</v>
      </c>
      <c r="H46" s="3" t="str">
        <f aca="false">HYPERLINK("#'Данные моделей'!A3415","Открыть")</f>
        <v>Открыть</v>
      </c>
      <c r="I46" s="1" t="s">
        <v>17</v>
      </c>
    </row>
    <row r="47" customFormat="false" ht="49" hidden="false" customHeight="true" outlineLevel="0" collapsed="false">
      <c r="A47" s="6" t="str">
        <f aca="false">HYPERLINK("#'Данные моделей'!A3435","HX-CR29-52-T")</f>
        <v>HX-CR29-52-T</v>
      </c>
      <c r="B47" s="7" t="s">
        <v>84</v>
      </c>
      <c r="C47" s="8" t="s">
        <v>85</v>
      </c>
      <c r="D47" s="8" t="s">
        <v>86</v>
      </c>
      <c r="E47" s="7" t="s">
        <v>15</v>
      </c>
      <c r="F47" s="7" t="s">
        <v>28</v>
      </c>
      <c r="G47" s="6" t="str">
        <f aca="false">HYPERLINK("#'Данные моделей'!A3438","Открыть")</f>
        <v>Открыть</v>
      </c>
      <c r="H47" s="6" t="str">
        <f aca="false">HYPERLINK("#'Данные моделей'!A3473","Открыть")</f>
        <v>Открыть</v>
      </c>
      <c r="I47" s="7" t="s">
        <v>17</v>
      </c>
    </row>
    <row r="48" customFormat="false" ht="49" hidden="false" customHeight="true" outlineLevel="0" collapsed="false">
      <c r="A48" s="3" t="str">
        <f aca="false">HYPERLINK("#'Данные моделей'!A3496","HX-CR29-71-T")</f>
        <v>HX-CR29-71-T</v>
      </c>
      <c r="B48" s="1" t="s">
        <v>84</v>
      </c>
      <c r="C48" s="9" t="s">
        <v>87</v>
      </c>
      <c r="D48" s="9" t="s">
        <v>88</v>
      </c>
      <c r="E48" s="1" t="s">
        <v>15</v>
      </c>
      <c r="F48" s="1" t="s">
        <v>28</v>
      </c>
      <c r="G48" s="3" t="str">
        <f aca="false">HYPERLINK("#'Данные моделей'!A3499","Открыть")</f>
        <v>Открыть</v>
      </c>
      <c r="H48" s="3" t="str">
        <f aca="false">HYPERLINK("#'Данные моделей'!A3534","Открыть")</f>
        <v>Открыть</v>
      </c>
      <c r="I48" s="1" t="s">
        <v>17</v>
      </c>
    </row>
    <row r="49" customFormat="false" ht="49" hidden="false" customHeight="true" outlineLevel="0" collapsed="false">
      <c r="A49" s="6" t="str">
        <f aca="false">HYPERLINK("#'Данные моделей'!A3557","HX-CR29-90-T")</f>
        <v>HX-CR29-90-T</v>
      </c>
      <c r="B49" s="7" t="s">
        <v>84</v>
      </c>
      <c r="C49" s="8" t="s">
        <v>89</v>
      </c>
      <c r="D49" s="8" t="s">
        <v>90</v>
      </c>
      <c r="E49" s="7" t="s">
        <v>15</v>
      </c>
      <c r="F49" s="7" t="s">
        <v>28</v>
      </c>
      <c r="G49" s="6" t="str">
        <f aca="false">HYPERLINK("#'Данные моделей'!A3560","Открыть")</f>
        <v>Открыть</v>
      </c>
      <c r="H49" s="6" t="str">
        <f aca="false">HYPERLINK("#'Данные моделей'!A3596","Открыть")</f>
        <v>Открыть</v>
      </c>
      <c r="I49" s="7" t="s">
        <v>17</v>
      </c>
    </row>
    <row r="50" customFormat="false" ht="49" hidden="false" customHeight="true" outlineLevel="0" collapsed="false">
      <c r="A50" s="3" t="str">
        <f aca="false">HYPERLINK("#'Данные моделей'!A3619","HX-CR29-110-T")</f>
        <v>HX-CR29-110-T</v>
      </c>
      <c r="B50" s="1" t="s">
        <v>84</v>
      </c>
      <c r="C50" s="9" t="s">
        <v>91</v>
      </c>
      <c r="D50" s="9" t="s">
        <v>92</v>
      </c>
      <c r="E50" s="1" t="s">
        <v>15</v>
      </c>
      <c r="F50" s="1" t="s">
        <v>28</v>
      </c>
      <c r="G50" s="3" t="str">
        <f aca="false">HYPERLINK("#'Данные моделей'!A3622","Открыть")</f>
        <v>Открыть</v>
      </c>
      <c r="H50" s="3" t="str">
        <f aca="false">HYPERLINK("#'Данные моделей'!A3657","Открыть")</f>
        <v>Открыть</v>
      </c>
      <c r="I50" s="1" t="s">
        <v>17</v>
      </c>
    </row>
    <row r="51" customFormat="false" ht="49" hidden="false" customHeight="true" outlineLevel="0" collapsed="false">
      <c r="A51" s="6" t="str">
        <f aca="false">HYPERLINK("#'Данные моделей'!A3680","HX-CR29-160-T")</f>
        <v>HX-CR29-160-T</v>
      </c>
      <c r="B51" s="7" t="s">
        <v>84</v>
      </c>
      <c r="C51" s="8" t="s">
        <v>93</v>
      </c>
      <c r="D51" s="8" t="s">
        <v>94</v>
      </c>
      <c r="E51" s="7" t="s">
        <v>15</v>
      </c>
      <c r="F51" s="7" t="s">
        <v>28</v>
      </c>
      <c r="G51" s="6" t="str">
        <f aca="false">HYPERLINK("#'Данные моделей'!A3683","Открыть")</f>
        <v>Открыть</v>
      </c>
      <c r="H51" s="6" t="str">
        <f aca="false">HYPERLINK("#'Данные моделей'!A3718","Открыть")</f>
        <v>Открыть</v>
      </c>
      <c r="I51" s="7" t="s">
        <v>17</v>
      </c>
    </row>
    <row r="52" customFormat="false" ht="49" hidden="false" customHeight="true" outlineLevel="0" collapsed="false">
      <c r="A52" s="3" t="str">
        <f aca="false">HYPERLINK("#'Данные моделей'!A3741","HX-CR41-70-T")</f>
        <v>HX-CR41-70-T</v>
      </c>
      <c r="B52" s="1" t="s">
        <v>95</v>
      </c>
      <c r="C52" s="9" t="n">
        <v>70</v>
      </c>
      <c r="D52" s="9" t="n">
        <v>50</v>
      </c>
      <c r="E52" s="1" t="s">
        <v>96</v>
      </c>
      <c r="F52" s="1" t="s">
        <v>97</v>
      </c>
      <c r="G52" s="3" t="str">
        <f aca="false">HYPERLINK("#'Данные моделей'!A3744","Открыть")</f>
        <v>Открыть</v>
      </c>
      <c r="H52" s="3" t="str">
        <f aca="false">HYPERLINK("#'Данные моделей'!A3780","Открыть")</f>
        <v>Открыть</v>
      </c>
      <c r="I52" s="1" t="s">
        <v>17</v>
      </c>
    </row>
    <row r="53" customFormat="false" ht="49" hidden="false" customHeight="true" outlineLevel="0" collapsed="false">
      <c r="A53" s="6" t="str">
        <f aca="false">HYPERLINK("#'Данные моделей'!A3793","HX-CR41-90-T-S")</f>
        <v>HX-CR41-90-T-S</v>
      </c>
      <c r="B53" s="7" t="s">
        <v>95</v>
      </c>
      <c r="C53" s="8" t="n">
        <v>90</v>
      </c>
      <c r="D53" s="8" t="n">
        <v>64</v>
      </c>
      <c r="E53" s="7" t="s">
        <v>96</v>
      </c>
      <c r="F53" s="7" t="s">
        <v>97</v>
      </c>
      <c r="G53" s="6" t="str">
        <f aca="false">HYPERLINK("#'Данные моделей'!A3796","Открыть")</f>
        <v>Открыть</v>
      </c>
      <c r="H53" s="6" t="str">
        <f aca="false">HYPERLINK("#'Данные моделей'!A3832","Открыть")</f>
        <v>Открыть</v>
      </c>
      <c r="I53" s="7" t="s">
        <v>17</v>
      </c>
    </row>
    <row r="54" customFormat="false" ht="49" hidden="false" customHeight="true" outlineLevel="0" collapsed="false">
      <c r="A54" s="3" t="str">
        <f aca="false">HYPERLINK("#'Данные моделей'!A3845","HX-CR41-108-T")</f>
        <v>HX-CR41-108-T</v>
      </c>
      <c r="B54" s="1" t="s">
        <v>95</v>
      </c>
      <c r="C54" s="9" t="n">
        <v>108</v>
      </c>
      <c r="D54" s="9" t="n">
        <v>65</v>
      </c>
      <c r="E54" s="1" t="s">
        <v>96</v>
      </c>
      <c r="F54" s="1" t="s">
        <v>97</v>
      </c>
      <c r="G54" s="3" t="str">
        <f aca="false">HYPERLINK("#'Данные моделей'!A3848","Открыть")</f>
        <v>Открыть</v>
      </c>
      <c r="H54" s="3" t="str">
        <f aca="false">HYPERLINK("#'Данные моделей'!A3884","Открыть")</f>
        <v>Открыть</v>
      </c>
      <c r="I54" s="1" t="s">
        <v>17</v>
      </c>
    </row>
    <row r="55" customFormat="false" ht="49" hidden="false" customHeight="true" outlineLevel="0" collapsed="false">
      <c r="A55" s="6" t="str">
        <f aca="false">HYPERLINK("#'Данные моделей'!A3897","HX-CR41-170-T")</f>
        <v>HX-CR41-170-T</v>
      </c>
      <c r="B55" s="7" t="s">
        <v>95</v>
      </c>
      <c r="C55" s="8" t="n">
        <v>170</v>
      </c>
      <c r="D55" s="8" t="n">
        <v>120</v>
      </c>
      <c r="E55" s="7" t="s">
        <v>96</v>
      </c>
      <c r="F55" s="7" t="s">
        <v>97</v>
      </c>
      <c r="G55" s="6" t="str">
        <f aca="false">HYPERLINK("#'Данные моделей'!A3900","Открыть")</f>
        <v>Открыть</v>
      </c>
      <c r="H55" s="6" t="str">
        <f aca="false">HYPERLINK("#'Данные моделей'!A3936","Открыть")</f>
        <v>Открыть</v>
      </c>
      <c r="I55" s="7" t="s">
        <v>17</v>
      </c>
    </row>
    <row r="56" customFormat="false" ht="49" hidden="false" customHeight="true" outlineLevel="0" collapsed="false">
      <c r="A56" s="3" t="str">
        <f aca="false">HYPERLINK("#'Данные моделей'!A3949","HX-CR41-210-T")</f>
        <v>HX-CR41-210-T</v>
      </c>
      <c r="B56" s="1" t="s">
        <v>95</v>
      </c>
      <c r="C56" s="9" t="n">
        <v>210</v>
      </c>
      <c r="D56" s="9" t="n">
        <v>180</v>
      </c>
      <c r="E56" s="1" t="s">
        <v>96</v>
      </c>
      <c r="F56" s="1" t="s">
        <v>97</v>
      </c>
      <c r="G56" s="3" t="str">
        <f aca="false">HYPERLINK("#'Данные моделей'!A3952","Открыть")</f>
        <v>Открыть</v>
      </c>
      <c r="H56" s="3" t="str">
        <f aca="false">HYPERLINK("#'Данные моделей'!A3988","Открыть")</f>
        <v>Открыть</v>
      </c>
      <c r="I56" s="1" t="s">
        <v>17</v>
      </c>
    </row>
    <row r="57" customFormat="false" ht="49" hidden="false" customHeight="true" outlineLevel="0" collapsed="false">
      <c r="A57" s="6" t="str">
        <f aca="false">HYPERLINK("#'Данные моделей'!A4001","HX-CR41-90-T-U")</f>
        <v>HX-CR41-90-T-U</v>
      </c>
      <c r="B57" s="7" t="s">
        <v>95</v>
      </c>
      <c r="C57" s="8" t="n">
        <v>90</v>
      </c>
      <c r="D57" s="8" t="n">
        <v>52</v>
      </c>
      <c r="E57" s="7" t="s">
        <v>96</v>
      </c>
      <c r="F57" s="7" t="s">
        <v>97</v>
      </c>
      <c r="G57" s="6" t="str">
        <f aca="false">HYPERLINK("#'Данные моделей'!A4004","Открыть")</f>
        <v>Открыть</v>
      </c>
      <c r="H57" s="6" t="str">
        <f aca="false">HYPERLINK("#'Данные моделей'!A4039","Открыть")</f>
        <v>Открыть</v>
      </c>
      <c r="I57" s="7" t="s">
        <v>17</v>
      </c>
    </row>
    <row r="58" customFormat="false" ht="49" hidden="false" customHeight="true" outlineLevel="0" collapsed="false">
      <c r="A58" s="3" t="str">
        <f aca="false">HYPERLINK("#'Данные моделей'!A4053","HX-WT-3.7-S-150L")</f>
        <v>HX-WT-3.7-S-150L</v>
      </c>
      <c r="B58" s="1" t="s">
        <v>98</v>
      </c>
      <c r="C58" s="9" t="n">
        <v>3.7</v>
      </c>
      <c r="D58" s="9" t="s">
        <v>99</v>
      </c>
      <c r="E58" s="1" t="s">
        <v>100</v>
      </c>
      <c r="F58" s="1" t="s">
        <v>101</v>
      </c>
      <c r="G58" s="3" t="str">
        <f aca="false">HYPERLINK("#'Данные моделей'!A4056","Открыть")</f>
        <v>Открыть</v>
      </c>
      <c r="H58" s="3" t="str">
        <f aca="false">HYPERLINK("#'Данные моделей'!A4077","Открыть")</f>
        <v>Открыть</v>
      </c>
      <c r="I58" s="1" t="s">
        <v>17</v>
      </c>
    </row>
    <row r="59" customFormat="false" ht="49" hidden="false" customHeight="true" outlineLevel="0" collapsed="false">
      <c r="A59" s="6" t="str">
        <f aca="false">HYPERLINK("#'Данные моделей'!A4088","HX-WT-3.7-S-200L")</f>
        <v>HX-WT-3.7-S-200L</v>
      </c>
      <c r="B59" s="7" t="s">
        <v>98</v>
      </c>
      <c r="C59" s="8" t="n">
        <v>3.7</v>
      </c>
      <c r="D59" s="8" t="s">
        <v>99</v>
      </c>
      <c r="E59" s="7" t="s">
        <v>100</v>
      </c>
      <c r="F59" s="7" t="s">
        <v>101</v>
      </c>
      <c r="G59" s="6" t="str">
        <f aca="false">HYPERLINK("#'Данные моделей'!A4091","Открыть")</f>
        <v>Открыть</v>
      </c>
      <c r="H59" s="6" t="str">
        <f aca="false">HYPERLINK("#'Данные моделей'!A4112","Открыть")</f>
        <v>Открыть</v>
      </c>
      <c r="I59" s="7" t="s">
        <v>17</v>
      </c>
    </row>
    <row r="60" customFormat="false" ht="49" hidden="false" customHeight="true" outlineLevel="0" collapsed="false">
      <c r="A60" s="3" t="str">
        <f aca="false">HYPERLINK("#'Данные моделей'!A4123","HX-WT-3.7-S-300L")</f>
        <v>HX-WT-3.7-S-300L</v>
      </c>
      <c r="B60" s="1" t="s">
        <v>98</v>
      </c>
      <c r="C60" s="9" t="n">
        <v>3.7</v>
      </c>
      <c r="D60" s="9" t="s">
        <v>99</v>
      </c>
      <c r="E60" s="1" t="s">
        <v>100</v>
      </c>
      <c r="F60" s="1" t="s">
        <v>101</v>
      </c>
      <c r="G60" s="3" t="str">
        <f aca="false">HYPERLINK("#'Данные моделей'!A4126","Открыть")</f>
        <v>Открыть</v>
      </c>
      <c r="H60" s="3" t="str">
        <f aca="false">HYPERLINK("#'Данные моделей'!A4147","Открыть")</f>
        <v>Открыть</v>
      </c>
      <c r="I60" s="1" t="s">
        <v>17</v>
      </c>
    </row>
    <row r="61" customFormat="false" ht="49" hidden="false" customHeight="true" outlineLevel="0" collapsed="false">
      <c r="A61" s="6" t="str">
        <f aca="false">HYPERLINK("#'Данные моделей'!A4158","HX-WT-7.5-S-400L")</f>
        <v>HX-WT-7.5-S-400L</v>
      </c>
      <c r="B61" s="7" t="s">
        <v>98</v>
      </c>
      <c r="C61" s="8" t="n">
        <v>7.5</v>
      </c>
      <c r="D61" s="8" t="s">
        <v>99</v>
      </c>
      <c r="E61" s="7" t="s">
        <v>100</v>
      </c>
      <c r="F61" s="7" t="s">
        <v>101</v>
      </c>
      <c r="G61" s="6" t="str">
        <f aca="false">HYPERLINK("#'Данные моделей'!A4161","Открыть")</f>
        <v>Открыть</v>
      </c>
      <c r="H61" s="6" t="str">
        <f aca="false">HYPERLINK("#'Данные моделей'!A4182","Открыть")</f>
        <v>Открыть</v>
      </c>
      <c r="I61" s="7" t="s">
        <v>17</v>
      </c>
    </row>
    <row r="62" customFormat="false" ht="49" hidden="false" customHeight="true" outlineLevel="0" collapsed="false">
      <c r="A62" s="3" t="str">
        <f aca="false">HYPERLINK("#'Данные моделей'!A4193","HX-WT-7.5-S-500L")</f>
        <v>HX-WT-7.5-S-500L</v>
      </c>
      <c r="B62" s="1" t="s">
        <v>98</v>
      </c>
      <c r="C62" s="9" t="n">
        <v>7.5</v>
      </c>
      <c r="D62" s="9" t="s">
        <v>99</v>
      </c>
      <c r="E62" s="1" t="s">
        <v>100</v>
      </c>
      <c r="F62" s="1" t="s">
        <v>101</v>
      </c>
      <c r="G62" s="3" t="str">
        <f aca="false">HYPERLINK("#'Данные моделей'!A4196","Открыть")</f>
        <v>Открыть</v>
      </c>
      <c r="H62" s="3" t="str">
        <f aca="false">HYPERLINK("#'Данные моделей'!A4217","Открыть")</f>
        <v>Открыть</v>
      </c>
      <c r="I62" s="1" t="s">
        <v>17</v>
      </c>
    </row>
    <row r="63" customFormat="false" ht="49" hidden="false" customHeight="true" outlineLevel="0" collapsed="false">
      <c r="A63" s="6" t="str">
        <f aca="false">HYPERLINK("#'Данные моделей'!A4228","HX-WT-10-S-500L")</f>
        <v>HX-WT-10-S-500L</v>
      </c>
      <c r="B63" s="7" t="s">
        <v>98</v>
      </c>
      <c r="C63" s="8" t="n">
        <v>10</v>
      </c>
      <c r="D63" s="8" t="s">
        <v>99</v>
      </c>
      <c r="E63" s="7" t="s">
        <v>100</v>
      </c>
      <c r="F63" s="7" t="s">
        <v>101</v>
      </c>
      <c r="G63" s="6" t="str">
        <f aca="false">HYPERLINK("#'Данные моделей'!A4231","Открыть")</f>
        <v>Открыть</v>
      </c>
      <c r="H63" s="6" t="str">
        <f aca="false">HYPERLINK("#'Данные моделей'!A4252","Открыть")</f>
        <v>Открыть</v>
      </c>
      <c r="I63" s="7" t="s">
        <v>17</v>
      </c>
    </row>
    <row r="64" customFormat="false" ht="49" hidden="false" customHeight="true" outlineLevel="0" collapsed="false">
      <c r="A64" s="3" t="str">
        <f aca="false">HYPERLINK("#'Данные моделей'!A4263","HX-WC29-1.5-S-200L")</f>
        <v>HX-WC29-1.5-S-200L</v>
      </c>
      <c r="B64" s="1" t="s">
        <v>102</v>
      </c>
      <c r="C64" s="9" t="n">
        <v>1.5</v>
      </c>
      <c r="D64" s="9" t="s">
        <v>99</v>
      </c>
      <c r="E64" s="1" t="s">
        <v>100</v>
      </c>
      <c r="F64" s="1" t="s">
        <v>101</v>
      </c>
      <c r="G64" s="3" t="str">
        <f aca="false">HYPERLINK("#'Данные моделей'!A4266","Открыть")</f>
        <v>Открыть</v>
      </c>
      <c r="H64" s="3" t="str">
        <f aca="false">HYPERLINK("#'Данные моделей'!A4291","Открыть")</f>
        <v>Открыть</v>
      </c>
      <c r="I64" s="1" t="s">
        <v>17</v>
      </c>
    </row>
    <row r="65" customFormat="false" ht="49" hidden="false" customHeight="true" outlineLevel="0" collapsed="false">
      <c r="A65" s="6" t="str">
        <f aca="false">HYPERLINK("#'Данные моделей'!A4302","HX-WC29-1.5-S-300L")</f>
        <v>HX-WC29-1.5-S-300L</v>
      </c>
      <c r="B65" s="7" t="s">
        <v>102</v>
      </c>
      <c r="C65" s="8" t="n">
        <v>1.5</v>
      </c>
      <c r="D65" s="8" t="s">
        <v>99</v>
      </c>
      <c r="E65" s="7" t="s">
        <v>100</v>
      </c>
      <c r="F65" s="7" t="s">
        <v>101</v>
      </c>
      <c r="G65" s="6" t="str">
        <f aca="false">HYPERLINK("#'Данные моделей'!A4305","Открыть")</f>
        <v>Открыть</v>
      </c>
      <c r="H65" s="6" t="str">
        <f aca="false">HYPERLINK("#'Данные моделей'!A4330","Открыть")</f>
        <v>Открыть</v>
      </c>
      <c r="I65" s="7" t="s">
        <v>17</v>
      </c>
    </row>
    <row r="66" customFormat="false" ht="49" hidden="false" customHeight="true" outlineLevel="0" collapsed="false">
      <c r="A66" s="3" t="str">
        <f aca="false">HYPERLINK("#'Данные моделей'!A4341","HX-WI-10-S")</f>
        <v>HX-WI-10-S</v>
      </c>
      <c r="B66" s="1" t="s">
        <v>103</v>
      </c>
      <c r="C66" s="9" t="n">
        <v>10</v>
      </c>
      <c r="D66" s="9" t="s">
        <v>99</v>
      </c>
      <c r="E66" s="1" t="s">
        <v>100</v>
      </c>
      <c r="F66" s="1" t="s">
        <v>104</v>
      </c>
      <c r="G66" s="3" t="str">
        <f aca="false">HYPERLINK("#'Данные моделей'!A4344","Открыть")</f>
        <v>Открыть</v>
      </c>
      <c r="H66" s="3" t="str">
        <f aca="false">HYPERLINK("#'Данные моделей'!A4365","Открыть")</f>
        <v>Открыть</v>
      </c>
      <c r="I66" s="1" t="s">
        <v>17</v>
      </c>
    </row>
    <row r="67" customFormat="false" ht="49" hidden="false" customHeight="true" outlineLevel="0" collapsed="false">
      <c r="A67" s="6" t="str">
        <f aca="false">HYPERLINK("#'Данные моделей'!A4376","HX-WI-18-S")</f>
        <v>HX-WI-18-S</v>
      </c>
      <c r="B67" s="7" t="s">
        <v>103</v>
      </c>
      <c r="C67" s="8" t="n">
        <v>18</v>
      </c>
      <c r="D67" s="8" t="s">
        <v>99</v>
      </c>
      <c r="E67" s="7" t="s">
        <v>100</v>
      </c>
      <c r="F67" s="7" t="s">
        <v>104</v>
      </c>
      <c r="G67" s="6" t="str">
        <f aca="false">HYPERLINK("#'Данные моделей'!A4379","Открыть")</f>
        <v>Открыть</v>
      </c>
      <c r="H67" s="6" t="str">
        <f aca="false">HYPERLINK("#'Данные моделей'!A4400","Открыть")</f>
        <v>Открыть</v>
      </c>
      <c r="I67" s="7" t="s">
        <v>17</v>
      </c>
    </row>
    <row r="68" customFormat="false" ht="49" hidden="false" customHeight="true" outlineLevel="0" collapsed="false">
      <c r="A68" s="3" t="str">
        <f aca="false">HYPERLINK("#'Данные моделей'!A4411","HX-WI-23-S")</f>
        <v>HX-WI-23-S</v>
      </c>
      <c r="B68" s="1" t="s">
        <v>103</v>
      </c>
      <c r="C68" s="9" t="n">
        <v>23</v>
      </c>
      <c r="D68" s="9" t="s">
        <v>99</v>
      </c>
      <c r="E68" s="1" t="s">
        <v>100</v>
      </c>
      <c r="F68" s="1" t="s">
        <v>104</v>
      </c>
      <c r="G68" s="3" t="str">
        <f aca="false">HYPERLINK("#'Данные моделей'!A4414","Открыть")</f>
        <v>Открыть</v>
      </c>
      <c r="H68" s="3" t="str">
        <f aca="false">HYPERLINK("#'Данные моделей'!A4436","Открыть")</f>
        <v>Открыть</v>
      </c>
      <c r="I68" s="1" t="s">
        <v>17</v>
      </c>
    </row>
    <row r="69" customFormat="false" ht="49" hidden="false" customHeight="true" outlineLevel="0" collapsed="false">
      <c r="A69" s="6" t="str">
        <f aca="false">HYPERLINK("#'Данные моделей'!A4447","HX-WI-36-T")</f>
        <v>HX-WI-36-T</v>
      </c>
      <c r="B69" s="7" t="s">
        <v>103</v>
      </c>
      <c r="C69" s="8" t="n">
        <v>36</v>
      </c>
      <c r="D69" s="8" t="s">
        <v>99</v>
      </c>
      <c r="E69" s="7" t="s">
        <v>100</v>
      </c>
      <c r="F69" s="7" t="s">
        <v>105</v>
      </c>
      <c r="G69" s="6" t="str">
        <f aca="false">HYPERLINK("#'Данные моделей'!A4450","Открыть")</f>
        <v>Открыть</v>
      </c>
      <c r="H69" s="6" t="str">
        <f aca="false">HYPERLINK("#'Данные моделей'!A4471","Открыть")</f>
        <v>Открыть</v>
      </c>
      <c r="I69" s="7" t="s">
        <v>17</v>
      </c>
    </row>
    <row r="70" customFormat="false" ht="49" hidden="false" customHeight="true" outlineLevel="0" collapsed="false">
      <c r="A70" s="3" t="str">
        <f aca="false">HYPERLINK("#'Данные моделей'!A4482","HX-WI-45-T")</f>
        <v>HX-WI-45-T</v>
      </c>
      <c r="B70" s="1" t="s">
        <v>103</v>
      </c>
      <c r="C70" s="9" t="n">
        <v>45</v>
      </c>
      <c r="D70" s="9" t="s">
        <v>99</v>
      </c>
      <c r="E70" s="1" t="s">
        <v>100</v>
      </c>
      <c r="F70" s="1" t="s">
        <v>105</v>
      </c>
      <c r="G70" s="3" t="str">
        <f aca="false">HYPERLINK("#'Данные моделей'!A4485","Открыть")</f>
        <v>Открыть</v>
      </c>
      <c r="H70" s="3" t="str">
        <f aca="false">HYPERLINK("#'Данные моделей'!A4506","Открыть")</f>
        <v>Открыть</v>
      </c>
      <c r="I70" s="1" t="s">
        <v>17</v>
      </c>
    </row>
    <row r="71" customFormat="false" ht="49" hidden="false" customHeight="true" outlineLevel="0" collapsed="false">
      <c r="A71" s="6" t="str">
        <f aca="false">HYPERLINK("#'Данные моделей'!A4517","HX-WI-70-T")</f>
        <v>HX-WI-70-T</v>
      </c>
      <c r="B71" s="7" t="s">
        <v>103</v>
      </c>
      <c r="C71" s="8" t="n">
        <v>70</v>
      </c>
      <c r="D71" s="8" t="s">
        <v>99</v>
      </c>
      <c r="E71" s="7" t="s">
        <v>100</v>
      </c>
      <c r="F71" s="7" t="s">
        <v>105</v>
      </c>
      <c r="G71" s="6" t="str">
        <f aca="false">HYPERLINK("#'Данные моделей'!A4520","Открыть")</f>
        <v>Открыть</v>
      </c>
      <c r="H71" s="6" t="str">
        <f aca="false">HYPERLINK("#'Данные моделей'!A4541","Открыть")</f>
        <v>Открыть</v>
      </c>
      <c r="I71" s="7" t="s">
        <v>17</v>
      </c>
    </row>
    <row r="72" customFormat="false" ht="49" hidden="false" customHeight="true" outlineLevel="0" collapsed="false">
      <c r="A72" s="3" t="str">
        <f aca="false">HYPERLINK("#'Данные моделей'!A4552","HX-WS-12-S")</f>
        <v>HX-WS-12-S</v>
      </c>
      <c r="B72" s="1" t="s">
        <v>106</v>
      </c>
      <c r="C72" s="9" t="n">
        <v>12</v>
      </c>
      <c r="D72" s="9" t="s">
        <v>99</v>
      </c>
      <c r="E72" s="1" t="s">
        <v>100</v>
      </c>
      <c r="F72" s="1" t="s">
        <v>101</v>
      </c>
      <c r="G72" s="3" t="str">
        <f aca="false">HYPERLINK("#'Данные моделей'!A4555","Открыть")</f>
        <v>Открыть</v>
      </c>
      <c r="H72" s="3" t="str">
        <f aca="false">HYPERLINK("#'Данные моделей'!A4580","Открыть")</f>
        <v>Открыть</v>
      </c>
      <c r="I72" s="1" t="s">
        <v>17</v>
      </c>
    </row>
    <row r="73" customFormat="false" ht="49" hidden="false" customHeight="true" outlineLevel="0" collapsed="false">
      <c r="A73" s="6" t="str">
        <f aca="false">HYPERLINK("#'Данные моделей'!A4595","HX-WS-20-T")</f>
        <v>HX-WS-20-T</v>
      </c>
      <c r="B73" s="7" t="s">
        <v>106</v>
      </c>
      <c r="C73" s="8" t="n">
        <v>20</v>
      </c>
      <c r="D73" s="8" t="s">
        <v>99</v>
      </c>
      <c r="E73" s="7" t="s">
        <v>100</v>
      </c>
      <c r="F73" s="7" t="s">
        <v>97</v>
      </c>
      <c r="G73" s="6" t="str">
        <f aca="false">HYPERLINK("#'Данные моделей'!A4598","Открыть")</f>
        <v>Открыть</v>
      </c>
      <c r="H73" s="6" t="str">
        <f aca="false">HYPERLINK("#'Данные моделей'!A4623","Открыть")</f>
        <v>Открыть</v>
      </c>
      <c r="I73" s="7" t="s">
        <v>17</v>
      </c>
    </row>
    <row r="74" customFormat="false" ht="49" hidden="false" customHeight="true" outlineLevel="0" collapsed="false">
      <c r="A74" s="3" t="str">
        <f aca="false">HYPERLINK("#'Данные моделей'!A4638","HX-WS-40-T")</f>
        <v>HX-WS-40-T</v>
      </c>
      <c r="B74" s="1" t="s">
        <v>106</v>
      </c>
      <c r="C74" s="9" t="n">
        <v>40</v>
      </c>
      <c r="D74" s="9" t="s">
        <v>99</v>
      </c>
      <c r="E74" s="1" t="s">
        <v>100</v>
      </c>
      <c r="F74" s="1" t="s">
        <v>97</v>
      </c>
      <c r="G74" s="3" t="str">
        <f aca="false">HYPERLINK("#'Данные моделей'!A4641","Открыть")</f>
        <v>Открыть</v>
      </c>
      <c r="H74" s="3" t="str">
        <f aca="false">HYPERLINK("#'Данные моделей'!A4666","Открыть")</f>
        <v>Открыть</v>
      </c>
      <c r="I74" s="1" t="s">
        <v>17</v>
      </c>
    </row>
    <row r="75" customFormat="false" ht="49" hidden="false" customHeight="true" outlineLevel="0" collapsed="false">
      <c r="A75" s="6" t="str">
        <f aca="false">HYPERLINK("#'Данные моделей'!A4681","HX-WX-3.7-S")</f>
        <v>HX-WX-3.7-S</v>
      </c>
      <c r="B75" s="7" t="s">
        <v>107</v>
      </c>
      <c r="C75" s="8" t="n">
        <v>3.7</v>
      </c>
      <c r="D75" s="8" t="s">
        <v>99</v>
      </c>
      <c r="E75" s="7" t="s">
        <v>100</v>
      </c>
      <c r="F75" s="7" t="s">
        <v>101</v>
      </c>
      <c r="G75" s="6" t="str">
        <f aca="false">HYPERLINK("#'Данные моделей'!A4684","Открыть")</f>
        <v>Открыть</v>
      </c>
      <c r="H75" s="6" t="str">
        <f aca="false">HYPERLINK("#'Данные моделей'!A4706","Открыть")</f>
        <v>Открыть</v>
      </c>
      <c r="I75" s="7" t="s">
        <v>17</v>
      </c>
    </row>
    <row r="76" customFormat="false" ht="49" hidden="false" customHeight="true" outlineLevel="0" collapsed="false">
      <c r="A76" s="3" t="str">
        <f aca="false">HYPERLINK("#'Данные моделей'!A4717","HX-WX-5-S")</f>
        <v>HX-WX-5-S</v>
      </c>
      <c r="B76" s="1" t="s">
        <v>107</v>
      </c>
      <c r="C76" s="9" t="n">
        <v>5</v>
      </c>
      <c r="D76" s="9" t="s">
        <v>99</v>
      </c>
      <c r="E76" s="1" t="s">
        <v>100</v>
      </c>
      <c r="F76" s="1" t="s">
        <v>101</v>
      </c>
      <c r="G76" s="3" t="str">
        <f aca="false">HYPERLINK("#'Данные моделей'!A4720","Открыть")</f>
        <v>Открыть</v>
      </c>
      <c r="H76" s="3" t="str">
        <f aca="false">HYPERLINK("#'Данные моделей'!A4742","Открыть")</f>
        <v>Открыть</v>
      </c>
      <c r="I76" s="1" t="s">
        <v>17</v>
      </c>
    </row>
    <row r="77" customFormat="false" ht="49" hidden="false" customHeight="true" outlineLevel="0" collapsed="false">
      <c r="A77" s="6" t="str">
        <f aca="false">HYPERLINK("#'Данные моделей'!A4753","HX-WX-7.5-S")</f>
        <v>HX-WX-7.5-S</v>
      </c>
      <c r="B77" s="7" t="s">
        <v>107</v>
      </c>
      <c r="C77" s="8" t="n">
        <v>7.5</v>
      </c>
      <c r="D77" s="8" t="s">
        <v>99</v>
      </c>
      <c r="E77" s="7" t="s">
        <v>100</v>
      </c>
      <c r="F77" s="7" t="s">
        <v>101</v>
      </c>
      <c r="G77" s="6" t="str">
        <f aca="false">HYPERLINK("#'Данные моделей'!A4756","Открыть")</f>
        <v>Открыть</v>
      </c>
      <c r="H77" s="6" t="str">
        <f aca="false">HYPERLINK("#'Данные моделей'!A4778","Открыть")</f>
        <v>Открыть</v>
      </c>
      <c r="I77" s="7" t="s">
        <v>17</v>
      </c>
    </row>
    <row r="78" customFormat="false" ht="49" hidden="false" customHeight="true" outlineLevel="0" collapsed="false">
      <c r="A78" s="3" t="str">
        <f aca="false">HYPERLINK("#'Данные моделей'!A4789","HX-WX-10-S")</f>
        <v>HX-WX-10-S</v>
      </c>
      <c r="B78" s="1" t="s">
        <v>107</v>
      </c>
      <c r="C78" s="9" t="n">
        <v>10</v>
      </c>
      <c r="D78" s="9" t="s">
        <v>99</v>
      </c>
      <c r="E78" s="1" t="s">
        <v>100</v>
      </c>
      <c r="F78" s="1" t="s">
        <v>101</v>
      </c>
      <c r="G78" s="3" t="str">
        <f aca="false">HYPERLINK("#'Данные моделей'!A4792","Открыть")</f>
        <v>Открыть</v>
      </c>
      <c r="H78" s="3" t="str">
        <f aca="false">HYPERLINK("#'Данные моделей'!A4814","Открыть")</f>
        <v>Открыть</v>
      </c>
      <c r="I78" s="1" t="s">
        <v>17</v>
      </c>
    </row>
    <row r="79" customFormat="false" ht="49" hidden="false" customHeight="true" outlineLevel="0" collapsed="false">
      <c r="A79" s="6" t="str">
        <f aca="false">HYPERLINK("#'Данные моделей'!A4825","HX-WP-10-S")</f>
        <v>HX-WP-10-S</v>
      </c>
      <c r="B79" s="7" t="s">
        <v>108</v>
      </c>
      <c r="C79" s="8" t="n">
        <v>10</v>
      </c>
      <c r="D79" s="8" t="s">
        <v>99</v>
      </c>
      <c r="E79" s="7" t="s">
        <v>100</v>
      </c>
      <c r="F79" s="7" t="s">
        <v>109</v>
      </c>
      <c r="G79" s="6" t="str">
        <f aca="false">HYPERLINK("#'Данные моделей'!A4828","Открыть")</f>
        <v>Открыть</v>
      </c>
      <c r="H79" s="6" t="str">
        <f aca="false">HYPERLINK("#'Данные моделей'!A4849","Открыть")</f>
        <v>Открыть</v>
      </c>
      <c r="I79" s="7" t="s">
        <v>17</v>
      </c>
    </row>
    <row r="80" customFormat="false" ht="49" hidden="false" customHeight="true" outlineLevel="0" collapsed="false">
      <c r="A80" s="3" t="str">
        <f aca="false">HYPERLINK("#'Данные моделей'!A4860","HX-WP-18-T")</f>
        <v>HX-WP-18-T</v>
      </c>
      <c r="B80" s="1" t="s">
        <v>108</v>
      </c>
      <c r="C80" s="9" t="n">
        <v>18</v>
      </c>
      <c r="D80" s="9" t="s">
        <v>99</v>
      </c>
      <c r="E80" s="1" t="s">
        <v>100</v>
      </c>
      <c r="F80" s="1" t="s">
        <v>110</v>
      </c>
      <c r="G80" s="3" t="str">
        <f aca="false">HYPERLINK("#'Данные моделей'!A4863","Открыть")</f>
        <v>Открыть</v>
      </c>
      <c r="H80" s="3" t="str">
        <f aca="false">HYPERLINK("#'Данные моделей'!A4884","Открыть")</f>
        <v>Открыть</v>
      </c>
      <c r="I80" s="1" t="s">
        <v>17</v>
      </c>
    </row>
    <row r="81" customFormat="false" ht="49" hidden="false" customHeight="true" outlineLevel="0" collapsed="false">
      <c r="A81" s="6" t="str">
        <f aca="false">HYPERLINK("#'Данные моделей'!A4895","HX-WP-23-T")</f>
        <v>HX-WP-23-T</v>
      </c>
      <c r="B81" s="7" t="s">
        <v>108</v>
      </c>
      <c r="C81" s="8" t="n">
        <v>23</v>
      </c>
      <c r="D81" s="8" t="s">
        <v>99</v>
      </c>
      <c r="E81" s="7" t="s">
        <v>100</v>
      </c>
      <c r="F81" s="7" t="s">
        <v>110</v>
      </c>
      <c r="G81" s="6" t="str">
        <f aca="false">HYPERLINK("#'Данные моделей'!A4898","Открыть")</f>
        <v>Открыть</v>
      </c>
      <c r="H81" s="6" t="str">
        <f aca="false">HYPERLINK("#'Данные моделей'!A4920","Открыть")</f>
        <v>Открыть</v>
      </c>
      <c r="I81" s="7" t="s">
        <v>17</v>
      </c>
    </row>
    <row r="82" customFormat="false" ht="49" hidden="false" customHeight="true" outlineLevel="0" collapsed="false">
      <c r="A82" s="3" t="str">
        <f aca="false">HYPERLINK("#'Данные моделей'!A4931","HX-WP-36-T")</f>
        <v>HX-WP-36-T</v>
      </c>
      <c r="B82" s="1" t="s">
        <v>108</v>
      </c>
      <c r="C82" s="9" t="n">
        <v>36</v>
      </c>
      <c r="D82" s="9" t="s">
        <v>99</v>
      </c>
      <c r="E82" s="1" t="s">
        <v>100</v>
      </c>
      <c r="F82" s="1" t="s">
        <v>110</v>
      </c>
      <c r="G82" s="3" t="str">
        <f aca="false">HYPERLINK("#'Данные моделей'!A4934","Открыть")</f>
        <v>Открыть</v>
      </c>
      <c r="H82" s="3" t="str">
        <f aca="false">HYPERLINK("#'Данные моделей'!A4955","Открыть")</f>
        <v>Открыть</v>
      </c>
      <c r="I82" s="1" t="s">
        <v>17</v>
      </c>
    </row>
    <row r="83" customFormat="false" ht="49" hidden="false" customHeight="true" outlineLevel="0" collapsed="false">
      <c r="A83" s="6" t="str">
        <f aca="false">HYPERLINK("#'Данные моделей'!A4966","HX-WP-45-T")</f>
        <v>HX-WP-45-T</v>
      </c>
      <c r="B83" s="7" t="s">
        <v>108</v>
      </c>
      <c r="C83" s="8" t="n">
        <v>45</v>
      </c>
      <c r="D83" s="8" t="s">
        <v>99</v>
      </c>
      <c r="E83" s="7" t="s">
        <v>100</v>
      </c>
      <c r="F83" s="7" t="s">
        <v>110</v>
      </c>
      <c r="G83" s="6" t="str">
        <f aca="false">HYPERLINK("#'Данные моделей'!A4969","Открыть")</f>
        <v>Открыть</v>
      </c>
      <c r="H83" s="6" t="str">
        <f aca="false">HYPERLINK("#'Данные моделей'!A4990","Открыть")</f>
        <v>Открыть</v>
      </c>
      <c r="I83" s="7" t="s">
        <v>17</v>
      </c>
    </row>
    <row r="84" customFormat="false" ht="49" hidden="false" customHeight="true" outlineLevel="0" collapsed="false">
      <c r="A84" s="3" t="str">
        <f aca="false">HYPERLINK("#'Данные моделей'!A5001","HX-WP-70-T")</f>
        <v>HX-WP-70-T</v>
      </c>
      <c r="B84" s="1" t="s">
        <v>108</v>
      </c>
      <c r="C84" s="9" t="n">
        <v>70</v>
      </c>
      <c r="D84" s="9" t="s">
        <v>99</v>
      </c>
      <c r="E84" s="1" t="s">
        <v>100</v>
      </c>
      <c r="F84" s="1" t="s">
        <v>110</v>
      </c>
      <c r="G84" s="3" t="str">
        <f aca="false">HYPERLINK("#'Данные моделей'!A5004","Открыть")</f>
        <v>Открыть</v>
      </c>
      <c r="H84" s="3" t="str">
        <f aca="false">HYPERLINK("#'Данные моделей'!A5025","Открыть")</f>
        <v>Открыть</v>
      </c>
      <c r="I84" s="1" t="s">
        <v>17</v>
      </c>
    </row>
    <row r="85" customFormat="false" ht="49" hidden="false" customHeight="true" outlineLevel="0" collapsed="false">
      <c r="A85" s="6" t="str">
        <f aca="false">HYPERLINK("#'Данные моделей'!A5036","HX-WP-90-T")</f>
        <v>HX-WP-90-T</v>
      </c>
      <c r="B85" s="7" t="s">
        <v>108</v>
      </c>
      <c r="C85" s="8" t="n">
        <v>90</v>
      </c>
      <c r="D85" s="8" t="s">
        <v>99</v>
      </c>
      <c r="E85" s="7" t="s">
        <v>100</v>
      </c>
      <c r="F85" s="7" t="s">
        <v>110</v>
      </c>
      <c r="G85" s="6" t="str">
        <f aca="false">HYPERLINK("#'Данные моделей'!A5039","Открыть")</f>
        <v>Открыть</v>
      </c>
      <c r="H85" s="6" t="str">
        <f aca="false">HYPERLINK("#'Данные моделей'!A5060","Открыть")</f>
        <v>Открыть</v>
      </c>
      <c r="I85" s="7" t="s">
        <v>17</v>
      </c>
    </row>
    <row r="86" customFormat="false" ht="49" hidden="false" customHeight="true" outlineLevel="0" collapsed="false">
      <c r="A86" s="3" t="str">
        <f aca="false">HYPERLINK("#'Данные моделей'!A5071","HX-WP-120-T")</f>
        <v>HX-WP-120-T</v>
      </c>
      <c r="B86" s="1" t="s">
        <v>108</v>
      </c>
      <c r="C86" s="9" t="n">
        <v>120</v>
      </c>
      <c r="D86" s="9" t="s">
        <v>99</v>
      </c>
      <c r="E86" s="1" t="s">
        <v>100</v>
      </c>
      <c r="F86" s="1" t="s">
        <v>110</v>
      </c>
      <c r="G86" s="3" t="str">
        <f aca="false">HYPERLINK("#'Данные моделей'!A5074","Открыть")</f>
        <v>Открыть</v>
      </c>
      <c r="H86" s="3" t="str">
        <f aca="false">HYPERLINK("#'Данные моделей'!A5095","Открыть")</f>
        <v>Открыть</v>
      </c>
      <c r="I86" s="1" t="s">
        <v>17</v>
      </c>
    </row>
    <row r="87" customFormat="false" ht="49" hidden="false" customHeight="true" outlineLevel="0" collapsed="false">
      <c r="A87" s="6" t="str">
        <f aca="false">HYPERLINK("#'Данные моделей'!A5106","HX-WP-180-T")</f>
        <v>HX-WP-180-T</v>
      </c>
      <c r="B87" s="7" t="s">
        <v>108</v>
      </c>
      <c r="C87" s="8" t="n">
        <v>180</v>
      </c>
      <c r="D87" s="8" t="s">
        <v>99</v>
      </c>
      <c r="E87" s="7" t="s">
        <v>100</v>
      </c>
      <c r="F87" s="7" t="s">
        <v>110</v>
      </c>
      <c r="G87" s="6" t="str">
        <f aca="false">HYPERLINK("#'Данные моделей'!A5109","Открыть")</f>
        <v>Открыть</v>
      </c>
      <c r="H87" s="6" t="str">
        <f aca="false">HYPERLINK("#'Данные моделей'!A5130","Открыть")</f>
        <v>Открыть</v>
      </c>
      <c r="I87" s="7" t="s">
        <v>17</v>
      </c>
    </row>
    <row r="88" customFormat="false" ht="49" hidden="false" customHeight="true" outlineLevel="0" collapsed="false">
      <c r="A88" s="3" t="str">
        <f aca="false">HYPERLINK("#'Данные моделей'!A5141","HX-WP-360-T")</f>
        <v>HX-WP-360-T</v>
      </c>
      <c r="B88" s="1" t="s">
        <v>108</v>
      </c>
      <c r="C88" s="9" t="n">
        <v>360</v>
      </c>
      <c r="D88" s="9" t="s">
        <v>99</v>
      </c>
      <c r="E88" s="1" t="s">
        <v>100</v>
      </c>
      <c r="F88" s="1" t="s">
        <v>110</v>
      </c>
      <c r="G88" s="3" t="str">
        <f aca="false">HYPERLINK("#'Данные моделей'!A5144","Открыть")</f>
        <v>Открыть</v>
      </c>
      <c r="H88" s="3" t="str">
        <f aca="false">HYPERLINK("#'Данные моделей'!A5165","Открыть")</f>
        <v>Открыть</v>
      </c>
      <c r="I88" s="1" t="s">
        <v>17</v>
      </c>
    </row>
    <row r="89" customFormat="false" ht="49" hidden="false" customHeight="true" outlineLevel="0" collapsed="false">
      <c r="A89" s="6" t="str">
        <f aca="false">HYPERLINK("#'Данные моделей'!A5176","HX-WA-16.5-T")</f>
        <v>HX-WA-16.5-T</v>
      </c>
      <c r="B89" s="7" t="s">
        <v>111</v>
      </c>
      <c r="C89" s="8" t="n">
        <v>16.5</v>
      </c>
      <c r="D89" s="8" t="s">
        <v>99</v>
      </c>
      <c r="E89" s="7" t="s">
        <v>112</v>
      </c>
      <c r="F89" s="7" t="s">
        <v>110</v>
      </c>
      <c r="G89" s="6" t="str">
        <f aca="false">HYPERLINK("#'Данные моделей'!A5179","Открыть")</f>
        <v>Открыть</v>
      </c>
      <c r="H89" s="6" t="str">
        <f aca="false">HYPERLINK("#'Данные моделей'!A5200","Открыть")</f>
        <v>Открыть</v>
      </c>
      <c r="I89" s="7" t="s">
        <v>17</v>
      </c>
    </row>
    <row r="90" customFormat="false" ht="49" hidden="false" customHeight="true" outlineLevel="0" collapsed="false">
      <c r="A90" s="3" t="str">
        <f aca="false">HYPERLINK("#'Данные моделей'!A5211","HX-WA-33-T")</f>
        <v>HX-WA-33-T</v>
      </c>
      <c r="B90" s="1" t="s">
        <v>111</v>
      </c>
      <c r="C90" s="9" t="n">
        <v>33</v>
      </c>
      <c r="D90" s="9" t="s">
        <v>99</v>
      </c>
      <c r="E90" s="1" t="s">
        <v>112</v>
      </c>
      <c r="F90" s="1" t="s">
        <v>110</v>
      </c>
      <c r="G90" s="3" t="str">
        <f aca="false">HYPERLINK("#'Данные моделей'!A5214","Открыть")</f>
        <v>Открыть</v>
      </c>
      <c r="H90" s="3" t="str">
        <f aca="false">HYPERLINK("#'Данные моделей'!A5235","Открыть")</f>
        <v>Открыть</v>
      </c>
      <c r="I90" s="1" t="s">
        <v>17</v>
      </c>
    </row>
    <row r="91" customFormat="false" ht="49" hidden="false" customHeight="true" outlineLevel="0" collapsed="false">
      <c r="A91" s="6" t="str">
        <f aca="false">HYPERLINK("#'Данные моделей'!A5246","HX-WA-70-T")</f>
        <v>HX-WA-70-T</v>
      </c>
      <c r="B91" s="7" t="s">
        <v>111</v>
      </c>
      <c r="C91" s="8" t="n">
        <v>70</v>
      </c>
      <c r="D91" s="8" t="s">
        <v>99</v>
      </c>
      <c r="E91" s="7" t="s">
        <v>112</v>
      </c>
      <c r="F91" s="7" t="s">
        <v>110</v>
      </c>
      <c r="G91" s="6" t="str">
        <f aca="false">HYPERLINK("#'Данные моделей'!A5249","Открыть")</f>
        <v>Открыть</v>
      </c>
      <c r="H91" s="6" t="str">
        <f aca="false">HYPERLINK("#'Данные моделей'!A5270","Открыть")</f>
        <v>Открыть</v>
      </c>
      <c r="I91" s="7" t="s">
        <v>17</v>
      </c>
    </row>
    <row r="92" customFormat="false" ht="49" hidden="false" customHeight="true" outlineLevel="0" collapsed="false">
      <c r="A92" s="3" t="str">
        <f aca="false">HYPERLINK("#'Данные моделей'!A5281","HX-WA-90-T")</f>
        <v>HX-WA-90-T</v>
      </c>
      <c r="B92" s="1" t="s">
        <v>111</v>
      </c>
      <c r="C92" s="9" t="n">
        <v>90</v>
      </c>
      <c r="D92" s="9" t="s">
        <v>99</v>
      </c>
      <c r="E92" s="1" t="s">
        <v>112</v>
      </c>
      <c r="F92" s="1" t="s">
        <v>110</v>
      </c>
      <c r="G92" s="3" t="str">
        <f aca="false">HYPERLINK("#'Данные моделей'!A5284","Открыть")</f>
        <v>Открыть</v>
      </c>
      <c r="H92" s="3" t="str">
        <f aca="false">HYPERLINK("#'Данные моделей'!A5305","Открыть")</f>
        <v>Открыть</v>
      </c>
      <c r="I92" s="1" t="s">
        <v>17</v>
      </c>
    </row>
    <row r="93" customFormat="false" ht="49" hidden="false" customHeight="true" outlineLevel="0" collapsed="false">
      <c r="A93" s="6" t="str">
        <f aca="false">HYPERLINK("#'Данные моделей'!A5316","HX-WA-170-T")</f>
        <v>HX-WA-170-T</v>
      </c>
      <c r="B93" s="7" t="s">
        <v>111</v>
      </c>
      <c r="C93" s="8" t="n">
        <v>170</v>
      </c>
      <c r="D93" s="8" t="s">
        <v>99</v>
      </c>
      <c r="E93" s="7" t="s">
        <v>112</v>
      </c>
      <c r="F93" s="7" t="s">
        <v>110</v>
      </c>
      <c r="G93" s="6" t="str">
        <f aca="false">HYPERLINK("#'Данные моделей'!A5319","Открыть")</f>
        <v>Открыть</v>
      </c>
      <c r="H93" s="6" t="str">
        <f aca="false">HYPERLINK("#'Данные моделей'!A5340","Открыть")</f>
        <v>Открыть</v>
      </c>
      <c r="I93" s="7" t="s">
        <v>17</v>
      </c>
    </row>
    <row r="94" customFormat="false" ht="49" hidden="false" customHeight="true" outlineLevel="0" collapsed="false">
      <c r="A94" s="3" t="str">
        <f aca="false">HYPERLINK("#'Данные моделей'!A5351","HX-WH-13-T")</f>
        <v>HX-WH-13-T</v>
      </c>
      <c r="B94" s="1" t="s">
        <v>113</v>
      </c>
      <c r="C94" s="9" t="n">
        <v>13</v>
      </c>
      <c r="D94" s="9" t="s">
        <v>99</v>
      </c>
      <c r="E94" s="1" t="s">
        <v>114</v>
      </c>
      <c r="F94" s="1" t="s">
        <v>110</v>
      </c>
      <c r="G94" s="3" t="str">
        <f aca="false">HYPERLINK("#'Данные моделей'!A5354","Открыть")</f>
        <v>Открыть</v>
      </c>
      <c r="H94" s="3" t="str">
        <f aca="false">HYPERLINK("#'Данные моделей'!A5374","Открыть")</f>
        <v>Открыть</v>
      </c>
      <c r="I94" s="1" t="s">
        <v>17</v>
      </c>
    </row>
    <row r="95" customFormat="false" ht="49" hidden="false" customHeight="true" outlineLevel="0" collapsed="false">
      <c r="A95" s="6" t="str">
        <f aca="false">HYPERLINK("#'Данные моделей'!A5385","HX-WH-26-T")</f>
        <v>HX-WH-26-T</v>
      </c>
      <c r="B95" s="7" t="s">
        <v>113</v>
      </c>
      <c r="C95" s="8" t="n">
        <v>26</v>
      </c>
      <c r="D95" s="8" t="s">
        <v>99</v>
      </c>
      <c r="E95" s="7" t="s">
        <v>114</v>
      </c>
      <c r="F95" s="7" t="s">
        <v>110</v>
      </c>
      <c r="G95" s="6" t="str">
        <f aca="false">HYPERLINK("#'Данные моделей'!A5388","Открыть")</f>
        <v>Открыть</v>
      </c>
      <c r="H95" s="6" t="str">
        <f aca="false">HYPERLINK("#'Данные моделей'!A5408","Открыть")</f>
        <v>Открыть</v>
      </c>
      <c r="I95" s="7" t="s">
        <v>17</v>
      </c>
    </row>
    <row r="96" customFormat="false" ht="49" hidden="false" customHeight="true" outlineLevel="0" collapsed="false">
      <c r="A96" s="3" t="str">
        <f aca="false">HYPERLINK("#'Данные моделей'!A5419","HX-WH-35-T")</f>
        <v>HX-WH-35-T</v>
      </c>
      <c r="B96" s="1" t="s">
        <v>113</v>
      </c>
      <c r="C96" s="9" t="n">
        <v>35</v>
      </c>
      <c r="D96" s="9" t="s">
        <v>99</v>
      </c>
      <c r="E96" s="1" t="s">
        <v>114</v>
      </c>
      <c r="F96" s="1" t="s">
        <v>110</v>
      </c>
      <c r="G96" s="3" t="str">
        <f aca="false">HYPERLINK("#'Данные моделей'!A5422","Открыть")</f>
        <v>Открыть</v>
      </c>
      <c r="H96" s="3" t="str">
        <f aca="false">HYPERLINK("#'Данные моделей'!A5442","Открыть")</f>
        <v>Открыть</v>
      </c>
      <c r="I96" s="1" t="s">
        <v>17</v>
      </c>
    </row>
    <row r="97" customFormat="false" ht="49" hidden="false" customHeight="true" outlineLevel="0" collapsed="false">
      <c r="A97" s="6" t="str">
        <f aca="false">HYPERLINK("#'Данные моделей'!A5453","HX-WH-52-T")</f>
        <v>HX-WH-52-T</v>
      </c>
      <c r="B97" s="7" t="s">
        <v>113</v>
      </c>
      <c r="C97" s="8" t="n">
        <v>52</v>
      </c>
      <c r="D97" s="8" t="s">
        <v>99</v>
      </c>
      <c r="E97" s="7" t="s">
        <v>114</v>
      </c>
      <c r="F97" s="7" t="s">
        <v>110</v>
      </c>
      <c r="G97" s="6" t="str">
        <f aca="false">HYPERLINK("#'Данные моделей'!A5456","Открыть")</f>
        <v>Открыть</v>
      </c>
      <c r="H97" s="6" t="str">
        <f aca="false">HYPERLINK("#'Данные моделей'!A5476","Открыть")</f>
        <v>Открыть</v>
      </c>
      <c r="I97" s="7" t="s">
        <v>17</v>
      </c>
    </row>
    <row r="98" customFormat="false" ht="49" hidden="false" customHeight="true" outlineLevel="0" collapsed="false">
      <c r="A98" s="3" t="str">
        <f aca="false">HYPERLINK("#'Данные моделей'!A5487","HX-WH-66-T")</f>
        <v>HX-WH-66-T</v>
      </c>
      <c r="B98" s="1" t="s">
        <v>113</v>
      </c>
      <c r="C98" s="9" t="n">
        <v>66</v>
      </c>
      <c r="D98" s="9" t="s">
        <v>99</v>
      </c>
      <c r="E98" s="1" t="s">
        <v>114</v>
      </c>
      <c r="F98" s="1" t="s">
        <v>110</v>
      </c>
      <c r="G98" s="3" t="str">
        <f aca="false">HYPERLINK("#'Данные моделей'!A5490","Открыть")</f>
        <v>Открыть</v>
      </c>
      <c r="H98" s="3" t="str">
        <f aca="false">HYPERLINK("#'Данные моделей'!A5510","Открыть")</f>
        <v>Открыть</v>
      </c>
      <c r="I98" s="1" t="s">
        <v>17</v>
      </c>
    </row>
    <row r="99" customFormat="false" ht="49" hidden="false" customHeight="true" outlineLevel="0" collapsed="false">
      <c r="A99" s="6" t="str">
        <f aca="false">HYPERLINK("#'Данные моделей'!A5521","HX-WH-120-T")</f>
        <v>HX-WH-120-T</v>
      </c>
      <c r="B99" s="7" t="s">
        <v>113</v>
      </c>
      <c r="C99" s="8" t="n">
        <v>120</v>
      </c>
      <c r="D99" s="8" t="s">
        <v>99</v>
      </c>
      <c r="E99" s="7" t="s">
        <v>114</v>
      </c>
      <c r="F99" s="7" t="s">
        <v>110</v>
      </c>
      <c r="G99" s="6" t="str">
        <f aca="false">HYPERLINK("#'Данные моделей'!A5524","Открыть")</f>
        <v>Открыть</v>
      </c>
      <c r="H99" s="6" t="str">
        <f aca="false">HYPERLINK("#'Данные моделей'!A5544","Открыть")</f>
        <v>Открыть</v>
      </c>
      <c r="I99" s="7" t="s">
        <v>17</v>
      </c>
    </row>
    <row r="100" customFormat="false" ht="49" hidden="false" customHeight="true" outlineLevel="0" collapsed="false">
      <c r="A100" s="3" t="str">
        <f aca="false">HYPERLINK("#'Данные моделей'!A5555","HX-PI32-8-S")</f>
        <v>HX-PI32-8-S</v>
      </c>
      <c r="B100" s="1" t="s">
        <v>115</v>
      </c>
      <c r="C100" s="9" t="s">
        <v>116</v>
      </c>
      <c r="D100" s="9" t="s">
        <v>117</v>
      </c>
      <c r="E100" s="1" t="s">
        <v>118</v>
      </c>
      <c r="F100" s="1" t="s">
        <v>104</v>
      </c>
      <c r="G100" s="3" t="str">
        <f aca="false">HYPERLINK("#'Данные моделей'!A5558","Открыть")</f>
        <v>Открыть</v>
      </c>
      <c r="H100" s="3" t="str">
        <f aca="false">HYPERLINK("#'Данные моделей'!A5584","Открыть")</f>
        <v>Открыть</v>
      </c>
      <c r="I100" s="1" t="s">
        <v>17</v>
      </c>
    </row>
    <row r="101" customFormat="false" ht="49" hidden="false" customHeight="true" outlineLevel="0" collapsed="false">
      <c r="A101" s="6" t="str">
        <f aca="false">HYPERLINK("#'Данные моделей'!A5601","HX-PI32-10-S")</f>
        <v>HX-PI32-10-S</v>
      </c>
      <c r="B101" s="7" t="s">
        <v>115</v>
      </c>
      <c r="C101" s="8" t="s">
        <v>119</v>
      </c>
      <c r="D101" s="8" t="s">
        <v>120</v>
      </c>
      <c r="E101" s="7" t="s">
        <v>118</v>
      </c>
      <c r="F101" s="7" t="s">
        <v>104</v>
      </c>
      <c r="G101" s="6" t="str">
        <f aca="false">HYPERLINK("#'Данные моделей'!A5604","Открыть")</f>
        <v>Открыть</v>
      </c>
      <c r="H101" s="6" t="str">
        <f aca="false">HYPERLINK("#'Данные моделей'!A5630","Открыть")</f>
        <v>Открыть</v>
      </c>
      <c r="I101" s="7" t="s">
        <v>17</v>
      </c>
    </row>
    <row r="102" customFormat="false" ht="49" hidden="false" customHeight="true" outlineLevel="0" collapsed="false">
      <c r="A102" s="3" t="str">
        <f aca="false">HYPERLINK("#'Данные моделей'!A5647","HX-PI32-12-S")</f>
        <v>HX-PI32-12-S</v>
      </c>
      <c r="B102" s="1" t="s">
        <v>115</v>
      </c>
      <c r="C102" s="9" t="s">
        <v>121</v>
      </c>
      <c r="D102" s="9" t="s">
        <v>122</v>
      </c>
      <c r="E102" s="1" t="s">
        <v>118</v>
      </c>
      <c r="F102" s="1" t="s">
        <v>104</v>
      </c>
      <c r="G102" s="3" t="str">
        <f aca="false">HYPERLINK("#'Данные моделей'!A5650","Открыть")</f>
        <v>Открыть</v>
      </c>
      <c r="H102" s="3" t="str">
        <f aca="false">HYPERLINK("#'Данные моделей'!A5676","Открыть")</f>
        <v>Открыть</v>
      </c>
      <c r="I102" s="1" t="s">
        <v>17</v>
      </c>
    </row>
    <row r="103" customFormat="false" ht="49" hidden="false" customHeight="true" outlineLevel="0" collapsed="false">
      <c r="A103" s="6" t="str">
        <f aca="false">HYPERLINK("#'Данные моделей'!A5693","HX-PI32-16-S")</f>
        <v>HX-PI32-16-S</v>
      </c>
      <c r="B103" s="7" t="s">
        <v>115</v>
      </c>
      <c r="C103" s="8" t="s">
        <v>123</v>
      </c>
      <c r="D103" s="8" t="s">
        <v>124</v>
      </c>
      <c r="E103" s="7" t="s">
        <v>118</v>
      </c>
      <c r="F103" s="7" t="s">
        <v>104</v>
      </c>
      <c r="G103" s="6" t="str">
        <f aca="false">HYPERLINK("#'Данные моделей'!A5696","Открыть")</f>
        <v>Открыть</v>
      </c>
      <c r="H103" s="6" t="str">
        <f aca="false">HYPERLINK("#'Данные моделей'!A5722","Открыть")</f>
        <v>Открыть</v>
      </c>
      <c r="I103" s="7" t="s">
        <v>17</v>
      </c>
    </row>
    <row r="104" customFormat="false" ht="49" hidden="false" customHeight="true" outlineLevel="0" collapsed="false">
      <c r="A104" s="3" t="str">
        <f aca="false">HYPERLINK("#'Данные моделей'!A5739","HX-PI32-18-S")</f>
        <v>HX-PI32-18-S</v>
      </c>
      <c r="B104" s="1" t="s">
        <v>115</v>
      </c>
      <c r="C104" s="9" t="s">
        <v>125</v>
      </c>
      <c r="D104" s="9" t="s">
        <v>126</v>
      </c>
      <c r="E104" s="1" t="s">
        <v>118</v>
      </c>
      <c r="F104" s="1" t="s">
        <v>104</v>
      </c>
      <c r="G104" s="3" t="str">
        <f aca="false">HYPERLINK("#'Данные моделей'!A5742","Открыть")</f>
        <v>Открыть</v>
      </c>
      <c r="H104" s="3" t="str">
        <f aca="false">HYPERLINK("#'Данные моделей'!A5768","Открыть")</f>
        <v>Открыть</v>
      </c>
      <c r="I104" s="1" t="s">
        <v>17</v>
      </c>
    </row>
    <row r="105" customFormat="false" ht="49" hidden="false" customHeight="true" outlineLevel="0" collapsed="false">
      <c r="A105" s="6" t="str">
        <f aca="false">HYPERLINK("#'Данные моделей'!A5785","HX-PI32-21-S")</f>
        <v>HX-PI32-21-S</v>
      </c>
      <c r="B105" s="7" t="s">
        <v>115</v>
      </c>
      <c r="C105" s="8" t="s">
        <v>127</v>
      </c>
      <c r="D105" s="8" t="s">
        <v>128</v>
      </c>
      <c r="E105" s="7" t="s">
        <v>118</v>
      </c>
      <c r="F105" s="7" t="s">
        <v>104</v>
      </c>
      <c r="G105" s="6" t="str">
        <f aca="false">HYPERLINK("#'Данные моделей'!A5788","Открыть")</f>
        <v>Открыть</v>
      </c>
      <c r="H105" s="6" t="str">
        <f aca="false">HYPERLINK("#'Данные моделей'!A5814","Открыть")</f>
        <v>Открыть</v>
      </c>
      <c r="I105" s="7" t="s">
        <v>17</v>
      </c>
    </row>
    <row r="106" customFormat="false" ht="49" hidden="false" customHeight="true" outlineLevel="0" collapsed="false">
      <c r="A106" s="3" t="str">
        <f aca="false">HYPERLINK("#'Данные моделей'!A5831","HX-PI32-24-S")</f>
        <v>HX-PI32-24-S</v>
      </c>
      <c r="B106" s="1" t="s">
        <v>115</v>
      </c>
      <c r="C106" s="9" t="s">
        <v>129</v>
      </c>
      <c r="D106" s="9" t="s">
        <v>130</v>
      </c>
      <c r="E106" s="1" t="s">
        <v>118</v>
      </c>
      <c r="F106" s="1" t="s">
        <v>104</v>
      </c>
      <c r="G106" s="3" t="str">
        <f aca="false">HYPERLINK("#'Данные моделей'!A5834","Открыть")</f>
        <v>Открыть</v>
      </c>
      <c r="H106" s="3" t="str">
        <f aca="false">HYPERLINK("#'Данные моделей'!A5860","Открыть")</f>
        <v>Открыть</v>
      </c>
      <c r="I106" s="1" t="s">
        <v>17</v>
      </c>
    </row>
    <row r="107" customFormat="false" ht="49" hidden="false" customHeight="true" outlineLevel="0" collapsed="false">
      <c r="A107" s="6" t="str">
        <f aca="false">HYPERLINK("#'Данные моделей'!A5877","HX-PI32-28-T")</f>
        <v>HX-PI32-28-T</v>
      </c>
      <c r="B107" s="7" t="s">
        <v>115</v>
      </c>
      <c r="C107" s="8" t="s">
        <v>131</v>
      </c>
      <c r="D107" s="8" t="s">
        <v>132</v>
      </c>
      <c r="E107" s="7" t="s">
        <v>118</v>
      </c>
      <c r="F107" s="7" t="s">
        <v>105</v>
      </c>
      <c r="G107" s="6" t="str">
        <f aca="false">HYPERLINK("#'Данные моделей'!A5880","Открыть")</f>
        <v>Открыть</v>
      </c>
      <c r="H107" s="6" t="str">
        <f aca="false">HYPERLINK("#'Данные моделей'!A5906","Открыть")</f>
        <v>Открыть</v>
      </c>
      <c r="I107" s="7" t="s">
        <v>17</v>
      </c>
    </row>
    <row r="108" customFormat="false" ht="49" hidden="false" customHeight="true" outlineLevel="0" collapsed="false">
      <c r="A108" s="3" t="str">
        <f aca="false">HYPERLINK("#'Данные моделей'!A5923","HX-PI32-35-T")</f>
        <v>HX-PI32-35-T</v>
      </c>
      <c r="B108" s="1" t="s">
        <v>115</v>
      </c>
      <c r="C108" s="9" t="s">
        <v>133</v>
      </c>
      <c r="D108" s="9" t="s">
        <v>134</v>
      </c>
      <c r="E108" s="1" t="s">
        <v>118</v>
      </c>
      <c r="F108" s="1" t="s">
        <v>105</v>
      </c>
      <c r="G108" s="3" t="str">
        <f aca="false">HYPERLINK("#'Данные моделей'!A5926","Открыть")</f>
        <v>Открыть</v>
      </c>
      <c r="H108" s="3" t="str">
        <f aca="false">HYPERLINK("#'Данные моделей'!A5952","Открыть")</f>
        <v>Открыть</v>
      </c>
      <c r="I108" s="1" t="s">
        <v>17</v>
      </c>
    </row>
    <row r="109" customFormat="false" ht="49" hidden="false" customHeight="true" outlineLevel="0" collapsed="false">
      <c r="A109" s="6" t="str">
        <f aca="false">HYPERLINK("#'Данные моделей'!A5969","HX-PI32-40-T")</f>
        <v>HX-PI32-40-T</v>
      </c>
      <c r="B109" s="7" t="s">
        <v>115</v>
      </c>
      <c r="C109" s="8" t="s">
        <v>135</v>
      </c>
      <c r="D109" s="8" t="s">
        <v>136</v>
      </c>
      <c r="E109" s="7" t="s">
        <v>118</v>
      </c>
      <c r="F109" s="7" t="s">
        <v>105</v>
      </c>
      <c r="G109" s="6" t="str">
        <f aca="false">HYPERLINK("#'Данные моделей'!A5972","Открыть")</f>
        <v>Открыть</v>
      </c>
      <c r="H109" s="6" t="str">
        <f aca="false">HYPERLINK("#'Данные моделей'!A5998","Открыть")</f>
        <v>Открыть</v>
      </c>
      <c r="I109" s="7" t="s">
        <v>17</v>
      </c>
    </row>
    <row r="110" customFormat="false" ht="49" hidden="false" customHeight="true" outlineLevel="0" collapsed="false">
      <c r="A110" s="3" t="str">
        <f aca="false">HYPERLINK("#'Данные моделей'!A6015","HX-PS29-18-S")</f>
        <v>HX-PS29-18-S</v>
      </c>
      <c r="B110" s="1" t="s">
        <v>137</v>
      </c>
      <c r="C110" s="9" t="s">
        <v>138</v>
      </c>
      <c r="D110" s="9" t="s">
        <v>139</v>
      </c>
      <c r="E110" s="1" t="s">
        <v>118</v>
      </c>
      <c r="F110" s="1" t="s">
        <v>104</v>
      </c>
      <c r="G110" s="3" t="str">
        <f aca="false">HYPERLINK("#'Данные моделей'!A6018","Открыть")</f>
        <v>Открыть</v>
      </c>
      <c r="H110" s="3" t="str">
        <f aca="false">HYPERLINK("#'Данные моделей'!A6043","Открыть")</f>
        <v>Открыть</v>
      </c>
      <c r="I110" s="1" t="s">
        <v>17</v>
      </c>
    </row>
    <row r="111" customFormat="false" ht="49" hidden="false" customHeight="true" outlineLevel="0" collapsed="false">
      <c r="A111" s="6" t="str">
        <f aca="false">HYPERLINK("#'Данные моделей'!A6060","HX-PI29-10-S")</f>
        <v>HX-PI29-10-S</v>
      </c>
      <c r="B111" s="7" t="s">
        <v>140</v>
      </c>
      <c r="C111" s="8" t="s">
        <v>141</v>
      </c>
      <c r="D111" s="8" t="s">
        <v>142</v>
      </c>
      <c r="E111" s="7" t="s">
        <v>118</v>
      </c>
      <c r="F111" s="7" t="s">
        <v>16</v>
      </c>
      <c r="G111" s="6" t="str">
        <f aca="false">HYPERLINK("#'Данные моделей'!A6063","Открыть")</f>
        <v>Открыть</v>
      </c>
      <c r="H111" s="6" t="str">
        <f aca="false">HYPERLINK("#'Данные моделей'!A6088","Открыть")</f>
        <v>Открыть</v>
      </c>
      <c r="I111" s="7" t="s">
        <v>17</v>
      </c>
    </row>
    <row r="112" customFormat="false" ht="49" hidden="false" customHeight="true" outlineLevel="0" collapsed="false">
      <c r="A112" s="3" t="str">
        <f aca="false">HYPERLINK("#'Данные моделей'!A6105","HX-PI29-14-S")</f>
        <v>HX-PI29-14-S</v>
      </c>
      <c r="B112" s="1" t="s">
        <v>140</v>
      </c>
      <c r="C112" s="9" t="s">
        <v>143</v>
      </c>
      <c r="D112" s="9" t="s">
        <v>144</v>
      </c>
      <c r="E112" s="1" t="s">
        <v>118</v>
      </c>
      <c r="F112" s="1" t="s">
        <v>16</v>
      </c>
      <c r="G112" s="3" t="str">
        <f aca="false">HYPERLINK("#'Данные моделей'!A6108","Открыть")</f>
        <v>Открыть</v>
      </c>
      <c r="H112" s="3" t="str">
        <f aca="false">HYPERLINK("#'Данные моделей'!A6133","Открыть")</f>
        <v>Открыть</v>
      </c>
      <c r="I112" s="1" t="s">
        <v>17</v>
      </c>
    </row>
    <row r="113" customFormat="false" ht="49" hidden="false" customHeight="true" outlineLevel="0" collapsed="false">
      <c r="A113" s="6" t="str">
        <f aca="false">HYPERLINK("#'Данные моделей'!A6150","HX-PI29-18-S")</f>
        <v>HX-PI29-18-S</v>
      </c>
      <c r="B113" s="7" t="s">
        <v>140</v>
      </c>
      <c r="C113" s="8" t="s">
        <v>145</v>
      </c>
      <c r="D113" s="8" t="s">
        <v>146</v>
      </c>
      <c r="E113" s="7" t="s">
        <v>118</v>
      </c>
      <c r="F113" s="7" t="s">
        <v>16</v>
      </c>
      <c r="G113" s="6" t="str">
        <f aca="false">HYPERLINK("#'Данные моделей'!A6153","Открыть")</f>
        <v>Открыть</v>
      </c>
      <c r="H113" s="6" t="str">
        <f aca="false">HYPERLINK("#'Данные моделей'!A6179","Открыть")</f>
        <v>Открыть</v>
      </c>
      <c r="I113" s="7" t="s">
        <v>17</v>
      </c>
    </row>
    <row r="114" customFormat="false" ht="49" hidden="false" customHeight="true" outlineLevel="0" collapsed="false">
      <c r="A114" s="3" t="str">
        <f aca="false">HYPERLINK("#'Данные моделей'!A6196","HX-PI29-22-S")</f>
        <v>HX-PI29-22-S</v>
      </c>
      <c r="B114" s="1" t="s">
        <v>140</v>
      </c>
      <c r="C114" s="9" t="s">
        <v>147</v>
      </c>
      <c r="D114" s="9" t="s">
        <v>148</v>
      </c>
      <c r="E114" s="1" t="s">
        <v>118</v>
      </c>
      <c r="F114" s="1" t="s">
        <v>16</v>
      </c>
      <c r="G114" s="3" t="str">
        <f aca="false">HYPERLINK("#'Данные моделей'!A6199","Открыть")</f>
        <v>Открыть</v>
      </c>
      <c r="H114" s="3" t="str">
        <f aca="false">HYPERLINK("#'Данные моделей'!A6224","Открыть")</f>
        <v>Открыть</v>
      </c>
      <c r="I114" s="1" t="s">
        <v>17</v>
      </c>
    </row>
    <row r="115" customFormat="false" ht="49" hidden="false" customHeight="true" outlineLevel="0" collapsed="false">
      <c r="A115" s="6" t="str">
        <f aca="false">HYPERLINK("#'Данные моделей'!A6241","HX-PI29-28-S")</f>
        <v>HX-PI29-28-S</v>
      </c>
      <c r="B115" s="7" t="s">
        <v>140</v>
      </c>
      <c r="C115" s="8" t="s">
        <v>149</v>
      </c>
      <c r="D115" s="8" t="s">
        <v>150</v>
      </c>
      <c r="E115" s="7" t="s">
        <v>118</v>
      </c>
      <c r="F115" s="7" t="s">
        <v>16</v>
      </c>
      <c r="G115" s="6" t="str">
        <f aca="false">HYPERLINK("#'Данные моделей'!A6244","Открыть")</f>
        <v>Открыть</v>
      </c>
      <c r="H115" s="6" t="str">
        <f aca="false">HYPERLINK("#'Данные моделей'!A6269","Открыть")</f>
        <v>Открыть</v>
      </c>
      <c r="I115" s="7" t="s">
        <v>17</v>
      </c>
    </row>
    <row r="116" customFormat="false" ht="49" hidden="false" customHeight="true" outlineLevel="0" collapsed="false">
      <c r="A116" s="3" t="str">
        <f aca="false">HYPERLINK("#'Данные моделей'!A6286","HX-PI29-32-S")</f>
        <v>HX-PI29-32-S</v>
      </c>
      <c r="B116" s="1" t="s">
        <v>140</v>
      </c>
      <c r="C116" s="9" t="s">
        <v>151</v>
      </c>
      <c r="D116" s="9" t="s">
        <v>152</v>
      </c>
      <c r="E116" s="1" t="s">
        <v>118</v>
      </c>
      <c r="F116" s="1" t="s">
        <v>16</v>
      </c>
      <c r="G116" s="3" t="str">
        <f aca="false">HYPERLINK("#'Данные моделей'!A6289","Открыть")</f>
        <v>Открыть</v>
      </c>
      <c r="H116" s="3" t="str">
        <f aca="false">HYPERLINK("#'Данные моделей'!A6314","Открыть")</f>
        <v>Открыть</v>
      </c>
      <c r="I116" s="1" t="s">
        <v>17</v>
      </c>
    </row>
    <row r="117" customFormat="false" ht="49" hidden="false" customHeight="true" outlineLevel="0" collapsed="false">
      <c r="A117" s="6" t="str">
        <f aca="false">HYPERLINK("#'Данные моделей'!A6331","HX-PI29-22-T")</f>
        <v>HX-PI29-22-T</v>
      </c>
      <c r="B117" s="7" t="s">
        <v>140</v>
      </c>
      <c r="C117" s="8" t="s">
        <v>147</v>
      </c>
      <c r="D117" s="8" t="s">
        <v>148</v>
      </c>
      <c r="E117" s="7" t="s">
        <v>118</v>
      </c>
      <c r="F117" s="7" t="s">
        <v>153</v>
      </c>
      <c r="G117" s="6" t="str">
        <f aca="false">HYPERLINK("#'Данные моделей'!A6334","Открыть")</f>
        <v>Открыть</v>
      </c>
      <c r="H117" s="6" t="str">
        <f aca="false">HYPERLINK("#'Данные моделей'!A6359","Открыть")</f>
        <v>Открыть</v>
      </c>
      <c r="I117" s="7" t="s">
        <v>17</v>
      </c>
    </row>
    <row r="118" customFormat="false" ht="49" hidden="false" customHeight="true" outlineLevel="0" collapsed="false">
      <c r="A118" s="3" t="str">
        <f aca="false">HYPERLINK("#'Данные моделей'!A6376","HX-PI29-28-T")</f>
        <v>HX-PI29-28-T</v>
      </c>
      <c r="B118" s="1" t="s">
        <v>140</v>
      </c>
      <c r="C118" s="9" t="s">
        <v>154</v>
      </c>
      <c r="D118" s="9" t="s">
        <v>150</v>
      </c>
      <c r="E118" s="1" t="s">
        <v>118</v>
      </c>
      <c r="F118" s="1" t="s">
        <v>153</v>
      </c>
      <c r="G118" s="3" t="str">
        <f aca="false">HYPERLINK("#'Данные моделей'!A6379","Открыть")</f>
        <v>Открыть</v>
      </c>
      <c r="H118" s="3" t="str">
        <f aca="false">HYPERLINK("#'Данные моделей'!A6404","Открыть")</f>
        <v>Открыть</v>
      </c>
      <c r="I118" s="1" t="s">
        <v>17</v>
      </c>
    </row>
    <row r="119" customFormat="false" ht="49" hidden="false" customHeight="true" outlineLevel="0" collapsed="false">
      <c r="A119" s="6" t="str">
        <f aca="false">HYPERLINK("#'Данные моделей'!A6421","HX-PI29-32-T")</f>
        <v>HX-PI29-32-T</v>
      </c>
      <c r="B119" s="7" t="s">
        <v>140</v>
      </c>
      <c r="C119" s="8" t="s">
        <v>151</v>
      </c>
      <c r="D119" s="8" t="s">
        <v>152</v>
      </c>
      <c r="E119" s="7" t="s">
        <v>118</v>
      </c>
      <c r="F119" s="7" t="s">
        <v>153</v>
      </c>
      <c r="G119" s="6" t="str">
        <f aca="false">HYPERLINK("#'Данные моделей'!A6424","Открыть")</f>
        <v>Открыть</v>
      </c>
      <c r="H119" s="6" t="str">
        <f aca="false">HYPERLINK("#'Данные моделей'!A6449","Открыть")</f>
        <v>Открыть</v>
      </c>
      <c r="I119" s="7" t="s">
        <v>17</v>
      </c>
    </row>
    <row r="120" customFormat="false" ht="49" hidden="false" customHeight="true" outlineLevel="0" collapsed="false">
      <c r="A120" s="3" t="str">
        <f aca="false">HYPERLINK("#'Данные моделей'!A6466","HX-PP32-24-T")</f>
        <v>HX-PP32-24-T</v>
      </c>
      <c r="B120" s="1" t="s">
        <v>155</v>
      </c>
      <c r="C120" s="9" t="s">
        <v>129</v>
      </c>
      <c r="D120" s="9" t="s">
        <v>130</v>
      </c>
      <c r="E120" s="1" t="s">
        <v>118</v>
      </c>
      <c r="F120" s="1" t="s">
        <v>105</v>
      </c>
      <c r="G120" s="3" t="str">
        <f aca="false">HYPERLINK("#'Данные моделей'!A6469","Открыть")</f>
        <v>Открыть</v>
      </c>
      <c r="H120" s="3" t="str">
        <f aca="false">HYPERLINK("#'Данные моделей'!A6494","Открыть")</f>
        <v>Открыть</v>
      </c>
      <c r="I120" s="1" t="s">
        <v>17</v>
      </c>
    </row>
    <row r="121" customFormat="false" ht="49" hidden="false" customHeight="true" outlineLevel="0" collapsed="false">
      <c r="A121" s="6" t="str">
        <f aca="false">HYPERLINK("#'Данные моделей'!A6511","HX-PP32-28-T")</f>
        <v>HX-PP32-28-T</v>
      </c>
      <c r="B121" s="7" t="s">
        <v>155</v>
      </c>
      <c r="C121" s="8" t="s">
        <v>131</v>
      </c>
      <c r="D121" s="8" t="s">
        <v>132</v>
      </c>
      <c r="E121" s="7" t="s">
        <v>118</v>
      </c>
      <c r="F121" s="7" t="s">
        <v>105</v>
      </c>
      <c r="G121" s="6" t="str">
        <f aca="false">HYPERLINK("#'Данные моделей'!A6514","Открыть")</f>
        <v>Открыть</v>
      </c>
      <c r="H121" s="6" t="str">
        <f aca="false">HYPERLINK("#'Данные моделей'!A6539","Открыть")</f>
        <v>Открыть</v>
      </c>
      <c r="I121" s="7" t="s">
        <v>17</v>
      </c>
    </row>
    <row r="122" customFormat="false" ht="49" hidden="false" customHeight="true" outlineLevel="0" collapsed="false">
      <c r="A122" s="3" t="str">
        <f aca="false">HYPERLINK("#'Данные моделей'!A6556","HX-PP32-36-T")</f>
        <v>HX-PP32-36-T</v>
      </c>
      <c r="B122" s="1" t="s">
        <v>155</v>
      </c>
      <c r="C122" s="9" t="s">
        <v>156</v>
      </c>
      <c r="D122" s="9" t="s">
        <v>157</v>
      </c>
      <c r="E122" s="1" t="s">
        <v>118</v>
      </c>
      <c r="F122" s="1" t="s">
        <v>105</v>
      </c>
      <c r="G122" s="3" t="str">
        <f aca="false">HYPERLINK("#'Данные моделей'!A6559","Открыть")</f>
        <v>Открыть</v>
      </c>
      <c r="H122" s="3" t="str">
        <f aca="false">HYPERLINK("#'Данные моделей'!A6584","Открыть")</f>
        <v>Открыть</v>
      </c>
      <c r="I122" s="1" t="s">
        <v>17</v>
      </c>
    </row>
    <row r="123" customFormat="false" ht="49" hidden="false" customHeight="true" outlineLevel="0" collapsed="false">
      <c r="A123" s="6" t="str">
        <f aca="false">HYPERLINK("#'Данные моделей'!A6601","HX-PP32-50-T")</f>
        <v>HX-PP32-50-T</v>
      </c>
      <c r="B123" s="7" t="s">
        <v>155</v>
      </c>
      <c r="C123" s="8" t="s">
        <v>158</v>
      </c>
      <c r="D123" s="8" t="s">
        <v>159</v>
      </c>
      <c r="E123" s="7" t="s">
        <v>118</v>
      </c>
      <c r="F123" s="7" t="s">
        <v>105</v>
      </c>
      <c r="G123" s="6" t="str">
        <f aca="false">HYPERLINK("#'Данные моделей'!A6604","Открыть")</f>
        <v>Открыть</v>
      </c>
      <c r="H123" s="6" t="str">
        <f aca="false">HYPERLINK("#'Данные моделей'!A6629","Открыть")</f>
        <v>Открыть</v>
      </c>
      <c r="I123" s="7" t="s">
        <v>17</v>
      </c>
    </row>
    <row r="124" customFormat="false" ht="49" hidden="false" customHeight="true" outlineLevel="0" collapsed="false">
      <c r="A124" s="3" t="str">
        <f aca="false">HYPERLINK("#'Данные моделей'!A6646","HX-PP32-60-T")</f>
        <v>HX-PP32-60-T</v>
      </c>
      <c r="B124" s="1" t="s">
        <v>155</v>
      </c>
      <c r="C124" s="9" t="s">
        <v>160</v>
      </c>
      <c r="D124" s="9" t="s">
        <v>161</v>
      </c>
      <c r="E124" s="1" t="s">
        <v>118</v>
      </c>
      <c r="F124" s="1" t="s">
        <v>105</v>
      </c>
      <c r="G124" s="3" t="str">
        <f aca="false">HYPERLINK("#'Данные моделей'!A6649","Открыть")</f>
        <v>Открыть</v>
      </c>
      <c r="H124" s="3" t="str">
        <f aca="false">HYPERLINK("#'Данные моделей'!A6674","Открыть")</f>
        <v>Открыть</v>
      </c>
      <c r="I124" s="1" t="s">
        <v>17</v>
      </c>
    </row>
    <row r="125" customFormat="false" ht="49" hidden="false" customHeight="true" outlineLevel="0" collapsed="false">
      <c r="A125" s="6" t="str">
        <f aca="false">HYPERLINK("#'Данные моделей'!A6691","HX-PP32-80-T")</f>
        <v>HX-PP32-80-T</v>
      </c>
      <c r="B125" s="7" t="s">
        <v>155</v>
      </c>
      <c r="C125" s="8" t="s">
        <v>162</v>
      </c>
      <c r="D125" s="8" t="s">
        <v>163</v>
      </c>
      <c r="E125" s="7" t="s">
        <v>118</v>
      </c>
      <c r="F125" s="7" t="s">
        <v>105</v>
      </c>
      <c r="G125" s="6" t="str">
        <f aca="false">HYPERLINK("#'Данные моделей'!A6694","Открыть")</f>
        <v>Открыть</v>
      </c>
      <c r="H125" s="6" t="str">
        <f aca="false">HYPERLINK("#'Данные моделей'!A6719","Открыть")</f>
        <v>Открыть</v>
      </c>
      <c r="I125" s="7" t="s">
        <v>17</v>
      </c>
    </row>
    <row r="126" customFormat="false" ht="49" hidden="false" customHeight="true" outlineLevel="0" collapsed="false">
      <c r="A126" s="3" t="str">
        <f aca="false">HYPERLINK("#'Данные моделей'!A6736","HX-PP32-105-T")</f>
        <v>HX-PP32-105-T</v>
      </c>
      <c r="B126" s="1" t="s">
        <v>155</v>
      </c>
      <c r="C126" s="9" t="s">
        <v>164</v>
      </c>
      <c r="D126" s="9" t="s">
        <v>165</v>
      </c>
      <c r="E126" s="1" t="s">
        <v>118</v>
      </c>
      <c r="F126" s="1" t="s">
        <v>105</v>
      </c>
      <c r="G126" s="3" t="str">
        <f aca="false">HYPERLINK("#'Данные моделей'!A6739","Открыть")</f>
        <v>Открыть</v>
      </c>
      <c r="H126" s="3" t="str">
        <f aca="false">HYPERLINK("#'Данные моделей'!A6764","Открыть")</f>
        <v>Открыть</v>
      </c>
      <c r="I126" s="1" t="s">
        <v>17</v>
      </c>
    </row>
    <row r="127" customFormat="false" ht="49" hidden="false" customHeight="true" outlineLevel="0" collapsed="false">
      <c r="A127" s="6" t="str">
        <f aca="false">HYPERLINK("#'Данные моделей'!A6781","HX-PP32-240-T")</f>
        <v>HX-PP32-240-T</v>
      </c>
      <c r="B127" s="7" t="s">
        <v>155</v>
      </c>
      <c r="C127" s="8" t="s">
        <v>166</v>
      </c>
      <c r="D127" s="8" t="s">
        <v>167</v>
      </c>
      <c r="E127" s="7" t="s">
        <v>118</v>
      </c>
      <c r="F127" s="7" t="s">
        <v>105</v>
      </c>
      <c r="G127" s="6" t="str">
        <f aca="false">HYPERLINK("#'Данные моделей'!A6784","Открыть")</f>
        <v>Открыть</v>
      </c>
      <c r="H127" s="6" t="str">
        <f aca="false">HYPERLINK("#'Данные моделей'!A6809","Открыть")</f>
        <v>Открыть</v>
      </c>
      <c r="I127" s="7" t="s">
        <v>17</v>
      </c>
    </row>
    <row r="128" customFormat="false" ht="49" hidden="false" customHeight="true" outlineLevel="0" collapsed="false">
      <c r="A128" s="3" t="str">
        <f aca="false">HYPERLINK("#'Данные моделей'!A6826","HX-PA-18-T")</f>
        <v>HX-PA-18-T</v>
      </c>
      <c r="B128" s="1" t="s">
        <v>168</v>
      </c>
      <c r="C128" s="9" t="n">
        <v>18</v>
      </c>
      <c r="D128" s="9" t="s">
        <v>99</v>
      </c>
      <c r="E128" s="1" t="s">
        <v>169</v>
      </c>
      <c r="F128" s="1" t="s">
        <v>97</v>
      </c>
      <c r="G128" s="3" t="str">
        <f aca="false">HYPERLINK("#'Данные моделей'!A6829","Открыть")</f>
        <v>Открыть</v>
      </c>
      <c r="H128" s="3" t="str">
        <f aca="false">HYPERLINK("#'Данные моделей'!A6856","Открыть")</f>
        <v>Открыть</v>
      </c>
      <c r="I128" s="1" t="s">
        <v>17</v>
      </c>
    </row>
    <row r="129" customFormat="false" ht="49" hidden="false" customHeight="true" outlineLevel="0" collapsed="false">
      <c r="A129" s="6" t="str">
        <f aca="false">HYPERLINK("#'Данные моделей'!A6867","HX-PA-33-T")</f>
        <v>HX-PA-33-T</v>
      </c>
      <c r="B129" s="7" t="s">
        <v>168</v>
      </c>
      <c r="C129" s="8" t="n">
        <v>33</v>
      </c>
      <c r="D129" s="8" t="s">
        <v>99</v>
      </c>
      <c r="E129" s="7" t="s">
        <v>169</v>
      </c>
      <c r="F129" s="7" t="s">
        <v>97</v>
      </c>
      <c r="G129" s="6" t="str">
        <f aca="false">HYPERLINK("#'Данные моделей'!A6870","Открыть")</f>
        <v>Открыть</v>
      </c>
      <c r="H129" s="6" t="str">
        <f aca="false">HYPERLINK("#'Данные моделей'!A6897","Открыть")</f>
        <v>Открыть</v>
      </c>
      <c r="I129" s="7" t="s">
        <v>17</v>
      </c>
    </row>
    <row r="130" customFormat="false" ht="49" hidden="false" customHeight="true" outlineLevel="0" collapsed="false">
      <c r="A130" s="3" t="str">
        <f aca="false">HYPERLINK("#'Данные моделей'!A6908","HX-PA-45-T")</f>
        <v>HX-PA-45-T</v>
      </c>
      <c r="B130" s="1" t="s">
        <v>168</v>
      </c>
      <c r="C130" s="9" t="n">
        <v>45</v>
      </c>
      <c r="D130" s="9" t="s">
        <v>99</v>
      </c>
      <c r="E130" s="1" t="s">
        <v>169</v>
      </c>
      <c r="F130" s="1" t="s">
        <v>97</v>
      </c>
      <c r="G130" s="3" t="str">
        <f aca="false">HYPERLINK("#'Данные моделей'!A6911","Открыть")</f>
        <v>Открыть</v>
      </c>
      <c r="H130" s="3" t="str">
        <f aca="false">HYPERLINK("#'Данные моделей'!A6938","Открыть")</f>
        <v>Открыть</v>
      </c>
      <c r="I130" s="1" t="s">
        <v>17</v>
      </c>
    </row>
    <row r="131" customFormat="false" ht="49" hidden="false" customHeight="true" outlineLevel="0" collapsed="false">
      <c r="A131" s="6" t="str">
        <f aca="false">HYPERLINK("#'Данные моделей'!A6949","HX-PA-65-T")</f>
        <v>HX-PA-65-T</v>
      </c>
      <c r="B131" s="7" t="s">
        <v>168</v>
      </c>
      <c r="C131" s="8" t="n">
        <v>65</v>
      </c>
      <c r="D131" s="8" t="s">
        <v>99</v>
      </c>
      <c r="E131" s="7" t="s">
        <v>169</v>
      </c>
      <c r="F131" s="7" t="s">
        <v>97</v>
      </c>
      <c r="G131" s="6" t="str">
        <f aca="false">HYPERLINK("#'Данные моделей'!A6952","Открыть")</f>
        <v>Открыть</v>
      </c>
      <c r="H131" s="6" t="str">
        <f aca="false">HYPERLINK("#'Данные моделей'!A6979","Открыть")</f>
        <v>Открыть</v>
      </c>
      <c r="I131" s="7" t="s">
        <v>17</v>
      </c>
    </row>
    <row r="132" customFormat="false" ht="49" hidden="false" customHeight="true" outlineLevel="0" collapsed="false">
      <c r="A132" s="3" t="str">
        <f aca="false">HYPERLINK("#'Данные моделей'!A6990","HX-PA-70-T")</f>
        <v>HX-PA-70-T</v>
      </c>
      <c r="B132" s="1" t="s">
        <v>168</v>
      </c>
      <c r="C132" s="9" t="n">
        <v>70</v>
      </c>
      <c r="D132" s="9" t="s">
        <v>99</v>
      </c>
      <c r="E132" s="1" t="s">
        <v>169</v>
      </c>
      <c r="F132" s="1" t="s">
        <v>97</v>
      </c>
      <c r="G132" s="3" t="str">
        <f aca="false">HYPERLINK("#'Данные моделей'!A6993","Открыть")</f>
        <v>Открыть</v>
      </c>
      <c r="H132" s="3" t="str">
        <f aca="false">HYPERLINK("#'Данные моделей'!A7020","Открыть")</f>
        <v>Открыть</v>
      </c>
      <c r="I132" s="1" t="s">
        <v>17</v>
      </c>
    </row>
    <row r="133" customFormat="false" ht="49" hidden="false" customHeight="true" outlineLevel="0" collapsed="false">
      <c r="A133" s="6" t="str">
        <f aca="false">HYPERLINK("#'Данные моделей'!A7031","HX-PA-90-T")</f>
        <v>HX-PA-90-T</v>
      </c>
      <c r="B133" s="7" t="s">
        <v>168</v>
      </c>
      <c r="C133" s="8" t="n">
        <v>90</v>
      </c>
      <c r="D133" s="8" t="s">
        <v>99</v>
      </c>
      <c r="E133" s="7" t="s">
        <v>169</v>
      </c>
      <c r="F133" s="7" t="s">
        <v>97</v>
      </c>
      <c r="G133" s="6" t="str">
        <f aca="false">HYPERLINK("#'Данные моделей'!A7034","Открыть")</f>
        <v>Открыть</v>
      </c>
      <c r="H133" s="6" t="str">
        <f aca="false">HYPERLINK("#'Данные моделей'!A7061","Открыть")</f>
        <v>Открыть</v>
      </c>
      <c r="I133" s="7" t="s">
        <v>17</v>
      </c>
    </row>
    <row r="134" customFormat="false" ht="49" hidden="false" customHeight="true" outlineLevel="0" collapsed="false">
      <c r="A134" s="3" t="str">
        <f aca="false">HYPERLINK("#'Данные моделей'!A7072","HX-PA-170-T")</f>
        <v>HX-PA-170-T</v>
      </c>
      <c r="B134" s="1" t="s">
        <v>168</v>
      </c>
      <c r="C134" s="9" t="n">
        <v>170</v>
      </c>
      <c r="D134" s="9" t="s">
        <v>99</v>
      </c>
      <c r="E134" s="1" t="s">
        <v>169</v>
      </c>
      <c r="F134" s="1" t="s">
        <v>97</v>
      </c>
      <c r="G134" s="3" t="str">
        <f aca="false">HYPERLINK("#'Данные моделей'!A7075","Открыть")</f>
        <v>Открыть</v>
      </c>
      <c r="H134" s="3" t="str">
        <f aca="false">HYPERLINK("#'Данные моделей'!A7102","Открыть")</f>
        <v>Открыть</v>
      </c>
      <c r="I134" s="1" t="s">
        <v>17</v>
      </c>
    </row>
    <row r="135" customFormat="false" ht="49" hidden="false" customHeight="true" outlineLevel="0" collapsed="false">
      <c r="A135" s="6" t="str">
        <f aca="false">HYPERLINK("#'Данные моделей'!A7113","HX-PA-340-T")</f>
        <v>HX-PA-340-T</v>
      </c>
      <c r="B135" s="7" t="s">
        <v>168</v>
      </c>
      <c r="C135" s="8" t="n">
        <v>340</v>
      </c>
      <c r="D135" s="8" t="s">
        <v>99</v>
      </c>
      <c r="E135" s="7" t="s">
        <v>169</v>
      </c>
      <c r="F135" s="7" t="s">
        <v>97</v>
      </c>
      <c r="G135" s="6" t="str">
        <f aca="false">HYPERLINK("#'Данные моделей'!A7116","Открыть")</f>
        <v>Открыть</v>
      </c>
      <c r="H135" s="6" t="str">
        <f aca="false">HYPERLINK("#'Данные моделей'!A7143","Открыть")</f>
        <v>Открыть</v>
      </c>
      <c r="I135" s="7" t="s">
        <v>17</v>
      </c>
    </row>
    <row r="136" customFormat="false" ht="49" hidden="false" customHeight="true" outlineLevel="0" collapsed="false">
      <c r="A136" s="3" t="str">
        <f aca="false">HYPERLINK("#'Данные моделей'!A7154","HX-IC-C1-S")</f>
        <v>HX-IC-C1-S</v>
      </c>
      <c r="B136" s="1" t="s">
        <v>170</v>
      </c>
      <c r="C136" s="9" t="s">
        <v>99</v>
      </c>
      <c r="D136" s="9" t="n">
        <v>1</v>
      </c>
      <c r="E136" s="1" t="s">
        <v>171</v>
      </c>
      <c r="F136" s="1" t="s">
        <v>104</v>
      </c>
      <c r="G136" s="3" t="str">
        <f aca="false">HYPERLINK("#'Данные моделей'!A7157","Открыть")</f>
        <v>Открыть</v>
      </c>
      <c r="H136" s="3" t="str">
        <f aca="false">HYPERLINK("#'Данные моделей'!A7175","Открыть")</f>
        <v>Открыть</v>
      </c>
      <c r="I136" s="1" t="s">
        <v>17</v>
      </c>
    </row>
    <row r="137" customFormat="false" ht="49" hidden="false" customHeight="true" outlineLevel="0" collapsed="false">
      <c r="A137" s="6" t="str">
        <f aca="false">HYPERLINK("#'Данные моделей'!A7186","HX-IC-C3-S")</f>
        <v>HX-IC-C3-S</v>
      </c>
      <c r="B137" s="7" t="s">
        <v>170</v>
      </c>
      <c r="C137" s="8" t="s">
        <v>99</v>
      </c>
      <c r="D137" s="8" t="n">
        <v>3</v>
      </c>
      <c r="E137" s="7" t="s">
        <v>171</v>
      </c>
      <c r="F137" s="7" t="s">
        <v>104</v>
      </c>
      <c r="G137" s="6" t="str">
        <f aca="false">HYPERLINK("#'Данные моделей'!A7189","Открыть")</f>
        <v>Открыть</v>
      </c>
      <c r="H137" s="6" t="str">
        <f aca="false">HYPERLINK("#'Данные моделей'!A7207","Открыть")</f>
        <v>Открыть</v>
      </c>
      <c r="I137" s="7" t="s">
        <v>17</v>
      </c>
    </row>
    <row r="138" customFormat="false" ht="49" hidden="false" customHeight="true" outlineLevel="0" collapsed="false">
      <c r="A138" s="3" t="str">
        <f aca="false">HYPERLINK("#'Данные моделей'!A7218","HX-IC-C5-S")</f>
        <v>HX-IC-C5-S</v>
      </c>
      <c r="B138" s="1" t="s">
        <v>170</v>
      </c>
      <c r="C138" s="9" t="s">
        <v>99</v>
      </c>
      <c r="D138" s="9" t="n">
        <v>5</v>
      </c>
      <c r="E138" s="1" t="s">
        <v>171</v>
      </c>
      <c r="F138" s="1" t="s">
        <v>104</v>
      </c>
      <c r="G138" s="3" t="str">
        <f aca="false">HYPERLINK("#'Данные моделей'!A7221","Открыть")</f>
        <v>Открыть</v>
      </c>
      <c r="H138" s="3" t="str">
        <f aca="false">HYPERLINK("#'Данные моделей'!A7239","Открыть")</f>
        <v>Открыть</v>
      </c>
      <c r="I138" s="1" t="s">
        <v>17</v>
      </c>
    </row>
    <row r="139" customFormat="false" ht="49" hidden="false" customHeight="true" outlineLevel="0" collapsed="false">
      <c r="A139" s="6" t="str">
        <f aca="false">HYPERLINK("#'Данные моделей'!A7250","HX-IC-C7-S")</f>
        <v>HX-IC-C7-S</v>
      </c>
      <c r="B139" s="7" t="s">
        <v>170</v>
      </c>
      <c r="C139" s="8" t="s">
        <v>99</v>
      </c>
      <c r="D139" s="8" t="n">
        <v>7</v>
      </c>
      <c r="E139" s="7" t="s">
        <v>171</v>
      </c>
      <c r="F139" s="7" t="s">
        <v>104</v>
      </c>
      <c r="G139" s="6" t="str">
        <f aca="false">HYPERLINK("#'Данные моделей'!A7253","Открыть")</f>
        <v>Открыть</v>
      </c>
      <c r="H139" s="6" t="str">
        <f aca="false">HYPERLINK("#'Данные моделей'!A7271","Открыть")</f>
        <v>Открыть</v>
      </c>
      <c r="I139" s="7" t="s">
        <v>17</v>
      </c>
    </row>
    <row r="140" customFormat="false" ht="49" hidden="false" customHeight="true" outlineLevel="0" collapsed="false">
      <c r="A140" s="3" t="str">
        <f aca="false">HYPERLINK("#'Данные моделей'!A7282","HX-IC-C1-S-110V")</f>
        <v>HX-IC-C1-S-110V</v>
      </c>
      <c r="B140" s="1" t="s">
        <v>170</v>
      </c>
      <c r="C140" s="9" t="s">
        <v>99</v>
      </c>
      <c r="D140" s="9" t="n">
        <v>1</v>
      </c>
      <c r="E140" s="1" t="s">
        <v>171</v>
      </c>
      <c r="F140" s="1" t="s">
        <v>172</v>
      </c>
      <c r="G140" s="3" t="str">
        <f aca="false">HYPERLINK("#'Данные моделей'!A7285","Открыть")</f>
        <v>Открыть</v>
      </c>
      <c r="H140" s="3" t="str">
        <f aca="false">HYPERLINK("#'Данные моделей'!A7304","Открыть")</f>
        <v>Открыть</v>
      </c>
      <c r="I140" s="1" t="s">
        <v>17</v>
      </c>
    </row>
    <row r="141" customFormat="false" ht="49" hidden="false" customHeight="true" outlineLevel="0" collapsed="false">
      <c r="A141" s="6" t="str">
        <f aca="false">HYPERLINK("#'Данные моделей'!A7315","HX-IC-C3-S-110V")</f>
        <v>HX-IC-C3-S-110V</v>
      </c>
      <c r="B141" s="7" t="s">
        <v>170</v>
      </c>
      <c r="C141" s="8" t="s">
        <v>99</v>
      </c>
      <c r="D141" s="8" t="n">
        <v>3</v>
      </c>
      <c r="E141" s="7" t="s">
        <v>171</v>
      </c>
      <c r="F141" s="7" t="s">
        <v>172</v>
      </c>
      <c r="G141" s="6" t="str">
        <f aca="false">HYPERLINK("#'Данные моделей'!A7318","Открыть")</f>
        <v>Открыть</v>
      </c>
      <c r="H141" s="6" t="str">
        <f aca="false">HYPERLINK("#'Данные моделей'!A7337","Открыть")</f>
        <v>Открыть</v>
      </c>
      <c r="I141" s="7" t="s">
        <v>17</v>
      </c>
    </row>
    <row r="142" customFormat="false" ht="49" hidden="false" customHeight="true" outlineLevel="0" collapsed="false">
      <c r="A142" s="3" t="str">
        <f aca="false">HYPERLINK("#'Данные моделей'!A7348","HX-IC-C4-S-110V")</f>
        <v>HX-IC-C4-S-110V</v>
      </c>
      <c r="B142" s="1" t="s">
        <v>170</v>
      </c>
      <c r="C142" s="9" t="s">
        <v>99</v>
      </c>
      <c r="D142" s="9" t="n">
        <v>4</v>
      </c>
      <c r="E142" s="1" t="s">
        <v>171</v>
      </c>
      <c r="F142" s="1" t="s">
        <v>172</v>
      </c>
      <c r="G142" s="3" t="str">
        <f aca="false">HYPERLINK("#'Данные моделей'!A7351","Открыть")</f>
        <v>Открыть</v>
      </c>
      <c r="H142" s="3" t="str">
        <f aca="false">HYPERLINK("#'Данные моделей'!A7370","Открыть")</f>
        <v>Открыть</v>
      </c>
      <c r="I142" s="1" t="s">
        <v>17</v>
      </c>
    </row>
    <row r="143" customFormat="false" ht="49" hidden="false" customHeight="true" outlineLevel="0" collapsed="false">
      <c r="A143" s="6" t="str">
        <f aca="false">HYPERLINK("#'Данные моделей'!A7381","HX-IP32-C8-S")</f>
        <v>HX-IP32-C8-S</v>
      </c>
      <c r="B143" s="7" t="s">
        <v>173</v>
      </c>
      <c r="C143" s="8" t="s">
        <v>99</v>
      </c>
      <c r="D143" s="8" t="n">
        <v>8</v>
      </c>
      <c r="E143" s="7" t="s">
        <v>171</v>
      </c>
      <c r="F143" s="7" t="s">
        <v>16</v>
      </c>
      <c r="G143" s="6" t="str">
        <f aca="false">HYPERLINK("#'Данные моделей'!A7384","Открыть")</f>
        <v>Открыть</v>
      </c>
      <c r="H143" s="6" t="str">
        <f aca="false">HYPERLINK("#'Данные моделей'!A7406","Открыть")</f>
        <v>Открыть</v>
      </c>
      <c r="I143" s="7" t="s">
        <v>17</v>
      </c>
    </row>
    <row r="144" customFormat="false" ht="49" hidden="false" customHeight="true" outlineLevel="0" collapsed="false">
      <c r="A144" s="3" t="str">
        <f aca="false">HYPERLINK("#'Данные моделей'!A7417","HX-IP32-C15-S")</f>
        <v>HX-IP32-C15-S</v>
      </c>
      <c r="B144" s="1" t="s">
        <v>173</v>
      </c>
      <c r="C144" s="9" t="s">
        <v>99</v>
      </c>
      <c r="D144" s="9" t="n">
        <v>15</v>
      </c>
      <c r="E144" s="1" t="s">
        <v>171</v>
      </c>
      <c r="F144" s="1" t="s">
        <v>16</v>
      </c>
      <c r="G144" s="3" t="str">
        <f aca="false">HYPERLINK("#'Данные моделей'!A7420","Открыть")</f>
        <v>Открыть</v>
      </c>
      <c r="H144" s="3" t="str">
        <f aca="false">HYPERLINK("#'Данные моделей'!A7442","Открыть")</f>
        <v>Открыть</v>
      </c>
      <c r="I144" s="1" t="s">
        <v>17</v>
      </c>
    </row>
    <row r="145" customFormat="false" ht="49" hidden="false" customHeight="true" outlineLevel="0" collapsed="false">
      <c r="A145" s="6" t="str">
        <f aca="false">HYPERLINK("#'Данные моделей'!A7453","HX-IP32-C20-T")</f>
        <v>HX-IP32-C20-T</v>
      </c>
      <c r="B145" s="7" t="s">
        <v>173</v>
      </c>
      <c r="C145" s="8" t="s">
        <v>99</v>
      </c>
      <c r="D145" s="8" t="n">
        <v>20</v>
      </c>
      <c r="E145" s="7" t="s">
        <v>171</v>
      </c>
      <c r="F145" s="7" t="s">
        <v>28</v>
      </c>
      <c r="G145" s="6" t="str">
        <f aca="false">HYPERLINK("#'Данные моделей'!A7456","Открыть")</f>
        <v>Открыть</v>
      </c>
      <c r="H145" s="6" t="str">
        <f aca="false">HYPERLINK("#'Данные моделей'!A7478","Открыть")</f>
        <v>Открыть</v>
      </c>
      <c r="I145" s="7" t="s">
        <v>17</v>
      </c>
    </row>
    <row r="146" customFormat="false" ht="49" hidden="false" customHeight="true" outlineLevel="0" collapsed="false">
      <c r="A146" s="3" t="str">
        <f aca="false">HYPERLINK("#'Данные моделей'!A7489","HX-IP32-C25-T")</f>
        <v>HX-IP32-C25-T</v>
      </c>
      <c r="B146" s="1" t="s">
        <v>173</v>
      </c>
      <c r="C146" s="9" t="s">
        <v>99</v>
      </c>
      <c r="D146" s="9" t="n">
        <v>25</v>
      </c>
      <c r="E146" s="1" t="s">
        <v>171</v>
      </c>
      <c r="F146" s="1" t="s">
        <v>28</v>
      </c>
      <c r="G146" s="3" t="str">
        <f aca="false">HYPERLINK("#'Данные моделей'!A7492","Открыть")</f>
        <v>Открыть</v>
      </c>
      <c r="H146" s="3" t="str">
        <f aca="false">HYPERLINK("#'Данные моделей'!A7514","Открыть")</f>
        <v>Открыть</v>
      </c>
      <c r="I146" s="1" t="s">
        <v>17</v>
      </c>
    </row>
    <row r="147" customFormat="false" ht="49" hidden="false" customHeight="true" outlineLevel="0" collapsed="false">
      <c r="A147" s="6" t="str">
        <f aca="false">HYPERLINK("#'Данные моделей'!A7525","HX-IP32-C30-T")</f>
        <v>HX-IP32-C30-T</v>
      </c>
      <c r="B147" s="7" t="s">
        <v>173</v>
      </c>
      <c r="C147" s="8" t="s">
        <v>99</v>
      </c>
      <c r="D147" s="8" t="n">
        <v>30</v>
      </c>
      <c r="E147" s="7" t="s">
        <v>171</v>
      </c>
      <c r="F147" s="7" t="s">
        <v>28</v>
      </c>
      <c r="G147" s="6" t="str">
        <f aca="false">HYPERLINK("#'Данные моделей'!A7528","Открыть")</f>
        <v>Открыть</v>
      </c>
      <c r="H147" s="6" t="str">
        <f aca="false">HYPERLINK("#'Данные моделей'!A7550","Открыть")</f>
        <v>Открыть</v>
      </c>
      <c r="I147" s="7" t="s">
        <v>17</v>
      </c>
    </row>
    <row r="148" customFormat="false" ht="49" hidden="false" customHeight="true" outlineLevel="0" collapsed="false">
      <c r="A148" s="3" t="str">
        <f aca="false">HYPERLINK("#'Данные моделей'!A7561","HX-FD-3.2")</f>
        <v>HX-FD-3.2</v>
      </c>
      <c r="B148" s="1" t="s">
        <v>174</v>
      </c>
      <c r="C148" s="9" t="n">
        <v>3.16</v>
      </c>
      <c r="D148" s="9" t="n">
        <v>1.98</v>
      </c>
      <c r="E148" s="1" t="s">
        <v>175</v>
      </c>
      <c r="F148" s="1" t="s">
        <v>176</v>
      </c>
      <c r="G148" s="3" t="str">
        <f aca="false">HYPERLINK("#'Данные моделей'!A7564","Открыть")</f>
        <v>Открыть</v>
      </c>
      <c r="H148" s="3" t="str">
        <f aca="false">HYPERLINK("#'Данные моделей'!A7593","Открыть")</f>
        <v>Открыть</v>
      </c>
      <c r="I148" s="1" t="s">
        <v>17</v>
      </c>
    </row>
    <row r="149" customFormat="false" ht="49" hidden="false" customHeight="true" outlineLevel="0" collapsed="false">
      <c r="A149" s="6" t="str">
        <f aca="false">HYPERLINK("#'Данные моделей'!A7605","HX-FD-4.4")</f>
        <v>HX-FD-4.4</v>
      </c>
      <c r="B149" s="7" t="s">
        <v>174</v>
      </c>
      <c r="C149" s="8" t="n">
        <v>4.36</v>
      </c>
      <c r="D149" s="8" t="n">
        <v>2.73</v>
      </c>
      <c r="E149" s="7" t="s">
        <v>175</v>
      </c>
      <c r="F149" s="7" t="s">
        <v>176</v>
      </c>
      <c r="G149" s="6" t="str">
        <f aca="false">HYPERLINK("#'Данные моделей'!A7608","Открыть")</f>
        <v>Открыть</v>
      </c>
      <c r="H149" s="6" t="str">
        <f aca="false">HYPERLINK("#'Данные моделей'!A7637","Открыть")</f>
        <v>Открыть</v>
      </c>
      <c r="I149" s="7" t="s">
        <v>17</v>
      </c>
    </row>
    <row r="150" customFormat="false" ht="49" hidden="false" customHeight="true" outlineLevel="0" collapsed="false">
      <c r="A150" s="3" t="str">
        <f aca="false">HYPERLINK("#'Данные моделей'!A7649","HX-FD-5.8")</f>
        <v>HX-FD-5.8</v>
      </c>
      <c r="B150" s="1" t="s">
        <v>174</v>
      </c>
      <c r="C150" s="9" t="n">
        <v>5.76</v>
      </c>
      <c r="D150" s="9" t="n">
        <v>3.6</v>
      </c>
      <c r="E150" s="1" t="s">
        <v>175</v>
      </c>
      <c r="F150" s="1" t="s">
        <v>176</v>
      </c>
      <c r="G150" s="3" t="str">
        <f aca="false">HYPERLINK("#'Данные моделей'!A7652","Открыть")</f>
        <v>Открыть</v>
      </c>
      <c r="H150" s="3" t="str">
        <f aca="false">HYPERLINK("#'Данные моделей'!A7681","Открыть")</f>
        <v>Открыть</v>
      </c>
      <c r="I150" s="1" t="s">
        <v>17</v>
      </c>
    </row>
    <row r="151" customFormat="false" ht="49" hidden="false" customHeight="true" outlineLevel="0" collapsed="false">
      <c r="A151" s="6" t="str">
        <f aca="false">HYPERLINK("#'Данные моделей'!A7693","HX-FD-7.2")</f>
        <v>HX-FD-7.2</v>
      </c>
      <c r="B151" s="7" t="s">
        <v>174</v>
      </c>
      <c r="C151" s="8" t="n">
        <v>7.2</v>
      </c>
      <c r="D151" s="8" t="n">
        <v>4.5</v>
      </c>
      <c r="E151" s="7" t="s">
        <v>175</v>
      </c>
      <c r="F151" s="7" t="s">
        <v>176</v>
      </c>
      <c r="G151" s="6" t="str">
        <f aca="false">HYPERLINK("#'Данные моделей'!A7696","Открыть")</f>
        <v>Открыть</v>
      </c>
      <c r="H151" s="6" t="str">
        <f aca="false">HYPERLINK("#'Данные моделей'!A7725","Открыть")</f>
        <v>Открыть</v>
      </c>
      <c r="I151" s="7" t="s">
        <v>17</v>
      </c>
    </row>
    <row r="152" customFormat="false" ht="49" hidden="false" customHeight="true" outlineLevel="0" collapsed="false">
      <c r="A152" s="3" t="str">
        <f aca="false">HYPERLINK("#'Данные моделей'!A7737","HX-FD-8.7")</f>
        <v>HX-FD-8.7</v>
      </c>
      <c r="B152" s="1" t="s">
        <v>174</v>
      </c>
      <c r="C152" s="9" t="n">
        <v>8.72</v>
      </c>
      <c r="D152" s="9" t="n">
        <v>5.45</v>
      </c>
      <c r="E152" s="1" t="s">
        <v>175</v>
      </c>
      <c r="F152" s="1" t="s">
        <v>176</v>
      </c>
      <c r="G152" s="3" t="str">
        <f aca="false">HYPERLINK("#'Данные моделей'!A7740","Открыть")</f>
        <v>Открыть</v>
      </c>
      <c r="H152" s="3" t="str">
        <f aca="false">HYPERLINK("#'Данные моделей'!A7769","Открыть")</f>
        <v>Открыть</v>
      </c>
      <c r="I152" s="1" t="s">
        <v>17</v>
      </c>
    </row>
    <row r="153" customFormat="false" ht="49" hidden="false" customHeight="true" outlineLevel="0" collapsed="false">
      <c r="A153" s="6" t="str">
        <f aca="false">HYPERLINK("#'Данные моделей'!A7781","HX-FD-11.5")</f>
        <v>HX-FD-11.5</v>
      </c>
      <c r="B153" s="7" t="s">
        <v>174</v>
      </c>
      <c r="C153" s="8" t="n">
        <v>11.52</v>
      </c>
      <c r="D153" s="8" t="n">
        <v>7.2</v>
      </c>
      <c r="E153" s="7" t="s">
        <v>175</v>
      </c>
      <c r="F153" s="7" t="s">
        <v>176</v>
      </c>
      <c r="G153" s="6" t="str">
        <f aca="false">HYPERLINK("#'Данные моделей'!A7784","Открыть")</f>
        <v>Открыть</v>
      </c>
      <c r="H153" s="6" t="str">
        <f aca="false">HYPERLINK("#'Данные моделей'!A7813","Открыть")</f>
        <v>Открыть</v>
      </c>
      <c r="I153" s="7" t="s">
        <v>17</v>
      </c>
    </row>
    <row r="154" customFormat="false" ht="49" hidden="false" customHeight="true" outlineLevel="0" collapsed="false">
      <c r="A154" s="3" t="str">
        <f aca="false">HYPERLINK("#'Данные моделей'!A7825","HX-FD-14.4")</f>
        <v>HX-FD-14.4</v>
      </c>
      <c r="B154" s="1" t="s">
        <v>174</v>
      </c>
      <c r="C154" s="9" t="n">
        <v>14.4</v>
      </c>
      <c r="D154" s="9" t="n">
        <v>9</v>
      </c>
      <c r="E154" s="1" t="s">
        <v>175</v>
      </c>
      <c r="F154" s="1" t="s">
        <v>176</v>
      </c>
      <c r="G154" s="3" t="str">
        <f aca="false">HYPERLINK("#'Данные моделей'!A7828","Открыть")</f>
        <v>Открыть</v>
      </c>
      <c r="H154" s="3" t="str">
        <f aca="false">HYPERLINK("#'Данные моделей'!A7857","Открыть")</f>
        <v>Открыть</v>
      </c>
      <c r="I154" s="1" t="s">
        <v>17</v>
      </c>
    </row>
    <row r="155" customFormat="false" ht="49" hidden="false" customHeight="true" outlineLevel="0" collapsed="false">
      <c r="A155" s="6" t="str">
        <f aca="false">HYPERLINK("#'Данные моделей'!A7869","HX-FD-17.3")</f>
        <v>HX-FD-17.3</v>
      </c>
      <c r="B155" s="7" t="s">
        <v>174</v>
      </c>
      <c r="C155" s="8" t="n">
        <v>17.28</v>
      </c>
      <c r="D155" s="8" t="n">
        <v>10.8</v>
      </c>
      <c r="E155" s="7" t="s">
        <v>175</v>
      </c>
      <c r="F155" s="7" t="s">
        <v>176</v>
      </c>
      <c r="G155" s="6" t="str">
        <f aca="false">HYPERLINK("#'Данные моделей'!A7872","Открыть")</f>
        <v>Открыть</v>
      </c>
      <c r="H155" s="6" t="str">
        <f aca="false">HYPERLINK("#'Данные моделей'!A7901","Открыть")</f>
        <v>Открыть</v>
      </c>
      <c r="I155" s="7" t="s">
        <v>17</v>
      </c>
    </row>
    <row r="156" customFormat="false" ht="49" hidden="false" customHeight="true" outlineLevel="0" collapsed="false">
      <c r="A156" s="3" t="str">
        <f aca="false">HYPERLINK("#'Данные моделей'!A7913","HX-FD-20.2")</f>
        <v>HX-FD-20.2</v>
      </c>
      <c r="B156" s="1" t="s">
        <v>174</v>
      </c>
      <c r="C156" s="9" t="n">
        <v>20.16</v>
      </c>
      <c r="D156" s="9" t="n">
        <v>12.6</v>
      </c>
      <c r="E156" s="1" t="s">
        <v>175</v>
      </c>
      <c r="F156" s="1" t="s">
        <v>176</v>
      </c>
      <c r="G156" s="3" t="str">
        <f aca="false">HYPERLINK("#'Данные моделей'!A7916","Открыть")</f>
        <v>Открыть</v>
      </c>
      <c r="H156" s="3" t="str">
        <f aca="false">HYPERLINK("#'Данные моделей'!A7945","Открыть")</f>
        <v>Открыть</v>
      </c>
      <c r="I156" s="1" t="s">
        <v>17</v>
      </c>
    </row>
    <row r="157" customFormat="false" ht="49" hidden="false" customHeight="true" outlineLevel="0" collapsed="false">
      <c r="A157" s="6" t="str">
        <f aca="false">HYPERLINK("#'Данные моделей'!A7957","HX-FD19-4.5")</f>
        <v>HX-FD19-4.5</v>
      </c>
      <c r="B157" s="7" t="s">
        <v>177</v>
      </c>
      <c r="C157" s="8" t="n">
        <v>4.5</v>
      </c>
      <c r="D157" s="8" t="n">
        <v>2.9</v>
      </c>
      <c r="E157" s="7" t="s">
        <v>175</v>
      </c>
      <c r="F157" s="7" t="s">
        <v>178</v>
      </c>
      <c r="G157" s="6" t="str">
        <f aca="false">HYPERLINK("#'Данные моделей'!A7960","Открыть")</f>
        <v>Открыть</v>
      </c>
      <c r="H157" s="6" t="str">
        <f aca="false">HYPERLINK("#'Данные моделей'!A7991","Открыть")</f>
        <v>Открыть</v>
      </c>
      <c r="I157" s="7" t="s">
        <v>17</v>
      </c>
    </row>
    <row r="158" customFormat="false" ht="49" hidden="false" customHeight="true" outlineLevel="0" collapsed="false">
      <c r="A158" s="3" t="str">
        <f aca="false">HYPERLINK("#'Данные моделей'!A8003","HX-FD19-5.6")</f>
        <v>HX-FD19-5.6</v>
      </c>
      <c r="B158" s="1" t="s">
        <v>177</v>
      </c>
      <c r="C158" s="9" t="n">
        <v>5.6</v>
      </c>
      <c r="D158" s="9" t="n">
        <v>3.8</v>
      </c>
      <c r="E158" s="1" t="s">
        <v>175</v>
      </c>
      <c r="F158" s="1" t="s">
        <v>178</v>
      </c>
      <c r="G158" s="3" t="str">
        <f aca="false">HYPERLINK("#'Данные моделей'!A8006","Открыть")</f>
        <v>Открыть</v>
      </c>
      <c r="H158" s="3" t="str">
        <f aca="false">HYPERLINK("#'Данные моделей'!A8036","Открыть")</f>
        <v>Открыть</v>
      </c>
      <c r="I158" s="1" t="s">
        <v>17</v>
      </c>
    </row>
    <row r="159" customFormat="false" ht="49" hidden="false" customHeight="true" outlineLevel="0" collapsed="false">
      <c r="A159" s="6" t="str">
        <f aca="false">HYPERLINK("#'Данные моделей'!A8048","HX-FD19-7")</f>
        <v>HX-FD19-7</v>
      </c>
      <c r="B159" s="7" t="s">
        <v>177</v>
      </c>
      <c r="C159" s="8" t="n">
        <v>7</v>
      </c>
      <c r="D159" s="8" t="n">
        <v>4.8</v>
      </c>
      <c r="E159" s="7" t="s">
        <v>175</v>
      </c>
      <c r="F159" s="7" t="s">
        <v>178</v>
      </c>
      <c r="G159" s="6" t="str">
        <f aca="false">HYPERLINK("#'Данные моделей'!A8051","Открыть")</f>
        <v>Открыть</v>
      </c>
      <c r="H159" s="6" t="str">
        <f aca="false">HYPERLINK("#'Данные моделей'!A8081","Открыть")</f>
        <v>Открыть</v>
      </c>
      <c r="I159" s="7" t="s">
        <v>17</v>
      </c>
    </row>
    <row r="160" customFormat="false" ht="49" hidden="false" customHeight="true" outlineLevel="0" collapsed="false">
      <c r="A160" s="3" t="str">
        <f aca="false">HYPERLINK("#'Данные моделей'!A8093","HX-FD19-8.6")</f>
        <v>HX-FD19-8.6</v>
      </c>
      <c r="B160" s="1" t="s">
        <v>177</v>
      </c>
      <c r="C160" s="9" t="n">
        <v>8.6</v>
      </c>
      <c r="D160" s="9" t="n">
        <v>5.6</v>
      </c>
      <c r="E160" s="1" t="s">
        <v>175</v>
      </c>
      <c r="F160" s="1" t="s">
        <v>178</v>
      </c>
      <c r="G160" s="3" t="str">
        <f aca="false">HYPERLINK("#'Данные моделей'!A8096","Открыть")</f>
        <v>Открыть</v>
      </c>
      <c r="H160" s="3" t="str">
        <f aca="false">HYPERLINK("#'Данные моделей'!A8126","Открыть")</f>
        <v>Открыть</v>
      </c>
      <c r="I160" s="1" t="s">
        <v>17</v>
      </c>
    </row>
    <row r="161" customFormat="false" ht="49" hidden="false" customHeight="true" outlineLevel="0" collapsed="false">
      <c r="A161" s="6" t="str">
        <f aca="false">HYPERLINK("#'Данные моделей'!A8138","HX-FD19-11")</f>
        <v>HX-FD19-11</v>
      </c>
      <c r="B161" s="7" t="s">
        <v>177</v>
      </c>
      <c r="C161" s="8" t="n">
        <v>11</v>
      </c>
      <c r="D161" s="8" t="n">
        <v>6.5</v>
      </c>
      <c r="E161" s="7" t="s">
        <v>175</v>
      </c>
      <c r="F161" s="7" t="s">
        <v>178</v>
      </c>
      <c r="G161" s="6" t="str">
        <f aca="false">HYPERLINK("#'Данные моделей'!A8141","Открыть")</f>
        <v>Открыть</v>
      </c>
      <c r="H161" s="6" t="str">
        <f aca="false">HYPERLINK("#'Данные моделей'!A8171","Открыть")</f>
        <v>Открыть</v>
      </c>
      <c r="I161" s="7" t="s">
        <v>17</v>
      </c>
    </row>
    <row r="162" customFormat="false" ht="49" hidden="false" customHeight="true" outlineLevel="0" collapsed="false">
      <c r="A162" s="3" t="str">
        <f aca="false">HYPERLINK("#'Данные моделей'!A8183","HX-FD19-13.6")</f>
        <v>HX-FD19-13.6</v>
      </c>
      <c r="B162" s="1" t="s">
        <v>177</v>
      </c>
      <c r="C162" s="9" t="n">
        <v>13.6</v>
      </c>
      <c r="D162" s="9" t="n">
        <v>8.1</v>
      </c>
      <c r="E162" s="1" t="s">
        <v>175</v>
      </c>
      <c r="F162" s="1" t="s">
        <v>178</v>
      </c>
      <c r="G162" s="3" t="str">
        <f aca="false">HYPERLINK("#'Данные моделей'!A8186","Открыть")</f>
        <v>Открыть</v>
      </c>
      <c r="H162" s="3" t="str">
        <f aca="false">HYPERLINK("#'Данные моделей'!A8216","Открыть")</f>
        <v>Открыть</v>
      </c>
      <c r="I162" s="1" t="s">
        <v>17</v>
      </c>
    </row>
    <row r="163" customFormat="false" ht="49" hidden="false" customHeight="true" outlineLevel="0" collapsed="false">
      <c r="A163" s="6" t="str">
        <f aca="false">HYPERLINK("#'Данные моделей'!A8228","HX-FDH-5.5")</f>
        <v>HX-FDH-5.5</v>
      </c>
      <c r="B163" s="7" t="s">
        <v>179</v>
      </c>
      <c r="C163" s="8" t="n">
        <v>5.5</v>
      </c>
      <c r="D163" s="8" t="n">
        <v>3.7</v>
      </c>
      <c r="E163" s="7" t="s">
        <v>180</v>
      </c>
      <c r="F163" s="7" t="s">
        <v>181</v>
      </c>
      <c r="G163" s="6" t="str">
        <f aca="false">HYPERLINK("#'Данные моделей'!A8231","Открыть")</f>
        <v>Открыть</v>
      </c>
      <c r="H163" s="6" t="str">
        <f aca="false">HYPERLINK("#'Данные моделей'!A8256","Открыть")</f>
        <v>Открыть</v>
      </c>
      <c r="I163" s="7" t="s">
        <v>17</v>
      </c>
    </row>
    <row r="164" customFormat="false" ht="49" hidden="false" customHeight="true" outlineLevel="0" collapsed="false">
      <c r="A164" s="3" t="str">
        <f aca="false">HYPERLINK("#'Данные моделей'!A8278","HX-FDH-6.5")</f>
        <v>HX-FDH-6.5</v>
      </c>
      <c r="B164" s="1" t="s">
        <v>179</v>
      </c>
      <c r="C164" s="9" t="n">
        <v>6.5</v>
      </c>
      <c r="D164" s="9" t="n">
        <v>4.3</v>
      </c>
      <c r="E164" s="1" t="s">
        <v>180</v>
      </c>
      <c r="F164" s="1" t="s">
        <v>181</v>
      </c>
      <c r="G164" s="3" t="str">
        <f aca="false">HYPERLINK("#'Данные моделей'!A8281","Открыть")</f>
        <v>Открыть</v>
      </c>
      <c r="H164" s="3" t="str">
        <f aca="false">HYPERLINK("#'Данные моделей'!A8306","Открыть")</f>
        <v>Открыть</v>
      </c>
      <c r="I164" s="1" t="s">
        <v>17</v>
      </c>
    </row>
    <row r="165" customFormat="false" ht="49" hidden="false" customHeight="true" outlineLevel="0" collapsed="false">
      <c r="A165" s="6" t="str">
        <f aca="false">HYPERLINK("#'Данные моделей'!A8328","HX-FDH-7.5")</f>
        <v>HX-FDH-7.5</v>
      </c>
      <c r="B165" s="7" t="s">
        <v>179</v>
      </c>
      <c r="C165" s="8" t="n">
        <v>7.5</v>
      </c>
      <c r="D165" s="8" t="n">
        <v>4.9</v>
      </c>
      <c r="E165" s="7" t="s">
        <v>180</v>
      </c>
      <c r="F165" s="7" t="s">
        <v>181</v>
      </c>
      <c r="G165" s="6" t="str">
        <f aca="false">HYPERLINK("#'Данные моделей'!A8331","Открыть")</f>
        <v>Открыть</v>
      </c>
      <c r="H165" s="6" t="str">
        <f aca="false">HYPERLINK("#'Данные моделей'!A8356","Открыть")</f>
        <v>Открыть</v>
      </c>
      <c r="I165" s="7" t="s">
        <v>17</v>
      </c>
    </row>
    <row r="166" customFormat="false" ht="49" hidden="false" customHeight="true" outlineLevel="0" collapsed="false">
      <c r="A166" s="3" t="str">
        <f aca="false">HYPERLINK("#'Данные моделей'!A8378","HX-FDH-11.3")</f>
        <v>HX-FDH-11.3</v>
      </c>
      <c r="B166" s="1" t="s">
        <v>179</v>
      </c>
      <c r="C166" s="9" t="n">
        <v>11.3</v>
      </c>
      <c r="D166" s="9" t="n">
        <v>7.5</v>
      </c>
      <c r="E166" s="1" t="s">
        <v>180</v>
      </c>
      <c r="F166" s="1" t="s">
        <v>181</v>
      </c>
      <c r="G166" s="3" t="str">
        <f aca="false">HYPERLINK("#'Данные моделей'!A8381","Открыть")</f>
        <v>Открыть</v>
      </c>
      <c r="H166" s="3" t="str">
        <f aca="false">HYPERLINK("#'Данные моделей'!A8406","Открыть")</f>
        <v>Открыть</v>
      </c>
      <c r="I166" s="1" t="s">
        <v>17</v>
      </c>
    </row>
    <row r="167" customFormat="false" ht="49" hidden="false" customHeight="true" outlineLevel="0" collapsed="false">
      <c r="A167" s="6" t="str">
        <f aca="false">HYPERLINK("#'Данные моделей'!A8428","HX-FDH-13.9")</f>
        <v>HX-FDH-13.9</v>
      </c>
      <c r="B167" s="7" t="s">
        <v>179</v>
      </c>
      <c r="C167" s="8" t="n">
        <v>13.9</v>
      </c>
      <c r="D167" s="8" t="n">
        <v>9.3</v>
      </c>
      <c r="E167" s="7" t="s">
        <v>180</v>
      </c>
      <c r="F167" s="7" t="s">
        <v>181</v>
      </c>
      <c r="G167" s="6" t="str">
        <f aca="false">HYPERLINK("#'Данные моделей'!A8431","Открыть")</f>
        <v>Открыть</v>
      </c>
      <c r="H167" s="6" t="str">
        <f aca="false">HYPERLINK("#'Данные моделей'!A8456","Открыть")</f>
        <v>Открыть</v>
      </c>
      <c r="I167" s="7" t="s">
        <v>17</v>
      </c>
    </row>
    <row r="168" customFormat="false" ht="49" hidden="false" customHeight="true" outlineLevel="0" collapsed="false">
      <c r="A168" s="3" t="str">
        <f aca="false">HYPERLINK("#'Данные моделей'!A8478","HX-FDH-16.9")</f>
        <v>HX-FDH-16.9</v>
      </c>
      <c r="B168" s="1" t="s">
        <v>179</v>
      </c>
      <c r="C168" s="9" t="n">
        <v>16.9</v>
      </c>
      <c r="D168" s="9" t="n">
        <v>11.4</v>
      </c>
      <c r="E168" s="1" t="s">
        <v>180</v>
      </c>
      <c r="F168" s="1" t="s">
        <v>181</v>
      </c>
      <c r="G168" s="3" t="str">
        <f aca="false">HYPERLINK("#'Данные моделей'!A8481","Открыть")</f>
        <v>Открыть</v>
      </c>
      <c r="H168" s="3" t="str">
        <f aca="false">HYPERLINK("#'Данные моделей'!A8506","Открыть")</f>
        <v>Открыть</v>
      </c>
      <c r="I168" s="1" t="s">
        <v>17</v>
      </c>
    </row>
    <row r="169" customFormat="false" ht="49" hidden="false" customHeight="true" outlineLevel="0" collapsed="false">
      <c r="A169" s="6" t="str">
        <f aca="false">HYPERLINK("#'Данные моделей'!A8528","HX-FDH-19.1")</f>
        <v>HX-FDH-19.1</v>
      </c>
      <c r="B169" s="7" t="s">
        <v>179</v>
      </c>
      <c r="C169" s="8" t="n">
        <v>19.1</v>
      </c>
      <c r="D169" s="8" t="n">
        <v>12.8</v>
      </c>
      <c r="E169" s="7" t="s">
        <v>180</v>
      </c>
      <c r="F169" s="7" t="s">
        <v>181</v>
      </c>
      <c r="G169" s="6" t="str">
        <f aca="false">HYPERLINK("#'Данные моделей'!A8531","Открыть")</f>
        <v>Открыть</v>
      </c>
      <c r="H169" s="6" t="str">
        <f aca="false">HYPERLINK("#'Данные моделей'!A8556","Открыть")</f>
        <v>Открыть</v>
      </c>
      <c r="I169" s="7" t="s">
        <v>17</v>
      </c>
    </row>
    <row r="170" customFormat="false" ht="49" hidden="false" customHeight="true" outlineLevel="0" collapsed="false">
      <c r="A170" s="3" t="str">
        <f aca="false">HYPERLINK("#'Данные моделей'!A8578","HX-FDH-22.1")</f>
        <v>HX-FDH-22.1</v>
      </c>
      <c r="B170" s="1" t="s">
        <v>179</v>
      </c>
      <c r="C170" s="9" t="n">
        <v>22.1</v>
      </c>
      <c r="D170" s="9" t="n">
        <v>14.6</v>
      </c>
      <c r="E170" s="1" t="s">
        <v>180</v>
      </c>
      <c r="F170" s="1" t="s">
        <v>181</v>
      </c>
      <c r="G170" s="3" t="str">
        <f aca="false">HYPERLINK("#'Данные моделей'!A8581","Открыть")</f>
        <v>Открыть</v>
      </c>
      <c r="H170" s="3" t="str">
        <f aca="false">HYPERLINK("#'Данные моделей'!A8606","Открыть")</f>
        <v>Открыть</v>
      </c>
      <c r="I170" s="1" t="s">
        <v>17</v>
      </c>
    </row>
    <row r="171" customFormat="false" ht="49" hidden="false" customHeight="true" outlineLevel="0" collapsed="false">
      <c r="A171" s="6" t="str">
        <f aca="false">HYPERLINK("#'Данные моделей'!A8628","HX-FDH-24.2")</f>
        <v>HX-FDH-24.2</v>
      </c>
      <c r="B171" s="7" t="s">
        <v>179</v>
      </c>
      <c r="C171" s="8" t="n">
        <v>24.2</v>
      </c>
      <c r="D171" s="8" t="n">
        <v>15.9</v>
      </c>
      <c r="E171" s="7" t="s">
        <v>180</v>
      </c>
      <c r="F171" s="7" t="s">
        <v>181</v>
      </c>
      <c r="G171" s="6" t="str">
        <f aca="false">HYPERLINK("#'Данные моделей'!A8631","Открыть")</f>
        <v>Открыть</v>
      </c>
      <c r="H171" s="6" t="str">
        <f aca="false">HYPERLINK("#'Данные моделей'!A8656","Открыть")</f>
        <v>Открыть</v>
      </c>
      <c r="I171" s="7" t="s">
        <v>17</v>
      </c>
    </row>
    <row r="172" customFormat="false" ht="49" hidden="false" customHeight="true" outlineLevel="0" collapsed="false">
      <c r="A172" s="3" t="str">
        <f aca="false">HYPERLINK("#'Данные моделей'!A8678","HX-FDH-26.7")</f>
        <v>HX-FDH-26.7</v>
      </c>
      <c r="B172" s="1" t="s">
        <v>179</v>
      </c>
      <c r="C172" s="9" t="n">
        <v>26.7</v>
      </c>
      <c r="D172" s="9" t="n">
        <v>17.7</v>
      </c>
      <c r="E172" s="1" t="s">
        <v>180</v>
      </c>
      <c r="F172" s="1" t="s">
        <v>181</v>
      </c>
      <c r="G172" s="3" t="str">
        <f aca="false">HYPERLINK("#'Данные моделей'!A8681","Открыть")</f>
        <v>Открыть</v>
      </c>
      <c r="H172" s="3" t="str">
        <f aca="false">HYPERLINK("#'Данные моделей'!A8706","Открыть")</f>
        <v>Открыть</v>
      </c>
      <c r="I172" s="1" t="s">
        <v>17</v>
      </c>
    </row>
    <row r="173" customFormat="false" ht="49" hidden="false" customHeight="true" outlineLevel="0" collapsed="false">
      <c r="A173" s="6" t="str">
        <f aca="false">HYPERLINK("#'Данные моделей'!A8728","HX-FDH-30.7")</f>
        <v>HX-FDH-30.7</v>
      </c>
      <c r="B173" s="7" t="s">
        <v>179</v>
      </c>
      <c r="C173" s="8" t="n">
        <v>30.7</v>
      </c>
      <c r="D173" s="8" t="n">
        <v>20.1</v>
      </c>
      <c r="E173" s="7" t="s">
        <v>180</v>
      </c>
      <c r="F173" s="7" t="s">
        <v>181</v>
      </c>
      <c r="G173" s="6" t="str">
        <f aca="false">HYPERLINK("#'Данные моделей'!A8731","Открыть")</f>
        <v>Открыть</v>
      </c>
      <c r="H173" s="6" t="str">
        <f aca="false">HYPERLINK("#'Данные моделей'!A8756","Открыть")</f>
        <v>Открыть</v>
      </c>
      <c r="I173" s="7" t="s">
        <v>17</v>
      </c>
    </row>
    <row r="174" customFormat="false" ht="49" hidden="false" customHeight="true" outlineLevel="0" collapsed="false">
      <c r="A174" s="3" t="str">
        <f aca="false">HYPERLINK("#'Данные моделей'!A8778","HX-FDH-34.5")</f>
        <v>HX-FDH-34.5</v>
      </c>
      <c r="B174" s="1" t="s">
        <v>179</v>
      </c>
      <c r="C174" s="9" t="n">
        <v>34.5</v>
      </c>
      <c r="D174" s="9" t="n">
        <v>22.6</v>
      </c>
      <c r="E174" s="1" t="s">
        <v>180</v>
      </c>
      <c r="F174" s="1" t="s">
        <v>181</v>
      </c>
      <c r="G174" s="3" t="str">
        <f aca="false">HYPERLINK("#'Данные моделей'!A8781","Открыть")</f>
        <v>Открыть</v>
      </c>
      <c r="H174" s="3" t="str">
        <f aca="false">HYPERLINK("#'Данные моделей'!A8806","Открыть")</f>
        <v>Открыть</v>
      </c>
      <c r="I174" s="1" t="s">
        <v>17</v>
      </c>
    </row>
    <row r="175" customFormat="false" ht="49" hidden="false" customHeight="true" outlineLevel="0" collapsed="false">
      <c r="A175" s="6" t="str">
        <f aca="false">HYPERLINK("#'Данные моделей'!A8828","HX-FU-3.2")</f>
        <v>HX-FU-3.2</v>
      </c>
      <c r="B175" s="7" t="s">
        <v>182</v>
      </c>
      <c r="C175" s="8" t="n">
        <v>3.16</v>
      </c>
      <c r="D175" s="8" t="n">
        <v>1.98</v>
      </c>
      <c r="E175" s="7" t="s">
        <v>175</v>
      </c>
      <c r="F175" s="7" t="s">
        <v>183</v>
      </c>
      <c r="G175" s="6" t="str">
        <f aca="false">HYPERLINK("#'Данные моделей'!A8831","Открыть")</f>
        <v>Открыть</v>
      </c>
      <c r="H175" s="6" t="str">
        <f aca="false">HYPERLINK("#'Данные моделей'!A8866","Открыть")</f>
        <v>Открыть</v>
      </c>
      <c r="I175" s="7" t="s">
        <v>17</v>
      </c>
    </row>
    <row r="176" customFormat="false" ht="49" hidden="false" customHeight="true" outlineLevel="0" collapsed="false">
      <c r="A176" s="3" t="str">
        <f aca="false">HYPERLINK("#'Данные моделей'!A8879","HX-FU-4.4")</f>
        <v>HX-FU-4.4</v>
      </c>
      <c r="B176" s="1" t="s">
        <v>182</v>
      </c>
      <c r="C176" s="9" t="n">
        <v>4.36</v>
      </c>
      <c r="D176" s="9" t="n">
        <v>2.73</v>
      </c>
      <c r="E176" s="1" t="s">
        <v>175</v>
      </c>
      <c r="F176" s="1" t="s">
        <v>183</v>
      </c>
      <c r="G176" s="3" t="str">
        <f aca="false">HYPERLINK("#'Данные моделей'!A8882","Открыть")</f>
        <v>Открыть</v>
      </c>
      <c r="H176" s="3" t="str">
        <f aca="false">HYPERLINK("#'Данные моделей'!A8917","Открыть")</f>
        <v>Открыть</v>
      </c>
      <c r="I176" s="1" t="s">
        <v>17</v>
      </c>
    </row>
    <row r="177" customFormat="false" ht="49" hidden="false" customHeight="true" outlineLevel="0" collapsed="false">
      <c r="A177" s="6" t="str">
        <f aca="false">HYPERLINK("#'Данные моделей'!A8930","HX-FU-5.8")</f>
        <v>HX-FU-5.8</v>
      </c>
      <c r="B177" s="7" t="s">
        <v>182</v>
      </c>
      <c r="C177" s="8" t="n">
        <v>5.76</v>
      </c>
      <c r="D177" s="8" t="n">
        <v>3.6</v>
      </c>
      <c r="E177" s="7" t="s">
        <v>175</v>
      </c>
      <c r="F177" s="7" t="s">
        <v>183</v>
      </c>
      <c r="G177" s="6" t="str">
        <f aca="false">HYPERLINK("#'Данные моделей'!A8933","Открыть")</f>
        <v>Открыть</v>
      </c>
      <c r="H177" s="6" t="str">
        <f aca="false">HYPERLINK("#'Данные моделей'!A8968","Открыть")</f>
        <v>Открыть</v>
      </c>
      <c r="I177" s="7" t="s">
        <v>17</v>
      </c>
    </row>
    <row r="178" customFormat="false" ht="49" hidden="false" customHeight="true" outlineLevel="0" collapsed="false">
      <c r="A178" s="3" t="str">
        <f aca="false">HYPERLINK("#'Данные моделей'!A8981","HX-FU-7.2")</f>
        <v>HX-FU-7.2</v>
      </c>
      <c r="B178" s="1" t="s">
        <v>182</v>
      </c>
      <c r="C178" s="9" t="n">
        <v>7.2</v>
      </c>
      <c r="D178" s="9" t="n">
        <v>4.5</v>
      </c>
      <c r="E178" s="1" t="s">
        <v>175</v>
      </c>
      <c r="F178" s="1" t="s">
        <v>183</v>
      </c>
      <c r="G178" s="3" t="str">
        <f aca="false">HYPERLINK("#'Данные моделей'!A8984","Открыть")</f>
        <v>Открыть</v>
      </c>
      <c r="H178" s="3" t="str">
        <f aca="false">HYPERLINK("#'Данные моделей'!A9019","Открыть")</f>
        <v>Открыть</v>
      </c>
      <c r="I178" s="1" t="s">
        <v>17</v>
      </c>
    </row>
    <row r="179" customFormat="false" ht="49" hidden="false" customHeight="true" outlineLevel="0" collapsed="false">
      <c r="A179" s="6" t="str">
        <f aca="false">HYPERLINK("#'Данные моделей'!A9032","HX-FU-8.7")</f>
        <v>HX-FU-8.7</v>
      </c>
      <c r="B179" s="7" t="s">
        <v>182</v>
      </c>
      <c r="C179" s="8" t="n">
        <v>8.72</v>
      </c>
      <c r="D179" s="8" t="n">
        <v>5.45</v>
      </c>
      <c r="E179" s="7" t="s">
        <v>175</v>
      </c>
      <c r="F179" s="7" t="s">
        <v>183</v>
      </c>
      <c r="G179" s="6" t="str">
        <f aca="false">HYPERLINK("#'Данные моделей'!A9035","Открыть")</f>
        <v>Открыть</v>
      </c>
      <c r="H179" s="6" t="str">
        <f aca="false">HYPERLINK("#'Данные моделей'!A9070","Открыть")</f>
        <v>Открыть</v>
      </c>
      <c r="I179" s="7" t="s">
        <v>17</v>
      </c>
    </row>
    <row r="180" customFormat="false" ht="49" hidden="false" customHeight="true" outlineLevel="0" collapsed="false">
      <c r="A180" s="3" t="str">
        <f aca="false">HYPERLINK("#'Данные моделей'!A9083","HX-FU-11.5")</f>
        <v>HX-FU-11.5</v>
      </c>
      <c r="B180" s="1" t="s">
        <v>182</v>
      </c>
      <c r="C180" s="9" t="n">
        <v>11.52</v>
      </c>
      <c r="D180" s="9" t="n">
        <v>7.2</v>
      </c>
      <c r="E180" s="1" t="s">
        <v>175</v>
      </c>
      <c r="F180" s="1" t="s">
        <v>183</v>
      </c>
      <c r="G180" s="3" t="str">
        <f aca="false">HYPERLINK("#'Данные моделей'!A9086","Открыть")</f>
        <v>Открыть</v>
      </c>
      <c r="H180" s="3" t="str">
        <f aca="false">HYPERLINK("#'Данные моделей'!A9121","Открыть")</f>
        <v>Открыть</v>
      </c>
      <c r="I180" s="1" t="s">
        <v>17</v>
      </c>
    </row>
    <row r="181" customFormat="false" ht="49" hidden="false" customHeight="true" outlineLevel="0" collapsed="false">
      <c r="A181" s="6" t="str">
        <f aca="false">HYPERLINK("#'Данные моделей'!A9134","HX-FU-14.4")</f>
        <v>HX-FU-14.4</v>
      </c>
      <c r="B181" s="7" t="s">
        <v>182</v>
      </c>
      <c r="C181" s="8" t="n">
        <v>14.4</v>
      </c>
      <c r="D181" s="8" t="n">
        <v>9</v>
      </c>
      <c r="E181" s="7" t="s">
        <v>175</v>
      </c>
      <c r="F181" s="7" t="s">
        <v>183</v>
      </c>
      <c r="G181" s="6" t="str">
        <f aca="false">HYPERLINK("#'Данные моделей'!A9137","Открыть")</f>
        <v>Открыть</v>
      </c>
      <c r="H181" s="6" t="str">
        <f aca="false">HYPERLINK("#'Данные моделей'!A9172","Открыть")</f>
        <v>Открыть</v>
      </c>
      <c r="I181" s="7" t="s">
        <v>17</v>
      </c>
    </row>
    <row r="182" customFormat="false" ht="49" hidden="false" customHeight="true" outlineLevel="0" collapsed="false">
      <c r="A182" s="3" t="str">
        <f aca="false">HYPERLINK("#'Данные моделей'!A9185","HX-FU-17.3")</f>
        <v>HX-FU-17.3</v>
      </c>
      <c r="B182" s="1" t="s">
        <v>182</v>
      </c>
      <c r="C182" s="9" t="n">
        <v>17.28</v>
      </c>
      <c r="D182" s="9" t="n">
        <v>10.8</v>
      </c>
      <c r="E182" s="1" t="s">
        <v>175</v>
      </c>
      <c r="F182" s="1" t="s">
        <v>183</v>
      </c>
      <c r="G182" s="3" t="str">
        <f aca="false">HYPERLINK("#'Данные моделей'!A9188","Открыть")</f>
        <v>Открыть</v>
      </c>
      <c r="H182" s="3" t="str">
        <f aca="false">HYPERLINK("#'Данные моделей'!A9223","Открыть")</f>
        <v>Открыть</v>
      </c>
      <c r="I182" s="1" t="s">
        <v>17</v>
      </c>
    </row>
    <row r="183" customFormat="false" ht="49" hidden="false" customHeight="true" outlineLevel="0" collapsed="false">
      <c r="A183" s="6" t="str">
        <f aca="false">HYPERLINK("#'Данные моделей'!A9236","HX-FU-20.2")</f>
        <v>HX-FU-20.2</v>
      </c>
      <c r="B183" s="7" t="s">
        <v>182</v>
      </c>
      <c r="C183" s="8" t="n">
        <v>20.16</v>
      </c>
      <c r="D183" s="8" t="n">
        <v>12.6</v>
      </c>
      <c r="E183" s="7" t="s">
        <v>175</v>
      </c>
      <c r="F183" s="7" t="s">
        <v>183</v>
      </c>
      <c r="G183" s="6" t="str">
        <f aca="false">HYPERLINK("#'Данные моделей'!A9239","Открыть")</f>
        <v>Открыть</v>
      </c>
      <c r="H183" s="6" t="str">
        <f aca="false">HYPERLINK("#'Данные моделей'!A9274","Открыть")</f>
        <v>Открыть</v>
      </c>
      <c r="I183" s="7" t="s">
        <v>17</v>
      </c>
    </row>
    <row r="184" customFormat="false" ht="49" hidden="false" customHeight="true" outlineLevel="0" collapsed="false">
      <c r="A184" s="3" t="str">
        <f aca="false">HYPERLINK("#'Данные моделей'!A9287","HX-FS13-1.6")</f>
        <v>HX-FS13-1.6</v>
      </c>
      <c r="B184" s="1" t="s">
        <v>184</v>
      </c>
      <c r="C184" s="9" t="n">
        <v>1.56</v>
      </c>
      <c r="D184" s="9" t="n">
        <v>0.9</v>
      </c>
      <c r="E184" s="1" t="s">
        <v>185</v>
      </c>
      <c r="F184" s="1" t="s">
        <v>178</v>
      </c>
      <c r="G184" s="3" t="str">
        <f aca="false">HYPERLINK("#'Данные моделей'!A9290","Открыть")</f>
        <v>Открыть</v>
      </c>
      <c r="H184" s="3" t="str">
        <f aca="false">HYPERLINK("#'Данные моделей'!A9309","Открыть")</f>
        <v>Открыть</v>
      </c>
      <c r="I184" s="1" t="s">
        <v>17</v>
      </c>
    </row>
    <row r="185" customFormat="false" ht="49" hidden="false" customHeight="true" outlineLevel="0" collapsed="false">
      <c r="A185" s="6" t="str">
        <f aca="false">HYPERLINK("#'Данные моделей'!A9362","HX-FS13-3")</f>
        <v>HX-FS13-3</v>
      </c>
      <c r="B185" s="7" t="s">
        <v>184</v>
      </c>
      <c r="C185" s="8" t="n">
        <v>3</v>
      </c>
      <c r="D185" s="8" t="n">
        <v>1.68</v>
      </c>
      <c r="E185" s="7" t="s">
        <v>185</v>
      </c>
      <c r="F185" s="7" t="s">
        <v>178</v>
      </c>
      <c r="G185" s="6" t="str">
        <f aca="false">HYPERLINK("#'Данные моделей'!A9365","Открыть")</f>
        <v>Открыть</v>
      </c>
      <c r="H185" s="6" t="str">
        <f aca="false">HYPERLINK("#'Данные моделей'!A9388","Открыть")</f>
        <v>Открыть</v>
      </c>
      <c r="I185" s="7" t="s">
        <v>17</v>
      </c>
    </row>
    <row r="186" customFormat="false" ht="49" hidden="false" customHeight="true" outlineLevel="0" collapsed="false">
      <c r="A186" s="3" t="str">
        <f aca="false">HYPERLINK("#'Данные моделей'!A9441","HX-FS13-5.7")</f>
        <v>HX-FS13-5.7</v>
      </c>
      <c r="B186" s="1" t="s">
        <v>184</v>
      </c>
      <c r="C186" s="9" t="n">
        <v>5.65</v>
      </c>
      <c r="D186" s="9" t="n">
        <v>3.36</v>
      </c>
      <c r="E186" s="1" t="s">
        <v>185</v>
      </c>
      <c r="F186" s="1" t="s">
        <v>178</v>
      </c>
      <c r="G186" s="3" t="str">
        <f aca="false">HYPERLINK("#'Данные моделей'!A9444","Открыть")</f>
        <v>Открыть</v>
      </c>
      <c r="H186" s="3" t="str">
        <f aca="false">HYPERLINK("#'Данные моделей'!A9467","Открыть")</f>
        <v>Открыть</v>
      </c>
      <c r="I186" s="1" t="s">
        <v>17</v>
      </c>
    </row>
    <row r="187" customFormat="false" ht="49" hidden="false" customHeight="true" outlineLevel="0" collapsed="false">
      <c r="A187" s="6" t="str">
        <f aca="false">HYPERLINK("#'Данные моделей'!A9520","HX-FF24-4.1")</f>
        <v>HX-FF24-4.1</v>
      </c>
      <c r="B187" s="7" t="s">
        <v>186</v>
      </c>
      <c r="C187" s="8" t="n">
        <v>4.05</v>
      </c>
      <c r="D187" s="8" t="n">
        <v>2.7</v>
      </c>
      <c r="E187" s="7" t="s">
        <v>180</v>
      </c>
      <c r="F187" s="7" t="s">
        <v>176</v>
      </c>
      <c r="G187" s="6" t="str">
        <f aca="false">HYPERLINK("#'Данные моделей'!A9523","Открыть")</f>
        <v>Открыть</v>
      </c>
      <c r="H187" s="6" t="str">
        <f aca="false">HYPERLINK("#'Данные моделей'!A9558","Открыть")</f>
        <v>Открыть</v>
      </c>
      <c r="I187" s="7" t="s">
        <v>17</v>
      </c>
    </row>
    <row r="188" customFormat="false" ht="49" hidden="false" customHeight="true" outlineLevel="0" collapsed="false">
      <c r="A188" s="3" t="str">
        <f aca="false">HYPERLINK("#'Данные моделей'!A9570","HX-FF24-5.4")</f>
        <v>HX-FF24-5.4</v>
      </c>
      <c r="B188" s="1" t="s">
        <v>186</v>
      </c>
      <c r="C188" s="9" t="n">
        <v>5.4</v>
      </c>
      <c r="D188" s="9" t="n">
        <v>3.6</v>
      </c>
      <c r="E188" s="1" t="s">
        <v>180</v>
      </c>
      <c r="F188" s="1" t="s">
        <v>176</v>
      </c>
      <c r="G188" s="3" t="str">
        <f aca="false">HYPERLINK("#'Данные моделей'!A9573","Открыть")</f>
        <v>Открыть</v>
      </c>
      <c r="H188" s="3" t="str">
        <f aca="false">HYPERLINK("#'Данные моделей'!A9608","Открыть")</f>
        <v>Открыть</v>
      </c>
      <c r="I188" s="1" t="s">
        <v>17</v>
      </c>
    </row>
    <row r="189" customFormat="false" ht="49" hidden="false" customHeight="true" outlineLevel="0" collapsed="false">
      <c r="A189" s="6" t="str">
        <f aca="false">HYPERLINK("#'Данные моделей'!A9620","HX-FF24-6.8")</f>
        <v>HX-FF24-6.8</v>
      </c>
      <c r="B189" s="7" t="s">
        <v>186</v>
      </c>
      <c r="C189" s="8" t="n">
        <v>6.75</v>
      </c>
      <c r="D189" s="8" t="n">
        <v>4.5</v>
      </c>
      <c r="E189" s="7" t="s">
        <v>180</v>
      </c>
      <c r="F189" s="7" t="s">
        <v>176</v>
      </c>
      <c r="G189" s="6" t="str">
        <f aca="false">HYPERLINK("#'Данные моделей'!A9623","Открыть")</f>
        <v>Открыть</v>
      </c>
      <c r="H189" s="6" t="str">
        <f aca="false">HYPERLINK("#'Данные моделей'!A9658","Открыть")</f>
        <v>Открыть</v>
      </c>
      <c r="I189" s="7" t="s">
        <v>17</v>
      </c>
    </row>
    <row r="190" customFormat="false" ht="49" hidden="false" customHeight="true" outlineLevel="0" collapsed="false">
      <c r="A190" s="3" t="str">
        <f aca="false">HYPERLINK("#'Данные моделей'!A9670","HX-FF24-8.1")</f>
        <v>HX-FF24-8.1</v>
      </c>
      <c r="B190" s="1" t="s">
        <v>186</v>
      </c>
      <c r="C190" s="9" t="n">
        <v>8.1</v>
      </c>
      <c r="D190" s="9" t="n">
        <v>5.4</v>
      </c>
      <c r="E190" s="1" t="s">
        <v>180</v>
      </c>
      <c r="F190" s="1" t="s">
        <v>176</v>
      </c>
      <c r="G190" s="3" t="str">
        <f aca="false">HYPERLINK("#'Данные моделей'!A9673","Открыть")</f>
        <v>Открыть</v>
      </c>
      <c r="H190" s="3" t="str">
        <f aca="false">HYPERLINK("#'Данные моделей'!A9708","Открыть")</f>
        <v>Открыть</v>
      </c>
      <c r="I190" s="1" t="s">
        <v>17</v>
      </c>
    </row>
    <row r="191" customFormat="false" ht="49" hidden="false" customHeight="true" outlineLevel="0" collapsed="false">
      <c r="A191" s="6" t="str">
        <f aca="false">HYPERLINK("#'Данные моделей'!A9720","HX-FF24-10.8")</f>
        <v>HX-FF24-10.8</v>
      </c>
      <c r="B191" s="7" t="s">
        <v>186</v>
      </c>
      <c r="C191" s="8" t="n">
        <v>10.8</v>
      </c>
      <c r="D191" s="8" t="n">
        <v>7.2</v>
      </c>
      <c r="E191" s="7" t="s">
        <v>180</v>
      </c>
      <c r="F191" s="7" t="s">
        <v>176</v>
      </c>
      <c r="G191" s="6" t="str">
        <f aca="false">HYPERLINK("#'Данные моделей'!A9723","Открыть")</f>
        <v>Открыть</v>
      </c>
      <c r="H191" s="6" t="str">
        <f aca="false">HYPERLINK("#'Данные моделей'!A9758","Открыть")</f>
        <v>Открыть</v>
      </c>
      <c r="I191" s="7" t="s">
        <v>17</v>
      </c>
    </row>
    <row r="192" customFormat="false" ht="49" hidden="false" customHeight="true" outlineLevel="0" collapsed="false">
      <c r="A192" s="3" t="str">
        <f aca="false">HYPERLINK("#'Данные моделей'!A9770","HX-FF24-13.5")</f>
        <v>HX-FF24-13.5</v>
      </c>
      <c r="B192" s="1" t="s">
        <v>186</v>
      </c>
      <c r="C192" s="9" t="n">
        <v>13.5</v>
      </c>
      <c r="D192" s="9" t="n">
        <v>9</v>
      </c>
      <c r="E192" s="1" t="s">
        <v>180</v>
      </c>
      <c r="F192" s="1" t="s">
        <v>176</v>
      </c>
      <c r="G192" s="3" t="str">
        <f aca="false">HYPERLINK("#'Данные моделей'!A9773","Открыть")</f>
        <v>Открыть</v>
      </c>
      <c r="H192" s="3" t="str">
        <f aca="false">HYPERLINK("#'Данные моделей'!A9808","Открыть")</f>
        <v>Открыть</v>
      </c>
      <c r="I192" s="1" t="s">
        <v>17</v>
      </c>
    </row>
    <row r="193" customFormat="false" ht="49" hidden="false" customHeight="true" outlineLevel="0" collapsed="false">
      <c r="A193" s="6" t="str">
        <f aca="false">HYPERLINK("#'Данные моделей'!A9820","HX-FF24-16.2")</f>
        <v>HX-FF24-16.2</v>
      </c>
      <c r="B193" s="7" t="s">
        <v>186</v>
      </c>
      <c r="C193" s="8" t="n">
        <v>16.2</v>
      </c>
      <c r="D193" s="8" t="n">
        <v>10.8</v>
      </c>
      <c r="E193" s="7" t="s">
        <v>180</v>
      </c>
      <c r="F193" s="7" t="s">
        <v>176</v>
      </c>
      <c r="G193" s="6" t="str">
        <f aca="false">HYPERLINK("#'Данные моделей'!A9823","Открыть")</f>
        <v>Открыть</v>
      </c>
      <c r="H193" s="6" t="str">
        <f aca="false">HYPERLINK("#'Данные моделей'!A9858","Открыть")</f>
        <v>Открыть</v>
      </c>
      <c r="I193" s="7" t="s">
        <v>17</v>
      </c>
    </row>
    <row r="194" customFormat="false" ht="49" hidden="false" customHeight="true" outlineLevel="0" collapsed="false">
      <c r="A194" s="3" t="str">
        <f aca="false">HYPERLINK("#'Данные моделей'!A9870","HX-FF24-18.9")</f>
        <v>HX-FF24-18.9</v>
      </c>
      <c r="B194" s="1" t="s">
        <v>186</v>
      </c>
      <c r="C194" s="9" t="n">
        <v>18.9</v>
      </c>
      <c r="D194" s="9" t="n">
        <v>12.6</v>
      </c>
      <c r="E194" s="1" t="s">
        <v>180</v>
      </c>
      <c r="F194" s="1" t="s">
        <v>176</v>
      </c>
      <c r="G194" s="3" t="str">
        <f aca="false">HYPERLINK("#'Данные моделей'!A9873","Открыть")</f>
        <v>Открыть</v>
      </c>
      <c r="H194" s="3" t="str">
        <f aca="false">HYPERLINK("#'Данные моделей'!A9908","Открыть")</f>
        <v>Открыть</v>
      </c>
      <c r="I194" s="1" t="s">
        <v>17</v>
      </c>
    </row>
    <row r="195" customFormat="false" ht="49" hidden="false" customHeight="true" outlineLevel="0" collapsed="false">
      <c r="A195" s="6" t="str">
        <f aca="false">HYPERLINK("#'Данные моделей'!A9920","HX-FW-5.6")</f>
        <v>HX-FW-5.6</v>
      </c>
      <c r="B195" s="7" t="s">
        <v>187</v>
      </c>
      <c r="C195" s="8" t="n">
        <v>5.6</v>
      </c>
      <c r="D195" s="8" t="n">
        <v>3.72</v>
      </c>
      <c r="E195" s="7" t="s">
        <v>175</v>
      </c>
      <c r="F195" s="7" t="s">
        <v>188</v>
      </c>
      <c r="G195" s="6" t="str">
        <f aca="false">HYPERLINK("#'Данные моделей'!A9923","Открыть")</f>
        <v>Открыть</v>
      </c>
      <c r="H195" s="6" t="str">
        <f aca="false">HYPERLINK("#'Данные моделей'!A9938","Открыть")</f>
        <v>Открыть</v>
      </c>
      <c r="I195" s="7" t="s">
        <v>17</v>
      </c>
    </row>
    <row r="196" customFormat="false" ht="49" hidden="false" customHeight="true" outlineLevel="0" collapsed="false">
      <c r="A196" s="3" t="str">
        <f aca="false">HYPERLINK("#'Данные моделей'!A9949","HX-FW-9.2")</f>
        <v>HX-FW-9.2</v>
      </c>
      <c r="B196" s="1" t="s">
        <v>187</v>
      </c>
      <c r="C196" s="9" t="n">
        <v>9.2</v>
      </c>
      <c r="D196" s="9" t="n">
        <v>5.4</v>
      </c>
      <c r="E196" s="1" t="s">
        <v>175</v>
      </c>
      <c r="F196" s="1" t="s">
        <v>188</v>
      </c>
      <c r="G196" s="3" t="str">
        <f aca="false">HYPERLINK("#'Данные моделей'!A9952","Открыть")</f>
        <v>Открыть</v>
      </c>
      <c r="H196" s="3" t="str">
        <f aca="false">HYPERLINK("#'Данные моделей'!A9967","Открыть")</f>
        <v>Открыть</v>
      </c>
      <c r="I196" s="1" t="s">
        <v>17</v>
      </c>
    </row>
    <row r="197" customFormat="false" ht="49" hidden="false" customHeight="true" outlineLevel="0" collapsed="false">
      <c r="A197" s="6" t="str">
        <f aca="false">HYPERLINK("#'Данные моделей'!A9978","HX-FC1-2.7")</f>
        <v>HX-FC1-2.7</v>
      </c>
      <c r="B197" s="7" t="s">
        <v>189</v>
      </c>
      <c r="C197" s="8" t="n">
        <v>2.7</v>
      </c>
      <c r="D197" s="8" t="n">
        <v>1.8</v>
      </c>
      <c r="E197" s="7" t="s">
        <v>180</v>
      </c>
      <c r="F197" s="7" t="s">
        <v>190</v>
      </c>
      <c r="G197" s="6" t="str">
        <f aca="false">HYPERLINK("#'Данные моделей'!A9981","Открыть")</f>
        <v>Открыть</v>
      </c>
      <c r="H197" s="6" t="str">
        <f aca="false">HYPERLINK("#'Данные моделей'!A10010","Открыть")</f>
        <v>Открыть</v>
      </c>
      <c r="I197" s="7" t="s">
        <v>17</v>
      </c>
    </row>
    <row r="198" customFormat="false" ht="49" hidden="false" customHeight="true" outlineLevel="0" collapsed="false">
      <c r="A198" s="3" t="str">
        <f aca="false">HYPERLINK("#'Данные моделей'!A10035","HX-FC1-4.1")</f>
        <v>HX-FC1-4.1</v>
      </c>
      <c r="B198" s="1" t="s">
        <v>189</v>
      </c>
      <c r="C198" s="9" t="n">
        <v>4.05</v>
      </c>
      <c r="D198" s="9" t="n">
        <v>2.7</v>
      </c>
      <c r="E198" s="1" t="s">
        <v>180</v>
      </c>
      <c r="F198" s="1" t="s">
        <v>190</v>
      </c>
      <c r="G198" s="3" t="str">
        <f aca="false">HYPERLINK("#'Данные моделей'!A10038","Открыть")</f>
        <v>Открыть</v>
      </c>
      <c r="H198" s="3" t="str">
        <f aca="false">HYPERLINK("#'Данные моделей'!A10067","Открыть")</f>
        <v>Открыть</v>
      </c>
      <c r="I198" s="1" t="s">
        <v>17</v>
      </c>
    </row>
    <row r="199" customFormat="false" ht="49" hidden="false" customHeight="true" outlineLevel="0" collapsed="false">
      <c r="A199" s="6" t="str">
        <f aca="false">HYPERLINK("#'Данные моделей'!A10092","HX-FC1-5.4")</f>
        <v>HX-FC1-5.4</v>
      </c>
      <c r="B199" s="7" t="s">
        <v>189</v>
      </c>
      <c r="C199" s="8" t="n">
        <v>5.4</v>
      </c>
      <c r="D199" s="8" t="n">
        <v>3.6</v>
      </c>
      <c r="E199" s="7" t="s">
        <v>180</v>
      </c>
      <c r="F199" s="7" t="s">
        <v>190</v>
      </c>
      <c r="G199" s="6" t="str">
        <f aca="false">HYPERLINK("#'Данные моделей'!A10095","Открыть")</f>
        <v>Открыть</v>
      </c>
      <c r="H199" s="6" t="str">
        <f aca="false">HYPERLINK("#'Данные моделей'!A10124","Открыть")</f>
        <v>Открыть</v>
      </c>
      <c r="I199" s="7" t="s">
        <v>17</v>
      </c>
    </row>
    <row r="200" customFormat="false" ht="49" hidden="false" customHeight="true" outlineLevel="0" collapsed="false">
      <c r="A200" s="3" t="str">
        <f aca="false">HYPERLINK("#'Данные моделей'!A10149","HX-FC1-6.8")</f>
        <v>HX-FC1-6.8</v>
      </c>
      <c r="B200" s="1" t="s">
        <v>189</v>
      </c>
      <c r="C200" s="9" t="n">
        <v>6.75</v>
      </c>
      <c r="D200" s="9" t="n">
        <v>4.5</v>
      </c>
      <c r="E200" s="1" t="s">
        <v>180</v>
      </c>
      <c r="F200" s="1" t="s">
        <v>190</v>
      </c>
      <c r="G200" s="3" t="str">
        <f aca="false">HYPERLINK("#'Данные моделей'!A10152","Открыть")</f>
        <v>Открыть</v>
      </c>
      <c r="H200" s="3" t="str">
        <f aca="false">HYPERLINK("#'Данные моделей'!A10181","Открыть")</f>
        <v>Открыть</v>
      </c>
      <c r="I200" s="1" t="s">
        <v>17</v>
      </c>
    </row>
    <row r="201" customFormat="false" ht="49" hidden="false" customHeight="true" outlineLevel="0" collapsed="false">
      <c r="A201" s="6" t="str">
        <f aca="false">HYPERLINK("#'Данные моделей'!A10206","HX-FC1-8.1")</f>
        <v>HX-FC1-8.1</v>
      </c>
      <c r="B201" s="7" t="s">
        <v>189</v>
      </c>
      <c r="C201" s="8" t="n">
        <v>8.1</v>
      </c>
      <c r="D201" s="8" t="n">
        <v>5.4</v>
      </c>
      <c r="E201" s="7" t="s">
        <v>180</v>
      </c>
      <c r="F201" s="7" t="s">
        <v>190</v>
      </c>
      <c r="G201" s="6" t="str">
        <f aca="false">HYPERLINK("#'Данные моделей'!A10209","Открыть")</f>
        <v>Открыть</v>
      </c>
      <c r="H201" s="6" t="str">
        <f aca="false">HYPERLINK("#'Данные моделей'!A10238","Открыть")</f>
        <v>Открыть</v>
      </c>
      <c r="I201" s="7" t="s">
        <v>17</v>
      </c>
    </row>
    <row r="202" customFormat="false" ht="49" hidden="false" customHeight="true" outlineLevel="0" collapsed="false">
      <c r="A202" s="3" t="str">
        <f aca="false">HYPERLINK("#'Данные моделей'!A10263","HX-FC2-5.5")</f>
        <v>HX-FC2-5.5</v>
      </c>
      <c r="B202" s="1" t="s">
        <v>191</v>
      </c>
      <c r="C202" s="9" t="n">
        <v>5.5</v>
      </c>
      <c r="D202" s="9" t="n">
        <v>3.8</v>
      </c>
      <c r="E202" s="1" t="s">
        <v>175</v>
      </c>
      <c r="F202" s="1" t="s">
        <v>188</v>
      </c>
      <c r="G202" s="3" t="str">
        <f aca="false">HYPERLINK("#'Данные моделей'!A10266","Открыть")</f>
        <v>Открыть</v>
      </c>
      <c r="H202" s="3" t="str">
        <f aca="false">HYPERLINK("#'Данные моделей'!A10290","Открыть")</f>
        <v>Открыть</v>
      </c>
      <c r="I202" s="1" t="s">
        <v>17</v>
      </c>
    </row>
    <row r="203" customFormat="false" ht="49" hidden="false" customHeight="true" outlineLevel="0" collapsed="false">
      <c r="A203" s="6" t="str">
        <f aca="false">HYPERLINK("#'Данные моделей'!A10303","HX-FC2-6.7")</f>
        <v>HX-FC2-6.7</v>
      </c>
      <c r="B203" s="7" t="s">
        <v>191</v>
      </c>
      <c r="C203" s="8" t="n">
        <v>6.7</v>
      </c>
      <c r="D203" s="8" t="n">
        <v>4.5</v>
      </c>
      <c r="E203" s="7" t="s">
        <v>175</v>
      </c>
      <c r="F203" s="7" t="s">
        <v>188</v>
      </c>
      <c r="G203" s="6" t="str">
        <f aca="false">HYPERLINK("#'Данные моделей'!A10306","Открыть")</f>
        <v>Открыть</v>
      </c>
      <c r="H203" s="6" t="str">
        <f aca="false">HYPERLINK("#'Данные моделей'!A10331","Открыть")</f>
        <v>Открыть</v>
      </c>
      <c r="I203" s="7" t="s">
        <v>17</v>
      </c>
    </row>
    <row r="204" customFormat="false" ht="49" hidden="false" customHeight="true" outlineLevel="0" collapsed="false">
      <c r="A204" s="3" t="str">
        <f aca="false">HYPERLINK("#'Данные моделей'!A10344","HX-FC2-8")</f>
        <v>HX-FC2-8</v>
      </c>
      <c r="B204" s="1" t="s">
        <v>191</v>
      </c>
      <c r="C204" s="9" t="n">
        <v>8</v>
      </c>
      <c r="D204" s="9" t="n">
        <v>5.4</v>
      </c>
      <c r="E204" s="1" t="s">
        <v>175</v>
      </c>
      <c r="F204" s="1" t="s">
        <v>188</v>
      </c>
      <c r="G204" s="3" t="str">
        <f aca="false">HYPERLINK("#'Данные моделей'!A10347","Открыть")</f>
        <v>Открыть</v>
      </c>
      <c r="H204" s="3" t="str">
        <f aca="false">HYPERLINK("#'Данные моделей'!A10371","Открыть")</f>
        <v>Открыть</v>
      </c>
      <c r="I204" s="1" t="s">
        <v>17</v>
      </c>
    </row>
    <row r="205" customFormat="false" ht="49" hidden="false" customHeight="true" outlineLevel="0" collapsed="false">
      <c r="A205" s="6" t="str">
        <f aca="false">HYPERLINK("#'Данные моделей'!A10384","HX-FC2-10.8")</f>
        <v>HX-FC2-10.8</v>
      </c>
      <c r="B205" s="7" t="s">
        <v>191</v>
      </c>
      <c r="C205" s="8" t="n">
        <v>10.8</v>
      </c>
      <c r="D205" s="8" t="n">
        <v>7.2</v>
      </c>
      <c r="E205" s="7" t="s">
        <v>175</v>
      </c>
      <c r="F205" s="7" t="s">
        <v>188</v>
      </c>
      <c r="G205" s="6" t="str">
        <f aca="false">HYPERLINK("#'Данные моделей'!A10387","Открыть")</f>
        <v>Открыть</v>
      </c>
      <c r="H205" s="6" t="str">
        <f aca="false">HYPERLINK("#'Данные моделей'!A10411","Открыть")</f>
        <v>Открыть</v>
      </c>
      <c r="I205" s="7" t="s">
        <v>17</v>
      </c>
    </row>
    <row r="206" customFormat="false" ht="49" hidden="false" customHeight="true" outlineLevel="0" collapsed="false">
      <c r="A206" s="3" t="str">
        <f aca="false">HYPERLINK("#'Данные моделей'!A10424","HX-FC4-2.7")</f>
        <v>HX-FC4-2.7</v>
      </c>
      <c r="B206" s="1" t="s">
        <v>192</v>
      </c>
      <c r="C206" s="9" t="n">
        <v>2.7</v>
      </c>
      <c r="D206" s="9" t="n">
        <v>1.8</v>
      </c>
      <c r="E206" s="1" t="s">
        <v>180</v>
      </c>
      <c r="F206" s="1" t="s">
        <v>193</v>
      </c>
      <c r="G206" s="3" t="str">
        <f aca="false">HYPERLINK("#'Данные моделей'!A10427","Открыть")</f>
        <v>Открыть</v>
      </c>
      <c r="H206" s="3" t="str">
        <f aca="false">HYPERLINK("#'Данные моделей'!A10453","Открыть")</f>
        <v>Открыть</v>
      </c>
      <c r="I206" s="1" t="s">
        <v>17</v>
      </c>
    </row>
    <row r="207" customFormat="false" ht="49" hidden="false" customHeight="true" outlineLevel="0" collapsed="false">
      <c r="A207" s="6" t="str">
        <f aca="false">HYPERLINK("#'Данные моделей'!A10478","HX-FC4-4.1")</f>
        <v>HX-FC4-4.1</v>
      </c>
      <c r="B207" s="7" t="s">
        <v>192</v>
      </c>
      <c r="C207" s="8" t="n">
        <v>4.05</v>
      </c>
      <c r="D207" s="8" t="n">
        <v>2.7</v>
      </c>
      <c r="E207" s="7" t="s">
        <v>180</v>
      </c>
      <c r="F207" s="7" t="s">
        <v>193</v>
      </c>
      <c r="G207" s="6" t="str">
        <f aca="false">HYPERLINK("#'Данные моделей'!A10481","Открыть")</f>
        <v>Открыть</v>
      </c>
      <c r="H207" s="6" t="str">
        <f aca="false">HYPERLINK("#'Данные моделей'!A10507","Открыть")</f>
        <v>Открыть</v>
      </c>
      <c r="I207" s="7" t="s">
        <v>17</v>
      </c>
    </row>
    <row r="208" customFormat="false" ht="49" hidden="false" customHeight="true" outlineLevel="0" collapsed="false">
      <c r="A208" s="3" t="str">
        <f aca="false">HYPERLINK("#'Данные моделей'!A10532","HX-FC4-5.4")</f>
        <v>HX-FC4-5.4</v>
      </c>
      <c r="B208" s="1" t="s">
        <v>192</v>
      </c>
      <c r="C208" s="9" t="n">
        <v>5.4</v>
      </c>
      <c r="D208" s="9" t="n">
        <v>3.6</v>
      </c>
      <c r="E208" s="1" t="s">
        <v>180</v>
      </c>
      <c r="F208" s="1" t="s">
        <v>193</v>
      </c>
      <c r="G208" s="3" t="str">
        <f aca="false">HYPERLINK("#'Данные моделей'!A10535","Открыть")</f>
        <v>Открыть</v>
      </c>
      <c r="H208" s="3" t="str">
        <f aca="false">HYPERLINK("#'Данные моделей'!A10561","Открыть")</f>
        <v>Открыть</v>
      </c>
      <c r="I208" s="1" t="s">
        <v>17</v>
      </c>
    </row>
    <row r="209" customFormat="false" ht="49" hidden="false" customHeight="true" outlineLevel="0" collapsed="false">
      <c r="A209" s="6" t="str">
        <f aca="false">HYPERLINK("#'Данные моделей'!A10586","HX-FC4-6.8")</f>
        <v>HX-FC4-6.8</v>
      </c>
      <c r="B209" s="7" t="s">
        <v>192</v>
      </c>
      <c r="C209" s="8" t="n">
        <v>6.75</v>
      </c>
      <c r="D209" s="8" t="n">
        <v>4.5</v>
      </c>
      <c r="E209" s="7" t="s">
        <v>180</v>
      </c>
      <c r="F209" s="7" t="s">
        <v>193</v>
      </c>
      <c r="G209" s="6" t="str">
        <f aca="false">HYPERLINK("#'Данные моделей'!A10589","Открыть")</f>
        <v>Открыть</v>
      </c>
      <c r="H209" s="6" t="str">
        <f aca="false">HYPERLINK("#'Данные моделей'!A10615","Открыть")</f>
        <v>Открыть</v>
      </c>
      <c r="I209" s="7" t="s">
        <v>17</v>
      </c>
    </row>
    <row r="210" customFormat="false" ht="49" hidden="false" customHeight="true" outlineLevel="0" collapsed="false">
      <c r="A210" s="3" t="str">
        <f aca="false">HYPERLINK("#'Данные моделей'!A10640","HX-FC4-8.1")</f>
        <v>HX-FC4-8.1</v>
      </c>
      <c r="B210" s="1" t="s">
        <v>192</v>
      </c>
      <c r="C210" s="9" t="n">
        <v>8.1</v>
      </c>
      <c r="D210" s="9" t="n">
        <v>5.4</v>
      </c>
      <c r="E210" s="1" t="s">
        <v>180</v>
      </c>
      <c r="F210" s="1" t="s">
        <v>193</v>
      </c>
      <c r="G210" s="3" t="str">
        <f aca="false">HYPERLINK("#'Данные моделей'!A10643","Открыть")</f>
        <v>Открыть</v>
      </c>
      <c r="H210" s="3" t="str">
        <f aca="false">HYPERLINK("#'Данные моделей'!A10673","Открыть")</f>
        <v>Открыть</v>
      </c>
      <c r="I210" s="1" t="s">
        <v>17</v>
      </c>
    </row>
    <row r="211" customFormat="false" ht="49" hidden="false" customHeight="true" outlineLevel="0" collapsed="false">
      <c r="A211" s="6" t="str">
        <f aca="false">HYPERLINK("#'Данные моделей'!A10698","HX-FC4-10.8")</f>
        <v>HX-FC4-10.8</v>
      </c>
      <c r="B211" s="7" t="s">
        <v>192</v>
      </c>
      <c r="C211" s="8" t="n">
        <v>10.8</v>
      </c>
      <c r="D211" s="8" t="n">
        <v>7.2</v>
      </c>
      <c r="E211" s="7" t="s">
        <v>180</v>
      </c>
      <c r="F211" s="7" t="s">
        <v>193</v>
      </c>
      <c r="G211" s="6" t="str">
        <f aca="false">HYPERLINK("#'Данные моделей'!A10701","Открыть")</f>
        <v>Открыть</v>
      </c>
      <c r="H211" s="6" t="str">
        <f aca="false">HYPERLINK("#'Данные моделей'!A10731","Открыть")</f>
        <v>Открыть</v>
      </c>
      <c r="I211" s="7" t="s">
        <v>17</v>
      </c>
    </row>
    <row r="212" customFormat="false" ht="49" hidden="false" customHeight="true" outlineLevel="0" collapsed="false">
      <c r="A212" s="3" t="str">
        <f aca="false">HYPERLINK("#'Данные моделей'!A10756","HX-FC4-13.5")</f>
        <v>HX-FC4-13.5</v>
      </c>
      <c r="B212" s="1" t="s">
        <v>192</v>
      </c>
      <c r="C212" s="9" t="n">
        <v>13.5</v>
      </c>
      <c r="D212" s="9" t="n">
        <v>9</v>
      </c>
      <c r="E212" s="1" t="s">
        <v>180</v>
      </c>
      <c r="F212" s="1" t="s">
        <v>193</v>
      </c>
      <c r="G212" s="3" t="str">
        <f aca="false">HYPERLINK("#'Данные моделей'!A10759","Открыть")</f>
        <v>Открыть</v>
      </c>
      <c r="H212" s="3" t="str">
        <f aca="false">HYPERLINK("#'Данные моделей'!A10789","Открыть")</f>
        <v>Открыть</v>
      </c>
      <c r="I212" s="1" t="s">
        <v>17</v>
      </c>
    </row>
    <row r="213" customFormat="false" ht="49" hidden="false" customHeight="true" outlineLevel="0" collapsed="false">
      <c r="A213" s="6" t="str">
        <f aca="false">HYPERLINK("#'Данные моделей'!A10814","HX-FC4-16.2")</f>
        <v>HX-FC4-16.2</v>
      </c>
      <c r="B213" s="7" t="s">
        <v>192</v>
      </c>
      <c r="C213" s="8" t="n">
        <v>16.2</v>
      </c>
      <c r="D213" s="8" t="n">
        <v>10.8</v>
      </c>
      <c r="E213" s="7" t="s">
        <v>180</v>
      </c>
      <c r="F213" s="7" t="s">
        <v>193</v>
      </c>
      <c r="G213" s="6" t="str">
        <f aca="false">HYPERLINK("#'Данные моделей'!A10817","Открыть")</f>
        <v>Открыть</v>
      </c>
      <c r="H213" s="6" t="str">
        <f aca="false">HYPERLINK("#'Данные моделей'!A10847","Открыть")</f>
        <v>Открыть</v>
      </c>
      <c r="I213" s="7" t="s">
        <v>17</v>
      </c>
    </row>
    <row r="214" customFormat="false" ht="49" hidden="false" customHeight="true" outlineLevel="0" collapsed="false">
      <c r="A214" s="3" t="str">
        <f aca="false">HYPERLINK("#'Данные моделей'!A10872","HX-FC4-18.9")</f>
        <v>HX-FC4-18.9</v>
      </c>
      <c r="B214" s="1" t="s">
        <v>192</v>
      </c>
      <c r="C214" s="9" t="n">
        <v>18.9</v>
      </c>
      <c r="D214" s="9" t="n">
        <v>12.6</v>
      </c>
      <c r="E214" s="1" t="s">
        <v>180</v>
      </c>
      <c r="F214" s="1" t="s">
        <v>193</v>
      </c>
      <c r="G214" s="3" t="str">
        <f aca="false">HYPERLINK("#'Данные моделей'!A10875","Открыть")</f>
        <v>Открыть</v>
      </c>
      <c r="H214" s="3" t="str">
        <f aca="false">HYPERLINK("#'Данные моделей'!A10905","Открыть")</f>
        <v>Открыть</v>
      </c>
      <c r="I214" s="1" t="s">
        <v>17</v>
      </c>
    </row>
    <row r="215" customFormat="false" ht="49" hidden="false" customHeight="true" outlineLevel="0" collapsed="false">
      <c r="A215" s="6" t="str">
        <f aca="false">HYPERLINK("#'Данные моделей'!A10930","HX-FC8-6.7")</f>
        <v>HX-FC8-6.7</v>
      </c>
      <c r="B215" s="7" t="s">
        <v>194</v>
      </c>
      <c r="C215" s="8" t="n">
        <v>6.7</v>
      </c>
      <c r="D215" s="8" t="n">
        <v>4.5</v>
      </c>
      <c r="E215" s="7" t="s">
        <v>175</v>
      </c>
      <c r="F215" s="7" t="s">
        <v>176</v>
      </c>
      <c r="G215" s="6" t="str">
        <f aca="false">HYPERLINK("#'Данные моделей'!A10933","Открыть")</f>
        <v>Открыть</v>
      </c>
      <c r="H215" s="6" t="str">
        <f aca="false">HYPERLINK("#'Данные моделей'!A10960","Открыть")</f>
        <v>Открыть</v>
      </c>
      <c r="I215" s="7" t="s">
        <v>17</v>
      </c>
    </row>
    <row r="216" customFormat="false" ht="49" hidden="false" customHeight="true" outlineLevel="0" collapsed="false">
      <c r="A216" s="3" t="str">
        <f aca="false">HYPERLINK("#'Данные моделей'!A10972","HX-FC8-8")</f>
        <v>HX-FC8-8</v>
      </c>
      <c r="B216" s="1" t="s">
        <v>194</v>
      </c>
      <c r="C216" s="9" t="n">
        <v>8</v>
      </c>
      <c r="D216" s="9" t="n">
        <v>5.4</v>
      </c>
      <c r="E216" s="1" t="s">
        <v>175</v>
      </c>
      <c r="F216" s="1" t="s">
        <v>176</v>
      </c>
      <c r="G216" s="3" t="str">
        <f aca="false">HYPERLINK("#'Данные моделей'!A10975","Открыть")</f>
        <v>Открыть</v>
      </c>
      <c r="H216" s="3" t="str">
        <f aca="false">HYPERLINK("#'Данные моделей'!A11002","Открыть")</f>
        <v>Открыть</v>
      </c>
      <c r="I216" s="1" t="s">
        <v>17</v>
      </c>
    </row>
    <row r="217" customFormat="false" ht="49" hidden="false" customHeight="true" outlineLevel="0" collapsed="false">
      <c r="A217" s="6" t="str">
        <f aca="false">HYPERLINK("#'Данные моделей'!A11014","HX-FC8-10.8")</f>
        <v>HX-FC8-10.8</v>
      </c>
      <c r="B217" s="7" t="s">
        <v>194</v>
      </c>
      <c r="C217" s="8" t="n">
        <v>10.8</v>
      </c>
      <c r="D217" s="8" t="n">
        <v>7.2</v>
      </c>
      <c r="E217" s="7" t="s">
        <v>175</v>
      </c>
      <c r="F217" s="7" t="s">
        <v>176</v>
      </c>
      <c r="G217" s="6" t="str">
        <f aca="false">HYPERLINK("#'Данные моделей'!A11017","Открыть")</f>
        <v>Открыть</v>
      </c>
      <c r="H217" s="6" t="str">
        <f aca="false">HYPERLINK("#'Данные моделей'!A11044","Открыть")</f>
        <v>Открыть</v>
      </c>
      <c r="I217" s="7" t="s">
        <v>17</v>
      </c>
    </row>
    <row r="218" customFormat="false" ht="49" hidden="false" customHeight="true" outlineLevel="0" collapsed="false">
      <c r="A218" s="3" t="str">
        <f aca="false">HYPERLINK("#'Данные моделей'!A11056","HX-FC8-14.5")</f>
        <v>HX-FC8-14.5</v>
      </c>
      <c r="B218" s="1" t="s">
        <v>194</v>
      </c>
      <c r="C218" s="9" t="n">
        <v>14.5</v>
      </c>
      <c r="D218" s="9" t="n">
        <v>9.9</v>
      </c>
      <c r="E218" s="1" t="s">
        <v>175</v>
      </c>
      <c r="F218" s="1" t="s">
        <v>176</v>
      </c>
      <c r="G218" s="3" t="str">
        <f aca="false">HYPERLINK("#'Данные моделей'!A11059","Открыть")</f>
        <v>Открыть</v>
      </c>
      <c r="H218" s="3" t="str">
        <f aca="false">HYPERLINK("#'Данные моделей'!A11094","Открыть")</f>
        <v>Открыть</v>
      </c>
      <c r="I218" s="1" t="s">
        <v>17</v>
      </c>
    </row>
    <row r="219" customFormat="false" ht="49" hidden="false" customHeight="true" outlineLevel="0" collapsed="false">
      <c r="A219" s="6" t="str">
        <f aca="false">HYPERLINK("#'Данные моделей'!A11106","HX-FC8-16.2")</f>
        <v>HX-FC8-16.2</v>
      </c>
      <c r="B219" s="7" t="s">
        <v>194</v>
      </c>
      <c r="C219" s="8" t="n">
        <v>16.2</v>
      </c>
      <c r="D219" s="8" t="n">
        <v>10.8</v>
      </c>
      <c r="E219" s="7" t="s">
        <v>175</v>
      </c>
      <c r="F219" s="7" t="s">
        <v>176</v>
      </c>
      <c r="G219" s="6" t="str">
        <f aca="false">HYPERLINK("#'Данные моделей'!A11109","Открыть")</f>
        <v>Открыть</v>
      </c>
      <c r="H219" s="6" t="str">
        <f aca="false">HYPERLINK("#'Данные моделей'!A11144","Открыть")</f>
        <v>Открыть</v>
      </c>
      <c r="I219" s="7" t="s">
        <v>17</v>
      </c>
    </row>
    <row r="220" customFormat="false" ht="49" hidden="false" customHeight="true" outlineLevel="0" collapsed="false">
      <c r="A220" s="3" t="str">
        <f aca="false">HYPERLINK("#'Данные моделей'!A11156","HX-FC8-18.9")</f>
        <v>HX-FC8-18.9</v>
      </c>
      <c r="B220" s="1" t="s">
        <v>194</v>
      </c>
      <c r="C220" s="9" t="n">
        <v>18.9</v>
      </c>
      <c r="D220" s="9" t="n">
        <v>12.6</v>
      </c>
      <c r="E220" s="1" t="s">
        <v>175</v>
      </c>
      <c r="F220" s="1" t="s">
        <v>176</v>
      </c>
      <c r="G220" s="3" t="str">
        <f aca="false">HYPERLINK("#'Данные моделей'!A11159","Открыть")</f>
        <v>Открыть</v>
      </c>
      <c r="H220" s="3" t="str">
        <f aca="false">HYPERLINK("#'Данные моделей'!A11194","Открыть")</f>
        <v>Открыть</v>
      </c>
      <c r="I220" s="1" t="s">
        <v>17</v>
      </c>
    </row>
    <row r="221" customFormat="false" ht="49" hidden="false" customHeight="true" outlineLevel="0" collapsed="false">
      <c r="A221" s="6" t="str">
        <f aca="false">HYPERLINK("#'Данные моделей'!A11206","HX-FG13-2.5")</f>
        <v>HX-FG13-2.5</v>
      </c>
      <c r="B221" s="7" t="s">
        <v>195</v>
      </c>
      <c r="C221" s="8" t="n">
        <v>2.48</v>
      </c>
      <c r="D221" s="8" t="n">
        <v>1.45</v>
      </c>
      <c r="E221" s="7" t="s">
        <v>196</v>
      </c>
      <c r="F221" s="7" t="s">
        <v>178</v>
      </c>
      <c r="G221" s="6" t="str">
        <f aca="false">HYPERLINK("#'Данные моделей'!A11209","Открыть")</f>
        <v>Открыть</v>
      </c>
      <c r="H221" s="6" t="str">
        <f aca="false">HYPERLINK("#'Данные моделей'!A11229","Открыть")</f>
        <v>Открыть</v>
      </c>
      <c r="I221" s="7" t="s">
        <v>17</v>
      </c>
    </row>
    <row r="222" customFormat="false" ht="49" hidden="false" customHeight="true" outlineLevel="0" collapsed="false">
      <c r="A222" s="3" t="str">
        <f aca="false">HYPERLINK("#'Данные моделей'!A11247","HX-FG13-4.7")</f>
        <v>HX-FG13-4.7</v>
      </c>
      <c r="B222" s="1" t="s">
        <v>195</v>
      </c>
      <c r="C222" s="9" t="n">
        <v>4.65</v>
      </c>
      <c r="D222" s="9" t="n">
        <v>2.65</v>
      </c>
      <c r="E222" s="1" t="s">
        <v>196</v>
      </c>
      <c r="F222" s="1" t="s">
        <v>178</v>
      </c>
      <c r="G222" s="3" t="str">
        <f aca="false">HYPERLINK("#'Данные моделей'!A11250","Открыть")</f>
        <v>Открыть</v>
      </c>
      <c r="H222" s="3" t="str">
        <f aca="false">HYPERLINK("#'Данные моделей'!A11270","Открыть")</f>
        <v>Открыть</v>
      </c>
      <c r="I222" s="1" t="s">
        <v>17</v>
      </c>
    </row>
    <row r="223" customFormat="false" ht="49" hidden="false" customHeight="true" outlineLevel="0" collapsed="false">
      <c r="A223" s="6" t="str">
        <f aca="false">HYPERLINK("#'Данные моделей'!A11288","HX-FG13-8.4")</f>
        <v>HX-FG13-8.4</v>
      </c>
      <c r="B223" s="7" t="s">
        <v>195</v>
      </c>
      <c r="C223" s="8" t="n">
        <v>8.39</v>
      </c>
      <c r="D223" s="8" t="n">
        <v>4.78</v>
      </c>
      <c r="E223" s="7" t="s">
        <v>196</v>
      </c>
      <c r="F223" s="7" t="s">
        <v>178</v>
      </c>
      <c r="G223" s="6" t="str">
        <f aca="false">HYPERLINK("#'Данные моделей'!A11291","Открыть")</f>
        <v>Открыть</v>
      </c>
      <c r="H223" s="6" t="str">
        <f aca="false">HYPERLINK("#'Данные моделей'!A11311","Открыть")</f>
        <v>Открыть</v>
      </c>
      <c r="I223" s="7" t="s">
        <v>17</v>
      </c>
    </row>
    <row r="224" customFormat="false" ht="49" hidden="false" customHeight="true" outlineLevel="0" collapsed="false">
      <c r="A224" s="3" t="str">
        <f aca="false">HYPERLINK("#'Данные моделей'!A11329","HX-FH11-5.8")</f>
        <v>HX-FH11-5.8</v>
      </c>
      <c r="B224" s="1" t="s">
        <v>197</v>
      </c>
      <c r="C224" s="9" t="n">
        <v>5.76</v>
      </c>
      <c r="D224" s="9" t="s">
        <v>99</v>
      </c>
      <c r="E224" s="1" t="s">
        <v>198</v>
      </c>
      <c r="F224" s="1" t="s">
        <v>178</v>
      </c>
      <c r="G224" s="3" t="str">
        <f aca="false">HYPERLINK("#'Данные моделей'!A11332","Открыть")</f>
        <v>Открыть</v>
      </c>
      <c r="H224" s="3" t="str">
        <f aca="false">HYPERLINK("#'Данные моделей'!A11354","Открыть")</f>
        <v>Открыть</v>
      </c>
      <c r="I224" s="1" t="s">
        <v>17</v>
      </c>
    </row>
    <row r="225" customFormat="false" ht="49" hidden="false" customHeight="true" outlineLevel="0" collapsed="false">
      <c r="A225" s="6" t="str">
        <f aca="false">HYPERLINK("#'Данные моделей'!A11364","HX-FAH-12.5-R4")</f>
        <v>HX-FAH-12.5-R4</v>
      </c>
      <c r="B225" s="7" t="s">
        <v>199</v>
      </c>
      <c r="C225" s="8" t="n">
        <v>12.5</v>
      </c>
      <c r="D225" s="8" t="n">
        <v>8.4</v>
      </c>
      <c r="E225" s="7" t="s">
        <v>200</v>
      </c>
      <c r="F225" s="7" t="s">
        <v>178</v>
      </c>
      <c r="G225" s="6" t="str">
        <f aca="false">HYPERLINK("#'Данные моделей'!A11367","Открыть")</f>
        <v>Открыть</v>
      </c>
      <c r="H225" s="6" t="str">
        <f aca="false">HYPERLINK("#'Данные моделей'!A11391","Открыть")</f>
        <v>Открыть</v>
      </c>
      <c r="I225" s="7" t="s">
        <v>17</v>
      </c>
    </row>
    <row r="226" customFormat="false" ht="49" hidden="false" customHeight="true" outlineLevel="0" collapsed="false">
      <c r="A226" s="3" t="str">
        <f aca="false">HYPERLINK("#'Данные моделей'!A11406","HX-FAH-17.6-R6")</f>
        <v>HX-FAH-17.6-R6</v>
      </c>
      <c r="B226" s="1" t="s">
        <v>199</v>
      </c>
      <c r="C226" s="9" t="n">
        <v>17.6</v>
      </c>
      <c r="D226" s="9" t="n">
        <v>10</v>
      </c>
      <c r="E226" s="1" t="s">
        <v>201</v>
      </c>
      <c r="F226" s="1" t="s">
        <v>178</v>
      </c>
      <c r="G226" s="3" t="str">
        <f aca="false">HYPERLINK("#'Данные моделей'!A11409","Открыть")</f>
        <v>Открыть</v>
      </c>
      <c r="H226" s="3" t="str">
        <f aca="false">HYPERLINK("#'Данные моделей'!A11433","Открыть")</f>
        <v>Открыть</v>
      </c>
      <c r="I226" s="1" t="s">
        <v>17</v>
      </c>
    </row>
    <row r="227" customFormat="false" ht="49" hidden="false" customHeight="true" outlineLevel="0" collapsed="false">
      <c r="A227" s="6" t="str">
        <f aca="false">HYPERLINK("#'Данные моделей'!A11448","HX-FAH-21.2-R8")</f>
        <v>HX-FAH-21.2-R8</v>
      </c>
      <c r="B227" s="7" t="s">
        <v>199</v>
      </c>
      <c r="C227" s="8" t="n">
        <v>21.2</v>
      </c>
      <c r="D227" s="8" t="n">
        <v>11.3</v>
      </c>
      <c r="E227" s="7" t="s">
        <v>202</v>
      </c>
      <c r="F227" s="7" t="s">
        <v>178</v>
      </c>
      <c r="G227" s="6" t="str">
        <f aca="false">HYPERLINK("#'Данные моделей'!A11451","Открыть")</f>
        <v>Открыть</v>
      </c>
      <c r="H227" s="6" t="str">
        <f aca="false">HYPERLINK("#'Данные моделей'!A11475","Открыть")</f>
        <v>Открыть</v>
      </c>
      <c r="I227" s="7" t="s">
        <v>17</v>
      </c>
    </row>
    <row r="228" customFormat="false" ht="49" hidden="false" customHeight="true" outlineLevel="0" collapsed="false">
      <c r="A228" s="3" t="str">
        <f aca="false">HYPERLINK("#'Данные моделей'!A11490","HX-FAH-17.8-R4")</f>
        <v>HX-FAH-17.8-R4</v>
      </c>
      <c r="B228" s="1" t="s">
        <v>199</v>
      </c>
      <c r="C228" s="9" t="n">
        <v>17.8</v>
      </c>
      <c r="D228" s="9" t="n">
        <v>11.2</v>
      </c>
      <c r="E228" s="1" t="s">
        <v>200</v>
      </c>
      <c r="F228" s="1" t="s">
        <v>178</v>
      </c>
      <c r="G228" s="3" t="str">
        <f aca="false">HYPERLINK("#'Данные моделей'!A11493","Открыть")</f>
        <v>Открыть</v>
      </c>
      <c r="H228" s="3" t="str">
        <f aca="false">HYPERLINK("#'Данные моделей'!A11517","Открыть")</f>
        <v>Открыть</v>
      </c>
      <c r="I228" s="1" t="s">
        <v>17</v>
      </c>
    </row>
    <row r="229" customFormat="false" ht="49" hidden="false" customHeight="true" outlineLevel="0" collapsed="false">
      <c r="A229" s="6" t="str">
        <f aca="false">HYPERLINK("#'Данные моделей'!A11532","HX-FAH-22.8-R6")</f>
        <v>HX-FAH-22.8-R6</v>
      </c>
      <c r="B229" s="7" t="s">
        <v>199</v>
      </c>
      <c r="C229" s="8" t="n">
        <v>22.8</v>
      </c>
      <c r="D229" s="8" t="n">
        <v>15.16</v>
      </c>
      <c r="E229" s="7" t="s">
        <v>201</v>
      </c>
      <c r="F229" s="7" t="s">
        <v>178</v>
      </c>
      <c r="G229" s="6" t="str">
        <f aca="false">HYPERLINK("#'Данные моделей'!A11535","Открыть")</f>
        <v>Открыть</v>
      </c>
      <c r="H229" s="6" t="str">
        <f aca="false">HYPERLINK("#'Данные моделей'!A11559","Открыть")</f>
        <v>Открыть</v>
      </c>
      <c r="I229" s="7" t="s">
        <v>17</v>
      </c>
    </row>
    <row r="230" customFormat="false" ht="49" hidden="false" customHeight="true" outlineLevel="0" collapsed="false">
      <c r="A230" s="3" t="str">
        <f aca="false">HYPERLINK("#'Данные моделей'!A11574","HX-FAH-29.5-R8")</f>
        <v>HX-FAH-29.5-R8</v>
      </c>
      <c r="B230" s="1" t="s">
        <v>199</v>
      </c>
      <c r="C230" s="9" t="n">
        <v>29.5</v>
      </c>
      <c r="D230" s="9" t="n">
        <v>19.5</v>
      </c>
      <c r="E230" s="1" t="s">
        <v>202</v>
      </c>
      <c r="F230" s="1" t="s">
        <v>178</v>
      </c>
      <c r="G230" s="3" t="str">
        <f aca="false">HYPERLINK("#'Данные моделей'!A11577","Открыть")</f>
        <v>Открыть</v>
      </c>
      <c r="H230" s="3" t="str">
        <f aca="false">HYPERLINK("#'Данные моделей'!A11601","Открыть")</f>
        <v>Открыть</v>
      </c>
      <c r="I230" s="1" t="s">
        <v>17</v>
      </c>
    </row>
    <row r="231" customFormat="false" ht="49" hidden="false" customHeight="true" outlineLevel="0" collapsed="false">
      <c r="A231" s="6" t="str">
        <f aca="false">HYPERLINK("#'Данные моделей'!A11616","HX-FAH-21.8-R4")</f>
        <v>HX-FAH-21.8-R4</v>
      </c>
      <c r="B231" s="7" t="s">
        <v>199</v>
      </c>
      <c r="C231" s="8" t="n">
        <v>21.8</v>
      </c>
      <c r="D231" s="8" t="n">
        <v>13.9</v>
      </c>
      <c r="E231" s="7" t="s">
        <v>200</v>
      </c>
      <c r="F231" s="7" t="s">
        <v>178</v>
      </c>
      <c r="G231" s="6" t="str">
        <f aca="false">HYPERLINK("#'Данные моделей'!A11619","Открыть")</f>
        <v>Открыть</v>
      </c>
      <c r="H231" s="6" t="str">
        <f aca="false">HYPERLINK("#'Данные моделей'!A11643","Открыть")</f>
        <v>Открыть</v>
      </c>
      <c r="I231" s="7" t="s">
        <v>17</v>
      </c>
    </row>
    <row r="232" customFormat="false" ht="49" hidden="false" customHeight="true" outlineLevel="0" collapsed="false">
      <c r="A232" s="3" t="str">
        <f aca="false">HYPERLINK("#'Данные моделей'!A11658","HX-FAH-28.5-R6")</f>
        <v>HX-FAH-28.5-R6</v>
      </c>
      <c r="B232" s="1" t="s">
        <v>199</v>
      </c>
      <c r="C232" s="9" t="n">
        <v>28.5</v>
      </c>
      <c r="D232" s="9" t="n">
        <v>18.96</v>
      </c>
      <c r="E232" s="1" t="s">
        <v>201</v>
      </c>
      <c r="F232" s="1" t="s">
        <v>178</v>
      </c>
      <c r="G232" s="3" t="str">
        <f aca="false">HYPERLINK("#'Данные моделей'!A11661","Открыть")</f>
        <v>Открыть</v>
      </c>
      <c r="H232" s="3" t="str">
        <f aca="false">HYPERLINK("#'Данные моделей'!A11685","Открыть")</f>
        <v>Открыть</v>
      </c>
      <c r="I232" s="1" t="s">
        <v>17</v>
      </c>
    </row>
    <row r="233" customFormat="false" ht="49" hidden="false" customHeight="true" outlineLevel="0" collapsed="false">
      <c r="A233" s="6" t="str">
        <f aca="false">HYPERLINK("#'Данные моделей'!A11700","HX-FAH-36.1-R8")</f>
        <v>HX-FAH-36.1-R8</v>
      </c>
      <c r="B233" s="7" t="s">
        <v>199</v>
      </c>
      <c r="C233" s="8" t="n">
        <v>36.1</v>
      </c>
      <c r="D233" s="8" t="n">
        <v>24.6</v>
      </c>
      <c r="E233" s="7" t="s">
        <v>202</v>
      </c>
      <c r="F233" s="7" t="s">
        <v>178</v>
      </c>
      <c r="G233" s="6" t="str">
        <f aca="false">HYPERLINK("#'Данные моделей'!A11703","Открыть")</f>
        <v>Открыть</v>
      </c>
      <c r="H233" s="6" t="str">
        <f aca="false">HYPERLINK("#'Данные моделей'!A11727","Открыть")</f>
        <v>Открыть</v>
      </c>
      <c r="I233" s="7" t="s">
        <v>17</v>
      </c>
    </row>
    <row r="234" customFormat="false" ht="49" hidden="false" customHeight="true" outlineLevel="0" collapsed="false">
      <c r="A234" s="3" t="str">
        <f aca="false">HYPERLINK("#'Данные моделей'!A11742","HX-FAH-26.1-R4")</f>
        <v>HX-FAH-26.1-R4</v>
      </c>
      <c r="B234" s="1" t="s">
        <v>199</v>
      </c>
      <c r="C234" s="9" t="n">
        <v>26.1</v>
      </c>
      <c r="D234" s="9" t="n">
        <v>16.8</v>
      </c>
      <c r="E234" s="1" t="s">
        <v>200</v>
      </c>
      <c r="F234" s="1" t="s">
        <v>178</v>
      </c>
      <c r="G234" s="3" t="str">
        <f aca="false">HYPERLINK("#'Данные моделей'!A11745","Открыть")</f>
        <v>Открыть</v>
      </c>
      <c r="H234" s="3" t="str">
        <f aca="false">HYPERLINK("#'Данные моделей'!A11769","Открыть")</f>
        <v>Открыть</v>
      </c>
      <c r="I234" s="1" t="s">
        <v>17</v>
      </c>
    </row>
    <row r="235" customFormat="false" ht="49" hidden="false" customHeight="true" outlineLevel="0" collapsed="false">
      <c r="A235" s="6" t="str">
        <f aca="false">HYPERLINK("#'Данные моделей'!A11784","HX-FAH-34.2-R6")</f>
        <v>HX-FAH-34.2-R6</v>
      </c>
      <c r="B235" s="7" t="s">
        <v>199</v>
      </c>
      <c r="C235" s="8" t="n">
        <v>34.2</v>
      </c>
      <c r="D235" s="8" t="n">
        <v>22.8</v>
      </c>
      <c r="E235" s="7" t="s">
        <v>201</v>
      </c>
      <c r="F235" s="7" t="s">
        <v>178</v>
      </c>
      <c r="G235" s="6" t="str">
        <f aca="false">HYPERLINK("#'Данные моделей'!A11787","Открыть")</f>
        <v>Открыть</v>
      </c>
      <c r="H235" s="6" t="str">
        <f aca="false">HYPERLINK("#'Данные моделей'!A11811","Открыть")</f>
        <v>Открыть</v>
      </c>
      <c r="I235" s="7" t="s">
        <v>17</v>
      </c>
    </row>
    <row r="236" customFormat="false" ht="49" hidden="false" customHeight="true" outlineLevel="0" collapsed="false">
      <c r="A236" s="3" t="str">
        <f aca="false">HYPERLINK("#'Данные моделей'!A11826","HX-FAH-44.2-R8")</f>
        <v>HX-FAH-44.2-R8</v>
      </c>
      <c r="B236" s="1" t="s">
        <v>199</v>
      </c>
      <c r="C236" s="9" t="n">
        <v>44.2</v>
      </c>
      <c r="D236" s="9" t="n">
        <v>29.5</v>
      </c>
      <c r="E236" s="1" t="s">
        <v>202</v>
      </c>
      <c r="F236" s="1" t="s">
        <v>178</v>
      </c>
      <c r="G236" s="3" t="str">
        <f aca="false">HYPERLINK("#'Данные моделей'!A11829","Открыть")</f>
        <v>Открыть</v>
      </c>
      <c r="H236" s="3" t="str">
        <f aca="false">HYPERLINK("#'Данные моделей'!A11853","Открыть")</f>
        <v>Открыть</v>
      </c>
      <c r="I236" s="1" t="s">
        <v>17</v>
      </c>
    </row>
    <row r="237" customFormat="false" ht="49" hidden="false" customHeight="true" outlineLevel="0" collapsed="false">
      <c r="A237" s="6" t="str">
        <f aca="false">HYPERLINK("#'Данные моделей'!A11868","HX-FAH-34.8-R4")</f>
        <v>HX-FAH-34.8-R4</v>
      </c>
      <c r="B237" s="7" t="s">
        <v>199</v>
      </c>
      <c r="C237" s="8" t="n">
        <v>34.8</v>
      </c>
      <c r="D237" s="8" t="n">
        <v>22.1</v>
      </c>
      <c r="E237" s="7" t="s">
        <v>200</v>
      </c>
      <c r="F237" s="7" t="s">
        <v>178</v>
      </c>
      <c r="G237" s="6" t="str">
        <f aca="false">HYPERLINK("#'Данные моделей'!A11871","Открыть")</f>
        <v>Открыть</v>
      </c>
      <c r="H237" s="6" t="str">
        <f aca="false">HYPERLINK("#'Данные моделей'!A11896","Открыть")</f>
        <v>Открыть</v>
      </c>
      <c r="I237" s="7" t="s">
        <v>17</v>
      </c>
    </row>
    <row r="238" customFormat="false" ht="49" hidden="false" customHeight="true" outlineLevel="0" collapsed="false">
      <c r="A238" s="3" t="str">
        <f aca="false">HYPERLINK("#'Данные моделей'!A11911","HX-FAH-45.6-R6")</f>
        <v>HX-FAH-45.6-R6</v>
      </c>
      <c r="B238" s="1" t="s">
        <v>199</v>
      </c>
      <c r="C238" s="9" t="n">
        <v>45.6</v>
      </c>
      <c r="D238" s="9" t="n">
        <v>30.23</v>
      </c>
      <c r="E238" s="1" t="s">
        <v>201</v>
      </c>
      <c r="F238" s="1" t="s">
        <v>178</v>
      </c>
      <c r="G238" s="3" t="str">
        <f aca="false">HYPERLINK("#'Данные моделей'!A11914","Открыть")</f>
        <v>Открыть</v>
      </c>
      <c r="H238" s="3" t="str">
        <f aca="false">HYPERLINK("#'Данные моделей'!A11939","Открыть")</f>
        <v>Открыть</v>
      </c>
      <c r="I238" s="1" t="s">
        <v>17</v>
      </c>
    </row>
    <row r="239" customFormat="false" ht="49" hidden="false" customHeight="true" outlineLevel="0" collapsed="false">
      <c r="A239" s="6" t="str">
        <f aca="false">HYPERLINK("#'Данные моделей'!A11954","HX-FAH-59-R8")</f>
        <v>HX-FAH-59-R8</v>
      </c>
      <c r="B239" s="7" t="s">
        <v>199</v>
      </c>
      <c r="C239" s="8" t="n">
        <v>59</v>
      </c>
      <c r="D239" s="8" t="n">
        <v>39.39</v>
      </c>
      <c r="E239" s="7" t="s">
        <v>202</v>
      </c>
      <c r="F239" s="7" t="s">
        <v>178</v>
      </c>
      <c r="G239" s="6" t="str">
        <f aca="false">HYPERLINK("#'Данные моделей'!A11957","Открыть")</f>
        <v>Открыть</v>
      </c>
      <c r="H239" s="6" t="str">
        <f aca="false">HYPERLINK("#'Данные моделей'!A11982","Открыть")</f>
        <v>Открыть</v>
      </c>
      <c r="I239" s="7" t="s">
        <v>17</v>
      </c>
    </row>
    <row r="240" customFormat="false" ht="49" hidden="false" customHeight="true" outlineLevel="0" collapsed="false">
      <c r="A240" s="3" t="str">
        <f aca="false">HYPERLINK("#'Данные моделей'!A11997","HX-FAH-43.6-R4")</f>
        <v>HX-FAH-43.6-R4</v>
      </c>
      <c r="B240" s="1" t="s">
        <v>199</v>
      </c>
      <c r="C240" s="9" t="n">
        <v>43.6</v>
      </c>
      <c r="D240" s="9" t="n">
        <v>27.6</v>
      </c>
      <c r="E240" s="1" t="s">
        <v>200</v>
      </c>
      <c r="F240" s="1" t="s">
        <v>178</v>
      </c>
      <c r="G240" s="3" t="str">
        <f aca="false">HYPERLINK("#'Данные моделей'!A12000","Открыть")</f>
        <v>Открыть</v>
      </c>
      <c r="H240" s="3" t="str">
        <f aca="false">HYPERLINK("#'Данные моделей'!A12025","Открыть")</f>
        <v>Открыть</v>
      </c>
      <c r="I240" s="1" t="s">
        <v>17</v>
      </c>
    </row>
    <row r="241" customFormat="false" ht="49" hidden="false" customHeight="true" outlineLevel="0" collapsed="false">
      <c r="A241" s="6" t="str">
        <f aca="false">HYPERLINK("#'Данные моделей'!A12040","HX-FAH-57-R6")</f>
        <v>HX-FAH-57-R6</v>
      </c>
      <c r="B241" s="7" t="s">
        <v>199</v>
      </c>
      <c r="C241" s="8" t="n">
        <v>57</v>
      </c>
      <c r="D241" s="8" t="n">
        <v>37.7</v>
      </c>
      <c r="E241" s="7" t="s">
        <v>201</v>
      </c>
      <c r="F241" s="7" t="s">
        <v>178</v>
      </c>
      <c r="G241" s="6" t="str">
        <f aca="false">HYPERLINK("#'Данные моделей'!A12043","Открыть")</f>
        <v>Открыть</v>
      </c>
      <c r="H241" s="6" t="str">
        <f aca="false">HYPERLINK("#'Данные моделей'!A12068","Открыть")</f>
        <v>Открыть</v>
      </c>
      <c r="I241" s="7" t="s">
        <v>17</v>
      </c>
    </row>
    <row r="242" customFormat="false" ht="49" hidden="false" customHeight="true" outlineLevel="0" collapsed="false">
      <c r="A242" s="3" t="str">
        <f aca="false">HYPERLINK("#'Данные моделей'!A12083","HX-FAH-73.7-R8")</f>
        <v>HX-FAH-73.7-R8</v>
      </c>
      <c r="B242" s="1" t="s">
        <v>199</v>
      </c>
      <c r="C242" s="9" t="n">
        <v>73.7</v>
      </c>
      <c r="D242" s="9" t="n">
        <v>49.1</v>
      </c>
      <c r="E242" s="1" t="s">
        <v>202</v>
      </c>
      <c r="F242" s="1" t="s">
        <v>178</v>
      </c>
      <c r="G242" s="3" t="str">
        <f aca="false">HYPERLINK("#'Данные моделей'!A12086","Открыть")</f>
        <v>Открыть</v>
      </c>
      <c r="H242" s="3" t="str">
        <f aca="false">HYPERLINK("#'Данные моделей'!A12111","Открыть")</f>
        <v>Открыть</v>
      </c>
      <c r="I242" s="1" t="s">
        <v>17</v>
      </c>
    </row>
    <row r="243" customFormat="false" ht="49" hidden="false" customHeight="true" outlineLevel="0" collapsed="false">
      <c r="A243" s="6" t="str">
        <f aca="false">HYPERLINK("#'Данные моделей'!A12126","HX-FAH-52.3-R4")</f>
        <v>HX-FAH-52.3-R4</v>
      </c>
      <c r="B243" s="7" t="s">
        <v>199</v>
      </c>
      <c r="C243" s="8" t="n">
        <v>52.3</v>
      </c>
      <c r="D243" s="8" t="n">
        <v>33.26</v>
      </c>
      <c r="E243" s="7" t="s">
        <v>200</v>
      </c>
      <c r="F243" s="7" t="s">
        <v>178</v>
      </c>
      <c r="G243" s="6" t="str">
        <f aca="false">HYPERLINK("#'Данные моделей'!A12129","Открыть")</f>
        <v>Открыть</v>
      </c>
      <c r="H243" s="6" t="str">
        <f aca="false">HYPERLINK("#'Данные моделей'!A12154","Открыть")</f>
        <v>Открыть</v>
      </c>
      <c r="I243" s="7" t="s">
        <v>17</v>
      </c>
    </row>
    <row r="244" customFormat="false" ht="49" hidden="false" customHeight="true" outlineLevel="0" collapsed="false">
      <c r="A244" s="3" t="str">
        <f aca="false">HYPERLINK("#'Данные моделей'!A12169","HX-FAH-68.3-R6")</f>
        <v>HX-FAH-68.3-R6</v>
      </c>
      <c r="B244" s="1" t="s">
        <v>199</v>
      </c>
      <c r="C244" s="9" t="n">
        <v>68.3</v>
      </c>
      <c r="D244" s="9" t="n">
        <v>45.33</v>
      </c>
      <c r="E244" s="1" t="s">
        <v>201</v>
      </c>
      <c r="F244" s="1" t="s">
        <v>178</v>
      </c>
      <c r="G244" s="3" t="str">
        <f aca="false">HYPERLINK("#'Данные моделей'!A12172","Открыть")</f>
        <v>Открыть</v>
      </c>
      <c r="H244" s="3" t="str">
        <f aca="false">HYPERLINK("#'Данные моделей'!A12197","Открыть")</f>
        <v>Открыть</v>
      </c>
      <c r="I244" s="1" t="s">
        <v>17</v>
      </c>
    </row>
    <row r="245" customFormat="false" ht="49" hidden="false" customHeight="true" outlineLevel="0" collapsed="false">
      <c r="A245" s="6" t="str">
        <f aca="false">HYPERLINK("#'Данные моделей'!A12212","HX-FAH-88.4-R8")</f>
        <v>HX-FAH-88.4-R8</v>
      </c>
      <c r="B245" s="7" t="s">
        <v>199</v>
      </c>
      <c r="C245" s="8" t="n">
        <v>88.4</v>
      </c>
      <c r="D245" s="8" t="n">
        <v>60.9</v>
      </c>
      <c r="E245" s="7" t="s">
        <v>202</v>
      </c>
      <c r="F245" s="7" t="s">
        <v>178</v>
      </c>
      <c r="G245" s="6" t="str">
        <f aca="false">HYPERLINK("#'Данные моделей'!A12215","Открыть")</f>
        <v>Открыть</v>
      </c>
      <c r="H245" s="6" t="str">
        <f aca="false">HYPERLINK("#'Данные моделей'!A12240","Открыть")</f>
        <v>Открыть</v>
      </c>
      <c r="I245" s="7" t="s">
        <v>17</v>
      </c>
    </row>
    <row r="246" customFormat="false" ht="49" hidden="false" customHeight="true" outlineLevel="0" collapsed="false">
      <c r="A246" s="3" t="str">
        <f aca="false">HYPERLINK("#'Данные моделей'!A12255","HX-FAH-66-R4")</f>
        <v>HX-FAH-66-R4</v>
      </c>
      <c r="B246" s="1" t="s">
        <v>199</v>
      </c>
      <c r="C246" s="9" t="n">
        <v>66</v>
      </c>
      <c r="D246" s="9" t="n">
        <v>47.6</v>
      </c>
      <c r="E246" s="1" t="s">
        <v>200</v>
      </c>
      <c r="F246" s="1" t="s">
        <v>178</v>
      </c>
      <c r="G246" s="3" t="str">
        <f aca="false">HYPERLINK("#'Данные моделей'!A12258","Открыть")</f>
        <v>Открыть</v>
      </c>
      <c r="H246" s="3" t="str">
        <f aca="false">HYPERLINK("#'Данные моделей'!A12283","Открыть")</f>
        <v>Открыть</v>
      </c>
      <c r="I246" s="1" t="s">
        <v>17</v>
      </c>
    </row>
    <row r="247" customFormat="false" ht="49" hidden="false" customHeight="true" outlineLevel="0" collapsed="false">
      <c r="A247" s="6" t="str">
        <f aca="false">HYPERLINK("#'Данные моделей'!A12298","HX-FAH-79.4-R6")</f>
        <v>HX-FAH-79.4-R6</v>
      </c>
      <c r="B247" s="7" t="s">
        <v>199</v>
      </c>
      <c r="C247" s="8" t="n">
        <v>79.4</v>
      </c>
      <c r="D247" s="8" t="n">
        <v>58.3</v>
      </c>
      <c r="E247" s="7" t="s">
        <v>201</v>
      </c>
      <c r="F247" s="7" t="s">
        <v>178</v>
      </c>
      <c r="G247" s="6" t="str">
        <f aca="false">HYPERLINK("#'Данные моделей'!A12301","Открыть")</f>
        <v>Открыть</v>
      </c>
      <c r="H247" s="6" t="str">
        <f aca="false">HYPERLINK("#'Данные моделей'!A12326","Открыть")</f>
        <v>Открыть</v>
      </c>
      <c r="I247" s="7" t="s">
        <v>17</v>
      </c>
    </row>
    <row r="248" customFormat="false" ht="49" hidden="false" customHeight="true" outlineLevel="0" collapsed="false">
      <c r="A248" s="3" t="str">
        <f aca="false">HYPERLINK("#'Данные моделей'!A12341","HX-FAH-103.2-R8")</f>
        <v>HX-FAH-103.2-R8</v>
      </c>
      <c r="B248" s="1" t="s">
        <v>199</v>
      </c>
      <c r="C248" s="9" t="n">
        <v>103.2</v>
      </c>
      <c r="D248" s="9" t="n">
        <v>71.4</v>
      </c>
      <c r="E248" s="1" t="s">
        <v>202</v>
      </c>
      <c r="F248" s="1" t="s">
        <v>178</v>
      </c>
      <c r="G248" s="3" t="str">
        <f aca="false">HYPERLINK("#'Данные моделей'!A12344","Открыть")</f>
        <v>Открыть</v>
      </c>
      <c r="H248" s="3" t="str">
        <f aca="false">HYPERLINK("#'Данные моделей'!A12369","Открыть")</f>
        <v>Открыть</v>
      </c>
      <c r="I248" s="1" t="s">
        <v>17</v>
      </c>
    </row>
    <row r="249" customFormat="false" ht="49" hidden="false" customHeight="true" outlineLevel="0" collapsed="false">
      <c r="A249" s="6" t="str">
        <f aca="false">HYPERLINK("#'Данные моделей'!A12384","HX-FAH-72-R4")</f>
        <v>HX-FAH-72-R4</v>
      </c>
      <c r="B249" s="7" t="s">
        <v>199</v>
      </c>
      <c r="C249" s="8" t="n">
        <v>72</v>
      </c>
      <c r="D249" s="8" t="n">
        <v>49.6</v>
      </c>
      <c r="E249" s="7" t="s">
        <v>200</v>
      </c>
      <c r="F249" s="7" t="s">
        <v>178</v>
      </c>
      <c r="G249" s="6" t="str">
        <f aca="false">HYPERLINK("#'Данные моделей'!A12387","Открыть")</f>
        <v>Открыть</v>
      </c>
      <c r="H249" s="6" t="str">
        <f aca="false">HYPERLINK("#'Данные моделей'!A12412","Открыть")</f>
        <v>Открыть</v>
      </c>
      <c r="I249" s="7" t="s">
        <v>17</v>
      </c>
    </row>
    <row r="250" customFormat="false" ht="49" hidden="false" customHeight="true" outlineLevel="0" collapsed="false">
      <c r="A250" s="3" t="str">
        <f aca="false">HYPERLINK("#'Данные моделей'!A12427","HX-FAH-91.1-R6")</f>
        <v>HX-FAH-91.1-R6</v>
      </c>
      <c r="B250" s="1" t="s">
        <v>199</v>
      </c>
      <c r="C250" s="9" t="n">
        <v>91.1</v>
      </c>
      <c r="D250" s="9" t="n">
        <v>66.4</v>
      </c>
      <c r="E250" s="1" t="s">
        <v>201</v>
      </c>
      <c r="F250" s="1" t="s">
        <v>178</v>
      </c>
      <c r="G250" s="3" t="str">
        <f aca="false">HYPERLINK("#'Данные моделей'!A12430","Открыть")</f>
        <v>Открыть</v>
      </c>
      <c r="H250" s="3" t="str">
        <f aca="false">HYPERLINK("#'Данные моделей'!A12455","Открыть")</f>
        <v>Открыть</v>
      </c>
      <c r="I250" s="1" t="s">
        <v>17</v>
      </c>
    </row>
    <row r="251" customFormat="false" ht="49" hidden="false" customHeight="true" outlineLevel="0" collapsed="false">
      <c r="A251" s="6" t="str">
        <f aca="false">HYPERLINK("#'Данные моделей'!A12470","HX-FAH-117-R8")</f>
        <v>HX-FAH-117-R8</v>
      </c>
      <c r="B251" s="7" t="s">
        <v>199</v>
      </c>
      <c r="C251" s="8" t="n">
        <v>117</v>
      </c>
      <c r="D251" s="8" t="n">
        <v>82.6</v>
      </c>
      <c r="E251" s="7" t="s">
        <v>202</v>
      </c>
      <c r="F251" s="7" t="s">
        <v>178</v>
      </c>
      <c r="G251" s="6" t="str">
        <f aca="false">HYPERLINK("#'Данные моделей'!A12473","Открыть")</f>
        <v>Открыть</v>
      </c>
      <c r="H251" s="6" t="str">
        <f aca="false">HYPERLINK("#'Данные моделей'!A12498","Открыть")</f>
        <v>Открыть</v>
      </c>
      <c r="I251" s="7" t="s">
        <v>17</v>
      </c>
    </row>
    <row r="252" customFormat="false" ht="49" hidden="false" customHeight="true" outlineLevel="0" collapsed="false">
      <c r="A252" s="3" t="str">
        <f aca="false">HYPERLINK("#'Данные моделей'!A12513","HX-FAH-87.1-R4")</f>
        <v>HX-FAH-87.1-R4</v>
      </c>
      <c r="B252" s="1" t="s">
        <v>199</v>
      </c>
      <c r="C252" s="9" t="n">
        <v>87.1</v>
      </c>
      <c r="D252" s="9" t="n">
        <v>57.6</v>
      </c>
      <c r="E252" s="1" t="s">
        <v>200</v>
      </c>
      <c r="F252" s="1" t="s">
        <v>178</v>
      </c>
      <c r="G252" s="3" t="str">
        <f aca="false">HYPERLINK("#'Данные моделей'!A12516","Открыть")</f>
        <v>Открыть</v>
      </c>
      <c r="H252" s="3" t="str">
        <f aca="false">HYPERLINK("#'Данные моделей'!A12541","Открыть")</f>
        <v>Открыть</v>
      </c>
      <c r="I252" s="1" t="s">
        <v>17</v>
      </c>
    </row>
    <row r="253" customFormat="false" ht="49" hidden="false" customHeight="true" outlineLevel="0" collapsed="false">
      <c r="A253" s="6" t="str">
        <f aca="false">HYPERLINK("#'Данные моделей'!A12556","HX-FAH-113.9-R6")</f>
        <v>HX-FAH-113.9-R6</v>
      </c>
      <c r="B253" s="7" t="s">
        <v>199</v>
      </c>
      <c r="C253" s="8" t="n">
        <v>113.9</v>
      </c>
      <c r="D253" s="8" t="n">
        <v>78.9</v>
      </c>
      <c r="E253" s="7" t="s">
        <v>201</v>
      </c>
      <c r="F253" s="7" t="s">
        <v>178</v>
      </c>
      <c r="G253" s="6" t="str">
        <f aca="false">HYPERLINK("#'Данные моделей'!A12559","Открыть")</f>
        <v>Открыть</v>
      </c>
      <c r="H253" s="6" t="str">
        <f aca="false">HYPERLINK("#'Данные моделей'!A12584","Открыть")</f>
        <v>Открыть</v>
      </c>
      <c r="I253" s="7" t="s">
        <v>17</v>
      </c>
    </row>
    <row r="254" customFormat="false" ht="49" hidden="false" customHeight="true" outlineLevel="0" collapsed="false">
      <c r="A254" s="3" t="str">
        <f aca="false">HYPERLINK("#'Данные моделей'!A12599","HX-FAH-149.4-R8")</f>
        <v>HX-FAH-149.4-R8</v>
      </c>
      <c r="B254" s="1" t="s">
        <v>199</v>
      </c>
      <c r="C254" s="9" t="n">
        <v>149.4</v>
      </c>
      <c r="D254" s="9" t="n">
        <v>93.9</v>
      </c>
      <c r="E254" s="1" t="s">
        <v>202</v>
      </c>
      <c r="F254" s="1" t="s">
        <v>178</v>
      </c>
      <c r="G254" s="3" t="str">
        <f aca="false">HYPERLINK("#'Данные моделей'!A12602","Открыть")</f>
        <v>Открыть</v>
      </c>
      <c r="H254" s="3" t="str">
        <f aca="false">HYPERLINK("#'Данные моделей'!A12627","Открыть")</f>
        <v>Открыть</v>
      </c>
      <c r="I254" s="1" t="s">
        <v>17</v>
      </c>
    </row>
    <row r="255" customFormat="false" ht="49" hidden="false" customHeight="true" outlineLevel="0" collapsed="false">
      <c r="A255" s="6" t="str">
        <f aca="false">HYPERLINK("#'Данные моделей'!A12642","HX-FAH-104.5-R4")</f>
        <v>HX-FAH-104.5-R4</v>
      </c>
      <c r="B255" s="7" t="s">
        <v>199</v>
      </c>
      <c r="C255" s="8" t="n">
        <v>104.5</v>
      </c>
      <c r="D255" s="8" t="n">
        <v>69.6</v>
      </c>
      <c r="E255" s="7" t="s">
        <v>200</v>
      </c>
      <c r="F255" s="7" t="s">
        <v>178</v>
      </c>
      <c r="G255" s="6" t="str">
        <f aca="false">HYPERLINK("#'Данные моделей'!A12645","Открыть")</f>
        <v>Открыть</v>
      </c>
      <c r="H255" s="6" t="str">
        <f aca="false">HYPERLINK("#'Данные моделей'!A12670","Открыть")</f>
        <v>Открыть</v>
      </c>
      <c r="I255" s="7" t="s">
        <v>17</v>
      </c>
    </row>
    <row r="256" customFormat="false" ht="49" hidden="false" customHeight="true" outlineLevel="0" collapsed="false">
      <c r="A256" s="3" t="str">
        <f aca="false">HYPERLINK("#'Данные моделей'!A12685","HX-FAH-136.7-R6")</f>
        <v>HX-FAH-136.7-R6</v>
      </c>
      <c r="B256" s="1" t="s">
        <v>199</v>
      </c>
      <c r="C256" s="9" t="n">
        <v>136.7</v>
      </c>
      <c r="D256" s="9" t="n">
        <v>88.1</v>
      </c>
      <c r="E256" s="1" t="s">
        <v>201</v>
      </c>
      <c r="F256" s="1" t="s">
        <v>178</v>
      </c>
      <c r="G256" s="3" t="str">
        <f aca="false">HYPERLINK("#'Данные моделей'!A12688","Открыть")</f>
        <v>Открыть</v>
      </c>
      <c r="H256" s="3" t="str">
        <f aca="false">HYPERLINK("#'Данные моделей'!A12713","Открыть")</f>
        <v>Открыть</v>
      </c>
      <c r="I256" s="1" t="s">
        <v>17</v>
      </c>
    </row>
    <row r="257" customFormat="false" ht="49" hidden="false" customHeight="true" outlineLevel="0" collapsed="false">
      <c r="A257" s="6" t="str">
        <f aca="false">HYPERLINK("#'Данные моделей'!A12728","HX-FAH-176-R8")</f>
        <v>HX-FAH-176-R8</v>
      </c>
      <c r="B257" s="7" t="s">
        <v>199</v>
      </c>
      <c r="C257" s="8" t="n">
        <v>176</v>
      </c>
      <c r="D257" s="8" t="n">
        <v>112.5</v>
      </c>
      <c r="E257" s="7" t="s">
        <v>202</v>
      </c>
      <c r="F257" s="7" t="s">
        <v>178</v>
      </c>
      <c r="G257" s="6" t="str">
        <f aca="false">HYPERLINK("#'Данные моделей'!A12731","Открыть")</f>
        <v>Открыть</v>
      </c>
      <c r="H257" s="6" t="str">
        <f aca="false">HYPERLINK("#'Данные моделей'!A12756","Открыть")</f>
        <v>Открыть</v>
      </c>
      <c r="I257" s="7" t="s">
        <v>17</v>
      </c>
    </row>
    <row r="258" customFormat="false" ht="49" hidden="false" customHeight="true" outlineLevel="0" collapsed="false">
      <c r="A258" s="3" t="str">
        <f aca="false">HYPERLINK("#'Данные моделей'!A12771","HX-FAH-117.6-R4")</f>
        <v>HX-FAH-117.6-R4</v>
      </c>
      <c r="B258" s="1" t="s">
        <v>199</v>
      </c>
      <c r="C258" s="9" t="n">
        <v>117.6</v>
      </c>
      <c r="D258" s="9" t="n">
        <v>78.3</v>
      </c>
      <c r="E258" s="1" t="s">
        <v>200</v>
      </c>
      <c r="F258" s="1" t="s">
        <v>178</v>
      </c>
      <c r="G258" s="3" t="str">
        <f aca="false">HYPERLINK("#'Данные моделей'!A12774","Открыть")</f>
        <v>Открыть</v>
      </c>
      <c r="H258" s="3" t="str">
        <f aca="false">HYPERLINK("#'Данные моделей'!A12799","Открыть")</f>
        <v>Открыть</v>
      </c>
      <c r="I258" s="1" t="s">
        <v>17</v>
      </c>
    </row>
    <row r="259" customFormat="false" ht="49" hidden="false" customHeight="true" outlineLevel="0" collapsed="false">
      <c r="A259" s="6" t="str">
        <f aca="false">HYPERLINK("#'Данные моделей'!A12814","HX-FAH-153.8-R6")</f>
        <v>HX-FAH-153.8-R6</v>
      </c>
      <c r="B259" s="7" t="s">
        <v>199</v>
      </c>
      <c r="C259" s="8" t="n">
        <v>153.8</v>
      </c>
      <c r="D259" s="8" t="n">
        <v>99</v>
      </c>
      <c r="E259" s="7" t="s">
        <v>201</v>
      </c>
      <c r="F259" s="7" t="s">
        <v>178</v>
      </c>
      <c r="G259" s="6" t="str">
        <f aca="false">HYPERLINK("#'Данные моделей'!A12817","Открыть")</f>
        <v>Открыть</v>
      </c>
      <c r="H259" s="6" t="str">
        <f aca="false">HYPERLINK("#'Данные моделей'!A12842","Открыть")</f>
        <v>Открыть</v>
      </c>
      <c r="I259" s="7" t="s">
        <v>17</v>
      </c>
    </row>
    <row r="260" customFormat="false" ht="49" hidden="false" customHeight="true" outlineLevel="0" collapsed="false">
      <c r="A260" s="3" t="str">
        <f aca="false">HYPERLINK("#'Данные моделей'!A12857","HX-FAH-199-R8")</f>
        <v>HX-FAH-199-R8</v>
      </c>
      <c r="B260" s="1" t="s">
        <v>199</v>
      </c>
      <c r="C260" s="9" t="n">
        <v>199</v>
      </c>
      <c r="D260" s="9" t="n">
        <v>126.4</v>
      </c>
      <c r="E260" s="1" t="s">
        <v>202</v>
      </c>
      <c r="F260" s="1" t="s">
        <v>178</v>
      </c>
      <c r="G260" s="3" t="str">
        <f aca="false">HYPERLINK("#'Данные моделей'!A12860","Открыть")</f>
        <v>Открыть</v>
      </c>
      <c r="H260" s="3" t="str">
        <f aca="false">HYPERLINK("#'Данные моделей'!A12885","Открыть")</f>
        <v>Открыть</v>
      </c>
      <c r="I260" s="1" t="s">
        <v>17</v>
      </c>
    </row>
    <row r="261" customFormat="false" ht="49" hidden="false" customHeight="true" outlineLevel="0" collapsed="false">
      <c r="A261" s="6" t="str">
        <f aca="false">HYPERLINK("#'Данные моделей'!A12900","HX-FAH-130.7-R4")</f>
        <v>HX-FAH-130.7-R4</v>
      </c>
      <c r="B261" s="7" t="s">
        <v>199</v>
      </c>
      <c r="C261" s="8" t="n">
        <v>130.7</v>
      </c>
      <c r="D261" s="8" t="n">
        <v>87</v>
      </c>
      <c r="E261" s="7" t="s">
        <v>200</v>
      </c>
      <c r="F261" s="7" t="s">
        <v>178</v>
      </c>
      <c r="G261" s="6" t="str">
        <f aca="false">HYPERLINK("#'Данные моделей'!A12903","Открыть")</f>
        <v>Открыть</v>
      </c>
      <c r="H261" s="6" t="str">
        <f aca="false">HYPERLINK("#'Данные моделей'!A12928","Открыть")</f>
        <v>Открыть</v>
      </c>
      <c r="I261" s="7" t="s">
        <v>17</v>
      </c>
    </row>
    <row r="262" customFormat="false" ht="49" hidden="false" customHeight="true" outlineLevel="0" collapsed="false">
      <c r="A262" s="3" t="str">
        <f aca="false">HYPERLINK("#'Данные моделей'!A12943","HX-FAH-170.9-R6")</f>
        <v>HX-FAH-170.9-R6</v>
      </c>
      <c r="B262" s="1" t="s">
        <v>199</v>
      </c>
      <c r="C262" s="9" t="n">
        <v>170.9</v>
      </c>
      <c r="D262" s="9" t="n">
        <v>110</v>
      </c>
      <c r="E262" s="1" t="s">
        <v>201</v>
      </c>
      <c r="F262" s="1" t="s">
        <v>178</v>
      </c>
      <c r="G262" s="3" t="str">
        <f aca="false">HYPERLINK("#'Данные моделей'!A12946","Открыть")</f>
        <v>Открыть</v>
      </c>
      <c r="H262" s="3" t="str">
        <f aca="false">HYPERLINK("#'Данные моделей'!A12971","Открыть")</f>
        <v>Открыть</v>
      </c>
      <c r="I262" s="1" t="s">
        <v>17</v>
      </c>
    </row>
    <row r="263" customFormat="false" ht="49" hidden="false" customHeight="true" outlineLevel="0" collapsed="false">
      <c r="A263" s="6" t="str">
        <f aca="false">HYPERLINK("#'Данные моделей'!A12986","HX-FAH-221-R8")</f>
        <v>HX-FAH-221-R8</v>
      </c>
      <c r="B263" s="7" t="s">
        <v>199</v>
      </c>
      <c r="C263" s="8" t="n">
        <v>221</v>
      </c>
      <c r="D263" s="8" t="n">
        <v>140.5</v>
      </c>
      <c r="E263" s="7" t="s">
        <v>202</v>
      </c>
      <c r="F263" s="7" t="s">
        <v>178</v>
      </c>
      <c r="G263" s="6" t="str">
        <f aca="false">HYPERLINK("#'Данные моделей'!A12989","Открыть")</f>
        <v>Открыть</v>
      </c>
      <c r="H263" s="6" t="str">
        <f aca="false">HYPERLINK("#'Данные моделей'!A13014","Открыть")</f>
        <v>Открыть</v>
      </c>
      <c r="I263" s="7" t="s">
        <v>17</v>
      </c>
    </row>
  </sheetData>
  <mergeCells count="3">
    <mergeCell ref="A2:H2"/>
    <mergeCell ref="A3:I3"/>
    <mergeCell ref="A4:I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4D30"/>
    <pageSetUpPr fitToPage="false"/>
  </sheetPr>
  <dimension ref="A1:I130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7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18"/>
    <col collapsed="false" customWidth="true" hidden="false" outlineLevel="0" max="8" min="8" style="0" width="32"/>
    <col collapsed="false" customWidth="true" hidden="false" outlineLevel="0" max="9" min="9" style="0" width="25"/>
  </cols>
  <sheetData>
    <row r="1" customFormat="false" ht="27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5" hidden="false" customHeight="true" outlineLevel="0" collapsed="false">
      <c r="A2" s="2" t="s">
        <v>203</v>
      </c>
      <c r="B2" s="2" t="s">
        <v>203</v>
      </c>
      <c r="C2" s="2" t="s">
        <v>203</v>
      </c>
      <c r="D2" s="2" t="s">
        <v>203</v>
      </c>
      <c r="E2" s="2" t="s">
        <v>203</v>
      </c>
      <c r="F2" s="2" t="s">
        <v>203</v>
      </c>
      <c r="G2" s="2" t="s">
        <v>203</v>
      </c>
      <c r="H2" s="2" t="s">
        <v>203</v>
      </c>
      <c r="I2" s="3" t="str">
        <f aca="false">HYPERLINK("#'Главная'!A2","На главную")</f>
        <v>На главную</v>
      </c>
    </row>
    <row r="3" customFormat="false" ht="28" hidden="false" customHeight="true" outlineLevel="0" collapsed="false">
      <c r="A3" s="4" t="s">
        <v>204</v>
      </c>
      <c r="B3" s="4" t="s">
        <v>204</v>
      </c>
      <c r="C3" s="4" t="s">
        <v>204</v>
      </c>
      <c r="D3" s="4" t="s">
        <v>204</v>
      </c>
      <c r="E3" s="4" t="s">
        <v>204</v>
      </c>
      <c r="F3" s="4" t="s">
        <v>204</v>
      </c>
      <c r="G3" s="4" t="s">
        <v>204</v>
      </c>
      <c r="H3" s="4" t="s">
        <v>204</v>
      </c>
      <c r="I3" s="4" t="s">
        <v>204</v>
      </c>
    </row>
    <row r="5" customFormat="false" ht="35" hidden="false" customHeight="true" outlineLevel="0" collapsed="false">
      <c r="A5" s="2" t="s">
        <v>205</v>
      </c>
      <c r="B5" s="2" t="s">
        <v>205</v>
      </c>
      <c r="C5" s="2" t="s">
        <v>205</v>
      </c>
      <c r="D5" s="2" t="s">
        <v>205</v>
      </c>
      <c r="E5" s="2" t="s">
        <v>205</v>
      </c>
      <c r="F5" s="2" t="s">
        <v>205</v>
      </c>
      <c r="G5" s="2" t="s">
        <v>205</v>
      </c>
      <c r="H5" s="2" t="s">
        <v>205</v>
      </c>
      <c r="I5" s="3" t="str">
        <f aca="false">HYPERLINK("#'Главная'!A7","На главную")</f>
        <v>На главную</v>
      </c>
    </row>
    <row r="6" customFormat="false" ht="28" hidden="false" customHeight="true" outlineLevel="0" collapsed="false">
      <c r="A6" s="4" t="s">
        <v>206</v>
      </c>
      <c r="B6" s="4" t="s">
        <v>206</v>
      </c>
      <c r="C6" s="4" t="s">
        <v>206</v>
      </c>
      <c r="D6" s="4" t="s">
        <v>206</v>
      </c>
      <c r="E6" s="4" t="s">
        <v>206</v>
      </c>
      <c r="F6" s="4" t="s">
        <v>206</v>
      </c>
      <c r="G6" s="4" t="s">
        <v>206</v>
      </c>
      <c r="H6" s="4" t="s">
        <v>206</v>
      </c>
      <c r="I6" s="4" t="s">
        <v>206</v>
      </c>
    </row>
    <row r="7" customFormat="false" ht="27" hidden="false" customHeight="true" outlineLevel="0" collapsed="false">
      <c r="A7" s="3" t="str">
        <f aca="false">HYPERLINK("#'Главная'!A7","Список моделей")</f>
        <v>Список моделей</v>
      </c>
      <c r="B7" s="1"/>
      <c r="C7" s="3" t="str">
        <f aca="false">HYPERLINK("#'Данные моделей'!A8","Характеристики")</f>
        <v>Характеристики</v>
      </c>
      <c r="D7" s="1"/>
      <c r="E7" s="1"/>
      <c r="F7" s="3" t="str">
        <f aca="false">HYPERLINK("#'Данные моделей'!A44","Рабочие точки")</f>
        <v>Рабочие точки</v>
      </c>
      <c r="G7" s="1"/>
      <c r="H7" s="3" t="str">
        <f aca="false">HYPERLINK("#'Данные моделей'!A80","Карты")</f>
        <v>Карты</v>
      </c>
      <c r="I7" s="1"/>
    </row>
    <row r="8" customFormat="false" ht="31" hidden="false" customHeight="true" outlineLevel="0" collapsed="false">
      <c r="A8" s="10" t="s">
        <v>9</v>
      </c>
      <c r="B8" s="10" t="s">
        <v>9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  <c r="H8" s="10" t="s">
        <v>9</v>
      </c>
      <c r="I8" s="1"/>
    </row>
    <row r="9" customFormat="false" ht="28" hidden="false" customHeight="true" outlineLevel="0" collapsed="false">
      <c r="A9" s="11" t="s">
        <v>207</v>
      </c>
      <c r="B9" s="11" t="s">
        <v>207</v>
      </c>
      <c r="C9" s="11" t="s">
        <v>207</v>
      </c>
      <c r="D9" s="11" t="s">
        <v>207</v>
      </c>
      <c r="E9" s="11" t="s">
        <v>208</v>
      </c>
      <c r="F9" s="11" t="s">
        <v>208</v>
      </c>
      <c r="G9" s="11" t="s">
        <v>208</v>
      </c>
      <c r="H9" s="11"/>
      <c r="I9" s="11"/>
    </row>
    <row r="10" customFormat="false" ht="28" hidden="false" customHeight="true" outlineLevel="0" collapsed="false">
      <c r="A10" s="11" t="s">
        <v>8</v>
      </c>
      <c r="B10" s="11" t="s">
        <v>8</v>
      </c>
      <c r="C10" s="11" t="s">
        <v>8</v>
      </c>
      <c r="D10" s="11" t="s">
        <v>8</v>
      </c>
      <c r="E10" s="11" t="s">
        <v>16</v>
      </c>
      <c r="F10" s="11" t="s">
        <v>16</v>
      </c>
      <c r="G10" s="11" t="s">
        <v>16</v>
      </c>
      <c r="H10" s="11"/>
      <c r="I10" s="11"/>
    </row>
    <row r="11" customFormat="false" ht="28" hidden="false" customHeight="true" outlineLevel="0" collapsed="false">
      <c r="A11" s="11" t="s">
        <v>209</v>
      </c>
      <c r="B11" s="11" t="s">
        <v>209</v>
      </c>
      <c r="C11" s="11" t="s">
        <v>209</v>
      </c>
      <c r="D11" s="11" t="s">
        <v>209</v>
      </c>
      <c r="E11" s="11" t="s">
        <v>210</v>
      </c>
      <c r="F11" s="11" t="s">
        <v>210</v>
      </c>
      <c r="G11" s="11" t="s">
        <v>210</v>
      </c>
      <c r="H11" s="11"/>
      <c r="I11" s="11"/>
    </row>
    <row r="12" customFormat="false" ht="28" hidden="false" customHeight="true" outlineLevel="0" collapsed="false">
      <c r="A12" s="11" t="s">
        <v>211</v>
      </c>
      <c r="B12" s="11" t="s">
        <v>211</v>
      </c>
      <c r="C12" s="11" t="s">
        <v>211</v>
      </c>
      <c r="D12" s="11" t="s">
        <v>211</v>
      </c>
      <c r="E12" s="11" t="n">
        <v>110</v>
      </c>
      <c r="F12" s="11" t="n">
        <v>110</v>
      </c>
      <c r="G12" s="11" t="n">
        <v>110</v>
      </c>
      <c r="H12" s="11"/>
      <c r="I12" s="11"/>
    </row>
    <row r="13" customFormat="false" ht="28" hidden="false" customHeight="true" outlineLevel="0" collapsed="false">
      <c r="A13" s="11" t="s">
        <v>8</v>
      </c>
      <c r="B13" s="11" t="s">
        <v>8</v>
      </c>
      <c r="C13" s="11" t="s">
        <v>8</v>
      </c>
      <c r="D13" s="11" t="s">
        <v>8</v>
      </c>
      <c r="E13" s="11" t="s">
        <v>16</v>
      </c>
      <c r="F13" s="11" t="s">
        <v>16</v>
      </c>
      <c r="G13" s="11" t="s">
        <v>16</v>
      </c>
      <c r="H13" s="11"/>
      <c r="I13" s="11"/>
    </row>
    <row r="14" customFormat="false" ht="28" hidden="false" customHeight="true" outlineLevel="0" collapsed="false">
      <c r="A14" s="11" t="s">
        <v>212</v>
      </c>
      <c r="B14" s="11" t="s">
        <v>212</v>
      </c>
      <c r="C14" s="11" t="s">
        <v>212</v>
      </c>
      <c r="D14" s="11" t="s">
        <v>212</v>
      </c>
      <c r="E14" s="11" t="n">
        <v>3.7</v>
      </c>
      <c r="F14" s="11" t="n">
        <v>3.7</v>
      </c>
      <c r="G14" s="11" t="n">
        <v>3.7</v>
      </c>
      <c r="H14" s="11"/>
      <c r="I14" s="11"/>
    </row>
    <row r="15" customFormat="false" ht="28" hidden="false" customHeight="true" outlineLevel="0" collapsed="false">
      <c r="A15" s="11" t="s">
        <v>213</v>
      </c>
      <c r="B15" s="11" t="s">
        <v>213</v>
      </c>
      <c r="C15" s="11" t="s">
        <v>213</v>
      </c>
      <c r="D15" s="11" t="s">
        <v>213</v>
      </c>
      <c r="E15" s="11" t="n">
        <v>17</v>
      </c>
      <c r="F15" s="11" t="n">
        <v>17</v>
      </c>
      <c r="G15" s="11" t="n">
        <v>17</v>
      </c>
      <c r="H15" s="11"/>
      <c r="I15" s="11"/>
    </row>
    <row r="16" customFormat="false" ht="28" hidden="false" customHeight="true" outlineLevel="0" collapsed="false">
      <c r="A16" s="11" t="s">
        <v>214</v>
      </c>
      <c r="B16" s="11" t="s">
        <v>214</v>
      </c>
      <c r="C16" s="11" t="s">
        <v>214</v>
      </c>
      <c r="D16" s="11" t="s">
        <v>214</v>
      </c>
      <c r="E16" s="11" t="s">
        <v>215</v>
      </c>
      <c r="F16" s="11" t="s">
        <v>215</v>
      </c>
      <c r="G16" s="11" t="s">
        <v>215</v>
      </c>
      <c r="H16" s="11"/>
      <c r="I16" s="11"/>
    </row>
    <row r="17" customFormat="false" ht="28" hidden="false" customHeight="true" outlineLevel="0" collapsed="false">
      <c r="A17" s="11" t="s">
        <v>216</v>
      </c>
      <c r="B17" s="11" t="s">
        <v>216</v>
      </c>
      <c r="C17" s="11" t="s">
        <v>216</v>
      </c>
      <c r="D17" s="11" t="s">
        <v>216</v>
      </c>
      <c r="E17" s="11" t="n">
        <v>1.2</v>
      </c>
      <c r="F17" s="11" t="n">
        <v>1.2</v>
      </c>
      <c r="G17" s="11" t="n">
        <v>1.2</v>
      </c>
      <c r="H17" s="11"/>
      <c r="I17" s="11"/>
    </row>
    <row r="18" customFormat="false" ht="28" hidden="false" customHeight="true" outlineLevel="0" collapsed="false">
      <c r="A18" s="11" t="s">
        <v>217</v>
      </c>
      <c r="B18" s="11" t="s">
        <v>217</v>
      </c>
      <c r="C18" s="11" t="s">
        <v>217</v>
      </c>
      <c r="D18" s="11" t="s">
        <v>217</v>
      </c>
      <c r="E18" s="11" t="s">
        <v>218</v>
      </c>
      <c r="F18" s="11" t="s">
        <v>218</v>
      </c>
      <c r="G18" s="11" t="s">
        <v>218</v>
      </c>
      <c r="H18" s="11"/>
      <c r="I18" s="11"/>
    </row>
    <row r="19" customFormat="false" ht="28" hidden="false" customHeight="true" outlineLevel="0" collapsed="false">
      <c r="A19" s="11" t="s">
        <v>219</v>
      </c>
      <c r="B19" s="11" t="s">
        <v>219</v>
      </c>
      <c r="C19" s="11" t="s">
        <v>219</v>
      </c>
      <c r="D19" s="11" t="s">
        <v>219</v>
      </c>
      <c r="E19" s="11" t="s">
        <v>220</v>
      </c>
      <c r="F19" s="11" t="s">
        <v>220</v>
      </c>
      <c r="G19" s="11" t="s">
        <v>220</v>
      </c>
      <c r="H19" s="11"/>
      <c r="I19" s="11"/>
    </row>
    <row r="20" customFormat="false" ht="28" hidden="false" customHeight="true" outlineLevel="0" collapsed="false">
      <c r="A20" s="11" t="s">
        <v>221</v>
      </c>
      <c r="B20" s="11" t="s">
        <v>221</v>
      </c>
      <c r="C20" s="11" t="s">
        <v>221</v>
      </c>
      <c r="D20" s="11" t="s">
        <v>221</v>
      </c>
      <c r="E20" s="11" t="s">
        <v>210</v>
      </c>
      <c r="F20" s="11" t="s">
        <v>210</v>
      </c>
      <c r="G20" s="11" t="s">
        <v>210</v>
      </c>
      <c r="H20" s="11"/>
      <c r="I20" s="11"/>
    </row>
    <row r="21" customFormat="false" ht="28" hidden="false" customHeight="true" outlineLevel="0" collapsed="false">
      <c r="A21" s="11" t="s">
        <v>222</v>
      </c>
      <c r="B21" s="11" t="s">
        <v>222</v>
      </c>
      <c r="C21" s="11" t="s">
        <v>222</v>
      </c>
      <c r="D21" s="11" t="s">
        <v>222</v>
      </c>
      <c r="E21" s="11" t="n">
        <v>110</v>
      </c>
      <c r="F21" s="11" t="n">
        <v>110</v>
      </c>
      <c r="G21" s="11" t="n">
        <v>110</v>
      </c>
      <c r="H21" s="11"/>
      <c r="I21" s="11"/>
    </row>
    <row r="22" customFormat="false" ht="28" hidden="false" customHeight="true" outlineLevel="0" collapsed="false">
      <c r="A22" s="11" t="s">
        <v>223</v>
      </c>
      <c r="B22" s="11" t="s">
        <v>223</v>
      </c>
      <c r="C22" s="11" t="s">
        <v>223</v>
      </c>
      <c r="D22" s="11" t="s">
        <v>223</v>
      </c>
      <c r="E22" s="11" t="n">
        <v>5.24</v>
      </c>
      <c r="F22" s="11" t="n">
        <v>5.24</v>
      </c>
      <c r="G22" s="11" t="n">
        <v>5.24</v>
      </c>
      <c r="H22" s="11"/>
      <c r="I22" s="11"/>
    </row>
    <row r="23" customFormat="false" ht="28" hidden="false" customHeight="true" outlineLevel="0" collapsed="false">
      <c r="A23" s="11" t="s">
        <v>224</v>
      </c>
      <c r="B23" s="11" t="s">
        <v>224</v>
      </c>
      <c r="C23" s="11" t="s">
        <v>224</v>
      </c>
      <c r="D23" s="11" t="s">
        <v>224</v>
      </c>
      <c r="E23" s="11" t="s">
        <v>225</v>
      </c>
      <c r="F23" s="11" t="s">
        <v>225</v>
      </c>
      <c r="G23" s="11" t="s">
        <v>225</v>
      </c>
      <c r="H23" s="11"/>
      <c r="I23" s="11"/>
    </row>
    <row r="24" customFormat="false" ht="28" hidden="false" customHeight="true" outlineLevel="0" collapsed="false">
      <c r="A24" s="11" t="s">
        <v>226</v>
      </c>
      <c r="B24" s="11" t="s">
        <v>226</v>
      </c>
      <c r="C24" s="11" t="s">
        <v>226</v>
      </c>
      <c r="D24" s="11" t="s">
        <v>226</v>
      </c>
      <c r="E24" s="11" t="n">
        <v>4.64</v>
      </c>
      <c r="F24" s="11" t="n">
        <v>4.64</v>
      </c>
      <c r="G24" s="11" t="n">
        <v>4.64</v>
      </c>
      <c r="H24" s="11"/>
      <c r="I24" s="11"/>
    </row>
    <row r="25" customFormat="false" ht="28" hidden="false" customHeight="true" outlineLevel="0" collapsed="false">
      <c r="A25" s="11" t="s">
        <v>227</v>
      </c>
      <c r="B25" s="11" t="s">
        <v>227</v>
      </c>
      <c r="C25" s="11" t="s">
        <v>227</v>
      </c>
      <c r="D25" s="11" t="s">
        <v>227</v>
      </c>
      <c r="E25" s="11" t="s">
        <v>228</v>
      </c>
      <c r="F25" s="11" t="s">
        <v>228</v>
      </c>
      <c r="G25" s="11" t="s">
        <v>228</v>
      </c>
      <c r="H25" s="11"/>
      <c r="I25" s="11"/>
    </row>
    <row r="26" customFormat="false" ht="28" hidden="false" customHeight="true" outlineLevel="0" collapsed="false">
      <c r="A26" s="11" t="s">
        <v>229</v>
      </c>
      <c r="B26" s="11" t="s">
        <v>229</v>
      </c>
      <c r="C26" s="11" t="s">
        <v>229</v>
      </c>
      <c r="D26" s="11" t="s">
        <v>229</v>
      </c>
      <c r="E26" s="11" t="n">
        <v>40</v>
      </c>
      <c r="F26" s="11" t="n">
        <v>40</v>
      </c>
      <c r="G26" s="11" t="n">
        <v>40</v>
      </c>
      <c r="H26" s="11"/>
      <c r="I26" s="11"/>
    </row>
    <row r="27" customFormat="false" ht="28" hidden="false" customHeight="true" outlineLevel="0" collapsed="false">
      <c r="A27" s="11" t="s">
        <v>230</v>
      </c>
      <c r="B27" s="11" t="s">
        <v>230</v>
      </c>
      <c r="C27" s="11" t="s">
        <v>230</v>
      </c>
      <c r="D27" s="11" t="s">
        <v>230</v>
      </c>
      <c r="E27" s="11" t="n">
        <v>30.5</v>
      </c>
      <c r="F27" s="11" t="n">
        <v>30.5</v>
      </c>
      <c r="G27" s="11" t="n">
        <v>30.5</v>
      </c>
      <c r="H27" s="11"/>
      <c r="I27" s="11"/>
    </row>
    <row r="28" customFormat="false" ht="28" hidden="false" customHeight="true" outlineLevel="0" collapsed="false">
      <c r="A28" s="11" t="s">
        <v>231</v>
      </c>
      <c r="B28" s="11" t="s">
        <v>231</v>
      </c>
      <c r="C28" s="11" t="s">
        <v>231</v>
      </c>
      <c r="D28" s="11" t="s">
        <v>231</v>
      </c>
      <c r="E28" s="11" t="n">
        <v>26</v>
      </c>
      <c r="F28" s="11" t="n">
        <v>26</v>
      </c>
      <c r="G28" s="11" t="n">
        <v>26</v>
      </c>
      <c r="H28" s="11"/>
      <c r="I28" s="11"/>
    </row>
    <row r="29" customFormat="false" ht="28" hidden="false" customHeight="true" outlineLevel="0" collapsed="false">
      <c r="A29" s="11" t="s">
        <v>232</v>
      </c>
      <c r="B29" s="11" t="s">
        <v>232</v>
      </c>
      <c r="C29" s="11" t="s">
        <v>232</v>
      </c>
      <c r="D29" s="11" t="s">
        <v>232</v>
      </c>
      <c r="E29" s="11" t="n">
        <v>54</v>
      </c>
      <c r="F29" s="11" t="n">
        <v>54</v>
      </c>
      <c r="G29" s="11" t="n">
        <v>54</v>
      </c>
      <c r="H29" s="11"/>
      <c r="I29" s="11"/>
    </row>
    <row r="30" customFormat="false" ht="28" hidden="false" customHeight="true" outlineLevel="0" collapsed="false">
      <c r="A30" s="11" t="s">
        <v>233</v>
      </c>
      <c r="B30" s="11" t="s">
        <v>233</v>
      </c>
      <c r="C30" s="11" t="s">
        <v>233</v>
      </c>
      <c r="D30" s="11" t="s">
        <v>233</v>
      </c>
      <c r="E30" s="11" t="n">
        <v>4.9</v>
      </c>
      <c r="F30" s="11" t="n">
        <v>4.9</v>
      </c>
      <c r="G30" s="11" t="n">
        <v>4.9</v>
      </c>
      <c r="H30" s="11"/>
      <c r="I30" s="11"/>
    </row>
    <row r="31" customFormat="false" ht="28" hidden="false" customHeight="true" outlineLevel="0" collapsed="false">
      <c r="A31" s="11" t="s">
        <v>234</v>
      </c>
      <c r="B31" s="11" t="s">
        <v>234</v>
      </c>
      <c r="C31" s="11" t="s">
        <v>234</v>
      </c>
      <c r="D31" s="11" t="s">
        <v>234</v>
      </c>
      <c r="E31" s="11" t="s">
        <v>235</v>
      </c>
      <c r="F31" s="11" t="s">
        <v>235</v>
      </c>
      <c r="G31" s="11" t="s">
        <v>235</v>
      </c>
      <c r="H31" s="11"/>
      <c r="I31" s="11"/>
    </row>
    <row r="32" customFormat="false" ht="28" hidden="false" customHeight="true" outlineLevel="0" collapsed="false">
      <c r="A32" s="11" t="s">
        <v>236</v>
      </c>
      <c r="B32" s="11" t="s">
        <v>236</v>
      </c>
      <c r="C32" s="11" t="s">
        <v>236</v>
      </c>
      <c r="D32" s="11" t="s">
        <v>236</v>
      </c>
      <c r="E32" s="11" t="n">
        <v>3.68</v>
      </c>
      <c r="F32" s="11" t="n">
        <v>3.68</v>
      </c>
      <c r="G32" s="11" t="n">
        <v>3.68</v>
      </c>
      <c r="H32" s="11"/>
      <c r="I32" s="11"/>
    </row>
    <row r="33" customFormat="false" ht="28" hidden="false" customHeight="true" outlineLevel="0" collapsed="false">
      <c r="A33" s="11" t="s">
        <v>237</v>
      </c>
      <c r="B33" s="11" t="s">
        <v>237</v>
      </c>
      <c r="C33" s="11" t="s">
        <v>237</v>
      </c>
      <c r="D33" s="11" t="s">
        <v>237</v>
      </c>
      <c r="E33" s="11" t="s">
        <v>238</v>
      </c>
      <c r="F33" s="11" t="s">
        <v>238</v>
      </c>
      <c r="G33" s="11" t="s">
        <v>238</v>
      </c>
      <c r="H33" s="11"/>
      <c r="I33" s="11"/>
    </row>
    <row r="34" customFormat="false" ht="28" hidden="false" customHeight="true" outlineLevel="0" collapsed="false">
      <c r="A34" s="11" t="s">
        <v>239</v>
      </c>
      <c r="B34" s="11" t="s">
        <v>239</v>
      </c>
      <c r="C34" s="11" t="s">
        <v>239</v>
      </c>
      <c r="D34" s="11" t="s">
        <v>239</v>
      </c>
      <c r="E34" s="11" t="n">
        <v>41</v>
      </c>
      <c r="F34" s="11" t="n">
        <v>41</v>
      </c>
      <c r="G34" s="11" t="n">
        <v>41</v>
      </c>
      <c r="H34" s="11"/>
      <c r="I34" s="11"/>
    </row>
    <row r="35" customFormat="false" ht="28" hidden="false" customHeight="true" outlineLevel="0" collapsed="false">
      <c r="A35" s="11" t="s">
        <v>240</v>
      </c>
      <c r="B35" s="11" t="s">
        <v>240</v>
      </c>
      <c r="C35" s="11" t="s">
        <v>240</v>
      </c>
      <c r="D35" s="11" t="s">
        <v>240</v>
      </c>
      <c r="E35" s="11" t="n">
        <v>31.5</v>
      </c>
      <c r="F35" s="11" t="n">
        <v>31.5</v>
      </c>
      <c r="G35" s="11" t="n">
        <v>31.5</v>
      </c>
      <c r="H35" s="11"/>
      <c r="I35" s="11"/>
    </row>
    <row r="36" customFormat="false" ht="28" hidden="false" customHeight="true" outlineLevel="0" collapsed="false">
      <c r="A36" s="11" t="s">
        <v>241</v>
      </c>
      <c r="B36" s="11" t="s">
        <v>241</v>
      </c>
      <c r="C36" s="11" t="s">
        <v>241</v>
      </c>
      <c r="D36" s="11" t="s">
        <v>241</v>
      </c>
      <c r="E36" s="11" t="n">
        <v>27</v>
      </c>
      <c r="F36" s="11" t="n">
        <v>27</v>
      </c>
      <c r="G36" s="11" t="n">
        <v>27</v>
      </c>
      <c r="H36" s="11"/>
      <c r="I36" s="11"/>
    </row>
    <row r="37" customFormat="false" ht="28" hidden="false" customHeight="true" outlineLevel="0" collapsed="false">
      <c r="A37" s="11" t="s">
        <v>242</v>
      </c>
      <c r="B37" s="11" t="s">
        <v>242</v>
      </c>
      <c r="C37" s="11" t="s">
        <v>242</v>
      </c>
      <c r="D37" s="11" t="s">
        <v>242</v>
      </c>
      <c r="E37" s="11" t="n">
        <v>55</v>
      </c>
      <c r="F37" s="11" t="n">
        <v>55</v>
      </c>
      <c r="G37" s="11" t="n">
        <v>55</v>
      </c>
      <c r="H37" s="11"/>
      <c r="I37" s="11"/>
    </row>
    <row r="38" customFormat="false" ht="28" hidden="false" customHeight="true" outlineLevel="0" collapsed="false">
      <c r="A38" s="11" t="s">
        <v>243</v>
      </c>
      <c r="B38" s="11" t="s">
        <v>243</v>
      </c>
      <c r="C38" s="11" t="s">
        <v>243</v>
      </c>
      <c r="D38" s="11" t="s">
        <v>243</v>
      </c>
      <c r="E38" s="11" t="n">
        <v>0.8</v>
      </c>
      <c r="F38" s="11" t="n">
        <v>0.8</v>
      </c>
      <c r="G38" s="11" t="n">
        <v>0.8</v>
      </c>
      <c r="H38" s="11"/>
      <c r="I38" s="11"/>
    </row>
    <row r="39" customFormat="false" ht="28" hidden="false" customHeight="true" outlineLevel="0" collapsed="false">
      <c r="A39" s="11" t="s">
        <v>244</v>
      </c>
      <c r="B39" s="11" t="s">
        <v>244</v>
      </c>
      <c r="C39" s="11" t="s">
        <v>244</v>
      </c>
      <c r="D39" s="11" t="s">
        <v>244</v>
      </c>
      <c r="E39" s="11" t="n">
        <v>20</v>
      </c>
      <c r="F39" s="11" t="n">
        <v>20</v>
      </c>
      <c r="G39" s="11" t="n">
        <v>20</v>
      </c>
      <c r="H39" s="11"/>
      <c r="I39" s="11"/>
    </row>
    <row r="40" customFormat="false" ht="28" hidden="false" customHeight="true" outlineLevel="0" collapsed="false">
      <c r="A40" s="11" t="s">
        <v>245</v>
      </c>
      <c r="B40" s="11" t="s">
        <v>245</v>
      </c>
      <c r="C40" s="11" t="s">
        <v>245</v>
      </c>
      <c r="D40" s="11" t="s">
        <v>245</v>
      </c>
      <c r="E40" s="11" t="s">
        <v>246</v>
      </c>
      <c r="F40" s="11" t="s">
        <v>246</v>
      </c>
      <c r="G40" s="11" t="s">
        <v>246</v>
      </c>
      <c r="H40" s="11"/>
      <c r="I40" s="11"/>
    </row>
    <row r="41" customFormat="false" ht="28" hidden="false" customHeight="true" outlineLevel="0" collapsed="false">
      <c r="A41" s="11" t="s">
        <v>247</v>
      </c>
      <c r="B41" s="11" t="s">
        <v>247</v>
      </c>
      <c r="C41" s="11" t="s">
        <v>247</v>
      </c>
      <c r="D41" s="11" t="s">
        <v>247</v>
      </c>
      <c r="E41" s="11" t="s">
        <v>248</v>
      </c>
      <c r="F41" s="11" t="s">
        <v>248</v>
      </c>
      <c r="G41" s="11" t="s">
        <v>248</v>
      </c>
      <c r="H41" s="11"/>
      <c r="I41" s="11"/>
    </row>
    <row r="42" customFormat="false" ht="28" hidden="false" customHeight="true" outlineLevel="0" collapsed="false">
      <c r="A42" s="11" t="s">
        <v>249</v>
      </c>
      <c r="B42" s="11" t="s">
        <v>249</v>
      </c>
      <c r="C42" s="11" t="s">
        <v>249</v>
      </c>
      <c r="D42" s="11" t="s">
        <v>249</v>
      </c>
      <c r="E42" s="11" t="n">
        <v>150</v>
      </c>
      <c r="F42" s="11" t="n">
        <v>150</v>
      </c>
      <c r="G42" s="11" t="n">
        <v>150</v>
      </c>
      <c r="H42" s="11"/>
      <c r="I42" s="11"/>
    </row>
    <row r="43" customFormat="false" ht="27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</row>
    <row r="44" customFormat="false" ht="31" hidden="false" customHeight="true" outlineLevel="0" collapsed="false">
      <c r="A44" s="10" t="s">
        <v>250</v>
      </c>
      <c r="B44" s="10" t="s">
        <v>250</v>
      </c>
      <c r="C44" s="10" t="s">
        <v>250</v>
      </c>
      <c r="D44" s="10" t="s">
        <v>250</v>
      </c>
      <c r="E44" s="10" t="s">
        <v>250</v>
      </c>
      <c r="F44" s="10" t="s">
        <v>250</v>
      </c>
      <c r="G44" s="10" t="s">
        <v>250</v>
      </c>
      <c r="H44" s="10" t="s">
        <v>250</v>
      </c>
      <c r="I44" s="3" t="str">
        <f aca="false">HYPERLINK("#'Главная'!A7","На главную")</f>
        <v>На главную</v>
      </c>
    </row>
    <row r="45" customFormat="false" ht="34" hidden="false" customHeight="true" outlineLevel="0" collapsed="false">
      <c r="A45" s="12" t="s">
        <v>251</v>
      </c>
      <c r="B45" s="12" t="s">
        <v>251</v>
      </c>
      <c r="C45" s="12" t="s">
        <v>251</v>
      </c>
      <c r="D45" s="12" t="s">
        <v>252</v>
      </c>
      <c r="E45" s="12" t="s">
        <v>252</v>
      </c>
      <c r="F45" s="12" t="s">
        <v>252</v>
      </c>
      <c r="G45" s="12" t="s">
        <v>253</v>
      </c>
      <c r="H45" s="12" t="s">
        <v>254</v>
      </c>
      <c r="I45" s="12" t="s">
        <v>254</v>
      </c>
    </row>
    <row r="46" customFormat="false" ht="53" hidden="false" customHeight="true" outlineLevel="0" collapsed="false">
      <c r="A46" s="1" t="s">
        <v>255</v>
      </c>
      <c r="B46" s="1" t="s">
        <v>255</v>
      </c>
      <c r="C46" s="1" t="s">
        <v>255</v>
      </c>
      <c r="D46" s="1" t="s">
        <v>256</v>
      </c>
      <c r="E46" s="1" t="s">
        <v>256</v>
      </c>
      <c r="F46" s="1" t="s">
        <v>256</v>
      </c>
      <c r="G46" s="1" t="s">
        <v>257</v>
      </c>
      <c r="H46" s="1" t="s">
        <v>206</v>
      </c>
      <c r="I46" s="1" t="s">
        <v>206</v>
      </c>
    </row>
    <row r="47" customFormat="false" ht="53" hidden="false" customHeight="true" outlineLevel="0" collapsed="false">
      <c r="A47" s="1" t="s">
        <v>255</v>
      </c>
      <c r="B47" s="1" t="s">
        <v>255</v>
      </c>
      <c r="C47" s="1" t="s">
        <v>255</v>
      </c>
      <c r="D47" s="1" t="s">
        <v>258</v>
      </c>
      <c r="E47" s="1" t="s">
        <v>258</v>
      </c>
      <c r="F47" s="1" t="s">
        <v>258</v>
      </c>
      <c r="G47" s="1" t="s">
        <v>259</v>
      </c>
      <c r="H47" s="1" t="s">
        <v>206</v>
      </c>
      <c r="I47" s="1" t="s">
        <v>206</v>
      </c>
    </row>
    <row r="48" customFormat="false" ht="53" hidden="false" customHeight="true" outlineLevel="0" collapsed="false">
      <c r="A48" s="1" t="s">
        <v>255</v>
      </c>
      <c r="B48" s="1" t="s">
        <v>255</v>
      </c>
      <c r="C48" s="1" t="s">
        <v>255</v>
      </c>
      <c r="D48" s="1" t="s">
        <v>260</v>
      </c>
      <c r="E48" s="1" t="s">
        <v>260</v>
      </c>
      <c r="F48" s="1" t="s">
        <v>260</v>
      </c>
      <c r="G48" s="1" t="s">
        <v>261</v>
      </c>
      <c r="H48" s="1" t="s">
        <v>206</v>
      </c>
      <c r="I48" s="1" t="s">
        <v>206</v>
      </c>
    </row>
    <row r="49" customFormat="false" ht="53" hidden="false" customHeight="true" outlineLevel="0" collapsed="false">
      <c r="A49" s="1" t="s">
        <v>262</v>
      </c>
      <c r="B49" s="1" t="s">
        <v>262</v>
      </c>
      <c r="C49" s="1" t="s">
        <v>262</v>
      </c>
      <c r="D49" s="1" t="s">
        <v>256</v>
      </c>
      <c r="E49" s="1" t="s">
        <v>256</v>
      </c>
      <c r="F49" s="1" t="s">
        <v>256</v>
      </c>
      <c r="G49" s="1" t="s">
        <v>263</v>
      </c>
      <c r="H49" s="1" t="s">
        <v>206</v>
      </c>
      <c r="I49" s="1" t="s">
        <v>206</v>
      </c>
    </row>
    <row r="50" customFormat="false" ht="53" hidden="false" customHeight="true" outlineLevel="0" collapsed="false">
      <c r="A50" s="1" t="s">
        <v>262</v>
      </c>
      <c r="B50" s="1" t="s">
        <v>262</v>
      </c>
      <c r="C50" s="1" t="s">
        <v>262</v>
      </c>
      <c r="D50" s="1" t="s">
        <v>258</v>
      </c>
      <c r="E50" s="1" t="s">
        <v>258</v>
      </c>
      <c r="F50" s="1" t="s">
        <v>258</v>
      </c>
      <c r="G50" s="1" t="s">
        <v>264</v>
      </c>
      <c r="H50" s="1" t="s">
        <v>206</v>
      </c>
      <c r="I50" s="1" t="s">
        <v>206</v>
      </c>
    </row>
    <row r="51" customFormat="false" ht="53" hidden="false" customHeight="true" outlineLevel="0" collapsed="false">
      <c r="A51" s="1" t="s">
        <v>262</v>
      </c>
      <c r="B51" s="1" t="s">
        <v>262</v>
      </c>
      <c r="C51" s="1" t="s">
        <v>262</v>
      </c>
      <c r="D51" s="1" t="s">
        <v>260</v>
      </c>
      <c r="E51" s="1" t="s">
        <v>260</v>
      </c>
      <c r="F51" s="1" t="s">
        <v>260</v>
      </c>
      <c r="G51" s="1" t="s">
        <v>265</v>
      </c>
      <c r="H51" s="1" t="s">
        <v>206</v>
      </c>
      <c r="I51" s="1" t="s">
        <v>206</v>
      </c>
    </row>
    <row r="52" customFormat="false" ht="53" hidden="false" customHeight="true" outlineLevel="0" collapsed="false">
      <c r="A52" s="1" t="s">
        <v>266</v>
      </c>
      <c r="B52" s="1" t="s">
        <v>266</v>
      </c>
      <c r="C52" s="1" t="s">
        <v>266</v>
      </c>
      <c r="D52" s="1" t="s">
        <v>256</v>
      </c>
      <c r="E52" s="1" t="s">
        <v>256</v>
      </c>
      <c r="F52" s="1" t="s">
        <v>256</v>
      </c>
      <c r="G52" s="1" t="s">
        <v>267</v>
      </c>
      <c r="H52" s="1" t="s">
        <v>206</v>
      </c>
      <c r="I52" s="1" t="s">
        <v>206</v>
      </c>
    </row>
    <row r="53" customFormat="false" ht="53" hidden="false" customHeight="true" outlineLevel="0" collapsed="false">
      <c r="A53" s="1" t="s">
        <v>266</v>
      </c>
      <c r="B53" s="1" t="s">
        <v>266</v>
      </c>
      <c r="C53" s="1" t="s">
        <v>266</v>
      </c>
      <c r="D53" s="1" t="s">
        <v>258</v>
      </c>
      <c r="E53" s="1" t="s">
        <v>258</v>
      </c>
      <c r="F53" s="1" t="s">
        <v>258</v>
      </c>
      <c r="G53" s="1" t="s">
        <v>268</v>
      </c>
      <c r="H53" s="1" t="s">
        <v>206</v>
      </c>
      <c r="I53" s="1" t="s">
        <v>206</v>
      </c>
    </row>
    <row r="54" customFormat="false" ht="53" hidden="false" customHeight="true" outlineLevel="0" collapsed="false">
      <c r="A54" s="1" t="s">
        <v>266</v>
      </c>
      <c r="B54" s="1" t="s">
        <v>266</v>
      </c>
      <c r="C54" s="1" t="s">
        <v>266</v>
      </c>
      <c r="D54" s="1" t="s">
        <v>260</v>
      </c>
      <c r="E54" s="1" t="s">
        <v>260</v>
      </c>
      <c r="F54" s="1" t="s">
        <v>260</v>
      </c>
      <c r="G54" s="1" t="s">
        <v>269</v>
      </c>
      <c r="H54" s="1" t="s">
        <v>206</v>
      </c>
      <c r="I54" s="1" t="s">
        <v>206</v>
      </c>
    </row>
    <row r="55" customFormat="false" ht="53" hidden="false" customHeight="true" outlineLevel="0" collapsed="false">
      <c r="A55" s="1" t="s">
        <v>270</v>
      </c>
      <c r="B55" s="1" t="s">
        <v>270</v>
      </c>
      <c r="C55" s="1" t="s">
        <v>270</v>
      </c>
      <c r="D55" s="1" t="s">
        <v>256</v>
      </c>
      <c r="E55" s="1" t="s">
        <v>256</v>
      </c>
      <c r="F55" s="1" t="s">
        <v>256</v>
      </c>
      <c r="G55" s="1" t="s">
        <v>271</v>
      </c>
      <c r="H55" s="1" t="s">
        <v>206</v>
      </c>
      <c r="I55" s="1" t="s">
        <v>206</v>
      </c>
    </row>
    <row r="56" customFormat="false" ht="53" hidden="false" customHeight="true" outlineLevel="0" collapsed="false">
      <c r="A56" s="1" t="s">
        <v>270</v>
      </c>
      <c r="B56" s="1" t="s">
        <v>270</v>
      </c>
      <c r="C56" s="1" t="s">
        <v>270</v>
      </c>
      <c r="D56" s="1" t="s">
        <v>258</v>
      </c>
      <c r="E56" s="1" t="s">
        <v>258</v>
      </c>
      <c r="F56" s="1" t="s">
        <v>258</v>
      </c>
      <c r="G56" s="1" t="s">
        <v>272</v>
      </c>
      <c r="H56" s="1" t="s">
        <v>206</v>
      </c>
      <c r="I56" s="1" t="s">
        <v>206</v>
      </c>
    </row>
    <row r="57" customFormat="false" ht="53" hidden="false" customHeight="true" outlineLevel="0" collapsed="false">
      <c r="A57" s="1" t="s">
        <v>270</v>
      </c>
      <c r="B57" s="1" t="s">
        <v>270</v>
      </c>
      <c r="C57" s="1" t="s">
        <v>270</v>
      </c>
      <c r="D57" s="1" t="s">
        <v>260</v>
      </c>
      <c r="E57" s="1" t="s">
        <v>260</v>
      </c>
      <c r="F57" s="1" t="s">
        <v>260</v>
      </c>
      <c r="G57" s="1" t="s">
        <v>273</v>
      </c>
      <c r="H57" s="1" t="s">
        <v>206</v>
      </c>
      <c r="I57" s="1" t="s">
        <v>206</v>
      </c>
    </row>
    <row r="58" customFormat="false" ht="53" hidden="false" customHeight="true" outlineLevel="0" collapsed="false">
      <c r="A58" s="1" t="s">
        <v>274</v>
      </c>
      <c r="B58" s="1" t="s">
        <v>274</v>
      </c>
      <c r="C58" s="1" t="s">
        <v>274</v>
      </c>
      <c r="D58" s="1" t="s">
        <v>256</v>
      </c>
      <c r="E58" s="1" t="s">
        <v>256</v>
      </c>
      <c r="F58" s="1" t="s">
        <v>256</v>
      </c>
      <c r="G58" s="1" t="s">
        <v>275</v>
      </c>
      <c r="H58" s="1" t="s">
        <v>206</v>
      </c>
      <c r="I58" s="1" t="s">
        <v>206</v>
      </c>
    </row>
    <row r="59" customFormat="false" ht="53" hidden="false" customHeight="true" outlineLevel="0" collapsed="false">
      <c r="A59" s="1" t="s">
        <v>274</v>
      </c>
      <c r="B59" s="1" t="s">
        <v>274</v>
      </c>
      <c r="C59" s="1" t="s">
        <v>274</v>
      </c>
      <c r="D59" s="1" t="s">
        <v>258</v>
      </c>
      <c r="E59" s="1" t="s">
        <v>258</v>
      </c>
      <c r="F59" s="1" t="s">
        <v>258</v>
      </c>
      <c r="G59" s="1" t="s">
        <v>276</v>
      </c>
      <c r="H59" s="1" t="s">
        <v>206</v>
      </c>
      <c r="I59" s="1" t="s">
        <v>206</v>
      </c>
    </row>
    <row r="60" customFormat="false" ht="53" hidden="false" customHeight="true" outlineLevel="0" collapsed="false">
      <c r="A60" s="1" t="s">
        <v>274</v>
      </c>
      <c r="B60" s="1" t="s">
        <v>274</v>
      </c>
      <c r="C60" s="1" t="s">
        <v>274</v>
      </c>
      <c r="D60" s="1" t="s">
        <v>260</v>
      </c>
      <c r="E60" s="1" t="s">
        <v>260</v>
      </c>
      <c r="F60" s="1" t="s">
        <v>260</v>
      </c>
      <c r="G60" s="1" t="s">
        <v>277</v>
      </c>
      <c r="H60" s="1" t="s">
        <v>206</v>
      </c>
      <c r="I60" s="1" t="s">
        <v>206</v>
      </c>
    </row>
    <row r="61" customFormat="false" ht="53" hidden="false" customHeight="true" outlineLevel="0" collapsed="false">
      <c r="A61" s="1" t="s">
        <v>278</v>
      </c>
      <c r="B61" s="1" t="s">
        <v>278</v>
      </c>
      <c r="C61" s="1" t="s">
        <v>278</v>
      </c>
      <c r="D61" s="1" t="s">
        <v>256</v>
      </c>
      <c r="E61" s="1" t="s">
        <v>256</v>
      </c>
      <c r="F61" s="1" t="s">
        <v>256</v>
      </c>
      <c r="G61" s="1" t="s">
        <v>279</v>
      </c>
      <c r="H61" s="1" t="s">
        <v>206</v>
      </c>
      <c r="I61" s="1" t="s">
        <v>206</v>
      </c>
    </row>
    <row r="62" customFormat="false" ht="53" hidden="false" customHeight="true" outlineLevel="0" collapsed="false">
      <c r="A62" s="1" t="s">
        <v>278</v>
      </c>
      <c r="B62" s="1" t="s">
        <v>278</v>
      </c>
      <c r="C62" s="1" t="s">
        <v>278</v>
      </c>
      <c r="D62" s="1" t="s">
        <v>258</v>
      </c>
      <c r="E62" s="1" t="s">
        <v>258</v>
      </c>
      <c r="F62" s="1" t="s">
        <v>258</v>
      </c>
      <c r="G62" s="1" t="s">
        <v>280</v>
      </c>
      <c r="H62" s="1" t="s">
        <v>206</v>
      </c>
      <c r="I62" s="1" t="s">
        <v>206</v>
      </c>
    </row>
    <row r="63" customFormat="false" ht="53" hidden="false" customHeight="true" outlineLevel="0" collapsed="false">
      <c r="A63" s="1" t="s">
        <v>278</v>
      </c>
      <c r="B63" s="1" t="s">
        <v>278</v>
      </c>
      <c r="C63" s="1" t="s">
        <v>278</v>
      </c>
      <c r="D63" s="1" t="s">
        <v>260</v>
      </c>
      <c r="E63" s="1" t="s">
        <v>260</v>
      </c>
      <c r="F63" s="1" t="s">
        <v>260</v>
      </c>
      <c r="G63" s="1" t="s">
        <v>281</v>
      </c>
      <c r="H63" s="1" t="s">
        <v>206</v>
      </c>
      <c r="I63" s="1" t="s">
        <v>206</v>
      </c>
    </row>
    <row r="64" customFormat="false" ht="53" hidden="false" customHeight="true" outlineLevel="0" collapsed="false">
      <c r="A64" s="1" t="s">
        <v>282</v>
      </c>
      <c r="B64" s="1" t="s">
        <v>282</v>
      </c>
      <c r="C64" s="1" t="s">
        <v>282</v>
      </c>
      <c r="D64" s="1" t="s">
        <v>256</v>
      </c>
      <c r="E64" s="1" t="s">
        <v>256</v>
      </c>
      <c r="F64" s="1" t="s">
        <v>256</v>
      </c>
      <c r="G64" s="1" t="s">
        <v>283</v>
      </c>
      <c r="H64" s="1" t="s">
        <v>206</v>
      </c>
      <c r="I64" s="1" t="s">
        <v>206</v>
      </c>
    </row>
    <row r="65" customFormat="false" ht="53" hidden="false" customHeight="true" outlineLevel="0" collapsed="false">
      <c r="A65" s="1" t="s">
        <v>282</v>
      </c>
      <c r="B65" s="1" t="s">
        <v>282</v>
      </c>
      <c r="C65" s="1" t="s">
        <v>282</v>
      </c>
      <c r="D65" s="1" t="s">
        <v>258</v>
      </c>
      <c r="E65" s="1" t="s">
        <v>258</v>
      </c>
      <c r="F65" s="1" t="s">
        <v>258</v>
      </c>
      <c r="G65" s="1" t="s">
        <v>284</v>
      </c>
      <c r="H65" s="1" t="s">
        <v>206</v>
      </c>
      <c r="I65" s="1" t="s">
        <v>206</v>
      </c>
    </row>
    <row r="66" customFormat="false" ht="53" hidden="false" customHeight="true" outlineLevel="0" collapsed="false">
      <c r="A66" s="1" t="s">
        <v>282</v>
      </c>
      <c r="B66" s="1" t="s">
        <v>282</v>
      </c>
      <c r="C66" s="1" t="s">
        <v>282</v>
      </c>
      <c r="D66" s="1" t="s">
        <v>260</v>
      </c>
      <c r="E66" s="1" t="s">
        <v>260</v>
      </c>
      <c r="F66" s="1" t="s">
        <v>260</v>
      </c>
      <c r="G66" s="1" t="s">
        <v>285</v>
      </c>
      <c r="H66" s="1" t="s">
        <v>206</v>
      </c>
      <c r="I66" s="1" t="s">
        <v>206</v>
      </c>
    </row>
    <row r="67" customFormat="false" ht="53" hidden="false" customHeight="true" outlineLevel="0" collapsed="false">
      <c r="A67" s="1" t="s">
        <v>286</v>
      </c>
      <c r="B67" s="1" t="s">
        <v>286</v>
      </c>
      <c r="C67" s="1" t="s">
        <v>286</v>
      </c>
      <c r="D67" s="1" t="s">
        <v>256</v>
      </c>
      <c r="E67" s="1" t="s">
        <v>256</v>
      </c>
      <c r="F67" s="1" t="s">
        <v>256</v>
      </c>
      <c r="G67" s="1" t="s">
        <v>287</v>
      </c>
      <c r="H67" s="1" t="s">
        <v>206</v>
      </c>
      <c r="I67" s="1" t="s">
        <v>206</v>
      </c>
    </row>
    <row r="68" customFormat="false" ht="53" hidden="false" customHeight="true" outlineLevel="0" collapsed="false">
      <c r="A68" s="1" t="s">
        <v>286</v>
      </c>
      <c r="B68" s="1" t="s">
        <v>286</v>
      </c>
      <c r="C68" s="1" t="s">
        <v>286</v>
      </c>
      <c r="D68" s="1" t="s">
        <v>258</v>
      </c>
      <c r="E68" s="1" t="s">
        <v>258</v>
      </c>
      <c r="F68" s="1" t="s">
        <v>258</v>
      </c>
      <c r="G68" s="1" t="s">
        <v>288</v>
      </c>
      <c r="H68" s="1" t="s">
        <v>206</v>
      </c>
      <c r="I68" s="1" t="s">
        <v>206</v>
      </c>
    </row>
    <row r="69" customFormat="false" ht="53" hidden="false" customHeight="true" outlineLevel="0" collapsed="false">
      <c r="A69" s="1" t="s">
        <v>286</v>
      </c>
      <c r="B69" s="1" t="s">
        <v>286</v>
      </c>
      <c r="C69" s="1" t="s">
        <v>286</v>
      </c>
      <c r="D69" s="1" t="s">
        <v>260</v>
      </c>
      <c r="E69" s="1" t="s">
        <v>260</v>
      </c>
      <c r="F69" s="1" t="s">
        <v>260</v>
      </c>
      <c r="G69" s="1" t="s">
        <v>289</v>
      </c>
      <c r="H69" s="1" t="s">
        <v>206</v>
      </c>
      <c r="I69" s="1" t="s">
        <v>206</v>
      </c>
    </row>
    <row r="70" customFormat="false" ht="53" hidden="false" customHeight="true" outlineLevel="0" collapsed="false">
      <c r="A70" s="1" t="s">
        <v>290</v>
      </c>
      <c r="B70" s="1" t="s">
        <v>290</v>
      </c>
      <c r="C70" s="1" t="s">
        <v>290</v>
      </c>
      <c r="D70" s="1" t="s">
        <v>256</v>
      </c>
      <c r="E70" s="1" t="s">
        <v>256</v>
      </c>
      <c r="F70" s="1" t="s">
        <v>256</v>
      </c>
      <c r="G70" s="1" t="s">
        <v>291</v>
      </c>
      <c r="H70" s="1" t="s">
        <v>206</v>
      </c>
      <c r="I70" s="1" t="s">
        <v>206</v>
      </c>
    </row>
    <row r="71" customFormat="false" ht="53" hidden="false" customHeight="true" outlineLevel="0" collapsed="false">
      <c r="A71" s="1" t="s">
        <v>290</v>
      </c>
      <c r="B71" s="1" t="s">
        <v>290</v>
      </c>
      <c r="C71" s="1" t="s">
        <v>290</v>
      </c>
      <c r="D71" s="1" t="s">
        <v>292</v>
      </c>
      <c r="E71" s="1" t="s">
        <v>292</v>
      </c>
      <c r="F71" s="1" t="s">
        <v>292</v>
      </c>
      <c r="G71" s="1" t="s">
        <v>293</v>
      </c>
      <c r="H71" s="1" t="s">
        <v>206</v>
      </c>
      <c r="I71" s="1" t="s">
        <v>206</v>
      </c>
    </row>
    <row r="72" customFormat="false" ht="53" hidden="false" customHeight="true" outlineLevel="0" collapsed="false">
      <c r="A72" s="1" t="s">
        <v>290</v>
      </c>
      <c r="B72" s="1" t="s">
        <v>290</v>
      </c>
      <c r="C72" s="1" t="s">
        <v>290</v>
      </c>
      <c r="D72" s="1" t="s">
        <v>294</v>
      </c>
      <c r="E72" s="1" t="s">
        <v>294</v>
      </c>
      <c r="F72" s="1" t="s">
        <v>294</v>
      </c>
      <c r="G72" s="1" t="s">
        <v>295</v>
      </c>
      <c r="H72" s="1" t="s">
        <v>206</v>
      </c>
      <c r="I72" s="1" t="s">
        <v>206</v>
      </c>
    </row>
    <row r="73" customFormat="false" ht="53" hidden="false" customHeight="true" outlineLevel="0" collapsed="false">
      <c r="A73" s="1" t="s">
        <v>296</v>
      </c>
      <c r="B73" s="1" t="s">
        <v>296</v>
      </c>
      <c r="C73" s="1" t="s">
        <v>296</v>
      </c>
      <c r="D73" s="1" t="s">
        <v>256</v>
      </c>
      <c r="E73" s="1" t="s">
        <v>256</v>
      </c>
      <c r="F73" s="1" t="s">
        <v>256</v>
      </c>
      <c r="G73" s="1" t="s">
        <v>297</v>
      </c>
      <c r="H73" s="1" t="s">
        <v>206</v>
      </c>
      <c r="I73" s="1" t="s">
        <v>206</v>
      </c>
    </row>
    <row r="74" customFormat="false" ht="53" hidden="false" customHeight="true" outlineLevel="0" collapsed="false">
      <c r="A74" s="1" t="s">
        <v>296</v>
      </c>
      <c r="B74" s="1" t="s">
        <v>296</v>
      </c>
      <c r="C74" s="1" t="s">
        <v>296</v>
      </c>
      <c r="D74" s="1" t="s">
        <v>258</v>
      </c>
      <c r="E74" s="1" t="s">
        <v>258</v>
      </c>
      <c r="F74" s="1" t="s">
        <v>258</v>
      </c>
      <c r="G74" s="1" t="s">
        <v>298</v>
      </c>
      <c r="H74" s="1" t="s">
        <v>206</v>
      </c>
      <c r="I74" s="1" t="s">
        <v>206</v>
      </c>
    </row>
    <row r="75" customFormat="false" ht="53" hidden="false" customHeight="true" outlineLevel="0" collapsed="false">
      <c r="A75" s="1" t="s">
        <v>296</v>
      </c>
      <c r="B75" s="1" t="s">
        <v>296</v>
      </c>
      <c r="C75" s="1" t="s">
        <v>296</v>
      </c>
      <c r="D75" s="1" t="s">
        <v>260</v>
      </c>
      <c r="E75" s="1" t="s">
        <v>260</v>
      </c>
      <c r="F75" s="1" t="s">
        <v>260</v>
      </c>
      <c r="G75" s="1" t="s">
        <v>299</v>
      </c>
      <c r="H75" s="1" t="s">
        <v>206</v>
      </c>
      <c r="I75" s="1" t="s">
        <v>206</v>
      </c>
    </row>
    <row r="76" customFormat="false" ht="53" hidden="false" customHeight="true" outlineLevel="0" collapsed="false">
      <c r="A76" s="1" t="s">
        <v>300</v>
      </c>
      <c r="B76" s="1" t="s">
        <v>300</v>
      </c>
      <c r="C76" s="1" t="s">
        <v>300</v>
      </c>
      <c r="D76" s="1" t="s">
        <v>256</v>
      </c>
      <c r="E76" s="1" t="s">
        <v>256</v>
      </c>
      <c r="F76" s="1" t="s">
        <v>256</v>
      </c>
      <c r="G76" s="1" t="s">
        <v>301</v>
      </c>
      <c r="H76" s="1" t="s">
        <v>206</v>
      </c>
      <c r="I76" s="1" t="s">
        <v>206</v>
      </c>
    </row>
    <row r="77" customFormat="false" ht="53" hidden="false" customHeight="true" outlineLevel="0" collapsed="false">
      <c r="A77" s="1" t="s">
        <v>300</v>
      </c>
      <c r="B77" s="1" t="s">
        <v>300</v>
      </c>
      <c r="C77" s="1" t="s">
        <v>300</v>
      </c>
      <c r="D77" s="1" t="s">
        <v>258</v>
      </c>
      <c r="E77" s="1" t="s">
        <v>258</v>
      </c>
      <c r="F77" s="1" t="s">
        <v>258</v>
      </c>
      <c r="G77" s="1" t="s">
        <v>302</v>
      </c>
      <c r="H77" s="1" t="s">
        <v>206</v>
      </c>
      <c r="I77" s="1" t="s">
        <v>206</v>
      </c>
    </row>
    <row r="78" customFormat="false" ht="53" hidden="false" customHeight="true" outlineLevel="0" collapsed="false">
      <c r="A78" s="1" t="s">
        <v>300</v>
      </c>
      <c r="B78" s="1" t="s">
        <v>300</v>
      </c>
      <c r="C78" s="1" t="s">
        <v>300</v>
      </c>
      <c r="D78" s="1" t="s">
        <v>260</v>
      </c>
      <c r="E78" s="1" t="s">
        <v>260</v>
      </c>
      <c r="F78" s="1" t="s">
        <v>260</v>
      </c>
      <c r="G78" s="1" t="s">
        <v>303</v>
      </c>
      <c r="H78" s="1" t="s">
        <v>206</v>
      </c>
      <c r="I78" s="1" t="s">
        <v>206</v>
      </c>
    </row>
    <row r="79" customFormat="false" ht="27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</row>
    <row r="80" customFormat="false" ht="31" hidden="false" customHeight="true" outlineLevel="0" collapsed="false">
      <c r="A80" s="10" t="s">
        <v>304</v>
      </c>
      <c r="B80" s="10" t="s">
        <v>304</v>
      </c>
      <c r="C80" s="10" t="s">
        <v>304</v>
      </c>
      <c r="D80" s="10" t="s">
        <v>304</v>
      </c>
      <c r="E80" s="10" t="s">
        <v>304</v>
      </c>
      <c r="F80" s="10" t="s">
        <v>304</v>
      </c>
      <c r="G80" s="10" t="s">
        <v>304</v>
      </c>
      <c r="H80" s="10" t="s">
        <v>304</v>
      </c>
      <c r="I80" s="1"/>
    </row>
    <row r="81" customFormat="false" ht="28" hidden="false" customHeight="true" outlineLevel="0" collapsed="false">
      <c r="A81" s="4" t="s">
        <v>305</v>
      </c>
      <c r="B81" s="4" t="s">
        <v>305</v>
      </c>
      <c r="C81" s="4" t="s">
        <v>305</v>
      </c>
      <c r="D81" s="4" t="s">
        <v>305</v>
      </c>
      <c r="E81" s="4" t="s">
        <v>305</v>
      </c>
      <c r="F81" s="4" t="s">
        <v>305</v>
      </c>
      <c r="G81" s="4" t="s">
        <v>305</v>
      </c>
      <c r="H81" s="4" t="s">
        <v>305</v>
      </c>
      <c r="I81" s="4" t="s">
        <v>305</v>
      </c>
    </row>
    <row r="82" customFormat="false" ht="27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</row>
    <row r="83" customFormat="false" ht="27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</row>
    <row r="84" customFormat="false" ht="27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</row>
    <row r="85" customFormat="false" ht="35" hidden="false" customHeight="true" outlineLevel="0" collapsed="false">
      <c r="A85" s="2" t="s">
        <v>306</v>
      </c>
      <c r="B85" s="2" t="s">
        <v>306</v>
      </c>
      <c r="C85" s="2" t="s">
        <v>306</v>
      </c>
      <c r="D85" s="2" t="s">
        <v>306</v>
      </c>
      <c r="E85" s="2" t="s">
        <v>306</v>
      </c>
      <c r="F85" s="2" t="s">
        <v>306</v>
      </c>
      <c r="G85" s="2" t="s">
        <v>306</v>
      </c>
      <c r="H85" s="2" t="s">
        <v>306</v>
      </c>
      <c r="I85" s="3" t="str">
        <f aca="false">HYPERLINK("#'Главная'!A8","На главную")</f>
        <v>На главную</v>
      </c>
    </row>
    <row r="86" customFormat="false" ht="28" hidden="false" customHeight="true" outlineLevel="0" collapsed="false">
      <c r="A86" s="4" t="s">
        <v>206</v>
      </c>
      <c r="B86" s="4" t="s">
        <v>206</v>
      </c>
      <c r="C86" s="4" t="s">
        <v>206</v>
      </c>
      <c r="D86" s="4" t="s">
        <v>206</v>
      </c>
      <c r="E86" s="4" t="s">
        <v>206</v>
      </c>
      <c r="F86" s="4" t="s">
        <v>206</v>
      </c>
      <c r="G86" s="4" t="s">
        <v>206</v>
      </c>
      <c r="H86" s="4" t="s">
        <v>206</v>
      </c>
      <c r="I86" s="4" t="s">
        <v>206</v>
      </c>
    </row>
    <row r="87" customFormat="false" ht="27" hidden="false" customHeight="true" outlineLevel="0" collapsed="false">
      <c r="A87" s="3" t="str">
        <f aca="false">HYPERLINK("#'Главная'!A8","Список моделей")</f>
        <v>Список моделей</v>
      </c>
      <c r="B87" s="1"/>
      <c r="C87" s="3" t="str">
        <f aca="false">HYPERLINK("#'Данные моделей'!A88","Характеристики")</f>
        <v>Характеристики</v>
      </c>
      <c r="D87" s="1"/>
      <c r="E87" s="1"/>
      <c r="F87" s="3" t="str">
        <f aca="false">HYPERLINK("#'Данные моделей'!A124","Рабочие точки")</f>
        <v>Рабочие точки</v>
      </c>
      <c r="G87" s="1"/>
      <c r="H87" s="3" t="str">
        <f aca="false">HYPERLINK("#'Данные моделей'!A160","Карты")</f>
        <v>Карты</v>
      </c>
      <c r="I87" s="1"/>
    </row>
    <row r="88" customFormat="false" ht="31" hidden="false" customHeight="true" outlineLevel="0" collapsed="false">
      <c r="A88" s="10" t="s">
        <v>9</v>
      </c>
      <c r="B88" s="10" t="s">
        <v>9</v>
      </c>
      <c r="C88" s="10" t="s">
        <v>9</v>
      </c>
      <c r="D88" s="10" t="s">
        <v>9</v>
      </c>
      <c r="E88" s="10" t="s">
        <v>9</v>
      </c>
      <c r="F88" s="10" t="s">
        <v>9</v>
      </c>
      <c r="G88" s="10" t="s">
        <v>9</v>
      </c>
      <c r="H88" s="10" t="s">
        <v>9</v>
      </c>
      <c r="I88" s="1"/>
    </row>
    <row r="89" customFormat="false" ht="28" hidden="false" customHeight="true" outlineLevel="0" collapsed="false">
      <c r="A89" s="11" t="s">
        <v>207</v>
      </c>
      <c r="B89" s="11" t="s">
        <v>207</v>
      </c>
      <c r="C89" s="11" t="s">
        <v>207</v>
      </c>
      <c r="D89" s="11" t="s">
        <v>207</v>
      </c>
      <c r="E89" s="11" t="s">
        <v>208</v>
      </c>
      <c r="F89" s="11" t="s">
        <v>208</v>
      </c>
      <c r="G89" s="11" t="s">
        <v>208</v>
      </c>
      <c r="H89" s="11"/>
      <c r="I89" s="11"/>
    </row>
    <row r="90" customFormat="false" ht="28" hidden="false" customHeight="true" outlineLevel="0" collapsed="false">
      <c r="A90" s="11" t="s">
        <v>8</v>
      </c>
      <c r="B90" s="11" t="s">
        <v>8</v>
      </c>
      <c r="C90" s="11" t="s">
        <v>8</v>
      </c>
      <c r="D90" s="11" t="s">
        <v>8</v>
      </c>
      <c r="E90" s="11" t="s">
        <v>16</v>
      </c>
      <c r="F90" s="11" t="s">
        <v>16</v>
      </c>
      <c r="G90" s="11" t="s">
        <v>16</v>
      </c>
      <c r="H90" s="11"/>
      <c r="I90" s="11"/>
    </row>
    <row r="91" customFormat="false" ht="28" hidden="false" customHeight="true" outlineLevel="0" collapsed="false">
      <c r="A91" s="11" t="s">
        <v>209</v>
      </c>
      <c r="B91" s="11" t="s">
        <v>209</v>
      </c>
      <c r="C91" s="11" t="s">
        <v>209</v>
      </c>
      <c r="D91" s="11" t="s">
        <v>209</v>
      </c>
      <c r="E91" s="11" t="s">
        <v>307</v>
      </c>
      <c r="F91" s="11" t="s">
        <v>307</v>
      </c>
      <c r="G91" s="11" t="s">
        <v>307</v>
      </c>
      <c r="H91" s="11"/>
      <c r="I91" s="11"/>
    </row>
    <row r="92" customFormat="false" ht="28" hidden="false" customHeight="true" outlineLevel="0" collapsed="false">
      <c r="A92" s="11" t="s">
        <v>211</v>
      </c>
      <c r="B92" s="11" t="s">
        <v>211</v>
      </c>
      <c r="C92" s="11" t="s">
        <v>211</v>
      </c>
      <c r="D92" s="11" t="s">
        <v>211</v>
      </c>
      <c r="E92" s="11" t="n">
        <v>150</v>
      </c>
      <c r="F92" s="11" t="n">
        <v>150</v>
      </c>
      <c r="G92" s="11" t="n">
        <v>150</v>
      </c>
      <c r="H92" s="11"/>
      <c r="I92" s="11"/>
    </row>
    <row r="93" customFormat="false" ht="28" hidden="false" customHeight="true" outlineLevel="0" collapsed="false">
      <c r="A93" s="11" t="s">
        <v>8</v>
      </c>
      <c r="B93" s="11" t="s">
        <v>8</v>
      </c>
      <c r="C93" s="11" t="s">
        <v>8</v>
      </c>
      <c r="D93" s="11" t="s">
        <v>8</v>
      </c>
      <c r="E93" s="11" t="s">
        <v>16</v>
      </c>
      <c r="F93" s="11" t="s">
        <v>16</v>
      </c>
      <c r="G93" s="11" t="s">
        <v>16</v>
      </c>
      <c r="H93" s="11"/>
      <c r="I93" s="11"/>
    </row>
    <row r="94" customFormat="false" ht="28" hidden="false" customHeight="true" outlineLevel="0" collapsed="false">
      <c r="A94" s="11" t="s">
        <v>212</v>
      </c>
      <c r="B94" s="11" t="s">
        <v>212</v>
      </c>
      <c r="C94" s="11" t="s">
        <v>212</v>
      </c>
      <c r="D94" s="11" t="s">
        <v>212</v>
      </c>
      <c r="E94" s="11" t="n">
        <v>4.6</v>
      </c>
      <c r="F94" s="11" t="n">
        <v>4.6</v>
      </c>
      <c r="G94" s="11" t="n">
        <v>4.6</v>
      </c>
      <c r="H94" s="11"/>
      <c r="I94" s="11"/>
    </row>
    <row r="95" customFormat="false" ht="28" hidden="false" customHeight="true" outlineLevel="0" collapsed="false">
      <c r="A95" s="11" t="s">
        <v>213</v>
      </c>
      <c r="B95" s="11" t="s">
        <v>213</v>
      </c>
      <c r="C95" s="11" t="s">
        <v>213</v>
      </c>
      <c r="D95" s="11" t="s">
        <v>213</v>
      </c>
      <c r="E95" s="11" t="n">
        <v>20</v>
      </c>
      <c r="F95" s="11" t="n">
        <v>20</v>
      </c>
      <c r="G95" s="11" t="n">
        <v>20</v>
      </c>
      <c r="H95" s="11"/>
      <c r="I95" s="11"/>
    </row>
    <row r="96" customFormat="false" ht="28" hidden="false" customHeight="true" outlineLevel="0" collapsed="false">
      <c r="A96" s="11" t="s">
        <v>214</v>
      </c>
      <c r="B96" s="11" t="s">
        <v>214</v>
      </c>
      <c r="C96" s="11" t="s">
        <v>214</v>
      </c>
      <c r="D96" s="11" t="s">
        <v>214</v>
      </c>
      <c r="E96" s="11" t="s">
        <v>215</v>
      </c>
      <c r="F96" s="11" t="s">
        <v>215</v>
      </c>
      <c r="G96" s="11" t="s">
        <v>215</v>
      </c>
      <c r="H96" s="11"/>
      <c r="I96" s="11"/>
    </row>
    <row r="97" customFormat="false" ht="28" hidden="false" customHeight="true" outlineLevel="0" collapsed="false">
      <c r="A97" s="11" t="s">
        <v>216</v>
      </c>
      <c r="B97" s="11" t="s">
        <v>216</v>
      </c>
      <c r="C97" s="11" t="s">
        <v>216</v>
      </c>
      <c r="D97" s="11" t="s">
        <v>216</v>
      </c>
      <c r="E97" s="11" t="n">
        <v>1.72</v>
      </c>
      <c r="F97" s="11" t="n">
        <v>1.72</v>
      </c>
      <c r="G97" s="11" t="n">
        <v>1.72</v>
      </c>
      <c r="H97" s="11"/>
      <c r="I97" s="11"/>
    </row>
    <row r="98" customFormat="false" ht="28" hidden="false" customHeight="true" outlineLevel="0" collapsed="false">
      <c r="A98" s="11" t="s">
        <v>217</v>
      </c>
      <c r="B98" s="11" t="s">
        <v>217</v>
      </c>
      <c r="C98" s="11" t="s">
        <v>217</v>
      </c>
      <c r="D98" s="11" t="s">
        <v>217</v>
      </c>
      <c r="E98" s="11" t="s">
        <v>218</v>
      </c>
      <c r="F98" s="11" t="s">
        <v>218</v>
      </c>
      <c r="G98" s="11" t="s">
        <v>218</v>
      </c>
      <c r="H98" s="11"/>
      <c r="I98" s="11"/>
    </row>
    <row r="99" customFormat="false" ht="28" hidden="false" customHeight="true" outlineLevel="0" collapsed="false">
      <c r="A99" s="11" t="s">
        <v>219</v>
      </c>
      <c r="B99" s="11" t="s">
        <v>219</v>
      </c>
      <c r="C99" s="11" t="s">
        <v>219</v>
      </c>
      <c r="D99" s="11" t="s">
        <v>219</v>
      </c>
      <c r="E99" s="11" t="s">
        <v>220</v>
      </c>
      <c r="F99" s="11" t="s">
        <v>220</v>
      </c>
      <c r="G99" s="11" t="s">
        <v>220</v>
      </c>
      <c r="H99" s="11"/>
      <c r="I99" s="11"/>
    </row>
    <row r="100" customFormat="false" ht="28" hidden="false" customHeight="true" outlineLevel="0" collapsed="false">
      <c r="A100" s="11" t="s">
        <v>221</v>
      </c>
      <c r="B100" s="11" t="s">
        <v>221</v>
      </c>
      <c r="C100" s="11" t="s">
        <v>221</v>
      </c>
      <c r="D100" s="11" t="s">
        <v>221</v>
      </c>
      <c r="E100" s="11" t="s">
        <v>307</v>
      </c>
      <c r="F100" s="11" t="s">
        <v>307</v>
      </c>
      <c r="G100" s="11" t="s">
        <v>307</v>
      </c>
      <c r="H100" s="11"/>
      <c r="I100" s="11"/>
    </row>
    <row r="101" customFormat="false" ht="28" hidden="false" customHeight="true" outlineLevel="0" collapsed="false">
      <c r="A101" s="11" t="s">
        <v>222</v>
      </c>
      <c r="B101" s="11" t="s">
        <v>222</v>
      </c>
      <c r="C101" s="11" t="s">
        <v>222</v>
      </c>
      <c r="D101" s="11" t="s">
        <v>222</v>
      </c>
      <c r="E101" s="11" t="n">
        <v>150</v>
      </c>
      <c r="F101" s="11" t="n">
        <v>150</v>
      </c>
      <c r="G101" s="11" t="n">
        <v>150</v>
      </c>
      <c r="H101" s="11"/>
      <c r="I101" s="11"/>
    </row>
    <row r="102" customFormat="false" ht="28" hidden="false" customHeight="true" outlineLevel="0" collapsed="false">
      <c r="A102" s="11" t="s">
        <v>223</v>
      </c>
      <c r="B102" s="11" t="s">
        <v>223</v>
      </c>
      <c r="C102" s="11" t="s">
        <v>223</v>
      </c>
      <c r="D102" s="11" t="s">
        <v>223</v>
      </c>
      <c r="E102" s="11" t="n">
        <v>7.65</v>
      </c>
      <c r="F102" s="11" t="n">
        <v>7.65</v>
      </c>
      <c r="G102" s="11" t="n">
        <v>7.65</v>
      </c>
      <c r="H102" s="11"/>
      <c r="I102" s="11"/>
    </row>
    <row r="103" customFormat="false" ht="28" hidden="false" customHeight="true" outlineLevel="0" collapsed="false">
      <c r="A103" s="11" t="s">
        <v>224</v>
      </c>
      <c r="B103" s="11" t="s">
        <v>224</v>
      </c>
      <c r="C103" s="11" t="s">
        <v>224</v>
      </c>
      <c r="D103" s="11" t="s">
        <v>224</v>
      </c>
      <c r="E103" s="11" t="s">
        <v>308</v>
      </c>
      <c r="F103" s="11" t="s">
        <v>308</v>
      </c>
      <c r="G103" s="11" t="s">
        <v>308</v>
      </c>
      <c r="H103" s="11"/>
      <c r="I103" s="11"/>
    </row>
    <row r="104" customFormat="false" ht="28" hidden="false" customHeight="true" outlineLevel="0" collapsed="false">
      <c r="A104" s="11" t="s">
        <v>226</v>
      </c>
      <c r="B104" s="11" t="s">
        <v>226</v>
      </c>
      <c r="C104" s="11" t="s">
        <v>226</v>
      </c>
      <c r="D104" s="11" t="s">
        <v>226</v>
      </c>
      <c r="E104" s="11" t="n">
        <v>4.73</v>
      </c>
      <c r="F104" s="11" t="n">
        <v>4.73</v>
      </c>
      <c r="G104" s="11" t="n">
        <v>4.73</v>
      </c>
      <c r="H104" s="11"/>
      <c r="I104" s="11"/>
    </row>
    <row r="105" customFormat="false" ht="28" hidden="false" customHeight="true" outlineLevel="0" collapsed="false">
      <c r="A105" s="11" t="s">
        <v>227</v>
      </c>
      <c r="B105" s="11" t="s">
        <v>227</v>
      </c>
      <c r="C105" s="11" t="s">
        <v>227</v>
      </c>
      <c r="D105" s="11" t="s">
        <v>227</v>
      </c>
      <c r="E105" s="11" t="s">
        <v>228</v>
      </c>
      <c r="F105" s="11" t="s">
        <v>228</v>
      </c>
      <c r="G105" s="11" t="s">
        <v>228</v>
      </c>
      <c r="H105" s="11"/>
      <c r="I105" s="11"/>
    </row>
    <row r="106" customFormat="false" ht="28" hidden="false" customHeight="true" outlineLevel="0" collapsed="false">
      <c r="A106" s="11" t="s">
        <v>229</v>
      </c>
      <c r="B106" s="11" t="s">
        <v>229</v>
      </c>
      <c r="C106" s="11" t="s">
        <v>229</v>
      </c>
      <c r="D106" s="11" t="s">
        <v>229</v>
      </c>
      <c r="E106" s="11" t="n">
        <v>44</v>
      </c>
      <c r="F106" s="11" t="n">
        <v>44</v>
      </c>
      <c r="G106" s="11" t="n">
        <v>44</v>
      </c>
      <c r="H106" s="11"/>
      <c r="I106" s="11"/>
    </row>
    <row r="107" customFormat="false" ht="28" hidden="false" customHeight="true" outlineLevel="0" collapsed="false">
      <c r="A107" s="11" t="s">
        <v>230</v>
      </c>
      <c r="B107" s="11" t="s">
        <v>230</v>
      </c>
      <c r="C107" s="11" t="s">
        <v>230</v>
      </c>
      <c r="D107" s="11" t="s">
        <v>230</v>
      </c>
      <c r="E107" s="11" t="n">
        <v>34.5</v>
      </c>
      <c r="F107" s="11" t="n">
        <v>34.5</v>
      </c>
      <c r="G107" s="11" t="n">
        <v>34.5</v>
      </c>
      <c r="H107" s="11"/>
      <c r="I107" s="11"/>
    </row>
    <row r="108" customFormat="false" ht="28" hidden="false" customHeight="true" outlineLevel="0" collapsed="false">
      <c r="A108" s="11" t="s">
        <v>231</v>
      </c>
      <c r="B108" s="11" t="s">
        <v>231</v>
      </c>
      <c r="C108" s="11" t="s">
        <v>231</v>
      </c>
      <c r="D108" s="11" t="s">
        <v>231</v>
      </c>
      <c r="E108" s="11" t="n">
        <v>30</v>
      </c>
      <c r="F108" s="11" t="n">
        <v>30</v>
      </c>
      <c r="G108" s="11" t="n">
        <v>30</v>
      </c>
      <c r="H108" s="11"/>
      <c r="I108" s="11"/>
    </row>
    <row r="109" customFormat="false" ht="28" hidden="false" customHeight="true" outlineLevel="0" collapsed="false">
      <c r="A109" s="11" t="s">
        <v>232</v>
      </c>
      <c r="B109" s="11" t="s">
        <v>232</v>
      </c>
      <c r="C109" s="11" t="s">
        <v>232</v>
      </c>
      <c r="D109" s="11" t="s">
        <v>232</v>
      </c>
      <c r="E109" s="11" t="n">
        <v>58</v>
      </c>
      <c r="F109" s="11" t="n">
        <v>58</v>
      </c>
      <c r="G109" s="11" t="n">
        <v>58</v>
      </c>
      <c r="H109" s="11"/>
      <c r="I109" s="11"/>
    </row>
    <row r="110" customFormat="false" ht="28" hidden="false" customHeight="true" outlineLevel="0" collapsed="false">
      <c r="A110" s="11" t="s">
        <v>233</v>
      </c>
      <c r="B110" s="11" t="s">
        <v>233</v>
      </c>
      <c r="C110" s="11" t="s">
        <v>233</v>
      </c>
      <c r="D110" s="11" t="s">
        <v>233</v>
      </c>
      <c r="E110" s="11" t="n">
        <v>7.16</v>
      </c>
      <c r="F110" s="11" t="n">
        <v>7.16</v>
      </c>
      <c r="G110" s="11" t="n">
        <v>7.16</v>
      </c>
      <c r="H110" s="11"/>
      <c r="I110" s="11"/>
    </row>
    <row r="111" customFormat="false" ht="28" hidden="false" customHeight="true" outlineLevel="0" collapsed="false">
      <c r="A111" s="11" t="s">
        <v>234</v>
      </c>
      <c r="B111" s="11" t="s">
        <v>234</v>
      </c>
      <c r="C111" s="11" t="s">
        <v>234</v>
      </c>
      <c r="D111" s="11" t="s">
        <v>234</v>
      </c>
      <c r="E111" s="11" t="s">
        <v>309</v>
      </c>
      <c r="F111" s="11" t="s">
        <v>309</v>
      </c>
      <c r="G111" s="11" t="s">
        <v>309</v>
      </c>
      <c r="H111" s="11"/>
      <c r="I111" s="11"/>
    </row>
    <row r="112" customFormat="false" ht="28" hidden="false" customHeight="true" outlineLevel="0" collapsed="false">
      <c r="A112" s="11" t="s">
        <v>236</v>
      </c>
      <c r="B112" s="11" t="s">
        <v>236</v>
      </c>
      <c r="C112" s="11" t="s">
        <v>236</v>
      </c>
      <c r="D112" s="11" t="s">
        <v>236</v>
      </c>
      <c r="E112" s="11" t="n">
        <v>3.71</v>
      </c>
      <c r="F112" s="11" t="n">
        <v>3.71</v>
      </c>
      <c r="G112" s="11" t="n">
        <v>3.71</v>
      </c>
      <c r="H112" s="11"/>
      <c r="I112" s="11"/>
    </row>
    <row r="113" customFormat="false" ht="28" hidden="false" customHeight="true" outlineLevel="0" collapsed="false">
      <c r="A113" s="11" t="s">
        <v>237</v>
      </c>
      <c r="B113" s="11" t="s">
        <v>237</v>
      </c>
      <c r="C113" s="11" t="s">
        <v>237</v>
      </c>
      <c r="D113" s="11" t="s">
        <v>237</v>
      </c>
      <c r="E113" s="11" t="s">
        <v>238</v>
      </c>
      <c r="F113" s="11" t="s">
        <v>238</v>
      </c>
      <c r="G113" s="11" t="s">
        <v>238</v>
      </c>
      <c r="H113" s="11"/>
      <c r="I113" s="11"/>
    </row>
    <row r="114" customFormat="false" ht="28" hidden="false" customHeight="true" outlineLevel="0" collapsed="false">
      <c r="A114" s="11" t="s">
        <v>239</v>
      </c>
      <c r="B114" s="11" t="s">
        <v>239</v>
      </c>
      <c r="C114" s="11" t="s">
        <v>239</v>
      </c>
      <c r="D114" s="11" t="s">
        <v>239</v>
      </c>
      <c r="E114" s="11" t="n">
        <v>45</v>
      </c>
      <c r="F114" s="11" t="n">
        <v>45</v>
      </c>
      <c r="G114" s="11" t="n">
        <v>45</v>
      </c>
      <c r="H114" s="11"/>
      <c r="I114" s="11"/>
    </row>
    <row r="115" customFormat="false" ht="28" hidden="false" customHeight="true" outlineLevel="0" collapsed="false">
      <c r="A115" s="11" t="s">
        <v>240</v>
      </c>
      <c r="B115" s="11" t="s">
        <v>240</v>
      </c>
      <c r="C115" s="11" t="s">
        <v>240</v>
      </c>
      <c r="D115" s="11" t="s">
        <v>240</v>
      </c>
      <c r="E115" s="11" t="n">
        <v>35.5</v>
      </c>
      <c r="F115" s="11" t="n">
        <v>35.5</v>
      </c>
      <c r="G115" s="11" t="n">
        <v>35.5</v>
      </c>
      <c r="H115" s="11"/>
      <c r="I115" s="11"/>
    </row>
    <row r="116" customFormat="false" ht="28" hidden="false" customHeight="true" outlineLevel="0" collapsed="false">
      <c r="A116" s="11" t="s">
        <v>241</v>
      </c>
      <c r="B116" s="11" t="s">
        <v>241</v>
      </c>
      <c r="C116" s="11" t="s">
        <v>241</v>
      </c>
      <c r="D116" s="11" t="s">
        <v>241</v>
      </c>
      <c r="E116" s="11" t="n">
        <v>31</v>
      </c>
      <c r="F116" s="11" t="n">
        <v>31</v>
      </c>
      <c r="G116" s="11" t="n">
        <v>31</v>
      </c>
      <c r="H116" s="11"/>
      <c r="I116" s="11"/>
    </row>
    <row r="117" customFormat="false" ht="28" hidden="false" customHeight="true" outlineLevel="0" collapsed="false">
      <c r="A117" s="11" t="s">
        <v>242</v>
      </c>
      <c r="B117" s="11" t="s">
        <v>242</v>
      </c>
      <c r="C117" s="11" t="s">
        <v>242</v>
      </c>
      <c r="D117" s="11" t="s">
        <v>242</v>
      </c>
      <c r="E117" s="11" t="n">
        <v>59</v>
      </c>
      <c r="F117" s="11" t="n">
        <v>59</v>
      </c>
      <c r="G117" s="11" t="n">
        <v>59</v>
      </c>
      <c r="H117" s="11"/>
      <c r="I117" s="11"/>
    </row>
    <row r="118" customFormat="false" ht="28" hidden="false" customHeight="true" outlineLevel="0" collapsed="false">
      <c r="A118" s="11" t="s">
        <v>243</v>
      </c>
      <c r="B118" s="11" t="s">
        <v>243</v>
      </c>
      <c r="C118" s="11" t="s">
        <v>243</v>
      </c>
      <c r="D118" s="11" t="s">
        <v>243</v>
      </c>
      <c r="E118" s="11" t="n">
        <v>1</v>
      </c>
      <c r="F118" s="11" t="n">
        <v>1</v>
      </c>
      <c r="G118" s="11" t="n">
        <v>1</v>
      </c>
      <c r="H118" s="11"/>
      <c r="I118" s="11"/>
    </row>
    <row r="119" customFormat="false" ht="28" hidden="false" customHeight="true" outlineLevel="0" collapsed="false">
      <c r="A119" s="11" t="s">
        <v>244</v>
      </c>
      <c r="B119" s="11" t="s">
        <v>244</v>
      </c>
      <c r="C119" s="11" t="s">
        <v>244</v>
      </c>
      <c r="D119" s="11" t="s">
        <v>244</v>
      </c>
      <c r="E119" s="11" t="n">
        <v>23</v>
      </c>
      <c r="F119" s="11" t="n">
        <v>23</v>
      </c>
      <c r="G119" s="11" t="n">
        <v>23</v>
      </c>
      <c r="H119" s="11"/>
      <c r="I119" s="11"/>
    </row>
    <row r="120" customFormat="false" ht="28" hidden="false" customHeight="true" outlineLevel="0" collapsed="false">
      <c r="A120" s="11" t="s">
        <v>245</v>
      </c>
      <c r="B120" s="11" t="s">
        <v>245</v>
      </c>
      <c r="C120" s="11" t="s">
        <v>245</v>
      </c>
      <c r="D120" s="11" t="s">
        <v>245</v>
      </c>
      <c r="E120" s="11" t="s">
        <v>246</v>
      </c>
      <c r="F120" s="11" t="s">
        <v>246</v>
      </c>
      <c r="G120" s="11" t="s">
        <v>246</v>
      </c>
      <c r="H120" s="11"/>
      <c r="I120" s="11"/>
    </row>
    <row r="121" customFormat="false" ht="28" hidden="false" customHeight="true" outlineLevel="0" collapsed="false">
      <c r="A121" s="11" t="s">
        <v>247</v>
      </c>
      <c r="B121" s="11" t="s">
        <v>247</v>
      </c>
      <c r="C121" s="11" t="s">
        <v>247</v>
      </c>
      <c r="D121" s="11" t="s">
        <v>247</v>
      </c>
      <c r="E121" s="11" t="s">
        <v>310</v>
      </c>
      <c r="F121" s="11" t="s">
        <v>310</v>
      </c>
      <c r="G121" s="11" t="s">
        <v>310</v>
      </c>
      <c r="H121" s="11"/>
      <c r="I121" s="11"/>
    </row>
    <row r="122" customFormat="false" ht="28" hidden="false" customHeight="true" outlineLevel="0" collapsed="false">
      <c r="A122" s="11" t="s">
        <v>249</v>
      </c>
      <c r="B122" s="11" t="s">
        <v>249</v>
      </c>
      <c r="C122" s="11" t="s">
        <v>249</v>
      </c>
      <c r="D122" s="11" t="s">
        <v>249</v>
      </c>
      <c r="E122" s="11" t="n">
        <v>200</v>
      </c>
      <c r="F122" s="11" t="n">
        <v>200</v>
      </c>
      <c r="G122" s="11" t="n">
        <v>200</v>
      </c>
      <c r="H122" s="11"/>
      <c r="I122" s="11"/>
    </row>
    <row r="123" customFormat="false" ht="27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</row>
    <row r="124" customFormat="false" ht="31" hidden="false" customHeight="true" outlineLevel="0" collapsed="false">
      <c r="A124" s="10" t="s">
        <v>250</v>
      </c>
      <c r="B124" s="10" t="s">
        <v>250</v>
      </c>
      <c r="C124" s="10" t="s">
        <v>250</v>
      </c>
      <c r="D124" s="10" t="s">
        <v>250</v>
      </c>
      <c r="E124" s="10" t="s">
        <v>250</v>
      </c>
      <c r="F124" s="10" t="s">
        <v>250</v>
      </c>
      <c r="G124" s="10" t="s">
        <v>250</v>
      </c>
      <c r="H124" s="10" t="s">
        <v>250</v>
      </c>
      <c r="I124" s="3" t="str">
        <f aca="false">HYPERLINK("#'Главная'!A8","На главную")</f>
        <v>На главную</v>
      </c>
    </row>
    <row r="125" customFormat="false" ht="34" hidden="false" customHeight="true" outlineLevel="0" collapsed="false">
      <c r="A125" s="12" t="s">
        <v>251</v>
      </c>
      <c r="B125" s="12" t="s">
        <v>251</v>
      </c>
      <c r="C125" s="12" t="s">
        <v>251</v>
      </c>
      <c r="D125" s="12" t="s">
        <v>252</v>
      </c>
      <c r="E125" s="12" t="s">
        <v>252</v>
      </c>
      <c r="F125" s="12" t="s">
        <v>252</v>
      </c>
      <c r="G125" s="12" t="s">
        <v>253</v>
      </c>
      <c r="H125" s="12" t="s">
        <v>254</v>
      </c>
      <c r="I125" s="12" t="s">
        <v>254</v>
      </c>
    </row>
    <row r="126" customFormat="false" ht="53" hidden="false" customHeight="true" outlineLevel="0" collapsed="false">
      <c r="A126" s="1" t="s">
        <v>255</v>
      </c>
      <c r="B126" s="1" t="s">
        <v>255</v>
      </c>
      <c r="C126" s="1" t="s">
        <v>255</v>
      </c>
      <c r="D126" s="1" t="s">
        <v>256</v>
      </c>
      <c r="E126" s="1" t="s">
        <v>256</v>
      </c>
      <c r="F126" s="1" t="s">
        <v>256</v>
      </c>
      <c r="G126" s="1" t="s">
        <v>311</v>
      </c>
      <c r="H126" s="1" t="s">
        <v>206</v>
      </c>
      <c r="I126" s="1" t="s">
        <v>206</v>
      </c>
    </row>
    <row r="127" customFormat="false" ht="53" hidden="false" customHeight="true" outlineLevel="0" collapsed="false">
      <c r="A127" s="1" t="s">
        <v>255</v>
      </c>
      <c r="B127" s="1" t="s">
        <v>255</v>
      </c>
      <c r="C127" s="1" t="s">
        <v>255</v>
      </c>
      <c r="D127" s="1" t="s">
        <v>258</v>
      </c>
      <c r="E127" s="1" t="s">
        <v>258</v>
      </c>
      <c r="F127" s="1" t="s">
        <v>258</v>
      </c>
      <c r="G127" s="1" t="s">
        <v>312</v>
      </c>
      <c r="H127" s="1" t="s">
        <v>206</v>
      </c>
      <c r="I127" s="1" t="s">
        <v>206</v>
      </c>
    </row>
    <row r="128" customFormat="false" ht="53" hidden="false" customHeight="true" outlineLevel="0" collapsed="false">
      <c r="A128" s="1" t="s">
        <v>255</v>
      </c>
      <c r="B128" s="1" t="s">
        <v>255</v>
      </c>
      <c r="C128" s="1" t="s">
        <v>255</v>
      </c>
      <c r="D128" s="1" t="s">
        <v>260</v>
      </c>
      <c r="E128" s="1" t="s">
        <v>260</v>
      </c>
      <c r="F128" s="1" t="s">
        <v>260</v>
      </c>
      <c r="G128" s="1" t="s">
        <v>313</v>
      </c>
      <c r="H128" s="1" t="s">
        <v>206</v>
      </c>
      <c r="I128" s="1" t="s">
        <v>206</v>
      </c>
    </row>
    <row r="129" customFormat="false" ht="53" hidden="false" customHeight="true" outlineLevel="0" collapsed="false">
      <c r="A129" s="1" t="s">
        <v>262</v>
      </c>
      <c r="B129" s="1" t="s">
        <v>262</v>
      </c>
      <c r="C129" s="1" t="s">
        <v>262</v>
      </c>
      <c r="D129" s="1" t="s">
        <v>256</v>
      </c>
      <c r="E129" s="1" t="s">
        <v>256</v>
      </c>
      <c r="F129" s="1" t="s">
        <v>256</v>
      </c>
      <c r="G129" s="1" t="s">
        <v>314</v>
      </c>
      <c r="H129" s="1" t="s">
        <v>206</v>
      </c>
      <c r="I129" s="1" t="s">
        <v>206</v>
      </c>
    </row>
    <row r="130" customFormat="false" ht="53" hidden="false" customHeight="true" outlineLevel="0" collapsed="false">
      <c r="A130" s="1" t="s">
        <v>262</v>
      </c>
      <c r="B130" s="1" t="s">
        <v>262</v>
      </c>
      <c r="C130" s="1" t="s">
        <v>262</v>
      </c>
      <c r="D130" s="1" t="s">
        <v>258</v>
      </c>
      <c r="E130" s="1" t="s">
        <v>258</v>
      </c>
      <c r="F130" s="1" t="s">
        <v>258</v>
      </c>
      <c r="G130" s="1" t="s">
        <v>315</v>
      </c>
      <c r="H130" s="1" t="s">
        <v>206</v>
      </c>
      <c r="I130" s="1" t="s">
        <v>206</v>
      </c>
    </row>
    <row r="131" customFormat="false" ht="53" hidden="false" customHeight="true" outlineLevel="0" collapsed="false">
      <c r="A131" s="1" t="s">
        <v>262</v>
      </c>
      <c r="B131" s="1" t="s">
        <v>262</v>
      </c>
      <c r="C131" s="1" t="s">
        <v>262</v>
      </c>
      <c r="D131" s="1" t="s">
        <v>260</v>
      </c>
      <c r="E131" s="1" t="s">
        <v>260</v>
      </c>
      <c r="F131" s="1" t="s">
        <v>260</v>
      </c>
      <c r="G131" s="1" t="s">
        <v>316</v>
      </c>
      <c r="H131" s="1" t="s">
        <v>206</v>
      </c>
      <c r="I131" s="1" t="s">
        <v>206</v>
      </c>
    </row>
    <row r="132" customFormat="false" ht="53" hidden="false" customHeight="true" outlineLevel="0" collapsed="false">
      <c r="A132" s="1" t="s">
        <v>266</v>
      </c>
      <c r="B132" s="1" t="s">
        <v>266</v>
      </c>
      <c r="C132" s="1" t="s">
        <v>266</v>
      </c>
      <c r="D132" s="1" t="s">
        <v>256</v>
      </c>
      <c r="E132" s="1" t="s">
        <v>256</v>
      </c>
      <c r="F132" s="1" t="s">
        <v>256</v>
      </c>
      <c r="G132" s="1" t="s">
        <v>317</v>
      </c>
      <c r="H132" s="1" t="s">
        <v>206</v>
      </c>
      <c r="I132" s="1" t="s">
        <v>206</v>
      </c>
    </row>
    <row r="133" customFormat="false" ht="53" hidden="false" customHeight="true" outlineLevel="0" collapsed="false">
      <c r="A133" s="1" t="s">
        <v>266</v>
      </c>
      <c r="B133" s="1" t="s">
        <v>266</v>
      </c>
      <c r="C133" s="1" t="s">
        <v>266</v>
      </c>
      <c r="D133" s="1" t="s">
        <v>258</v>
      </c>
      <c r="E133" s="1" t="s">
        <v>258</v>
      </c>
      <c r="F133" s="1" t="s">
        <v>258</v>
      </c>
      <c r="G133" s="1" t="s">
        <v>318</v>
      </c>
      <c r="H133" s="1" t="s">
        <v>206</v>
      </c>
      <c r="I133" s="1" t="s">
        <v>206</v>
      </c>
    </row>
    <row r="134" customFormat="false" ht="53" hidden="false" customHeight="true" outlineLevel="0" collapsed="false">
      <c r="A134" s="1" t="s">
        <v>266</v>
      </c>
      <c r="B134" s="1" t="s">
        <v>266</v>
      </c>
      <c r="C134" s="1" t="s">
        <v>266</v>
      </c>
      <c r="D134" s="1" t="s">
        <v>260</v>
      </c>
      <c r="E134" s="1" t="s">
        <v>260</v>
      </c>
      <c r="F134" s="1" t="s">
        <v>260</v>
      </c>
      <c r="G134" s="1" t="s">
        <v>319</v>
      </c>
      <c r="H134" s="1" t="s">
        <v>206</v>
      </c>
      <c r="I134" s="1" t="s">
        <v>206</v>
      </c>
    </row>
    <row r="135" customFormat="false" ht="53" hidden="false" customHeight="true" outlineLevel="0" collapsed="false">
      <c r="A135" s="1" t="s">
        <v>270</v>
      </c>
      <c r="B135" s="1" t="s">
        <v>270</v>
      </c>
      <c r="C135" s="1" t="s">
        <v>270</v>
      </c>
      <c r="D135" s="1" t="s">
        <v>256</v>
      </c>
      <c r="E135" s="1" t="s">
        <v>256</v>
      </c>
      <c r="F135" s="1" t="s">
        <v>256</v>
      </c>
      <c r="G135" s="1" t="s">
        <v>320</v>
      </c>
      <c r="H135" s="1" t="s">
        <v>206</v>
      </c>
      <c r="I135" s="1" t="s">
        <v>206</v>
      </c>
    </row>
    <row r="136" customFormat="false" ht="53" hidden="false" customHeight="true" outlineLevel="0" collapsed="false">
      <c r="A136" s="1" t="s">
        <v>270</v>
      </c>
      <c r="B136" s="1" t="s">
        <v>270</v>
      </c>
      <c r="C136" s="1" t="s">
        <v>270</v>
      </c>
      <c r="D136" s="1" t="s">
        <v>258</v>
      </c>
      <c r="E136" s="1" t="s">
        <v>258</v>
      </c>
      <c r="F136" s="1" t="s">
        <v>258</v>
      </c>
      <c r="G136" s="1" t="s">
        <v>321</v>
      </c>
      <c r="H136" s="1" t="s">
        <v>206</v>
      </c>
      <c r="I136" s="1" t="s">
        <v>206</v>
      </c>
    </row>
    <row r="137" customFormat="false" ht="53" hidden="false" customHeight="true" outlineLevel="0" collapsed="false">
      <c r="A137" s="1" t="s">
        <v>270</v>
      </c>
      <c r="B137" s="1" t="s">
        <v>270</v>
      </c>
      <c r="C137" s="1" t="s">
        <v>270</v>
      </c>
      <c r="D137" s="1" t="s">
        <v>260</v>
      </c>
      <c r="E137" s="1" t="s">
        <v>260</v>
      </c>
      <c r="F137" s="1" t="s">
        <v>260</v>
      </c>
      <c r="G137" s="1" t="s">
        <v>322</v>
      </c>
      <c r="H137" s="1" t="s">
        <v>206</v>
      </c>
      <c r="I137" s="1" t="s">
        <v>206</v>
      </c>
    </row>
    <row r="138" customFormat="false" ht="53" hidden="false" customHeight="true" outlineLevel="0" collapsed="false">
      <c r="A138" s="1" t="s">
        <v>274</v>
      </c>
      <c r="B138" s="1" t="s">
        <v>274</v>
      </c>
      <c r="C138" s="1" t="s">
        <v>274</v>
      </c>
      <c r="D138" s="1" t="s">
        <v>256</v>
      </c>
      <c r="E138" s="1" t="s">
        <v>256</v>
      </c>
      <c r="F138" s="1" t="s">
        <v>256</v>
      </c>
      <c r="G138" s="1" t="s">
        <v>323</v>
      </c>
      <c r="H138" s="1" t="s">
        <v>206</v>
      </c>
      <c r="I138" s="1" t="s">
        <v>206</v>
      </c>
    </row>
    <row r="139" customFormat="false" ht="53" hidden="false" customHeight="true" outlineLevel="0" collapsed="false">
      <c r="A139" s="1" t="s">
        <v>274</v>
      </c>
      <c r="B139" s="1" t="s">
        <v>274</v>
      </c>
      <c r="C139" s="1" t="s">
        <v>274</v>
      </c>
      <c r="D139" s="1" t="s">
        <v>258</v>
      </c>
      <c r="E139" s="1" t="s">
        <v>258</v>
      </c>
      <c r="F139" s="1" t="s">
        <v>258</v>
      </c>
      <c r="G139" s="1" t="s">
        <v>324</v>
      </c>
      <c r="H139" s="1" t="s">
        <v>206</v>
      </c>
      <c r="I139" s="1" t="s">
        <v>206</v>
      </c>
    </row>
    <row r="140" customFormat="false" ht="53" hidden="false" customHeight="true" outlineLevel="0" collapsed="false">
      <c r="A140" s="1" t="s">
        <v>274</v>
      </c>
      <c r="B140" s="1" t="s">
        <v>274</v>
      </c>
      <c r="C140" s="1" t="s">
        <v>274</v>
      </c>
      <c r="D140" s="1" t="s">
        <v>260</v>
      </c>
      <c r="E140" s="1" t="s">
        <v>260</v>
      </c>
      <c r="F140" s="1" t="s">
        <v>260</v>
      </c>
      <c r="G140" s="1" t="s">
        <v>325</v>
      </c>
      <c r="H140" s="1" t="s">
        <v>206</v>
      </c>
      <c r="I140" s="1" t="s">
        <v>206</v>
      </c>
    </row>
    <row r="141" customFormat="false" ht="53" hidden="false" customHeight="true" outlineLevel="0" collapsed="false">
      <c r="A141" s="1" t="s">
        <v>278</v>
      </c>
      <c r="B141" s="1" t="s">
        <v>278</v>
      </c>
      <c r="C141" s="1" t="s">
        <v>278</v>
      </c>
      <c r="D141" s="1" t="s">
        <v>256</v>
      </c>
      <c r="E141" s="1" t="s">
        <v>256</v>
      </c>
      <c r="F141" s="1" t="s">
        <v>256</v>
      </c>
      <c r="G141" s="1" t="s">
        <v>326</v>
      </c>
      <c r="H141" s="1" t="s">
        <v>206</v>
      </c>
      <c r="I141" s="1" t="s">
        <v>206</v>
      </c>
    </row>
    <row r="142" customFormat="false" ht="53" hidden="false" customHeight="true" outlineLevel="0" collapsed="false">
      <c r="A142" s="1" t="s">
        <v>278</v>
      </c>
      <c r="B142" s="1" t="s">
        <v>278</v>
      </c>
      <c r="C142" s="1" t="s">
        <v>278</v>
      </c>
      <c r="D142" s="1" t="s">
        <v>258</v>
      </c>
      <c r="E142" s="1" t="s">
        <v>258</v>
      </c>
      <c r="F142" s="1" t="s">
        <v>258</v>
      </c>
      <c r="G142" s="1" t="s">
        <v>327</v>
      </c>
      <c r="H142" s="1" t="s">
        <v>206</v>
      </c>
      <c r="I142" s="1" t="s">
        <v>206</v>
      </c>
    </row>
    <row r="143" customFormat="false" ht="53" hidden="false" customHeight="true" outlineLevel="0" collapsed="false">
      <c r="A143" s="1" t="s">
        <v>278</v>
      </c>
      <c r="B143" s="1" t="s">
        <v>278</v>
      </c>
      <c r="C143" s="1" t="s">
        <v>278</v>
      </c>
      <c r="D143" s="1" t="s">
        <v>260</v>
      </c>
      <c r="E143" s="1" t="s">
        <v>260</v>
      </c>
      <c r="F143" s="1" t="s">
        <v>260</v>
      </c>
      <c r="G143" s="1" t="s">
        <v>328</v>
      </c>
      <c r="H143" s="1" t="s">
        <v>206</v>
      </c>
      <c r="I143" s="1" t="s">
        <v>206</v>
      </c>
    </row>
    <row r="144" customFormat="false" ht="53" hidden="false" customHeight="true" outlineLevel="0" collapsed="false">
      <c r="A144" s="1" t="s">
        <v>282</v>
      </c>
      <c r="B144" s="1" t="s">
        <v>282</v>
      </c>
      <c r="C144" s="1" t="s">
        <v>282</v>
      </c>
      <c r="D144" s="1" t="s">
        <v>256</v>
      </c>
      <c r="E144" s="1" t="s">
        <v>256</v>
      </c>
      <c r="F144" s="1" t="s">
        <v>256</v>
      </c>
      <c r="G144" s="1" t="s">
        <v>329</v>
      </c>
      <c r="H144" s="1" t="s">
        <v>206</v>
      </c>
      <c r="I144" s="1" t="s">
        <v>206</v>
      </c>
    </row>
    <row r="145" customFormat="false" ht="53" hidden="false" customHeight="true" outlineLevel="0" collapsed="false">
      <c r="A145" s="1" t="s">
        <v>282</v>
      </c>
      <c r="B145" s="1" t="s">
        <v>282</v>
      </c>
      <c r="C145" s="1" t="s">
        <v>282</v>
      </c>
      <c r="D145" s="1" t="s">
        <v>258</v>
      </c>
      <c r="E145" s="1" t="s">
        <v>258</v>
      </c>
      <c r="F145" s="1" t="s">
        <v>258</v>
      </c>
      <c r="G145" s="1" t="s">
        <v>330</v>
      </c>
      <c r="H145" s="1" t="s">
        <v>206</v>
      </c>
      <c r="I145" s="1" t="s">
        <v>206</v>
      </c>
    </row>
    <row r="146" customFormat="false" ht="53" hidden="false" customHeight="true" outlineLevel="0" collapsed="false">
      <c r="A146" s="1" t="s">
        <v>282</v>
      </c>
      <c r="B146" s="1" t="s">
        <v>282</v>
      </c>
      <c r="C146" s="1" t="s">
        <v>282</v>
      </c>
      <c r="D146" s="1" t="s">
        <v>260</v>
      </c>
      <c r="E146" s="1" t="s">
        <v>260</v>
      </c>
      <c r="F146" s="1" t="s">
        <v>260</v>
      </c>
      <c r="G146" s="1" t="s">
        <v>331</v>
      </c>
      <c r="H146" s="1" t="s">
        <v>206</v>
      </c>
      <c r="I146" s="1" t="s">
        <v>206</v>
      </c>
    </row>
    <row r="147" customFormat="false" ht="53" hidden="false" customHeight="true" outlineLevel="0" collapsed="false">
      <c r="A147" s="1" t="s">
        <v>286</v>
      </c>
      <c r="B147" s="1" t="s">
        <v>286</v>
      </c>
      <c r="C147" s="1" t="s">
        <v>286</v>
      </c>
      <c r="D147" s="1" t="s">
        <v>256</v>
      </c>
      <c r="E147" s="1" t="s">
        <v>256</v>
      </c>
      <c r="F147" s="1" t="s">
        <v>256</v>
      </c>
      <c r="G147" s="1" t="s">
        <v>332</v>
      </c>
      <c r="H147" s="1" t="s">
        <v>206</v>
      </c>
      <c r="I147" s="1" t="s">
        <v>206</v>
      </c>
    </row>
    <row r="148" customFormat="false" ht="53" hidden="false" customHeight="true" outlineLevel="0" collapsed="false">
      <c r="A148" s="1" t="s">
        <v>286</v>
      </c>
      <c r="B148" s="1" t="s">
        <v>286</v>
      </c>
      <c r="C148" s="1" t="s">
        <v>286</v>
      </c>
      <c r="D148" s="1" t="s">
        <v>258</v>
      </c>
      <c r="E148" s="1" t="s">
        <v>258</v>
      </c>
      <c r="F148" s="1" t="s">
        <v>258</v>
      </c>
      <c r="G148" s="1" t="s">
        <v>333</v>
      </c>
      <c r="H148" s="1" t="s">
        <v>206</v>
      </c>
      <c r="I148" s="1" t="s">
        <v>206</v>
      </c>
    </row>
    <row r="149" customFormat="false" ht="53" hidden="false" customHeight="true" outlineLevel="0" collapsed="false">
      <c r="A149" s="1" t="s">
        <v>286</v>
      </c>
      <c r="B149" s="1" t="s">
        <v>286</v>
      </c>
      <c r="C149" s="1" t="s">
        <v>286</v>
      </c>
      <c r="D149" s="1" t="s">
        <v>260</v>
      </c>
      <c r="E149" s="1" t="s">
        <v>260</v>
      </c>
      <c r="F149" s="1" t="s">
        <v>260</v>
      </c>
      <c r="G149" s="1" t="s">
        <v>334</v>
      </c>
      <c r="H149" s="1" t="s">
        <v>206</v>
      </c>
      <c r="I149" s="1" t="s">
        <v>206</v>
      </c>
    </row>
    <row r="150" customFormat="false" ht="53" hidden="false" customHeight="true" outlineLevel="0" collapsed="false">
      <c r="A150" s="1" t="s">
        <v>290</v>
      </c>
      <c r="B150" s="1" t="s">
        <v>290</v>
      </c>
      <c r="C150" s="1" t="s">
        <v>290</v>
      </c>
      <c r="D150" s="1" t="s">
        <v>256</v>
      </c>
      <c r="E150" s="1" t="s">
        <v>256</v>
      </c>
      <c r="F150" s="1" t="s">
        <v>256</v>
      </c>
      <c r="G150" s="1" t="s">
        <v>335</v>
      </c>
      <c r="H150" s="1" t="s">
        <v>206</v>
      </c>
      <c r="I150" s="1" t="s">
        <v>206</v>
      </c>
    </row>
    <row r="151" customFormat="false" ht="53" hidden="false" customHeight="true" outlineLevel="0" collapsed="false">
      <c r="A151" s="1" t="s">
        <v>290</v>
      </c>
      <c r="B151" s="1" t="s">
        <v>290</v>
      </c>
      <c r="C151" s="1" t="s">
        <v>290</v>
      </c>
      <c r="D151" s="1" t="s">
        <v>292</v>
      </c>
      <c r="E151" s="1" t="s">
        <v>292</v>
      </c>
      <c r="F151" s="1" t="s">
        <v>292</v>
      </c>
      <c r="G151" s="1" t="s">
        <v>336</v>
      </c>
      <c r="H151" s="1" t="s">
        <v>206</v>
      </c>
      <c r="I151" s="1" t="s">
        <v>206</v>
      </c>
    </row>
    <row r="152" customFormat="false" ht="53" hidden="false" customHeight="true" outlineLevel="0" collapsed="false">
      <c r="A152" s="1" t="s">
        <v>290</v>
      </c>
      <c r="B152" s="1" t="s">
        <v>290</v>
      </c>
      <c r="C152" s="1" t="s">
        <v>290</v>
      </c>
      <c r="D152" s="1" t="s">
        <v>294</v>
      </c>
      <c r="E152" s="1" t="s">
        <v>294</v>
      </c>
      <c r="F152" s="1" t="s">
        <v>294</v>
      </c>
      <c r="G152" s="1" t="s">
        <v>337</v>
      </c>
      <c r="H152" s="1" t="s">
        <v>206</v>
      </c>
      <c r="I152" s="1" t="s">
        <v>206</v>
      </c>
    </row>
    <row r="153" customFormat="false" ht="53" hidden="false" customHeight="true" outlineLevel="0" collapsed="false">
      <c r="A153" s="1" t="s">
        <v>296</v>
      </c>
      <c r="B153" s="1" t="s">
        <v>296</v>
      </c>
      <c r="C153" s="1" t="s">
        <v>296</v>
      </c>
      <c r="D153" s="1" t="s">
        <v>256</v>
      </c>
      <c r="E153" s="1" t="s">
        <v>256</v>
      </c>
      <c r="F153" s="1" t="s">
        <v>256</v>
      </c>
      <c r="G153" s="1" t="s">
        <v>338</v>
      </c>
      <c r="H153" s="1" t="s">
        <v>206</v>
      </c>
      <c r="I153" s="1" t="s">
        <v>206</v>
      </c>
    </row>
    <row r="154" customFormat="false" ht="53" hidden="false" customHeight="true" outlineLevel="0" collapsed="false">
      <c r="A154" s="1" t="s">
        <v>296</v>
      </c>
      <c r="B154" s="1" t="s">
        <v>296</v>
      </c>
      <c r="C154" s="1" t="s">
        <v>296</v>
      </c>
      <c r="D154" s="1" t="s">
        <v>258</v>
      </c>
      <c r="E154" s="1" t="s">
        <v>258</v>
      </c>
      <c r="F154" s="1" t="s">
        <v>258</v>
      </c>
      <c r="G154" s="1" t="s">
        <v>339</v>
      </c>
      <c r="H154" s="1" t="s">
        <v>206</v>
      </c>
      <c r="I154" s="1" t="s">
        <v>206</v>
      </c>
    </row>
    <row r="155" customFormat="false" ht="53" hidden="false" customHeight="true" outlineLevel="0" collapsed="false">
      <c r="A155" s="1" t="s">
        <v>296</v>
      </c>
      <c r="B155" s="1" t="s">
        <v>296</v>
      </c>
      <c r="C155" s="1" t="s">
        <v>296</v>
      </c>
      <c r="D155" s="1" t="s">
        <v>260</v>
      </c>
      <c r="E155" s="1" t="s">
        <v>260</v>
      </c>
      <c r="F155" s="1" t="s">
        <v>260</v>
      </c>
      <c r="G155" s="1" t="s">
        <v>340</v>
      </c>
      <c r="H155" s="1" t="s">
        <v>206</v>
      </c>
      <c r="I155" s="1" t="s">
        <v>206</v>
      </c>
    </row>
    <row r="156" customFormat="false" ht="53" hidden="false" customHeight="true" outlineLevel="0" collapsed="false">
      <c r="A156" s="1" t="s">
        <v>300</v>
      </c>
      <c r="B156" s="1" t="s">
        <v>300</v>
      </c>
      <c r="C156" s="1" t="s">
        <v>300</v>
      </c>
      <c r="D156" s="1" t="s">
        <v>256</v>
      </c>
      <c r="E156" s="1" t="s">
        <v>256</v>
      </c>
      <c r="F156" s="1" t="s">
        <v>256</v>
      </c>
      <c r="G156" s="1" t="s">
        <v>341</v>
      </c>
      <c r="H156" s="1" t="s">
        <v>206</v>
      </c>
      <c r="I156" s="1" t="s">
        <v>206</v>
      </c>
    </row>
    <row r="157" customFormat="false" ht="53" hidden="false" customHeight="true" outlineLevel="0" collapsed="false">
      <c r="A157" s="1" t="s">
        <v>300</v>
      </c>
      <c r="B157" s="1" t="s">
        <v>300</v>
      </c>
      <c r="C157" s="1" t="s">
        <v>300</v>
      </c>
      <c r="D157" s="1" t="s">
        <v>258</v>
      </c>
      <c r="E157" s="1" t="s">
        <v>258</v>
      </c>
      <c r="F157" s="1" t="s">
        <v>258</v>
      </c>
      <c r="G157" s="1" t="s">
        <v>342</v>
      </c>
      <c r="H157" s="1" t="s">
        <v>206</v>
      </c>
      <c r="I157" s="1" t="s">
        <v>206</v>
      </c>
    </row>
    <row r="158" customFormat="false" ht="53" hidden="false" customHeight="true" outlineLevel="0" collapsed="false">
      <c r="A158" s="1" t="s">
        <v>300</v>
      </c>
      <c r="B158" s="1" t="s">
        <v>300</v>
      </c>
      <c r="C158" s="1" t="s">
        <v>300</v>
      </c>
      <c r="D158" s="1" t="s">
        <v>260</v>
      </c>
      <c r="E158" s="1" t="s">
        <v>260</v>
      </c>
      <c r="F158" s="1" t="s">
        <v>260</v>
      </c>
      <c r="G158" s="1" t="s">
        <v>343</v>
      </c>
      <c r="H158" s="1" t="s">
        <v>206</v>
      </c>
      <c r="I158" s="1" t="s">
        <v>206</v>
      </c>
    </row>
    <row r="159" customFormat="false" ht="27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</row>
    <row r="160" customFormat="false" ht="31" hidden="false" customHeight="true" outlineLevel="0" collapsed="false">
      <c r="A160" s="10" t="s">
        <v>304</v>
      </c>
      <c r="B160" s="10" t="s">
        <v>304</v>
      </c>
      <c r="C160" s="10" t="s">
        <v>304</v>
      </c>
      <c r="D160" s="10" t="s">
        <v>304</v>
      </c>
      <c r="E160" s="10" t="s">
        <v>304</v>
      </c>
      <c r="F160" s="10" t="s">
        <v>304</v>
      </c>
      <c r="G160" s="10" t="s">
        <v>304</v>
      </c>
      <c r="H160" s="10" t="s">
        <v>304</v>
      </c>
      <c r="I160" s="1"/>
    </row>
    <row r="161" customFormat="false" ht="28" hidden="false" customHeight="true" outlineLevel="0" collapsed="false">
      <c r="A161" s="4" t="s">
        <v>305</v>
      </c>
      <c r="B161" s="4" t="s">
        <v>305</v>
      </c>
      <c r="C161" s="4" t="s">
        <v>305</v>
      </c>
      <c r="D161" s="4" t="s">
        <v>305</v>
      </c>
      <c r="E161" s="4" t="s">
        <v>305</v>
      </c>
      <c r="F161" s="4" t="s">
        <v>305</v>
      </c>
      <c r="G161" s="4" t="s">
        <v>305</v>
      </c>
      <c r="H161" s="4" t="s">
        <v>305</v>
      </c>
      <c r="I161" s="4" t="s">
        <v>305</v>
      </c>
    </row>
    <row r="162" customFormat="false" ht="27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</row>
    <row r="163" customFormat="false" ht="27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</row>
    <row r="164" customFormat="false" ht="27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</row>
    <row r="165" customFormat="false" ht="35" hidden="false" customHeight="true" outlineLevel="0" collapsed="false">
      <c r="A165" s="2" t="s">
        <v>344</v>
      </c>
      <c r="B165" s="2" t="s">
        <v>344</v>
      </c>
      <c r="C165" s="2" t="s">
        <v>344</v>
      </c>
      <c r="D165" s="2" t="s">
        <v>344</v>
      </c>
      <c r="E165" s="2" t="s">
        <v>344</v>
      </c>
      <c r="F165" s="2" t="s">
        <v>344</v>
      </c>
      <c r="G165" s="2" t="s">
        <v>344</v>
      </c>
      <c r="H165" s="2" t="s">
        <v>344</v>
      </c>
      <c r="I165" s="3" t="str">
        <f aca="false">HYPERLINK("#'Главная'!A9","На главную")</f>
        <v>На главную</v>
      </c>
    </row>
    <row r="166" customFormat="false" ht="28" hidden="false" customHeight="true" outlineLevel="0" collapsed="false">
      <c r="A166" s="4" t="s">
        <v>206</v>
      </c>
      <c r="B166" s="4" t="s">
        <v>206</v>
      </c>
      <c r="C166" s="4" t="s">
        <v>206</v>
      </c>
      <c r="D166" s="4" t="s">
        <v>206</v>
      </c>
      <c r="E166" s="4" t="s">
        <v>206</v>
      </c>
      <c r="F166" s="4" t="s">
        <v>206</v>
      </c>
      <c r="G166" s="4" t="s">
        <v>206</v>
      </c>
      <c r="H166" s="4" t="s">
        <v>206</v>
      </c>
      <c r="I166" s="4" t="s">
        <v>206</v>
      </c>
    </row>
    <row r="167" customFormat="false" ht="27" hidden="false" customHeight="true" outlineLevel="0" collapsed="false">
      <c r="A167" s="3" t="str">
        <f aca="false">HYPERLINK("#'Главная'!A9","Список моделей")</f>
        <v>Список моделей</v>
      </c>
      <c r="B167" s="1"/>
      <c r="C167" s="3" t="str">
        <f aca="false">HYPERLINK("#'Данные моделей'!A168","Характеристики")</f>
        <v>Характеристики</v>
      </c>
      <c r="D167" s="1"/>
      <c r="E167" s="1"/>
      <c r="F167" s="3" t="str">
        <f aca="false">HYPERLINK("#'Данные моделей'!A204","Рабочие точки")</f>
        <v>Рабочие точки</v>
      </c>
      <c r="G167" s="1"/>
      <c r="H167" s="3" t="str">
        <f aca="false">HYPERLINK("#'Данные моделей'!A240","Карты")</f>
        <v>Карты</v>
      </c>
      <c r="I167" s="1"/>
    </row>
    <row r="168" customFormat="false" ht="31" hidden="false" customHeight="true" outlineLevel="0" collapsed="false">
      <c r="A168" s="10" t="s">
        <v>9</v>
      </c>
      <c r="B168" s="10" t="s">
        <v>9</v>
      </c>
      <c r="C168" s="10" t="s">
        <v>9</v>
      </c>
      <c r="D168" s="10" t="s">
        <v>9</v>
      </c>
      <c r="E168" s="10" t="s">
        <v>9</v>
      </c>
      <c r="F168" s="10" t="s">
        <v>9</v>
      </c>
      <c r="G168" s="10" t="s">
        <v>9</v>
      </c>
      <c r="H168" s="10" t="s">
        <v>9</v>
      </c>
      <c r="I168" s="1"/>
    </row>
    <row r="169" customFormat="false" ht="28" hidden="false" customHeight="true" outlineLevel="0" collapsed="false">
      <c r="A169" s="11" t="s">
        <v>207</v>
      </c>
      <c r="B169" s="11" t="s">
        <v>207</v>
      </c>
      <c r="C169" s="11" t="s">
        <v>207</v>
      </c>
      <c r="D169" s="11" t="s">
        <v>207</v>
      </c>
      <c r="E169" s="11" t="s">
        <v>208</v>
      </c>
      <c r="F169" s="11" t="s">
        <v>208</v>
      </c>
      <c r="G169" s="11" t="s">
        <v>208</v>
      </c>
      <c r="H169" s="11"/>
      <c r="I169" s="11"/>
    </row>
    <row r="170" customFormat="false" ht="28" hidden="false" customHeight="true" outlineLevel="0" collapsed="false">
      <c r="A170" s="11" t="s">
        <v>8</v>
      </c>
      <c r="B170" s="11" t="s">
        <v>8</v>
      </c>
      <c r="C170" s="11" t="s">
        <v>8</v>
      </c>
      <c r="D170" s="11" t="s">
        <v>8</v>
      </c>
      <c r="E170" s="11" t="s">
        <v>16</v>
      </c>
      <c r="F170" s="11" t="s">
        <v>16</v>
      </c>
      <c r="G170" s="11" t="s">
        <v>16</v>
      </c>
      <c r="H170" s="11"/>
      <c r="I170" s="11"/>
    </row>
    <row r="171" customFormat="false" ht="28" hidden="false" customHeight="true" outlineLevel="0" collapsed="false">
      <c r="A171" s="11" t="s">
        <v>209</v>
      </c>
      <c r="B171" s="11" t="s">
        <v>209</v>
      </c>
      <c r="C171" s="11" t="s">
        <v>209</v>
      </c>
      <c r="D171" s="11" t="s">
        <v>209</v>
      </c>
      <c r="E171" s="11" t="s">
        <v>345</v>
      </c>
      <c r="F171" s="11" t="s">
        <v>345</v>
      </c>
      <c r="G171" s="11" t="s">
        <v>345</v>
      </c>
      <c r="H171" s="11"/>
      <c r="I171" s="11"/>
    </row>
    <row r="172" customFormat="false" ht="28" hidden="false" customHeight="true" outlineLevel="0" collapsed="false">
      <c r="A172" s="11" t="s">
        <v>211</v>
      </c>
      <c r="B172" s="11" t="s">
        <v>211</v>
      </c>
      <c r="C172" s="11" t="s">
        <v>211</v>
      </c>
      <c r="D172" s="11" t="s">
        <v>211</v>
      </c>
      <c r="E172" s="11" t="n">
        <v>150</v>
      </c>
      <c r="F172" s="11" t="n">
        <v>150</v>
      </c>
      <c r="G172" s="11" t="n">
        <v>150</v>
      </c>
      <c r="H172" s="11"/>
      <c r="I172" s="11"/>
    </row>
    <row r="173" customFormat="false" ht="28" hidden="false" customHeight="true" outlineLevel="0" collapsed="false">
      <c r="A173" s="11" t="s">
        <v>8</v>
      </c>
      <c r="B173" s="11" t="s">
        <v>8</v>
      </c>
      <c r="C173" s="11" t="s">
        <v>8</v>
      </c>
      <c r="D173" s="11" t="s">
        <v>8</v>
      </c>
      <c r="E173" s="11" t="s">
        <v>16</v>
      </c>
      <c r="F173" s="11" t="s">
        <v>16</v>
      </c>
      <c r="G173" s="11" t="s">
        <v>16</v>
      </c>
      <c r="H173" s="11"/>
      <c r="I173" s="11"/>
    </row>
    <row r="174" customFormat="false" ht="28" hidden="false" customHeight="true" outlineLevel="0" collapsed="false">
      <c r="A174" s="11" t="s">
        <v>212</v>
      </c>
      <c r="B174" s="11" t="s">
        <v>212</v>
      </c>
      <c r="C174" s="11" t="s">
        <v>212</v>
      </c>
      <c r="D174" s="11" t="s">
        <v>212</v>
      </c>
      <c r="E174" s="11" t="n">
        <v>5.5</v>
      </c>
      <c r="F174" s="11" t="n">
        <v>5.5</v>
      </c>
      <c r="G174" s="11" t="n">
        <v>5.5</v>
      </c>
      <c r="H174" s="11"/>
      <c r="I174" s="11"/>
    </row>
    <row r="175" customFormat="false" ht="28" hidden="false" customHeight="true" outlineLevel="0" collapsed="false">
      <c r="A175" s="11" t="s">
        <v>213</v>
      </c>
      <c r="B175" s="11" t="s">
        <v>213</v>
      </c>
      <c r="C175" s="11" t="s">
        <v>213</v>
      </c>
      <c r="D175" s="11" t="s">
        <v>213</v>
      </c>
      <c r="E175" s="11" t="n">
        <v>25</v>
      </c>
      <c r="F175" s="11" t="n">
        <v>25</v>
      </c>
      <c r="G175" s="11" t="n">
        <v>25</v>
      </c>
      <c r="H175" s="11"/>
      <c r="I175" s="11"/>
    </row>
    <row r="176" customFormat="false" ht="28" hidden="false" customHeight="true" outlineLevel="0" collapsed="false">
      <c r="A176" s="11" t="s">
        <v>214</v>
      </c>
      <c r="B176" s="11" t="s">
        <v>214</v>
      </c>
      <c r="C176" s="11" t="s">
        <v>214</v>
      </c>
      <c r="D176" s="11" t="s">
        <v>214</v>
      </c>
      <c r="E176" s="11" t="s">
        <v>215</v>
      </c>
      <c r="F176" s="11" t="s">
        <v>215</v>
      </c>
      <c r="G176" s="11" t="s">
        <v>215</v>
      </c>
      <c r="H176" s="11"/>
      <c r="I176" s="11"/>
    </row>
    <row r="177" customFormat="false" ht="28" hidden="false" customHeight="true" outlineLevel="0" collapsed="false">
      <c r="A177" s="11" t="s">
        <v>216</v>
      </c>
      <c r="B177" s="11" t="s">
        <v>216</v>
      </c>
      <c r="C177" s="11" t="s">
        <v>216</v>
      </c>
      <c r="D177" s="11" t="s">
        <v>216</v>
      </c>
      <c r="E177" s="11" t="n">
        <v>2.41</v>
      </c>
      <c r="F177" s="11" t="n">
        <v>2.41</v>
      </c>
      <c r="G177" s="11" t="n">
        <v>2.41</v>
      </c>
      <c r="H177" s="11"/>
      <c r="I177" s="11"/>
    </row>
    <row r="178" customFormat="false" ht="28" hidden="false" customHeight="true" outlineLevel="0" collapsed="false">
      <c r="A178" s="11" t="s">
        <v>217</v>
      </c>
      <c r="B178" s="11" t="s">
        <v>217</v>
      </c>
      <c r="C178" s="11" t="s">
        <v>217</v>
      </c>
      <c r="D178" s="11" t="s">
        <v>217</v>
      </c>
      <c r="E178" s="11" t="s">
        <v>218</v>
      </c>
      <c r="F178" s="11" t="s">
        <v>218</v>
      </c>
      <c r="G178" s="11" t="s">
        <v>218</v>
      </c>
      <c r="H178" s="11"/>
      <c r="I178" s="11"/>
    </row>
    <row r="179" customFormat="false" ht="28" hidden="false" customHeight="true" outlineLevel="0" collapsed="false">
      <c r="A179" s="11" t="s">
        <v>219</v>
      </c>
      <c r="B179" s="11" t="s">
        <v>219</v>
      </c>
      <c r="C179" s="11" t="s">
        <v>219</v>
      </c>
      <c r="D179" s="11" t="s">
        <v>219</v>
      </c>
      <c r="E179" s="11" t="s">
        <v>220</v>
      </c>
      <c r="F179" s="11" t="s">
        <v>220</v>
      </c>
      <c r="G179" s="11" t="s">
        <v>220</v>
      </c>
      <c r="H179" s="11"/>
      <c r="I179" s="11"/>
    </row>
    <row r="180" customFormat="false" ht="28" hidden="false" customHeight="true" outlineLevel="0" collapsed="false">
      <c r="A180" s="11" t="s">
        <v>221</v>
      </c>
      <c r="B180" s="11" t="s">
        <v>221</v>
      </c>
      <c r="C180" s="11" t="s">
        <v>221</v>
      </c>
      <c r="D180" s="11" t="s">
        <v>221</v>
      </c>
      <c r="E180" s="11" t="s">
        <v>345</v>
      </c>
      <c r="F180" s="11" t="s">
        <v>345</v>
      </c>
      <c r="G180" s="11" t="s">
        <v>345</v>
      </c>
      <c r="H180" s="11"/>
      <c r="I180" s="11"/>
    </row>
    <row r="181" customFormat="false" ht="28" hidden="false" customHeight="true" outlineLevel="0" collapsed="false">
      <c r="A181" s="11" t="s">
        <v>222</v>
      </c>
      <c r="B181" s="11" t="s">
        <v>222</v>
      </c>
      <c r="C181" s="11" t="s">
        <v>222</v>
      </c>
      <c r="D181" s="11" t="s">
        <v>222</v>
      </c>
      <c r="E181" s="11" t="n">
        <v>150</v>
      </c>
      <c r="F181" s="11" t="n">
        <v>150</v>
      </c>
      <c r="G181" s="11" t="n">
        <v>150</v>
      </c>
      <c r="H181" s="11"/>
      <c r="I181" s="11"/>
    </row>
    <row r="182" customFormat="false" ht="28" hidden="false" customHeight="true" outlineLevel="0" collapsed="false">
      <c r="A182" s="11" t="s">
        <v>223</v>
      </c>
      <c r="B182" s="11" t="s">
        <v>223</v>
      </c>
      <c r="C182" s="11" t="s">
        <v>223</v>
      </c>
      <c r="D182" s="11" t="s">
        <v>223</v>
      </c>
      <c r="E182" s="11" t="n">
        <v>10.07</v>
      </c>
      <c r="F182" s="11" t="n">
        <v>10.07</v>
      </c>
      <c r="G182" s="11" t="n">
        <v>10.07</v>
      </c>
      <c r="H182" s="11"/>
      <c r="I182" s="11"/>
    </row>
    <row r="183" customFormat="false" ht="28" hidden="false" customHeight="true" outlineLevel="0" collapsed="false">
      <c r="A183" s="11" t="s">
        <v>224</v>
      </c>
      <c r="B183" s="11" t="s">
        <v>224</v>
      </c>
      <c r="C183" s="11" t="s">
        <v>224</v>
      </c>
      <c r="D183" s="11" t="s">
        <v>224</v>
      </c>
      <c r="E183" s="11" t="s">
        <v>346</v>
      </c>
      <c r="F183" s="11" t="s">
        <v>346</v>
      </c>
      <c r="G183" s="11" t="s">
        <v>346</v>
      </c>
      <c r="H183" s="11"/>
      <c r="I183" s="11"/>
    </row>
    <row r="184" customFormat="false" ht="28" hidden="false" customHeight="true" outlineLevel="0" collapsed="false">
      <c r="A184" s="11" t="s">
        <v>226</v>
      </c>
      <c r="B184" s="11" t="s">
        <v>226</v>
      </c>
      <c r="C184" s="11" t="s">
        <v>226</v>
      </c>
      <c r="D184" s="11" t="s">
        <v>226</v>
      </c>
      <c r="E184" s="11" t="n">
        <v>4.6</v>
      </c>
      <c r="F184" s="11" t="n">
        <v>4.6</v>
      </c>
      <c r="G184" s="11" t="n">
        <v>4.6</v>
      </c>
      <c r="H184" s="11"/>
      <c r="I184" s="11"/>
    </row>
    <row r="185" customFormat="false" ht="28" hidden="false" customHeight="true" outlineLevel="0" collapsed="false">
      <c r="A185" s="11" t="s">
        <v>227</v>
      </c>
      <c r="B185" s="11" t="s">
        <v>227</v>
      </c>
      <c r="C185" s="11" t="s">
        <v>227</v>
      </c>
      <c r="D185" s="11" t="s">
        <v>227</v>
      </c>
      <c r="E185" s="11" t="s">
        <v>228</v>
      </c>
      <c r="F185" s="11" t="s">
        <v>228</v>
      </c>
      <c r="G185" s="11" t="s">
        <v>228</v>
      </c>
      <c r="H185" s="11"/>
      <c r="I185" s="11"/>
    </row>
    <row r="186" customFormat="false" ht="28" hidden="false" customHeight="true" outlineLevel="0" collapsed="false">
      <c r="A186" s="11" t="s">
        <v>229</v>
      </c>
      <c r="B186" s="11" t="s">
        <v>229</v>
      </c>
      <c r="C186" s="11" t="s">
        <v>229</v>
      </c>
      <c r="D186" s="11" t="s">
        <v>229</v>
      </c>
      <c r="E186" s="11" t="n">
        <v>44</v>
      </c>
      <c r="F186" s="11" t="n">
        <v>44</v>
      </c>
      <c r="G186" s="11" t="n">
        <v>44</v>
      </c>
      <c r="H186" s="11"/>
      <c r="I186" s="11"/>
    </row>
    <row r="187" customFormat="false" ht="28" hidden="false" customHeight="true" outlineLevel="0" collapsed="false">
      <c r="A187" s="11" t="s">
        <v>230</v>
      </c>
      <c r="B187" s="11" t="s">
        <v>230</v>
      </c>
      <c r="C187" s="11" t="s">
        <v>230</v>
      </c>
      <c r="D187" s="11" t="s">
        <v>230</v>
      </c>
      <c r="E187" s="11" t="n">
        <v>34.5</v>
      </c>
      <c r="F187" s="11" t="n">
        <v>34.5</v>
      </c>
      <c r="G187" s="11" t="n">
        <v>34.5</v>
      </c>
      <c r="H187" s="11"/>
      <c r="I187" s="11"/>
    </row>
    <row r="188" customFormat="false" ht="28" hidden="false" customHeight="true" outlineLevel="0" collapsed="false">
      <c r="A188" s="11" t="s">
        <v>231</v>
      </c>
      <c r="B188" s="11" t="s">
        <v>231</v>
      </c>
      <c r="C188" s="11" t="s">
        <v>231</v>
      </c>
      <c r="D188" s="11" t="s">
        <v>231</v>
      </c>
      <c r="E188" s="11" t="n">
        <v>30</v>
      </c>
      <c r="F188" s="11" t="n">
        <v>30</v>
      </c>
      <c r="G188" s="11" t="n">
        <v>30</v>
      </c>
      <c r="H188" s="11"/>
      <c r="I188" s="11"/>
    </row>
    <row r="189" customFormat="false" ht="28" hidden="false" customHeight="true" outlineLevel="0" collapsed="false">
      <c r="A189" s="11" t="s">
        <v>232</v>
      </c>
      <c r="B189" s="11" t="s">
        <v>232</v>
      </c>
      <c r="C189" s="11" t="s">
        <v>232</v>
      </c>
      <c r="D189" s="11" t="s">
        <v>232</v>
      </c>
      <c r="E189" s="11" t="n">
        <v>58</v>
      </c>
      <c r="F189" s="11" t="n">
        <v>58</v>
      </c>
      <c r="G189" s="11" t="n">
        <v>58</v>
      </c>
      <c r="H189" s="11"/>
      <c r="I189" s="11"/>
    </row>
    <row r="190" customFormat="false" ht="28" hidden="false" customHeight="true" outlineLevel="0" collapsed="false">
      <c r="A190" s="11" t="s">
        <v>233</v>
      </c>
      <c r="B190" s="11" t="s">
        <v>233</v>
      </c>
      <c r="C190" s="11" t="s">
        <v>233</v>
      </c>
      <c r="D190" s="11" t="s">
        <v>233</v>
      </c>
      <c r="E190" s="11" t="n">
        <v>9.11</v>
      </c>
      <c r="F190" s="11" t="n">
        <v>9.11</v>
      </c>
      <c r="G190" s="11" t="n">
        <v>9.11</v>
      </c>
      <c r="H190" s="11"/>
      <c r="I190" s="11"/>
    </row>
    <row r="191" customFormat="false" ht="28" hidden="false" customHeight="true" outlineLevel="0" collapsed="false">
      <c r="A191" s="11" t="s">
        <v>234</v>
      </c>
      <c r="B191" s="11" t="s">
        <v>234</v>
      </c>
      <c r="C191" s="11" t="s">
        <v>234</v>
      </c>
      <c r="D191" s="11" t="s">
        <v>234</v>
      </c>
      <c r="E191" s="11" t="s">
        <v>347</v>
      </c>
      <c r="F191" s="11" t="s">
        <v>347</v>
      </c>
      <c r="G191" s="11" t="s">
        <v>347</v>
      </c>
      <c r="H191" s="11"/>
      <c r="I191" s="11"/>
    </row>
    <row r="192" customFormat="false" ht="28" hidden="false" customHeight="true" outlineLevel="0" collapsed="false">
      <c r="A192" s="11" t="s">
        <v>236</v>
      </c>
      <c r="B192" s="11" t="s">
        <v>236</v>
      </c>
      <c r="C192" s="11" t="s">
        <v>236</v>
      </c>
      <c r="D192" s="11" t="s">
        <v>236</v>
      </c>
      <c r="E192" s="11" t="n">
        <v>3.66</v>
      </c>
      <c r="F192" s="11" t="n">
        <v>3.66</v>
      </c>
      <c r="G192" s="11" t="n">
        <v>3.66</v>
      </c>
      <c r="H192" s="11"/>
      <c r="I192" s="11"/>
    </row>
    <row r="193" customFormat="false" ht="28" hidden="false" customHeight="true" outlineLevel="0" collapsed="false">
      <c r="A193" s="11" t="s">
        <v>237</v>
      </c>
      <c r="B193" s="11" t="s">
        <v>237</v>
      </c>
      <c r="C193" s="11" t="s">
        <v>237</v>
      </c>
      <c r="D193" s="11" t="s">
        <v>237</v>
      </c>
      <c r="E193" s="11" t="s">
        <v>238</v>
      </c>
      <c r="F193" s="11" t="s">
        <v>238</v>
      </c>
      <c r="G193" s="11" t="s">
        <v>238</v>
      </c>
      <c r="H193" s="11"/>
      <c r="I193" s="11"/>
    </row>
    <row r="194" customFormat="false" ht="28" hidden="false" customHeight="true" outlineLevel="0" collapsed="false">
      <c r="A194" s="11" t="s">
        <v>239</v>
      </c>
      <c r="B194" s="11" t="s">
        <v>239</v>
      </c>
      <c r="C194" s="11" t="s">
        <v>239</v>
      </c>
      <c r="D194" s="11" t="s">
        <v>239</v>
      </c>
      <c r="E194" s="11" t="n">
        <v>45</v>
      </c>
      <c r="F194" s="11" t="n">
        <v>45</v>
      </c>
      <c r="G194" s="11" t="n">
        <v>45</v>
      </c>
      <c r="H194" s="11"/>
      <c r="I194" s="11"/>
    </row>
    <row r="195" customFormat="false" ht="28" hidden="false" customHeight="true" outlineLevel="0" collapsed="false">
      <c r="A195" s="11" t="s">
        <v>240</v>
      </c>
      <c r="B195" s="11" t="s">
        <v>240</v>
      </c>
      <c r="C195" s="11" t="s">
        <v>240</v>
      </c>
      <c r="D195" s="11" t="s">
        <v>240</v>
      </c>
      <c r="E195" s="11" t="n">
        <v>35.5</v>
      </c>
      <c r="F195" s="11" t="n">
        <v>35.5</v>
      </c>
      <c r="G195" s="11" t="n">
        <v>35.5</v>
      </c>
      <c r="H195" s="11"/>
      <c r="I195" s="11"/>
    </row>
    <row r="196" customFormat="false" ht="28" hidden="false" customHeight="true" outlineLevel="0" collapsed="false">
      <c r="A196" s="11" t="s">
        <v>241</v>
      </c>
      <c r="B196" s="11" t="s">
        <v>241</v>
      </c>
      <c r="C196" s="11" t="s">
        <v>241</v>
      </c>
      <c r="D196" s="11" t="s">
        <v>241</v>
      </c>
      <c r="E196" s="11" t="n">
        <v>31</v>
      </c>
      <c r="F196" s="11" t="n">
        <v>31</v>
      </c>
      <c r="G196" s="11" t="n">
        <v>31</v>
      </c>
      <c r="H196" s="11"/>
      <c r="I196" s="11"/>
    </row>
    <row r="197" customFormat="false" ht="28" hidden="false" customHeight="true" outlineLevel="0" collapsed="false">
      <c r="A197" s="11" t="s">
        <v>242</v>
      </c>
      <c r="B197" s="11" t="s">
        <v>242</v>
      </c>
      <c r="C197" s="11" t="s">
        <v>242</v>
      </c>
      <c r="D197" s="11" t="s">
        <v>242</v>
      </c>
      <c r="E197" s="11" t="n">
        <v>59</v>
      </c>
      <c r="F197" s="11" t="n">
        <v>59</v>
      </c>
      <c r="G197" s="11" t="n">
        <v>59</v>
      </c>
      <c r="H197" s="11"/>
      <c r="I197" s="11"/>
    </row>
    <row r="198" customFormat="false" ht="28" hidden="false" customHeight="true" outlineLevel="0" collapsed="false">
      <c r="A198" s="11" t="s">
        <v>243</v>
      </c>
      <c r="B198" s="11" t="s">
        <v>243</v>
      </c>
      <c r="C198" s="11" t="s">
        <v>243</v>
      </c>
      <c r="D198" s="11" t="s">
        <v>243</v>
      </c>
      <c r="E198" s="11" t="n">
        <v>1.4</v>
      </c>
      <c r="F198" s="11" t="n">
        <v>1.4</v>
      </c>
      <c r="G198" s="11" t="n">
        <v>1.4</v>
      </c>
      <c r="H198" s="11"/>
      <c r="I198" s="11"/>
    </row>
    <row r="199" customFormat="false" ht="28" hidden="false" customHeight="true" outlineLevel="0" collapsed="false">
      <c r="A199" s="11" t="s">
        <v>244</v>
      </c>
      <c r="B199" s="11" t="s">
        <v>244</v>
      </c>
      <c r="C199" s="11" t="s">
        <v>244</v>
      </c>
      <c r="D199" s="11" t="s">
        <v>244</v>
      </c>
      <c r="E199" s="11" t="n">
        <v>30</v>
      </c>
      <c r="F199" s="11" t="n">
        <v>30</v>
      </c>
      <c r="G199" s="11" t="n">
        <v>30</v>
      </c>
      <c r="H199" s="11"/>
      <c r="I199" s="11"/>
    </row>
    <row r="200" customFormat="false" ht="28" hidden="false" customHeight="true" outlineLevel="0" collapsed="false">
      <c r="A200" s="11" t="s">
        <v>245</v>
      </c>
      <c r="B200" s="11" t="s">
        <v>245</v>
      </c>
      <c r="C200" s="11" t="s">
        <v>245</v>
      </c>
      <c r="D200" s="11" t="s">
        <v>245</v>
      </c>
      <c r="E200" s="11" t="s">
        <v>246</v>
      </c>
      <c r="F200" s="11" t="s">
        <v>246</v>
      </c>
      <c r="G200" s="11" t="s">
        <v>246</v>
      </c>
      <c r="H200" s="11"/>
      <c r="I200" s="11"/>
    </row>
    <row r="201" customFormat="false" ht="28" hidden="false" customHeight="true" outlineLevel="0" collapsed="false">
      <c r="A201" s="11" t="s">
        <v>247</v>
      </c>
      <c r="B201" s="11" t="s">
        <v>247</v>
      </c>
      <c r="C201" s="11" t="s">
        <v>247</v>
      </c>
      <c r="D201" s="11" t="s">
        <v>247</v>
      </c>
      <c r="E201" s="11" t="s">
        <v>348</v>
      </c>
      <c r="F201" s="11" t="s">
        <v>348</v>
      </c>
      <c r="G201" s="11" t="s">
        <v>348</v>
      </c>
      <c r="H201" s="11"/>
      <c r="I201" s="11"/>
    </row>
    <row r="202" customFormat="false" ht="28" hidden="false" customHeight="true" outlineLevel="0" collapsed="false">
      <c r="A202" s="11" t="s">
        <v>249</v>
      </c>
      <c r="B202" s="11" t="s">
        <v>249</v>
      </c>
      <c r="C202" s="11" t="s">
        <v>249</v>
      </c>
      <c r="D202" s="11" t="s">
        <v>249</v>
      </c>
      <c r="E202" s="11" t="n">
        <v>200</v>
      </c>
      <c r="F202" s="11" t="n">
        <v>200</v>
      </c>
      <c r="G202" s="11" t="n">
        <v>200</v>
      </c>
      <c r="H202" s="11"/>
      <c r="I202" s="11"/>
    </row>
    <row r="203" customFormat="false" ht="27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</row>
    <row r="204" customFormat="false" ht="31" hidden="false" customHeight="true" outlineLevel="0" collapsed="false">
      <c r="A204" s="10" t="s">
        <v>250</v>
      </c>
      <c r="B204" s="10" t="s">
        <v>250</v>
      </c>
      <c r="C204" s="10" t="s">
        <v>250</v>
      </c>
      <c r="D204" s="10" t="s">
        <v>250</v>
      </c>
      <c r="E204" s="10" t="s">
        <v>250</v>
      </c>
      <c r="F204" s="10" t="s">
        <v>250</v>
      </c>
      <c r="G204" s="10" t="s">
        <v>250</v>
      </c>
      <c r="H204" s="10" t="s">
        <v>250</v>
      </c>
      <c r="I204" s="3" t="str">
        <f aca="false">HYPERLINK("#'Главная'!A9","На главную")</f>
        <v>На главную</v>
      </c>
    </row>
    <row r="205" customFormat="false" ht="34" hidden="false" customHeight="true" outlineLevel="0" collapsed="false">
      <c r="A205" s="12" t="s">
        <v>251</v>
      </c>
      <c r="B205" s="12" t="s">
        <v>251</v>
      </c>
      <c r="C205" s="12" t="s">
        <v>251</v>
      </c>
      <c r="D205" s="12" t="s">
        <v>252</v>
      </c>
      <c r="E205" s="12" t="s">
        <v>252</v>
      </c>
      <c r="F205" s="12" t="s">
        <v>252</v>
      </c>
      <c r="G205" s="12" t="s">
        <v>253</v>
      </c>
      <c r="H205" s="12" t="s">
        <v>254</v>
      </c>
      <c r="I205" s="12" t="s">
        <v>254</v>
      </c>
    </row>
    <row r="206" customFormat="false" ht="53" hidden="false" customHeight="true" outlineLevel="0" collapsed="false">
      <c r="A206" s="1" t="s">
        <v>255</v>
      </c>
      <c r="B206" s="1" t="s">
        <v>255</v>
      </c>
      <c r="C206" s="1" t="s">
        <v>255</v>
      </c>
      <c r="D206" s="1" t="s">
        <v>256</v>
      </c>
      <c r="E206" s="1" t="s">
        <v>256</v>
      </c>
      <c r="F206" s="1" t="s">
        <v>256</v>
      </c>
      <c r="G206" s="1" t="s">
        <v>349</v>
      </c>
      <c r="H206" s="1" t="s">
        <v>206</v>
      </c>
      <c r="I206" s="1" t="s">
        <v>206</v>
      </c>
    </row>
    <row r="207" customFormat="false" ht="53" hidden="false" customHeight="true" outlineLevel="0" collapsed="false">
      <c r="A207" s="1" t="s">
        <v>255</v>
      </c>
      <c r="B207" s="1" t="s">
        <v>255</v>
      </c>
      <c r="C207" s="1" t="s">
        <v>255</v>
      </c>
      <c r="D207" s="1" t="s">
        <v>258</v>
      </c>
      <c r="E207" s="1" t="s">
        <v>258</v>
      </c>
      <c r="F207" s="1" t="s">
        <v>258</v>
      </c>
      <c r="G207" s="1" t="s">
        <v>350</v>
      </c>
      <c r="H207" s="1" t="s">
        <v>206</v>
      </c>
      <c r="I207" s="1" t="s">
        <v>206</v>
      </c>
    </row>
    <row r="208" customFormat="false" ht="53" hidden="false" customHeight="true" outlineLevel="0" collapsed="false">
      <c r="A208" s="1" t="s">
        <v>255</v>
      </c>
      <c r="B208" s="1" t="s">
        <v>255</v>
      </c>
      <c r="C208" s="1" t="s">
        <v>255</v>
      </c>
      <c r="D208" s="1" t="s">
        <v>260</v>
      </c>
      <c r="E208" s="1" t="s">
        <v>260</v>
      </c>
      <c r="F208" s="1" t="s">
        <v>260</v>
      </c>
      <c r="G208" s="1" t="s">
        <v>351</v>
      </c>
      <c r="H208" s="1" t="s">
        <v>206</v>
      </c>
      <c r="I208" s="1" t="s">
        <v>206</v>
      </c>
    </row>
    <row r="209" customFormat="false" ht="53" hidden="false" customHeight="true" outlineLevel="0" collapsed="false">
      <c r="A209" s="1" t="s">
        <v>262</v>
      </c>
      <c r="B209" s="1" t="s">
        <v>262</v>
      </c>
      <c r="C209" s="1" t="s">
        <v>262</v>
      </c>
      <c r="D209" s="1" t="s">
        <v>256</v>
      </c>
      <c r="E209" s="1" t="s">
        <v>256</v>
      </c>
      <c r="F209" s="1" t="s">
        <v>256</v>
      </c>
      <c r="G209" s="1" t="s">
        <v>352</v>
      </c>
      <c r="H209" s="1" t="s">
        <v>206</v>
      </c>
      <c r="I209" s="1" t="s">
        <v>206</v>
      </c>
    </row>
    <row r="210" customFormat="false" ht="53" hidden="false" customHeight="true" outlineLevel="0" collapsed="false">
      <c r="A210" s="1" t="s">
        <v>262</v>
      </c>
      <c r="B210" s="1" t="s">
        <v>262</v>
      </c>
      <c r="C210" s="1" t="s">
        <v>262</v>
      </c>
      <c r="D210" s="1" t="s">
        <v>258</v>
      </c>
      <c r="E210" s="1" t="s">
        <v>258</v>
      </c>
      <c r="F210" s="1" t="s">
        <v>258</v>
      </c>
      <c r="G210" s="1" t="s">
        <v>353</v>
      </c>
      <c r="H210" s="1" t="s">
        <v>206</v>
      </c>
      <c r="I210" s="1" t="s">
        <v>206</v>
      </c>
    </row>
    <row r="211" customFormat="false" ht="53" hidden="false" customHeight="true" outlineLevel="0" collapsed="false">
      <c r="A211" s="1" t="s">
        <v>262</v>
      </c>
      <c r="B211" s="1" t="s">
        <v>262</v>
      </c>
      <c r="C211" s="1" t="s">
        <v>262</v>
      </c>
      <c r="D211" s="1" t="s">
        <v>260</v>
      </c>
      <c r="E211" s="1" t="s">
        <v>260</v>
      </c>
      <c r="F211" s="1" t="s">
        <v>260</v>
      </c>
      <c r="G211" s="1" t="s">
        <v>354</v>
      </c>
      <c r="H211" s="1" t="s">
        <v>206</v>
      </c>
      <c r="I211" s="1" t="s">
        <v>206</v>
      </c>
    </row>
    <row r="212" customFormat="false" ht="53" hidden="false" customHeight="true" outlineLevel="0" collapsed="false">
      <c r="A212" s="1" t="s">
        <v>266</v>
      </c>
      <c r="B212" s="1" t="s">
        <v>266</v>
      </c>
      <c r="C212" s="1" t="s">
        <v>266</v>
      </c>
      <c r="D212" s="1" t="s">
        <v>256</v>
      </c>
      <c r="E212" s="1" t="s">
        <v>256</v>
      </c>
      <c r="F212" s="1" t="s">
        <v>256</v>
      </c>
      <c r="G212" s="1" t="s">
        <v>355</v>
      </c>
      <c r="H212" s="1" t="s">
        <v>206</v>
      </c>
      <c r="I212" s="1" t="s">
        <v>206</v>
      </c>
    </row>
    <row r="213" customFormat="false" ht="53" hidden="false" customHeight="true" outlineLevel="0" collapsed="false">
      <c r="A213" s="1" t="s">
        <v>266</v>
      </c>
      <c r="B213" s="1" t="s">
        <v>266</v>
      </c>
      <c r="C213" s="1" t="s">
        <v>266</v>
      </c>
      <c r="D213" s="1" t="s">
        <v>258</v>
      </c>
      <c r="E213" s="1" t="s">
        <v>258</v>
      </c>
      <c r="F213" s="1" t="s">
        <v>258</v>
      </c>
      <c r="G213" s="1" t="s">
        <v>356</v>
      </c>
      <c r="H213" s="1" t="s">
        <v>206</v>
      </c>
      <c r="I213" s="1" t="s">
        <v>206</v>
      </c>
    </row>
    <row r="214" customFormat="false" ht="53" hidden="false" customHeight="true" outlineLevel="0" collapsed="false">
      <c r="A214" s="1" t="s">
        <v>266</v>
      </c>
      <c r="B214" s="1" t="s">
        <v>266</v>
      </c>
      <c r="C214" s="1" t="s">
        <v>266</v>
      </c>
      <c r="D214" s="1" t="s">
        <v>260</v>
      </c>
      <c r="E214" s="1" t="s">
        <v>260</v>
      </c>
      <c r="F214" s="1" t="s">
        <v>260</v>
      </c>
      <c r="G214" s="1" t="s">
        <v>357</v>
      </c>
      <c r="H214" s="1" t="s">
        <v>206</v>
      </c>
      <c r="I214" s="1" t="s">
        <v>206</v>
      </c>
    </row>
    <row r="215" customFormat="false" ht="53" hidden="false" customHeight="true" outlineLevel="0" collapsed="false">
      <c r="A215" s="1" t="s">
        <v>270</v>
      </c>
      <c r="B215" s="1" t="s">
        <v>270</v>
      </c>
      <c r="C215" s="1" t="s">
        <v>270</v>
      </c>
      <c r="D215" s="1" t="s">
        <v>256</v>
      </c>
      <c r="E215" s="1" t="s">
        <v>256</v>
      </c>
      <c r="F215" s="1" t="s">
        <v>256</v>
      </c>
      <c r="G215" s="1" t="s">
        <v>358</v>
      </c>
      <c r="H215" s="1" t="s">
        <v>206</v>
      </c>
      <c r="I215" s="1" t="s">
        <v>206</v>
      </c>
    </row>
    <row r="216" customFormat="false" ht="53" hidden="false" customHeight="true" outlineLevel="0" collapsed="false">
      <c r="A216" s="1" t="s">
        <v>270</v>
      </c>
      <c r="B216" s="1" t="s">
        <v>270</v>
      </c>
      <c r="C216" s="1" t="s">
        <v>270</v>
      </c>
      <c r="D216" s="1" t="s">
        <v>258</v>
      </c>
      <c r="E216" s="1" t="s">
        <v>258</v>
      </c>
      <c r="F216" s="1" t="s">
        <v>258</v>
      </c>
      <c r="G216" s="1" t="s">
        <v>359</v>
      </c>
      <c r="H216" s="1" t="s">
        <v>206</v>
      </c>
      <c r="I216" s="1" t="s">
        <v>206</v>
      </c>
    </row>
    <row r="217" customFormat="false" ht="53" hidden="false" customHeight="true" outlineLevel="0" collapsed="false">
      <c r="A217" s="1" t="s">
        <v>270</v>
      </c>
      <c r="B217" s="1" t="s">
        <v>270</v>
      </c>
      <c r="C217" s="1" t="s">
        <v>270</v>
      </c>
      <c r="D217" s="1" t="s">
        <v>260</v>
      </c>
      <c r="E217" s="1" t="s">
        <v>260</v>
      </c>
      <c r="F217" s="1" t="s">
        <v>260</v>
      </c>
      <c r="G217" s="1" t="s">
        <v>360</v>
      </c>
      <c r="H217" s="1" t="s">
        <v>206</v>
      </c>
      <c r="I217" s="1" t="s">
        <v>206</v>
      </c>
    </row>
    <row r="218" customFormat="false" ht="53" hidden="false" customHeight="true" outlineLevel="0" collapsed="false">
      <c r="A218" s="1" t="s">
        <v>274</v>
      </c>
      <c r="B218" s="1" t="s">
        <v>274</v>
      </c>
      <c r="C218" s="1" t="s">
        <v>274</v>
      </c>
      <c r="D218" s="1" t="s">
        <v>256</v>
      </c>
      <c r="E218" s="1" t="s">
        <v>256</v>
      </c>
      <c r="F218" s="1" t="s">
        <v>256</v>
      </c>
      <c r="G218" s="1" t="s">
        <v>361</v>
      </c>
      <c r="H218" s="1" t="s">
        <v>206</v>
      </c>
      <c r="I218" s="1" t="s">
        <v>206</v>
      </c>
    </row>
    <row r="219" customFormat="false" ht="53" hidden="false" customHeight="true" outlineLevel="0" collapsed="false">
      <c r="A219" s="1" t="s">
        <v>274</v>
      </c>
      <c r="B219" s="1" t="s">
        <v>274</v>
      </c>
      <c r="C219" s="1" t="s">
        <v>274</v>
      </c>
      <c r="D219" s="1" t="s">
        <v>258</v>
      </c>
      <c r="E219" s="1" t="s">
        <v>258</v>
      </c>
      <c r="F219" s="1" t="s">
        <v>258</v>
      </c>
      <c r="G219" s="1" t="s">
        <v>362</v>
      </c>
      <c r="H219" s="1" t="s">
        <v>206</v>
      </c>
      <c r="I219" s="1" t="s">
        <v>206</v>
      </c>
    </row>
    <row r="220" customFormat="false" ht="53" hidden="false" customHeight="true" outlineLevel="0" collapsed="false">
      <c r="A220" s="1" t="s">
        <v>274</v>
      </c>
      <c r="B220" s="1" t="s">
        <v>274</v>
      </c>
      <c r="C220" s="1" t="s">
        <v>274</v>
      </c>
      <c r="D220" s="1" t="s">
        <v>260</v>
      </c>
      <c r="E220" s="1" t="s">
        <v>260</v>
      </c>
      <c r="F220" s="1" t="s">
        <v>260</v>
      </c>
      <c r="G220" s="1" t="s">
        <v>363</v>
      </c>
      <c r="H220" s="1" t="s">
        <v>206</v>
      </c>
      <c r="I220" s="1" t="s">
        <v>206</v>
      </c>
    </row>
    <row r="221" customFormat="false" ht="53" hidden="false" customHeight="true" outlineLevel="0" collapsed="false">
      <c r="A221" s="1" t="s">
        <v>278</v>
      </c>
      <c r="B221" s="1" t="s">
        <v>278</v>
      </c>
      <c r="C221" s="1" t="s">
        <v>278</v>
      </c>
      <c r="D221" s="1" t="s">
        <v>256</v>
      </c>
      <c r="E221" s="1" t="s">
        <v>256</v>
      </c>
      <c r="F221" s="1" t="s">
        <v>256</v>
      </c>
      <c r="G221" s="1" t="s">
        <v>364</v>
      </c>
      <c r="H221" s="1" t="s">
        <v>206</v>
      </c>
      <c r="I221" s="1" t="s">
        <v>206</v>
      </c>
    </row>
    <row r="222" customFormat="false" ht="53" hidden="false" customHeight="true" outlineLevel="0" collapsed="false">
      <c r="A222" s="1" t="s">
        <v>278</v>
      </c>
      <c r="B222" s="1" t="s">
        <v>278</v>
      </c>
      <c r="C222" s="1" t="s">
        <v>278</v>
      </c>
      <c r="D222" s="1" t="s">
        <v>258</v>
      </c>
      <c r="E222" s="1" t="s">
        <v>258</v>
      </c>
      <c r="F222" s="1" t="s">
        <v>258</v>
      </c>
      <c r="G222" s="1" t="s">
        <v>365</v>
      </c>
      <c r="H222" s="1" t="s">
        <v>206</v>
      </c>
      <c r="I222" s="1" t="s">
        <v>206</v>
      </c>
    </row>
    <row r="223" customFormat="false" ht="53" hidden="false" customHeight="true" outlineLevel="0" collapsed="false">
      <c r="A223" s="1" t="s">
        <v>278</v>
      </c>
      <c r="B223" s="1" t="s">
        <v>278</v>
      </c>
      <c r="C223" s="1" t="s">
        <v>278</v>
      </c>
      <c r="D223" s="1" t="s">
        <v>260</v>
      </c>
      <c r="E223" s="1" t="s">
        <v>260</v>
      </c>
      <c r="F223" s="1" t="s">
        <v>260</v>
      </c>
      <c r="G223" s="1" t="s">
        <v>366</v>
      </c>
      <c r="H223" s="1" t="s">
        <v>206</v>
      </c>
      <c r="I223" s="1" t="s">
        <v>206</v>
      </c>
    </row>
    <row r="224" customFormat="false" ht="53" hidden="false" customHeight="true" outlineLevel="0" collapsed="false">
      <c r="A224" s="1" t="s">
        <v>282</v>
      </c>
      <c r="B224" s="1" t="s">
        <v>282</v>
      </c>
      <c r="C224" s="1" t="s">
        <v>282</v>
      </c>
      <c r="D224" s="1" t="s">
        <v>256</v>
      </c>
      <c r="E224" s="1" t="s">
        <v>256</v>
      </c>
      <c r="F224" s="1" t="s">
        <v>256</v>
      </c>
      <c r="G224" s="1" t="s">
        <v>367</v>
      </c>
      <c r="H224" s="1" t="s">
        <v>206</v>
      </c>
      <c r="I224" s="1" t="s">
        <v>206</v>
      </c>
    </row>
    <row r="225" customFormat="false" ht="53" hidden="false" customHeight="true" outlineLevel="0" collapsed="false">
      <c r="A225" s="1" t="s">
        <v>282</v>
      </c>
      <c r="B225" s="1" t="s">
        <v>282</v>
      </c>
      <c r="C225" s="1" t="s">
        <v>282</v>
      </c>
      <c r="D225" s="1" t="s">
        <v>258</v>
      </c>
      <c r="E225" s="1" t="s">
        <v>258</v>
      </c>
      <c r="F225" s="1" t="s">
        <v>258</v>
      </c>
      <c r="G225" s="1" t="s">
        <v>368</v>
      </c>
      <c r="H225" s="1" t="s">
        <v>206</v>
      </c>
      <c r="I225" s="1" t="s">
        <v>206</v>
      </c>
    </row>
    <row r="226" customFormat="false" ht="53" hidden="false" customHeight="true" outlineLevel="0" collapsed="false">
      <c r="A226" s="1" t="s">
        <v>282</v>
      </c>
      <c r="B226" s="1" t="s">
        <v>282</v>
      </c>
      <c r="C226" s="1" t="s">
        <v>282</v>
      </c>
      <c r="D226" s="1" t="s">
        <v>260</v>
      </c>
      <c r="E226" s="1" t="s">
        <v>260</v>
      </c>
      <c r="F226" s="1" t="s">
        <v>260</v>
      </c>
      <c r="G226" s="1" t="s">
        <v>369</v>
      </c>
      <c r="H226" s="1" t="s">
        <v>206</v>
      </c>
      <c r="I226" s="1" t="s">
        <v>206</v>
      </c>
    </row>
    <row r="227" customFormat="false" ht="53" hidden="false" customHeight="true" outlineLevel="0" collapsed="false">
      <c r="A227" s="1" t="s">
        <v>286</v>
      </c>
      <c r="B227" s="1" t="s">
        <v>286</v>
      </c>
      <c r="C227" s="1" t="s">
        <v>286</v>
      </c>
      <c r="D227" s="1" t="s">
        <v>256</v>
      </c>
      <c r="E227" s="1" t="s">
        <v>256</v>
      </c>
      <c r="F227" s="1" t="s">
        <v>256</v>
      </c>
      <c r="G227" s="1" t="s">
        <v>370</v>
      </c>
      <c r="H227" s="1" t="s">
        <v>206</v>
      </c>
      <c r="I227" s="1" t="s">
        <v>206</v>
      </c>
    </row>
    <row r="228" customFormat="false" ht="53" hidden="false" customHeight="true" outlineLevel="0" collapsed="false">
      <c r="A228" s="1" t="s">
        <v>286</v>
      </c>
      <c r="B228" s="1" t="s">
        <v>286</v>
      </c>
      <c r="C228" s="1" t="s">
        <v>286</v>
      </c>
      <c r="D228" s="1" t="s">
        <v>258</v>
      </c>
      <c r="E228" s="1" t="s">
        <v>258</v>
      </c>
      <c r="F228" s="1" t="s">
        <v>258</v>
      </c>
      <c r="G228" s="1" t="s">
        <v>371</v>
      </c>
      <c r="H228" s="1" t="s">
        <v>206</v>
      </c>
      <c r="I228" s="1" t="s">
        <v>206</v>
      </c>
    </row>
    <row r="229" customFormat="false" ht="53" hidden="false" customHeight="true" outlineLevel="0" collapsed="false">
      <c r="A229" s="1" t="s">
        <v>286</v>
      </c>
      <c r="B229" s="1" t="s">
        <v>286</v>
      </c>
      <c r="C229" s="1" t="s">
        <v>286</v>
      </c>
      <c r="D229" s="1" t="s">
        <v>260</v>
      </c>
      <c r="E229" s="1" t="s">
        <v>260</v>
      </c>
      <c r="F229" s="1" t="s">
        <v>260</v>
      </c>
      <c r="G229" s="1" t="s">
        <v>372</v>
      </c>
      <c r="H229" s="1" t="s">
        <v>206</v>
      </c>
      <c r="I229" s="1" t="s">
        <v>206</v>
      </c>
    </row>
    <row r="230" customFormat="false" ht="53" hidden="false" customHeight="true" outlineLevel="0" collapsed="false">
      <c r="A230" s="1" t="s">
        <v>290</v>
      </c>
      <c r="B230" s="1" t="s">
        <v>290</v>
      </c>
      <c r="C230" s="1" t="s">
        <v>290</v>
      </c>
      <c r="D230" s="1" t="s">
        <v>256</v>
      </c>
      <c r="E230" s="1" t="s">
        <v>256</v>
      </c>
      <c r="F230" s="1" t="s">
        <v>256</v>
      </c>
      <c r="G230" s="1" t="s">
        <v>373</v>
      </c>
      <c r="H230" s="1" t="s">
        <v>206</v>
      </c>
      <c r="I230" s="1" t="s">
        <v>206</v>
      </c>
    </row>
    <row r="231" customFormat="false" ht="53" hidden="false" customHeight="true" outlineLevel="0" collapsed="false">
      <c r="A231" s="1" t="s">
        <v>290</v>
      </c>
      <c r="B231" s="1" t="s">
        <v>290</v>
      </c>
      <c r="C231" s="1" t="s">
        <v>290</v>
      </c>
      <c r="D231" s="1" t="s">
        <v>292</v>
      </c>
      <c r="E231" s="1" t="s">
        <v>292</v>
      </c>
      <c r="F231" s="1" t="s">
        <v>292</v>
      </c>
      <c r="G231" s="1" t="s">
        <v>374</v>
      </c>
      <c r="H231" s="1" t="s">
        <v>206</v>
      </c>
      <c r="I231" s="1" t="s">
        <v>206</v>
      </c>
    </row>
    <row r="232" customFormat="false" ht="53" hidden="false" customHeight="true" outlineLevel="0" collapsed="false">
      <c r="A232" s="1" t="s">
        <v>290</v>
      </c>
      <c r="B232" s="1" t="s">
        <v>290</v>
      </c>
      <c r="C232" s="1" t="s">
        <v>290</v>
      </c>
      <c r="D232" s="1" t="s">
        <v>294</v>
      </c>
      <c r="E232" s="1" t="s">
        <v>294</v>
      </c>
      <c r="F232" s="1" t="s">
        <v>294</v>
      </c>
      <c r="G232" s="1" t="s">
        <v>375</v>
      </c>
      <c r="H232" s="1" t="s">
        <v>206</v>
      </c>
      <c r="I232" s="1" t="s">
        <v>206</v>
      </c>
    </row>
    <row r="233" customFormat="false" ht="53" hidden="false" customHeight="true" outlineLevel="0" collapsed="false">
      <c r="A233" s="1" t="s">
        <v>296</v>
      </c>
      <c r="B233" s="1" t="s">
        <v>296</v>
      </c>
      <c r="C233" s="1" t="s">
        <v>296</v>
      </c>
      <c r="D233" s="1" t="s">
        <v>256</v>
      </c>
      <c r="E233" s="1" t="s">
        <v>256</v>
      </c>
      <c r="F233" s="1" t="s">
        <v>256</v>
      </c>
      <c r="G233" s="1" t="s">
        <v>376</v>
      </c>
      <c r="H233" s="1" t="s">
        <v>206</v>
      </c>
      <c r="I233" s="1" t="s">
        <v>206</v>
      </c>
    </row>
    <row r="234" customFormat="false" ht="53" hidden="false" customHeight="true" outlineLevel="0" collapsed="false">
      <c r="A234" s="1" t="s">
        <v>296</v>
      </c>
      <c r="B234" s="1" t="s">
        <v>296</v>
      </c>
      <c r="C234" s="1" t="s">
        <v>296</v>
      </c>
      <c r="D234" s="1" t="s">
        <v>258</v>
      </c>
      <c r="E234" s="1" t="s">
        <v>258</v>
      </c>
      <c r="F234" s="1" t="s">
        <v>258</v>
      </c>
      <c r="G234" s="1" t="s">
        <v>377</v>
      </c>
      <c r="H234" s="1" t="s">
        <v>206</v>
      </c>
      <c r="I234" s="1" t="s">
        <v>206</v>
      </c>
    </row>
    <row r="235" customFormat="false" ht="53" hidden="false" customHeight="true" outlineLevel="0" collapsed="false">
      <c r="A235" s="1" t="s">
        <v>296</v>
      </c>
      <c r="B235" s="1" t="s">
        <v>296</v>
      </c>
      <c r="C235" s="1" t="s">
        <v>296</v>
      </c>
      <c r="D235" s="1" t="s">
        <v>260</v>
      </c>
      <c r="E235" s="1" t="s">
        <v>260</v>
      </c>
      <c r="F235" s="1" t="s">
        <v>260</v>
      </c>
      <c r="G235" s="1" t="s">
        <v>378</v>
      </c>
      <c r="H235" s="1" t="s">
        <v>206</v>
      </c>
      <c r="I235" s="1" t="s">
        <v>206</v>
      </c>
    </row>
    <row r="236" customFormat="false" ht="53" hidden="false" customHeight="true" outlineLevel="0" collapsed="false">
      <c r="A236" s="1" t="s">
        <v>300</v>
      </c>
      <c r="B236" s="1" t="s">
        <v>300</v>
      </c>
      <c r="C236" s="1" t="s">
        <v>300</v>
      </c>
      <c r="D236" s="1" t="s">
        <v>256</v>
      </c>
      <c r="E236" s="1" t="s">
        <v>256</v>
      </c>
      <c r="F236" s="1" t="s">
        <v>256</v>
      </c>
      <c r="G236" s="1" t="s">
        <v>379</v>
      </c>
      <c r="H236" s="1" t="s">
        <v>206</v>
      </c>
      <c r="I236" s="1" t="s">
        <v>206</v>
      </c>
    </row>
    <row r="237" customFormat="false" ht="53" hidden="false" customHeight="true" outlineLevel="0" collapsed="false">
      <c r="A237" s="1" t="s">
        <v>300</v>
      </c>
      <c r="B237" s="1" t="s">
        <v>300</v>
      </c>
      <c r="C237" s="1" t="s">
        <v>300</v>
      </c>
      <c r="D237" s="1" t="s">
        <v>258</v>
      </c>
      <c r="E237" s="1" t="s">
        <v>258</v>
      </c>
      <c r="F237" s="1" t="s">
        <v>258</v>
      </c>
      <c r="G237" s="1" t="s">
        <v>380</v>
      </c>
      <c r="H237" s="1" t="s">
        <v>206</v>
      </c>
      <c r="I237" s="1" t="s">
        <v>206</v>
      </c>
    </row>
    <row r="238" customFormat="false" ht="53" hidden="false" customHeight="true" outlineLevel="0" collapsed="false">
      <c r="A238" s="1" t="s">
        <v>300</v>
      </c>
      <c r="B238" s="1" t="s">
        <v>300</v>
      </c>
      <c r="C238" s="1" t="s">
        <v>300</v>
      </c>
      <c r="D238" s="1" t="s">
        <v>260</v>
      </c>
      <c r="E238" s="1" t="s">
        <v>260</v>
      </c>
      <c r="F238" s="1" t="s">
        <v>260</v>
      </c>
      <c r="G238" s="1" t="s">
        <v>381</v>
      </c>
      <c r="H238" s="1" t="s">
        <v>206</v>
      </c>
      <c r="I238" s="1" t="s">
        <v>206</v>
      </c>
    </row>
    <row r="239" customFormat="false" ht="27" hidden="false" customHeight="true" outlineLevel="0" collapsed="false">
      <c r="A239" s="1"/>
      <c r="B239" s="1"/>
      <c r="C239" s="1"/>
      <c r="D239" s="1"/>
      <c r="E239" s="1"/>
      <c r="F239" s="1"/>
      <c r="G239" s="1"/>
      <c r="H239" s="1"/>
      <c r="I239" s="1"/>
    </row>
    <row r="240" customFormat="false" ht="31" hidden="false" customHeight="true" outlineLevel="0" collapsed="false">
      <c r="A240" s="10" t="s">
        <v>304</v>
      </c>
      <c r="B240" s="10" t="s">
        <v>304</v>
      </c>
      <c r="C240" s="10" t="s">
        <v>304</v>
      </c>
      <c r="D240" s="10" t="s">
        <v>304</v>
      </c>
      <c r="E240" s="10" t="s">
        <v>304</v>
      </c>
      <c r="F240" s="10" t="s">
        <v>304</v>
      </c>
      <c r="G240" s="10" t="s">
        <v>304</v>
      </c>
      <c r="H240" s="10" t="s">
        <v>304</v>
      </c>
      <c r="I240" s="1"/>
    </row>
    <row r="241" customFormat="false" ht="28" hidden="false" customHeight="true" outlineLevel="0" collapsed="false">
      <c r="A241" s="4" t="s">
        <v>305</v>
      </c>
      <c r="B241" s="4" t="s">
        <v>305</v>
      </c>
      <c r="C241" s="4" t="s">
        <v>305</v>
      </c>
      <c r="D241" s="4" t="s">
        <v>305</v>
      </c>
      <c r="E241" s="4" t="s">
        <v>305</v>
      </c>
      <c r="F241" s="4" t="s">
        <v>305</v>
      </c>
      <c r="G241" s="4" t="s">
        <v>305</v>
      </c>
      <c r="H241" s="4" t="s">
        <v>305</v>
      </c>
      <c r="I241" s="4" t="s">
        <v>305</v>
      </c>
    </row>
    <row r="242" customFormat="false" ht="27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</row>
    <row r="243" customFormat="false" ht="27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</row>
    <row r="244" customFormat="false" ht="27" hidden="false" customHeight="true" outlineLevel="0" collapsed="false">
      <c r="A244" s="1"/>
      <c r="B244" s="1"/>
      <c r="C244" s="1"/>
      <c r="D244" s="1"/>
      <c r="E244" s="1"/>
      <c r="F244" s="1"/>
      <c r="G244" s="1"/>
      <c r="H244" s="1"/>
      <c r="I244" s="1"/>
    </row>
    <row r="245" customFormat="false" ht="35" hidden="false" customHeight="true" outlineLevel="0" collapsed="false">
      <c r="A245" s="2" t="s">
        <v>382</v>
      </c>
      <c r="B245" s="2" t="s">
        <v>382</v>
      </c>
      <c r="C245" s="2" t="s">
        <v>382</v>
      </c>
      <c r="D245" s="2" t="s">
        <v>382</v>
      </c>
      <c r="E245" s="2" t="s">
        <v>382</v>
      </c>
      <c r="F245" s="2" t="s">
        <v>382</v>
      </c>
      <c r="G245" s="2" t="s">
        <v>382</v>
      </c>
      <c r="H245" s="2" t="s">
        <v>382</v>
      </c>
      <c r="I245" s="3" t="str">
        <f aca="false">HYPERLINK("#'Главная'!A10","На главную")</f>
        <v>На главную</v>
      </c>
    </row>
    <row r="246" customFormat="false" ht="28" hidden="false" customHeight="true" outlineLevel="0" collapsed="false">
      <c r="A246" s="4" t="s">
        <v>206</v>
      </c>
      <c r="B246" s="4" t="s">
        <v>206</v>
      </c>
      <c r="C246" s="4" t="s">
        <v>206</v>
      </c>
      <c r="D246" s="4" t="s">
        <v>206</v>
      </c>
      <c r="E246" s="4" t="s">
        <v>206</v>
      </c>
      <c r="F246" s="4" t="s">
        <v>206</v>
      </c>
      <c r="G246" s="4" t="s">
        <v>206</v>
      </c>
      <c r="H246" s="4" t="s">
        <v>206</v>
      </c>
      <c r="I246" s="4" t="s">
        <v>206</v>
      </c>
    </row>
    <row r="247" customFormat="false" ht="27" hidden="false" customHeight="true" outlineLevel="0" collapsed="false">
      <c r="A247" s="3" t="str">
        <f aca="false">HYPERLINK("#'Главная'!A10","Список моделей")</f>
        <v>Список моделей</v>
      </c>
      <c r="B247" s="1"/>
      <c r="C247" s="3" t="str">
        <f aca="false">HYPERLINK("#'Данные моделей'!A248","Характеристики")</f>
        <v>Характеристики</v>
      </c>
      <c r="D247" s="1"/>
      <c r="E247" s="1"/>
      <c r="F247" s="3" t="str">
        <f aca="false">HYPERLINK("#'Данные моделей'!A284","Рабочие точки")</f>
        <v>Рабочие точки</v>
      </c>
      <c r="G247" s="1"/>
      <c r="H247" s="3" t="str">
        <f aca="false">HYPERLINK("#'Данные моделей'!A320","Карты")</f>
        <v>Карты</v>
      </c>
      <c r="I247" s="1"/>
    </row>
    <row r="248" customFormat="false" ht="31" hidden="false" customHeight="true" outlineLevel="0" collapsed="false">
      <c r="A248" s="10" t="s">
        <v>9</v>
      </c>
      <c r="B248" s="10" t="s">
        <v>9</v>
      </c>
      <c r="C248" s="10" t="s">
        <v>9</v>
      </c>
      <c r="D248" s="10" t="s">
        <v>9</v>
      </c>
      <c r="E248" s="10" t="s">
        <v>9</v>
      </c>
      <c r="F248" s="10" t="s">
        <v>9</v>
      </c>
      <c r="G248" s="10" t="s">
        <v>9</v>
      </c>
      <c r="H248" s="10" t="s">
        <v>9</v>
      </c>
      <c r="I248" s="1"/>
    </row>
    <row r="249" customFormat="false" ht="28" hidden="false" customHeight="true" outlineLevel="0" collapsed="false">
      <c r="A249" s="11" t="s">
        <v>207</v>
      </c>
      <c r="B249" s="11" t="s">
        <v>207</v>
      </c>
      <c r="C249" s="11" t="s">
        <v>207</v>
      </c>
      <c r="D249" s="11" t="s">
        <v>207</v>
      </c>
      <c r="E249" s="11" t="s">
        <v>208</v>
      </c>
      <c r="F249" s="11" t="s">
        <v>208</v>
      </c>
      <c r="G249" s="11" t="s">
        <v>208</v>
      </c>
      <c r="H249" s="11"/>
      <c r="I249" s="11"/>
    </row>
    <row r="250" customFormat="false" ht="28" hidden="false" customHeight="true" outlineLevel="0" collapsed="false">
      <c r="A250" s="11" t="s">
        <v>8</v>
      </c>
      <c r="B250" s="11" t="s">
        <v>8</v>
      </c>
      <c r="C250" s="11" t="s">
        <v>8</v>
      </c>
      <c r="D250" s="11" t="s">
        <v>8</v>
      </c>
      <c r="E250" s="11" t="s">
        <v>16</v>
      </c>
      <c r="F250" s="11" t="s">
        <v>16</v>
      </c>
      <c r="G250" s="11" t="s">
        <v>16</v>
      </c>
      <c r="H250" s="11"/>
      <c r="I250" s="11"/>
    </row>
    <row r="251" customFormat="false" ht="28" hidden="false" customHeight="true" outlineLevel="0" collapsed="false">
      <c r="A251" s="11" t="s">
        <v>209</v>
      </c>
      <c r="B251" s="11" t="s">
        <v>209</v>
      </c>
      <c r="C251" s="11" t="s">
        <v>209</v>
      </c>
      <c r="D251" s="11" t="s">
        <v>209</v>
      </c>
      <c r="E251" s="11" t="s">
        <v>345</v>
      </c>
      <c r="F251" s="11" t="s">
        <v>345</v>
      </c>
      <c r="G251" s="11" t="s">
        <v>345</v>
      </c>
      <c r="H251" s="11"/>
      <c r="I251" s="11"/>
    </row>
    <row r="252" customFormat="false" ht="28" hidden="false" customHeight="true" outlineLevel="0" collapsed="false">
      <c r="A252" s="11" t="s">
        <v>211</v>
      </c>
      <c r="B252" s="11" t="s">
        <v>211</v>
      </c>
      <c r="C252" s="11" t="s">
        <v>211</v>
      </c>
      <c r="D252" s="11" t="s">
        <v>211</v>
      </c>
      <c r="E252" s="11" t="n">
        <v>150</v>
      </c>
      <c r="F252" s="11" t="n">
        <v>150</v>
      </c>
      <c r="G252" s="11" t="n">
        <v>150</v>
      </c>
      <c r="H252" s="11"/>
      <c r="I252" s="11"/>
    </row>
    <row r="253" customFormat="false" ht="28" hidden="false" customHeight="true" outlineLevel="0" collapsed="false">
      <c r="A253" s="11" t="s">
        <v>8</v>
      </c>
      <c r="B253" s="11" t="s">
        <v>8</v>
      </c>
      <c r="C253" s="11" t="s">
        <v>8</v>
      </c>
      <c r="D253" s="11" t="s">
        <v>8</v>
      </c>
      <c r="E253" s="11" t="s">
        <v>16</v>
      </c>
      <c r="F253" s="11" t="s">
        <v>16</v>
      </c>
      <c r="G253" s="11" t="s">
        <v>16</v>
      </c>
      <c r="H253" s="11"/>
      <c r="I253" s="11"/>
    </row>
    <row r="254" customFormat="false" ht="28" hidden="false" customHeight="true" outlineLevel="0" collapsed="false">
      <c r="A254" s="11" t="s">
        <v>212</v>
      </c>
      <c r="B254" s="11" t="s">
        <v>212</v>
      </c>
      <c r="C254" s="11" t="s">
        <v>212</v>
      </c>
      <c r="D254" s="11" t="s">
        <v>212</v>
      </c>
      <c r="E254" s="11" t="n">
        <v>7.5</v>
      </c>
      <c r="F254" s="11" t="n">
        <v>7.5</v>
      </c>
      <c r="G254" s="11" t="n">
        <v>7.5</v>
      </c>
      <c r="H254" s="11"/>
      <c r="I254" s="11"/>
    </row>
    <row r="255" customFormat="false" ht="28" hidden="false" customHeight="true" outlineLevel="0" collapsed="false">
      <c r="A255" s="11" t="s">
        <v>213</v>
      </c>
      <c r="B255" s="11" t="s">
        <v>213</v>
      </c>
      <c r="C255" s="11" t="s">
        <v>213</v>
      </c>
      <c r="D255" s="11" t="s">
        <v>213</v>
      </c>
      <c r="E255" s="11" t="n">
        <v>32</v>
      </c>
      <c r="F255" s="11" t="n">
        <v>32</v>
      </c>
      <c r="G255" s="11" t="n">
        <v>32</v>
      </c>
      <c r="H255" s="11"/>
      <c r="I255" s="11"/>
    </row>
    <row r="256" customFormat="false" ht="28" hidden="false" customHeight="true" outlineLevel="0" collapsed="false">
      <c r="A256" s="11" t="s">
        <v>214</v>
      </c>
      <c r="B256" s="11" t="s">
        <v>214</v>
      </c>
      <c r="C256" s="11" t="s">
        <v>214</v>
      </c>
      <c r="D256" s="11" t="s">
        <v>214</v>
      </c>
      <c r="E256" s="11" t="s">
        <v>215</v>
      </c>
      <c r="F256" s="11" t="s">
        <v>215</v>
      </c>
      <c r="G256" s="11" t="s">
        <v>215</v>
      </c>
      <c r="H256" s="11"/>
      <c r="I256" s="11"/>
    </row>
    <row r="257" customFormat="false" ht="28" hidden="false" customHeight="true" outlineLevel="0" collapsed="false">
      <c r="A257" s="11" t="s">
        <v>216</v>
      </c>
      <c r="B257" s="11" t="s">
        <v>216</v>
      </c>
      <c r="C257" s="11" t="s">
        <v>216</v>
      </c>
      <c r="D257" s="11" t="s">
        <v>216</v>
      </c>
      <c r="E257" s="11" t="n">
        <v>3.1</v>
      </c>
      <c r="F257" s="11" t="n">
        <v>3.1</v>
      </c>
      <c r="G257" s="11" t="n">
        <v>3.1</v>
      </c>
      <c r="H257" s="11"/>
      <c r="I257" s="11"/>
    </row>
    <row r="258" customFormat="false" ht="28" hidden="false" customHeight="true" outlineLevel="0" collapsed="false">
      <c r="A258" s="11" t="s">
        <v>217</v>
      </c>
      <c r="B258" s="11" t="s">
        <v>217</v>
      </c>
      <c r="C258" s="11" t="s">
        <v>217</v>
      </c>
      <c r="D258" s="11" t="s">
        <v>217</v>
      </c>
      <c r="E258" s="11" t="s">
        <v>218</v>
      </c>
      <c r="F258" s="11" t="s">
        <v>218</v>
      </c>
      <c r="G258" s="11" t="s">
        <v>218</v>
      </c>
      <c r="H258" s="11"/>
      <c r="I258" s="11"/>
    </row>
    <row r="259" customFormat="false" ht="28" hidden="false" customHeight="true" outlineLevel="0" collapsed="false">
      <c r="A259" s="11" t="s">
        <v>219</v>
      </c>
      <c r="B259" s="11" t="s">
        <v>219</v>
      </c>
      <c r="C259" s="11" t="s">
        <v>219</v>
      </c>
      <c r="D259" s="11" t="s">
        <v>219</v>
      </c>
      <c r="E259" s="11" t="s">
        <v>220</v>
      </c>
      <c r="F259" s="11" t="s">
        <v>220</v>
      </c>
      <c r="G259" s="11" t="s">
        <v>220</v>
      </c>
      <c r="H259" s="11"/>
      <c r="I259" s="11"/>
    </row>
    <row r="260" customFormat="false" ht="28" hidden="false" customHeight="true" outlineLevel="0" collapsed="false">
      <c r="A260" s="11" t="s">
        <v>221</v>
      </c>
      <c r="B260" s="11" t="s">
        <v>221</v>
      </c>
      <c r="C260" s="11" t="s">
        <v>221</v>
      </c>
      <c r="D260" s="11" t="s">
        <v>221</v>
      </c>
      <c r="E260" s="11" t="s">
        <v>345</v>
      </c>
      <c r="F260" s="11" t="s">
        <v>345</v>
      </c>
      <c r="G260" s="11" t="s">
        <v>345</v>
      </c>
      <c r="H260" s="11"/>
      <c r="I260" s="11"/>
    </row>
    <row r="261" customFormat="false" ht="28" hidden="false" customHeight="true" outlineLevel="0" collapsed="false">
      <c r="A261" s="11" t="s">
        <v>222</v>
      </c>
      <c r="B261" s="11" t="s">
        <v>222</v>
      </c>
      <c r="C261" s="11" t="s">
        <v>222</v>
      </c>
      <c r="D261" s="11" t="s">
        <v>222</v>
      </c>
      <c r="E261" s="11" t="n">
        <v>150</v>
      </c>
      <c r="F261" s="11" t="n">
        <v>150</v>
      </c>
      <c r="G261" s="11" t="n">
        <v>150</v>
      </c>
      <c r="H261" s="11"/>
      <c r="I261" s="11"/>
    </row>
    <row r="262" customFormat="false" ht="28" hidden="false" customHeight="true" outlineLevel="0" collapsed="false">
      <c r="A262" s="11" t="s">
        <v>223</v>
      </c>
      <c r="B262" s="11" t="s">
        <v>223</v>
      </c>
      <c r="C262" s="11" t="s">
        <v>223</v>
      </c>
      <c r="D262" s="11" t="s">
        <v>223</v>
      </c>
      <c r="E262" s="11" t="n">
        <v>11</v>
      </c>
      <c r="F262" s="11" t="n">
        <v>11</v>
      </c>
      <c r="G262" s="11" t="n">
        <v>11</v>
      </c>
      <c r="H262" s="11"/>
      <c r="I262" s="11"/>
    </row>
    <row r="263" customFormat="false" ht="28" hidden="false" customHeight="true" outlineLevel="0" collapsed="false">
      <c r="A263" s="11" t="s">
        <v>224</v>
      </c>
      <c r="B263" s="11" t="s">
        <v>224</v>
      </c>
      <c r="C263" s="11" t="s">
        <v>224</v>
      </c>
      <c r="D263" s="11" t="s">
        <v>224</v>
      </c>
      <c r="E263" s="11" t="s">
        <v>383</v>
      </c>
      <c r="F263" s="11" t="s">
        <v>383</v>
      </c>
      <c r="G263" s="11" t="s">
        <v>383</v>
      </c>
      <c r="H263" s="11"/>
      <c r="I263" s="11"/>
    </row>
    <row r="264" customFormat="false" ht="28" hidden="false" customHeight="true" outlineLevel="0" collapsed="false">
      <c r="A264" s="11" t="s">
        <v>226</v>
      </c>
      <c r="B264" s="11" t="s">
        <v>226</v>
      </c>
      <c r="C264" s="11" t="s">
        <v>226</v>
      </c>
      <c r="D264" s="11" t="s">
        <v>226</v>
      </c>
      <c r="E264" s="11" t="n">
        <v>4.65</v>
      </c>
      <c r="F264" s="11" t="n">
        <v>4.65</v>
      </c>
      <c r="G264" s="11" t="n">
        <v>4.65</v>
      </c>
      <c r="H264" s="11"/>
      <c r="I264" s="11"/>
    </row>
    <row r="265" customFormat="false" ht="28" hidden="false" customHeight="true" outlineLevel="0" collapsed="false">
      <c r="A265" s="11" t="s">
        <v>227</v>
      </c>
      <c r="B265" s="11" t="s">
        <v>227</v>
      </c>
      <c r="C265" s="11" t="s">
        <v>227</v>
      </c>
      <c r="D265" s="11" t="s">
        <v>227</v>
      </c>
      <c r="E265" s="11" t="s">
        <v>228</v>
      </c>
      <c r="F265" s="11" t="s">
        <v>228</v>
      </c>
      <c r="G265" s="11" t="s">
        <v>228</v>
      </c>
      <c r="H265" s="11"/>
      <c r="I265" s="11"/>
    </row>
    <row r="266" customFormat="false" ht="28" hidden="false" customHeight="true" outlineLevel="0" collapsed="false">
      <c r="A266" s="11" t="s">
        <v>229</v>
      </c>
      <c r="B266" s="11" t="s">
        <v>229</v>
      </c>
      <c r="C266" s="11" t="s">
        <v>229</v>
      </c>
      <c r="D266" s="11" t="s">
        <v>229</v>
      </c>
      <c r="E266" s="11" t="n">
        <v>47</v>
      </c>
      <c r="F266" s="11" t="n">
        <v>47</v>
      </c>
      <c r="G266" s="11" t="n">
        <v>47</v>
      </c>
      <c r="H266" s="11"/>
      <c r="I266" s="11"/>
    </row>
    <row r="267" customFormat="false" ht="28" hidden="false" customHeight="true" outlineLevel="0" collapsed="false">
      <c r="A267" s="11" t="s">
        <v>230</v>
      </c>
      <c r="B267" s="11" t="s">
        <v>230</v>
      </c>
      <c r="C267" s="11" t="s">
        <v>230</v>
      </c>
      <c r="D267" s="11" t="s">
        <v>230</v>
      </c>
      <c r="E267" s="11" t="n">
        <v>37.5</v>
      </c>
      <c r="F267" s="11" t="n">
        <v>37.5</v>
      </c>
      <c r="G267" s="11" t="n">
        <v>37.5</v>
      </c>
      <c r="H267" s="11"/>
      <c r="I267" s="11"/>
    </row>
    <row r="268" customFormat="false" ht="28" hidden="false" customHeight="true" outlineLevel="0" collapsed="false">
      <c r="A268" s="11" t="s">
        <v>231</v>
      </c>
      <c r="B268" s="11" t="s">
        <v>231</v>
      </c>
      <c r="C268" s="11" t="s">
        <v>231</v>
      </c>
      <c r="D268" s="11" t="s">
        <v>231</v>
      </c>
      <c r="E268" s="11" t="n">
        <v>31</v>
      </c>
      <c r="F268" s="11" t="n">
        <v>31</v>
      </c>
      <c r="G268" s="11" t="n">
        <v>31</v>
      </c>
      <c r="H268" s="11"/>
      <c r="I268" s="11"/>
    </row>
    <row r="269" customFormat="false" ht="28" hidden="false" customHeight="true" outlineLevel="0" collapsed="false">
      <c r="A269" s="11" t="s">
        <v>232</v>
      </c>
      <c r="B269" s="11" t="s">
        <v>232</v>
      </c>
      <c r="C269" s="11" t="s">
        <v>232</v>
      </c>
      <c r="D269" s="11" t="s">
        <v>232</v>
      </c>
      <c r="E269" s="11" t="n">
        <v>59</v>
      </c>
      <c r="F269" s="11" t="n">
        <v>59</v>
      </c>
      <c r="G269" s="11" t="n">
        <v>59</v>
      </c>
      <c r="H269" s="11"/>
      <c r="I269" s="11"/>
    </row>
    <row r="270" customFormat="false" ht="28" hidden="false" customHeight="true" outlineLevel="0" collapsed="false">
      <c r="A270" s="11" t="s">
        <v>233</v>
      </c>
      <c r="B270" s="11" t="s">
        <v>233</v>
      </c>
      <c r="C270" s="11" t="s">
        <v>233</v>
      </c>
      <c r="D270" s="11" t="s">
        <v>233</v>
      </c>
      <c r="E270" s="11" t="n">
        <v>10</v>
      </c>
      <c r="F270" s="11" t="n">
        <v>10</v>
      </c>
      <c r="G270" s="11" t="n">
        <v>10</v>
      </c>
      <c r="H270" s="11"/>
      <c r="I270" s="11"/>
    </row>
    <row r="271" customFormat="false" ht="28" hidden="false" customHeight="true" outlineLevel="0" collapsed="false">
      <c r="A271" s="11" t="s">
        <v>234</v>
      </c>
      <c r="B271" s="11" t="s">
        <v>234</v>
      </c>
      <c r="C271" s="11" t="s">
        <v>234</v>
      </c>
      <c r="D271" s="11" t="s">
        <v>234</v>
      </c>
      <c r="E271" s="11" t="s">
        <v>384</v>
      </c>
      <c r="F271" s="11" t="s">
        <v>384</v>
      </c>
      <c r="G271" s="11" t="s">
        <v>384</v>
      </c>
      <c r="H271" s="11"/>
      <c r="I271" s="11"/>
    </row>
    <row r="272" customFormat="false" ht="28" hidden="false" customHeight="true" outlineLevel="0" collapsed="false">
      <c r="A272" s="11" t="s">
        <v>236</v>
      </c>
      <c r="B272" s="11" t="s">
        <v>236</v>
      </c>
      <c r="C272" s="11" t="s">
        <v>236</v>
      </c>
      <c r="D272" s="11" t="s">
        <v>236</v>
      </c>
      <c r="E272" s="11" t="n">
        <v>3.67</v>
      </c>
      <c r="F272" s="11" t="n">
        <v>3.67</v>
      </c>
      <c r="G272" s="11" t="n">
        <v>3.67</v>
      </c>
      <c r="H272" s="11"/>
      <c r="I272" s="11"/>
    </row>
    <row r="273" customFormat="false" ht="28" hidden="false" customHeight="true" outlineLevel="0" collapsed="false">
      <c r="A273" s="11" t="s">
        <v>237</v>
      </c>
      <c r="B273" s="11" t="s">
        <v>237</v>
      </c>
      <c r="C273" s="11" t="s">
        <v>237</v>
      </c>
      <c r="D273" s="11" t="s">
        <v>237</v>
      </c>
      <c r="E273" s="11" t="s">
        <v>238</v>
      </c>
      <c r="F273" s="11" t="s">
        <v>238</v>
      </c>
      <c r="G273" s="11" t="s">
        <v>238</v>
      </c>
      <c r="H273" s="11"/>
      <c r="I273" s="11"/>
    </row>
    <row r="274" customFormat="false" ht="28" hidden="false" customHeight="true" outlineLevel="0" collapsed="false">
      <c r="A274" s="11" t="s">
        <v>239</v>
      </c>
      <c r="B274" s="11" t="s">
        <v>239</v>
      </c>
      <c r="C274" s="11" t="s">
        <v>239</v>
      </c>
      <c r="D274" s="11" t="s">
        <v>239</v>
      </c>
      <c r="E274" s="11" t="n">
        <v>46</v>
      </c>
      <c r="F274" s="11" t="n">
        <v>46</v>
      </c>
      <c r="G274" s="11" t="n">
        <v>46</v>
      </c>
      <c r="H274" s="11"/>
      <c r="I274" s="11"/>
    </row>
    <row r="275" customFormat="false" ht="28" hidden="false" customHeight="true" outlineLevel="0" collapsed="false">
      <c r="A275" s="11" t="s">
        <v>240</v>
      </c>
      <c r="B275" s="11" t="s">
        <v>240</v>
      </c>
      <c r="C275" s="11" t="s">
        <v>240</v>
      </c>
      <c r="D275" s="11" t="s">
        <v>240</v>
      </c>
      <c r="E275" s="11" t="n">
        <v>36.5</v>
      </c>
      <c r="F275" s="11" t="n">
        <v>36.5</v>
      </c>
      <c r="G275" s="11" t="n">
        <v>36.5</v>
      </c>
      <c r="H275" s="11"/>
      <c r="I275" s="11"/>
    </row>
    <row r="276" customFormat="false" ht="28" hidden="false" customHeight="true" outlineLevel="0" collapsed="false">
      <c r="A276" s="11" t="s">
        <v>241</v>
      </c>
      <c r="B276" s="11" t="s">
        <v>241</v>
      </c>
      <c r="C276" s="11" t="s">
        <v>241</v>
      </c>
      <c r="D276" s="11" t="s">
        <v>241</v>
      </c>
      <c r="E276" s="11" t="n">
        <v>32</v>
      </c>
      <c r="F276" s="11" t="n">
        <v>32</v>
      </c>
      <c r="G276" s="11" t="n">
        <v>32</v>
      </c>
      <c r="H276" s="11"/>
      <c r="I276" s="11"/>
    </row>
    <row r="277" customFormat="false" ht="28" hidden="false" customHeight="true" outlineLevel="0" collapsed="false">
      <c r="A277" s="11" t="s">
        <v>242</v>
      </c>
      <c r="B277" s="11" t="s">
        <v>242</v>
      </c>
      <c r="C277" s="11" t="s">
        <v>242</v>
      </c>
      <c r="D277" s="11" t="s">
        <v>242</v>
      </c>
      <c r="E277" s="11" t="n">
        <v>60</v>
      </c>
      <c r="F277" s="11" t="n">
        <v>60</v>
      </c>
      <c r="G277" s="11" t="n">
        <v>60</v>
      </c>
      <c r="H277" s="11"/>
      <c r="I277" s="11"/>
    </row>
    <row r="278" customFormat="false" ht="28" hidden="false" customHeight="true" outlineLevel="0" collapsed="false">
      <c r="A278" s="11" t="s">
        <v>243</v>
      </c>
      <c r="B278" s="11" t="s">
        <v>243</v>
      </c>
      <c r="C278" s="11" t="s">
        <v>243</v>
      </c>
      <c r="D278" s="11" t="s">
        <v>243</v>
      </c>
      <c r="E278" s="11" t="n">
        <v>1.5</v>
      </c>
      <c r="F278" s="11" t="n">
        <v>1.5</v>
      </c>
      <c r="G278" s="11" t="n">
        <v>1.5</v>
      </c>
      <c r="H278" s="11"/>
      <c r="I278" s="11"/>
    </row>
    <row r="279" customFormat="false" ht="28" hidden="false" customHeight="true" outlineLevel="0" collapsed="false">
      <c r="A279" s="11" t="s">
        <v>244</v>
      </c>
      <c r="B279" s="11" t="s">
        <v>244</v>
      </c>
      <c r="C279" s="11" t="s">
        <v>244</v>
      </c>
      <c r="D279" s="11" t="s">
        <v>244</v>
      </c>
      <c r="E279" s="11" t="n">
        <v>30</v>
      </c>
      <c r="F279" s="11" t="n">
        <v>30</v>
      </c>
      <c r="G279" s="11" t="n">
        <v>30</v>
      </c>
      <c r="H279" s="11"/>
      <c r="I279" s="11"/>
    </row>
    <row r="280" customFormat="false" ht="28" hidden="false" customHeight="true" outlineLevel="0" collapsed="false">
      <c r="A280" s="11" t="s">
        <v>245</v>
      </c>
      <c r="B280" s="11" t="s">
        <v>245</v>
      </c>
      <c r="C280" s="11" t="s">
        <v>245</v>
      </c>
      <c r="D280" s="11" t="s">
        <v>245</v>
      </c>
      <c r="E280" s="11" t="s">
        <v>246</v>
      </c>
      <c r="F280" s="11" t="s">
        <v>246</v>
      </c>
      <c r="G280" s="11" t="s">
        <v>246</v>
      </c>
      <c r="H280" s="11"/>
      <c r="I280" s="11"/>
    </row>
    <row r="281" customFormat="false" ht="28" hidden="false" customHeight="true" outlineLevel="0" collapsed="false">
      <c r="A281" s="11" t="s">
        <v>247</v>
      </c>
      <c r="B281" s="11" t="s">
        <v>247</v>
      </c>
      <c r="C281" s="11" t="s">
        <v>247</v>
      </c>
      <c r="D281" s="11" t="s">
        <v>247</v>
      </c>
      <c r="E281" s="11" t="s">
        <v>348</v>
      </c>
      <c r="F281" s="11" t="s">
        <v>348</v>
      </c>
      <c r="G281" s="11" t="s">
        <v>348</v>
      </c>
      <c r="H281" s="11"/>
      <c r="I281" s="11"/>
    </row>
    <row r="282" customFormat="false" ht="28" hidden="false" customHeight="true" outlineLevel="0" collapsed="false">
      <c r="A282" s="11" t="s">
        <v>249</v>
      </c>
      <c r="B282" s="11" t="s">
        <v>249</v>
      </c>
      <c r="C282" s="11" t="s">
        <v>249</v>
      </c>
      <c r="D282" s="11" t="s">
        <v>249</v>
      </c>
      <c r="E282" s="11" t="n">
        <v>200</v>
      </c>
      <c r="F282" s="11" t="n">
        <v>200</v>
      </c>
      <c r="G282" s="11" t="n">
        <v>200</v>
      </c>
      <c r="H282" s="11"/>
      <c r="I282" s="11"/>
    </row>
    <row r="283" customFormat="false" ht="27" hidden="false" customHeight="true" outlineLevel="0" collapsed="false">
      <c r="A283" s="1"/>
      <c r="B283" s="1"/>
      <c r="C283" s="1"/>
      <c r="D283" s="1"/>
      <c r="E283" s="1"/>
      <c r="F283" s="1"/>
      <c r="G283" s="1"/>
      <c r="H283" s="1"/>
      <c r="I283" s="1"/>
    </row>
    <row r="284" customFormat="false" ht="31" hidden="false" customHeight="true" outlineLevel="0" collapsed="false">
      <c r="A284" s="10" t="s">
        <v>250</v>
      </c>
      <c r="B284" s="10" t="s">
        <v>250</v>
      </c>
      <c r="C284" s="10" t="s">
        <v>250</v>
      </c>
      <c r="D284" s="10" t="s">
        <v>250</v>
      </c>
      <c r="E284" s="10" t="s">
        <v>250</v>
      </c>
      <c r="F284" s="10" t="s">
        <v>250</v>
      </c>
      <c r="G284" s="10" t="s">
        <v>250</v>
      </c>
      <c r="H284" s="10" t="s">
        <v>250</v>
      </c>
      <c r="I284" s="3" t="str">
        <f aca="false">HYPERLINK("#'Главная'!A10","На главную")</f>
        <v>На главную</v>
      </c>
    </row>
    <row r="285" customFormat="false" ht="34" hidden="false" customHeight="true" outlineLevel="0" collapsed="false">
      <c r="A285" s="12" t="s">
        <v>251</v>
      </c>
      <c r="B285" s="12" t="s">
        <v>251</v>
      </c>
      <c r="C285" s="12" t="s">
        <v>251</v>
      </c>
      <c r="D285" s="12" t="s">
        <v>252</v>
      </c>
      <c r="E285" s="12" t="s">
        <v>252</v>
      </c>
      <c r="F285" s="12" t="s">
        <v>252</v>
      </c>
      <c r="G285" s="12" t="s">
        <v>253</v>
      </c>
      <c r="H285" s="12" t="s">
        <v>254</v>
      </c>
      <c r="I285" s="12" t="s">
        <v>254</v>
      </c>
    </row>
    <row r="286" customFormat="false" ht="53" hidden="false" customHeight="true" outlineLevel="0" collapsed="false">
      <c r="A286" s="1" t="s">
        <v>255</v>
      </c>
      <c r="B286" s="1" t="s">
        <v>255</v>
      </c>
      <c r="C286" s="1" t="s">
        <v>255</v>
      </c>
      <c r="D286" s="1" t="s">
        <v>256</v>
      </c>
      <c r="E286" s="1" t="s">
        <v>256</v>
      </c>
      <c r="F286" s="1" t="s">
        <v>256</v>
      </c>
      <c r="G286" s="1" t="s">
        <v>385</v>
      </c>
      <c r="H286" s="1" t="s">
        <v>206</v>
      </c>
      <c r="I286" s="1" t="s">
        <v>206</v>
      </c>
    </row>
    <row r="287" customFormat="false" ht="53" hidden="false" customHeight="true" outlineLevel="0" collapsed="false">
      <c r="A287" s="1" t="s">
        <v>255</v>
      </c>
      <c r="B287" s="1" t="s">
        <v>255</v>
      </c>
      <c r="C287" s="1" t="s">
        <v>255</v>
      </c>
      <c r="D287" s="1" t="s">
        <v>258</v>
      </c>
      <c r="E287" s="1" t="s">
        <v>258</v>
      </c>
      <c r="F287" s="1" t="s">
        <v>258</v>
      </c>
      <c r="G287" s="1" t="s">
        <v>386</v>
      </c>
      <c r="H287" s="1" t="s">
        <v>206</v>
      </c>
      <c r="I287" s="1" t="s">
        <v>206</v>
      </c>
    </row>
    <row r="288" customFormat="false" ht="53" hidden="false" customHeight="true" outlineLevel="0" collapsed="false">
      <c r="A288" s="1" t="s">
        <v>255</v>
      </c>
      <c r="B288" s="1" t="s">
        <v>255</v>
      </c>
      <c r="C288" s="1" t="s">
        <v>255</v>
      </c>
      <c r="D288" s="1" t="s">
        <v>260</v>
      </c>
      <c r="E288" s="1" t="s">
        <v>260</v>
      </c>
      <c r="F288" s="1" t="s">
        <v>260</v>
      </c>
      <c r="G288" s="1" t="s">
        <v>387</v>
      </c>
      <c r="H288" s="1" t="s">
        <v>206</v>
      </c>
      <c r="I288" s="1" t="s">
        <v>206</v>
      </c>
    </row>
    <row r="289" customFormat="false" ht="53" hidden="false" customHeight="true" outlineLevel="0" collapsed="false">
      <c r="A289" s="1" t="s">
        <v>262</v>
      </c>
      <c r="B289" s="1" t="s">
        <v>262</v>
      </c>
      <c r="C289" s="1" t="s">
        <v>262</v>
      </c>
      <c r="D289" s="1" t="s">
        <v>256</v>
      </c>
      <c r="E289" s="1" t="s">
        <v>256</v>
      </c>
      <c r="F289" s="1" t="s">
        <v>256</v>
      </c>
      <c r="G289" s="1" t="s">
        <v>388</v>
      </c>
      <c r="H289" s="1" t="s">
        <v>206</v>
      </c>
      <c r="I289" s="1" t="s">
        <v>206</v>
      </c>
    </row>
    <row r="290" customFormat="false" ht="53" hidden="false" customHeight="true" outlineLevel="0" collapsed="false">
      <c r="A290" s="1" t="s">
        <v>262</v>
      </c>
      <c r="B290" s="1" t="s">
        <v>262</v>
      </c>
      <c r="C290" s="1" t="s">
        <v>262</v>
      </c>
      <c r="D290" s="1" t="s">
        <v>258</v>
      </c>
      <c r="E290" s="1" t="s">
        <v>258</v>
      </c>
      <c r="F290" s="1" t="s">
        <v>258</v>
      </c>
      <c r="G290" s="1" t="s">
        <v>389</v>
      </c>
      <c r="H290" s="1" t="s">
        <v>206</v>
      </c>
      <c r="I290" s="1" t="s">
        <v>206</v>
      </c>
    </row>
    <row r="291" customFormat="false" ht="53" hidden="false" customHeight="true" outlineLevel="0" collapsed="false">
      <c r="A291" s="1" t="s">
        <v>262</v>
      </c>
      <c r="B291" s="1" t="s">
        <v>262</v>
      </c>
      <c r="C291" s="1" t="s">
        <v>262</v>
      </c>
      <c r="D291" s="1" t="s">
        <v>260</v>
      </c>
      <c r="E291" s="1" t="s">
        <v>260</v>
      </c>
      <c r="F291" s="1" t="s">
        <v>260</v>
      </c>
      <c r="G291" s="1" t="s">
        <v>390</v>
      </c>
      <c r="H291" s="1" t="s">
        <v>206</v>
      </c>
      <c r="I291" s="1" t="s">
        <v>206</v>
      </c>
    </row>
    <row r="292" customFormat="false" ht="53" hidden="false" customHeight="true" outlineLevel="0" collapsed="false">
      <c r="A292" s="1" t="s">
        <v>266</v>
      </c>
      <c r="B292" s="1" t="s">
        <v>266</v>
      </c>
      <c r="C292" s="1" t="s">
        <v>266</v>
      </c>
      <c r="D292" s="1" t="s">
        <v>256</v>
      </c>
      <c r="E292" s="1" t="s">
        <v>256</v>
      </c>
      <c r="F292" s="1" t="s">
        <v>256</v>
      </c>
      <c r="G292" s="1" t="s">
        <v>391</v>
      </c>
      <c r="H292" s="1" t="s">
        <v>206</v>
      </c>
      <c r="I292" s="1" t="s">
        <v>206</v>
      </c>
    </row>
    <row r="293" customFormat="false" ht="53" hidden="false" customHeight="true" outlineLevel="0" collapsed="false">
      <c r="A293" s="1" t="s">
        <v>266</v>
      </c>
      <c r="B293" s="1" t="s">
        <v>266</v>
      </c>
      <c r="C293" s="1" t="s">
        <v>266</v>
      </c>
      <c r="D293" s="1" t="s">
        <v>258</v>
      </c>
      <c r="E293" s="1" t="s">
        <v>258</v>
      </c>
      <c r="F293" s="1" t="s">
        <v>258</v>
      </c>
      <c r="G293" s="1" t="s">
        <v>392</v>
      </c>
      <c r="H293" s="1" t="s">
        <v>206</v>
      </c>
      <c r="I293" s="1" t="s">
        <v>206</v>
      </c>
    </row>
    <row r="294" customFormat="false" ht="53" hidden="false" customHeight="true" outlineLevel="0" collapsed="false">
      <c r="A294" s="1" t="s">
        <v>266</v>
      </c>
      <c r="B294" s="1" t="s">
        <v>266</v>
      </c>
      <c r="C294" s="1" t="s">
        <v>266</v>
      </c>
      <c r="D294" s="1" t="s">
        <v>260</v>
      </c>
      <c r="E294" s="1" t="s">
        <v>260</v>
      </c>
      <c r="F294" s="1" t="s">
        <v>260</v>
      </c>
      <c r="G294" s="1" t="s">
        <v>393</v>
      </c>
      <c r="H294" s="1" t="s">
        <v>206</v>
      </c>
      <c r="I294" s="1" t="s">
        <v>206</v>
      </c>
    </row>
    <row r="295" customFormat="false" ht="53" hidden="false" customHeight="true" outlineLevel="0" collapsed="false">
      <c r="A295" s="1" t="s">
        <v>270</v>
      </c>
      <c r="B295" s="1" t="s">
        <v>270</v>
      </c>
      <c r="C295" s="1" t="s">
        <v>270</v>
      </c>
      <c r="D295" s="1" t="s">
        <v>256</v>
      </c>
      <c r="E295" s="1" t="s">
        <v>256</v>
      </c>
      <c r="F295" s="1" t="s">
        <v>256</v>
      </c>
      <c r="G295" s="1" t="s">
        <v>394</v>
      </c>
      <c r="H295" s="1" t="s">
        <v>206</v>
      </c>
      <c r="I295" s="1" t="s">
        <v>206</v>
      </c>
    </row>
    <row r="296" customFormat="false" ht="53" hidden="false" customHeight="true" outlineLevel="0" collapsed="false">
      <c r="A296" s="1" t="s">
        <v>270</v>
      </c>
      <c r="B296" s="1" t="s">
        <v>270</v>
      </c>
      <c r="C296" s="1" t="s">
        <v>270</v>
      </c>
      <c r="D296" s="1" t="s">
        <v>258</v>
      </c>
      <c r="E296" s="1" t="s">
        <v>258</v>
      </c>
      <c r="F296" s="1" t="s">
        <v>258</v>
      </c>
      <c r="G296" s="1" t="s">
        <v>395</v>
      </c>
      <c r="H296" s="1" t="s">
        <v>206</v>
      </c>
      <c r="I296" s="1" t="s">
        <v>206</v>
      </c>
    </row>
    <row r="297" customFormat="false" ht="53" hidden="false" customHeight="true" outlineLevel="0" collapsed="false">
      <c r="A297" s="1" t="s">
        <v>270</v>
      </c>
      <c r="B297" s="1" t="s">
        <v>270</v>
      </c>
      <c r="C297" s="1" t="s">
        <v>270</v>
      </c>
      <c r="D297" s="1" t="s">
        <v>260</v>
      </c>
      <c r="E297" s="1" t="s">
        <v>260</v>
      </c>
      <c r="F297" s="1" t="s">
        <v>260</v>
      </c>
      <c r="G297" s="1" t="s">
        <v>396</v>
      </c>
      <c r="H297" s="1" t="s">
        <v>206</v>
      </c>
      <c r="I297" s="1" t="s">
        <v>206</v>
      </c>
    </row>
    <row r="298" customFormat="false" ht="53" hidden="false" customHeight="true" outlineLevel="0" collapsed="false">
      <c r="A298" s="1" t="s">
        <v>274</v>
      </c>
      <c r="B298" s="1" t="s">
        <v>274</v>
      </c>
      <c r="C298" s="1" t="s">
        <v>274</v>
      </c>
      <c r="D298" s="1" t="s">
        <v>256</v>
      </c>
      <c r="E298" s="1" t="s">
        <v>256</v>
      </c>
      <c r="F298" s="1" t="s">
        <v>256</v>
      </c>
      <c r="G298" s="1" t="s">
        <v>397</v>
      </c>
      <c r="H298" s="1" t="s">
        <v>206</v>
      </c>
      <c r="I298" s="1" t="s">
        <v>206</v>
      </c>
    </row>
    <row r="299" customFormat="false" ht="53" hidden="false" customHeight="true" outlineLevel="0" collapsed="false">
      <c r="A299" s="1" t="s">
        <v>274</v>
      </c>
      <c r="B299" s="1" t="s">
        <v>274</v>
      </c>
      <c r="C299" s="1" t="s">
        <v>274</v>
      </c>
      <c r="D299" s="1" t="s">
        <v>258</v>
      </c>
      <c r="E299" s="1" t="s">
        <v>258</v>
      </c>
      <c r="F299" s="1" t="s">
        <v>258</v>
      </c>
      <c r="G299" s="1" t="s">
        <v>398</v>
      </c>
      <c r="H299" s="1" t="s">
        <v>206</v>
      </c>
      <c r="I299" s="1" t="s">
        <v>206</v>
      </c>
    </row>
    <row r="300" customFormat="false" ht="53" hidden="false" customHeight="true" outlineLevel="0" collapsed="false">
      <c r="A300" s="1" t="s">
        <v>274</v>
      </c>
      <c r="B300" s="1" t="s">
        <v>274</v>
      </c>
      <c r="C300" s="1" t="s">
        <v>274</v>
      </c>
      <c r="D300" s="1" t="s">
        <v>260</v>
      </c>
      <c r="E300" s="1" t="s">
        <v>260</v>
      </c>
      <c r="F300" s="1" t="s">
        <v>260</v>
      </c>
      <c r="G300" s="1" t="s">
        <v>399</v>
      </c>
      <c r="H300" s="1" t="s">
        <v>206</v>
      </c>
      <c r="I300" s="1" t="s">
        <v>206</v>
      </c>
    </row>
    <row r="301" customFormat="false" ht="53" hidden="false" customHeight="true" outlineLevel="0" collapsed="false">
      <c r="A301" s="1" t="s">
        <v>278</v>
      </c>
      <c r="B301" s="1" t="s">
        <v>278</v>
      </c>
      <c r="C301" s="1" t="s">
        <v>278</v>
      </c>
      <c r="D301" s="1" t="s">
        <v>256</v>
      </c>
      <c r="E301" s="1" t="s">
        <v>256</v>
      </c>
      <c r="F301" s="1" t="s">
        <v>256</v>
      </c>
      <c r="G301" s="1" t="s">
        <v>400</v>
      </c>
      <c r="H301" s="1" t="s">
        <v>206</v>
      </c>
      <c r="I301" s="1" t="s">
        <v>206</v>
      </c>
    </row>
    <row r="302" customFormat="false" ht="53" hidden="false" customHeight="true" outlineLevel="0" collapsed="false">
      <c r="A302" s="1" t="s">
        <v>278</v>
      </c>
      <c r="B302" s="1" t="s">
        <v>278</v>
      </c>
      <c r="C302" s="1" t="s">
        <v>278</v>
      </c>
      <c r="D302" s="1" t="s">
        <v>258</v>
      </c>
      <c r="E302" s="1" t="s">
        <v>258</v>
      </c>
      <c r="F302" s="1" t="s">
        <v>258</v>
      </c>
      <c r="G302" s="1" t="s">
        <v>401</v>
      </c>
      <c r="H302" s="1" t="s">
        <v>206</v>
      </c>
      <c r="I302" s="1" t="s">
        <v>206</v>
      </c>
    </row>
    <row r="303" customFormat="false" ht="53" hidden="false" customHeight="true" outlineLevel="0" collapsed="false">
      <c r="A303" s="1" t="s">
        <v>278</v>
      </c>
      <c r="B303" s="1" t="s">
        <v>278</v>
      </c>
      <c r="C303" s="1" t="s">
        <v>278</v>
      </c>
      <c r="D303" s="1" t="s">
        <v>260</v>
      </c>
      <c r="E303" s="1" t="s">
        <v>260</v>
      </c>
      <c r="F303" s="1" t="s">
        <v>260</v>
      </c>
      <c r="G303" s="1" t="s">
        <v>402</v>
      </c>
      <c r="H303" s="1" t="s">
        <v>206</v>
      </c>
      <c r="I303" s="1" t="s">
        <v>206</v>
      </c>
    </row>
    <row r="304" customFormat="false" ht="53" hidden="false" customHeight="true" outlineLevel="0" collapsed="false">
      <c r="A304" s="1" t="s">
        <v>282</v>
      </c>
      <c r="B304" s="1" t="s">
        <v>282</v>
      </c>
      <c r="C304" s="1" t="s">
        <v>282</v>
      </c>
      <c r="D304" s="1" t="s">
        <v>256</v>
      </c>
      <c r="E304" s="1" t="s">
        <v>256</v>
      </c>
      <c r="F304" s="1" t="s">
        <v>256</v>
      </c>
      <c r="G304" s="1" t="s">
        <v>403</v>
      </c>
      <c r="H304" s="1" t="s">
        <v>206</v>
      </c>
      <c r="I304" s="1" t="s">
        <v>206</v>
      </c>
    </row>
    <row r="305" customFormat="false" ht="53" hidden="false" customHeight="true" outlineLevel="0" collapsed="false">
      <c r="A305" s="1" t="s">
        <v>282</v>
      </c>
      <c r="B305" s="1" t="s">
        <v>282</v>
      </c>
      <c r="C305" s="1" t="s">
        <v>282</v>
      </c>
      <c r="D305" s="1" t="s">
        <v>258</v>
      </c>
      <c r="E305" s="1" t="s">
        <v>258</v>
      </c>
      <c r="F305" s="1" t="s">
        <v>258</v>
      </c>
      <c r="G305" s="1" t="s">
        <v>404</v>
      </c>
      <c r="H305" s="1" t="s">
        <v>206</v>
      </c>
      <c r="I305" s="1" t="s">
        <v>206</v>
      </c>
    </row>
    <row r="306" customFormat="false" ht="53" hidden="false" customHeight="true" outlineLevel="0" collapsed="false">
      <c r="A306" s="1" t="s">
        <v>282</v>
      </c>
      <c r="B306" s="1" t="s">
        <v>282</v>
      </c>
      <c r="C306" s="1" t="s">
        <v>282</v>
      </c>
      <c r="D306" s="1" t="s">
        <v>260</v>
      </c>
      <c r="E306" s="1" t="s">
        <v>260</v>
      </c>
      <c r="F306" s="1" t="s">
        <v>260</v>
      </c>
      <c r="G306" s="1" t="s">
        <v>405</v>
      </c>
      <c r="H306" s="1" t="s">
        <v>206</v>
      </c>
      <c r="I306" s="1" t="s">
        <v>206</v>
      </c>
    </row>
    <row r="307" customFormat="false" ht="53" hidden="false" customHeight="true" outlineLevel="0" collapsed="false">
      <c r="A307" s="1" t="s">
        <v>286</v>
      </c>
      <c r="B307" s="1" t="s">
        <v>286</v>
      </c>
      <c r="C307" s="1" t="s">
        <v>286</v>
      </c>
      <c r="D307" s="1" t="s">
        <v>256</v>
      </c>
      <c r="E307" s="1" t="s">
        <v>256</v>
      </c>
      <c r="F307" s="1" t="s">
        <v>256</v>
      </c>
      <c r="G307" s="1" t="s">
        <v>406</v>
      </c>
      <c r="H307" s="1" t="s">
        <v>206</v>
      </c>
      <c r="I307" s="1" t="s">
        <v>206</v>
      </c>
    </row>
    <row r="308" customFormat="false" ht="53" hidden="false" customHeight="true" outlineLevel="0" collapsed="false">
      <c r="A308" s="1" t="s">
        <v>286</v>
      </c>
      <c r="B308" s="1" t="s">
        <v>286</v>
      </c>
      <c r="C308" s="1" t="s">
        <v>286</v>
      </c>
      <c r="D308" s="1" t="s">
        <v>258</v>
      </c>
      <c r="E308" s="1" t="s">
        <v>258</v>
      </c>
      <c r="F308" s="1" t="s">
        <v>258</v>
      </c>
      <c r="G308" s="1" t="s">
        <v>407</v>
      </c>
      <c r="H308" s="1" t="s">
        <v>206</v>
      </c>
      <c r="I308" s="1" t="s">
        <v>206</v>
      </c>
    </row>
    <row r="309" customFormat="false" ht="53" hidden="false" customHeight="true" outlineLevel="0" collapsed="false">
      <c r="A309" s="1" t="s">
        <v>286</v>
      </c>
      <c r="B309" s="1" t="s">
        <v>286</v>
      </c>
      <c r="C309" s="1" t="s">
        <v>286</v>
      </c>
      <c r="D309" s="1" t="s">
        <v>260</v>
      </c>
      <c r="E309" s="1" t="s">
        <v>260</v>
      </c>
      <c r="F309" s="1" t="s">
        <v>260</v>
      </c>
      <c r="G309" s="1" t="s">
        <v>408</v>
      </c>
      <c r="H309" s="1" t="s">
        <v>206</v>
      </c>
      <c r="I309" s="1" t="s">
        <v>206</v>
      </c>
    </row>
    <row r="310" customFormat="false" ht="53" hidden="false" customHeight="true" outlineLevel="0" collapsed="false">
      <c r="A310" s="1" t="s">
        <v>290</v>
      </c>
      <c r="B310" s="1" t="s">
        <v>290</v>
      </c>
      <c r="C310" s="1" t="s">
        <v>290</v>
      </c>
      <c r="D310" s="1" t="s">
        <v>256</v>
      </c>
      <c r="E310" s="1" t="s">
        <v>256</v>
      </c>
      <c r="F310" s="1" t="s">
        <v>256</v>
      </c>
      <c r="G310" s="1" t="s">
        <v>409</v>
      </c>
      <c r="H310" s="1" t="s">
        <v>206</v>
      </c>
      <c r="I310" s="1" t="s">
        <v>206</v>
      </c>
    </row>
    <row r="311" customFormat="false" ht="53" hidden="false" customHeight="true" outlineLevel="0" collapsed="false">
      <c r="A311" s="1" t="s">
        <v>290</v>
      </c>
      <c r="B311" s="1" t="s">
        <v>290</v>
      </c>
      <c r="C311" s="1" t="s">
        <v>290</v>
      </c>
      <c r="D311" s="1" t="s">
        <v>292</v>
      </c>
      <c r="E311" s="1" t="s">
        <v>292</v>
      </c>
      <c r="F311" s="1" t="s">
        <v>292</v>
      </c>
      <c r="G311" s="1" t="s">
        <v>410</v>
      </c>
      <c r="H311" s="1" t="s">
        <v>206</v>
      </c>
      <c r="I311" s="1" t="s">
        <v>206</v>
      </c>
    </row>
    <row r="312" customFormat="false" ht="53" hidden="false" customHeight="true" outlineLevel="0" collapsed="false">
      <c r="A312" s="1" t="s">
        <v>290</v>
      </c>
      <c r="B312" s="1" t="s">
        <v>290</v>
      </c>
      <c r="C312" s="1" t="s">
        <v>290</v>
      </c>
      <c r="D312" s="1" t="s">
        <v>294</v>
      </c>
      <c r="E312" s="1" t="s">
        <v>294</v>
      </c>
      <c r="F312" s="1" t="s">
        <v>294</v>
      </c>
      <c r="G312" s="1" t="s">
        <v>411</v>
      </c>
      <c r="H312" s="1" t="s">
        <v>206</v>
      </c>
      <c r="I312" s="1" t="s">
        <v>206</v>
      </c>
    </row>
    <row r="313" customFormat="false" ht="53" hidden="false" customHeight="true" outlineLevel="0" collapsed="false">
      <c r="A313" s="1" t="s">
        <v>296</v>
      </c>
      <c r="B313" s="1" t="s">
        <v>296</v>
      </c>
      <c r="C313" s="1" t="s">
        <v>296</v>
      </c>
      <c r="D313" s="1" t="s">
        <v>256</v>
      </c>
      <c r="E313" s="1" t="s">
        <v>256</v>
      </c>
      <c r="F313" s="1" t="s">
        <v>256</v>
      </c>
      <c r="G313" s="1" t="s">
        <v>412</v>
      </c>
      <c r="H313" s="1" t="s">
        <v>206</v>
      </c>
      <c r="I313" s="1" t="s">
        <v>206</v>
      </c>
    </row>
    <row r="314" customFormat="false" ht="53" hidden="false" customHeight="true" outlineLevel="0" collapsed="false">
      <c r="A314" s="1" t="s">
        <v>296</v>
      </c>
      <c r="B314" s="1" t="s">
        <v>296</v>
      </c>
      <c r="C314" s="1" t="s">
        <v>296</v>
      </c>
      <c r="D314" s="1" t="s">
        <v>258</v>
      </c>
      <c r="E314" s="1" t="s">
        <v>258</v>
      </c>
      <c r="F314" s="1" t="s">
        <v>258</v>
      </c>
      <c r="G314" s="1" t="s">
        <v>413</v>
      </c>
      <c r="H314" s="1" t="s">
        <v>206</v>
      </c>
      <c r="I314" s="1" t="s">
        <v>206</v>
      </c>
    </row>
    <row r="315" customFormat="false" ht="53" hidden="false" customHeight="true" outlineLevel="0" collapsed="false">
      <c r="A315" s="1" t="s">
        <v>296</v>
      </c>
      <c r="B315" s="1" t="s">
        <v>296</v>
      </c>
      <c r="C315" s="1" t="s">
        <v>296</v>
      </c>
      <c r="D315" s="1" t="s">
        <v>260</v>
      </c>
      <c r="E315" s="1" t="s">
        <v>260</v>
      </c>
      <c r="F315" s="1" t="s">
        <v>260</v>
      </c>
      <c r="G315" s="1" t="s">
        <v>414</v>
      </c>
      <c r="H315" s="1" t="s">
        <v>206</v>
      </c>
      <c r="I315" s="1" t="s">
        <v>206</v>
      </c>
    </row>
    <row r="316" customFormat="false" ht="53" hidden="false" customHeight="true" outlineLevel="0" collapsed="false">
      <c r="A316" s="1" t="s">
        <v>300</v>
      </c>
      <c r="B316" s="1" t="s">
        <v>300</v>
      </c>
      <c r="C316" s="1" t="s">
        <v>300</v>
      </c>
      <c r="D316" s="1" t="s">
        <v>256</v>
      </c>
      <c r="E316" s="1" t="s">
        <v>256</v>
      </c>
      <c r="F316" s="1" t="s">
        <v>256</v>
      </c>
      <c r="G316" s="1" t="s">
        <v>415</v>
      </c>
      <c r="H316" s="1" t="s">
        <v>206</v>
      </c>
      <c r="I316" s="1" t="s">
        <v>206</v>
      </c>
    </row>
    <row r="317" customFormat="false" ht="53" hidden="false" customHeight="true" outlineLevel="0" collapsed="false">
      <c r="A317" s="1" t="s">
        <v>300</v>
      </c>
      <c r="B317" s="1" t="s">
        <v>300</v>
      </c>
      <c r="C317" s="1" t="s">
        <v>300</v>
      </c>
      <c r="D317" s="1" t="s">
        <v>258</v>
      </c>
      <c r="E317" s="1" t="s">
        <v>258</v>
      </c>
      <c r="F317" s="1" t="s">
        <v>258</v>
      </c>
      <c r="G317" s="1" t="s">
        <v>416</v>
      </c>
      <c r="H317" s="1" t="s">
        <v>206</v>
      </c>
      <c r="I317" s="1" t="s">
        <v>206</v>
      </c>
    </row>
    <row r="318" customFormat="false" ht="53" hidden="false" customHeight="true" outlineLevel="0" collapsed="false">
      <c r="A318" s="1" t="s">
        <v>300</v>
      </c>
      <c r="B318" s="1" t="s">
        <v>300</v>
      </c>
      <c r="C318" s="1" t="s">
        <v>300</v>
      </c>
      <c r="D318" s="1" t="s">
        <v>260</v>
      </c>
      <c r="E318" s="1" t="s">
        <v>260</v>
      </c>
      <c r="F318" s="1" t="s">
        <v>260</v>
      </c>
      <c r="G318" s="1" t="s">
        <v>417</v>
      </c>
      <c r="H318" s="1" t="s">
        <v>206</v>
      </c>
      <c r="I318" s="1" t="s">
        <v>206</v>
      </c>
    </row>
    <row r="319" customFormat="false" ht="27" hidden="false" customHeight="true" outlineLevel="0" collapsed="false">
      <c r="A319" s="1"/>
      <c r="B319" s="1"/>
      <c r="C319" s="1"/>
      <c r="D319" s="1"/>
      <c r="E319" s="1"/>
      <c r="F319" s="1"/>
      <c r="G319" s="1"/>
      <c r="H319" s="1"/>
      <c r="I319" s="1"/>
    </row>
    <row r="320" customFormat="false" ht="31" hidden="false" customHeight="true" outlineLevel="0" collapsed="false">
      <c r="A320" s="10" t="s">
        <v>304</v>
      </c>
      <c r="B320" s="10" t="s">
        <v>304</v>
      </c>
      <c r="C320" s="10" t="s">
        <v>304</v>
      </c>
      <c r="D320" s="10" t="s">
        <v>304</v>
      </c>
      <c r="E320" s="10" t="s">
        <v>304</v>
      </c>
      <c r="F320" s="10" t="s">
        <v>304</v>
      </c>
      <c r="G320" s="10" t="s">
        <v>304</v>
      </c>
      <c r="H320" s="10" t="s">
        <v>304</v>
      </c>
      <c r="I320" s="1"/>
    </row>
    <row r="321" customFormat="false" ht="28" hidden="false" customHeight="true" outlineLevel="0" collapsed="false">
      <c r="A321" s="4" t="s">
        <v>305</v>
      </c>
      <c r="B321" s="4" t="s">
        <v>305</v>
      </c>
      <c r="C321" s="4" t="s">
        <v>305</v>
      </c>
      <c r="D321" s="4" t="s">
        <v>305</v>
      </c>
      <c r="E321" s="4" t="s">
        <v>305</v>
      </c>
      <c r="F321" s="4" t="s">
        <v>305</v>
      </c>
      <c r="G321" s="4" t="s">
        <v>305</v>
      </c>
      <c r="H321" s="4" t="s">
        <v>305</v>
      </c>
      <c r="I321" s="4" t="s">
        <v>305</v>
      </c>
    </row>
    <row r="322" customFormat="false" ht="27" hidden="false" customHeight="true" outlineLevel="0" collapsed="false">
      <c r="A322" s="1"/>
      <c r="B322" s="1"/>
      <c r="C322" s="1"/>
      <c r="D322" s="1"/>
      <c r="E322" s="1"/>
      <c r="F322" s="1"/>
      <c r="G322" s="1"/>
      <c r="H322" s="1"/>
      <c r="I322" s="1"/>
    </row>
    <row r="323" customFormat="false" ht="27" hidden="false" customHeight="true" outlineLevel="0" collapsed="false">
      <c r="A323" s="1"/>
      <c r="B323" s="1"/>
      <c r="C323" s="1"/>
      <c r="D323" s="1"/>
      <c r="E323" s="1"/>
      <c r="F323" s="1"/>
      <c r="G323" s="1"/>
      <c r="H323" s="1"/>
      <c r="I323" s="1"/>
    </row>
    <row r="324" customFormat="false" ht="27" hidden="false" customHeight="true" outlineLevel="0" collapsed="false">
      <c r="A324" s="1"/>
      <c r="B324" s="1"/>
      <c r="C324" s="1"/>
      <c r="D324" s="1"/>
      <c r="E324" s="1"/>
      <c r="F324" s="1"/>
      <c r="G324" s="1"/>
      <c r="H324" s="1"/>
      <c r="I324" s="1"/>
    </row>
    <row r="325" customFormat="false" ht="35" hidden="false" customHeight="true" outlineLevel="0" collapsed="false">
      <c r="A325" s="2" t="s">
        <v>418</v>
      </c>
      <c r="B325" s="2" t="s">
        <v>418</v>
      </c>
      <c r="C325" s="2" t="s">
        <v>418</v>
      </c>
      <c r="D325" s="2" t="s">
        <v>418</v>
      </c>
      <c r="E325" s="2" t="s">
        <v>418</v>
      </c>
      <c r="F325" s="2" t="s">
        <v>418</v>
      </c>
      <c r="G325" s="2" t="s">
        <v>418</v>
      </c>
      <c r="H325" s="2" t="s">
        <v>418</v>
      </c>
      <c r="I325" s="3" t="str">
        <f aca="false">HYPERLINK("#'Главная'!A11","На главную")</f>
        <v>На главную</v>
      </c>
    </row>
    <row r="326" customFormat="false" ht="28" hidden="false" customHeight="true" outlineLevel="0" collapsed="false">
      <c r="A326" s="4" t="s">
        <v>206</v>
      </c>
      <c r="B326" s="4" t="s">
        <v>206</v>
      </c>
      <c r="C326" s="4" t="s">
        <v>206</v>
      </c>
      <c r="D326" s="4" t="s">
        <v>206</v>
      </c>
      <c r="E326" s="4" t="s">
        <v>206</v>
      </c>
      <c r="F326" s="4" t="s">
        <v>206</v>
      </c>
      <c r="G326" s="4" t="s">
        <v>206</v>
      </c>
      <c r="H326" s="4" t="s">
        <v>206</v>
      </c>
      <c r="I326" s="4" t="s">
        <v>206</v>
      </c>
    </row>
    <row r="327" customFormat="false" ht="27" hidden="false" customHeight="true" outlineLevel="0" collapsed="false">
      <c r="A327" s="3" t="str">
        <f aca="false">HYPERLINK("#'Главная'!A11","Список моделей")</f>
        <v>Список моделей</v>
      </c>
      <c r="B327" s="1"/>
      <c r="C327" s="3" t="str">
        <f aca="false">HYPERLINK("#'Данные моделей'!A328","Характеристики")</f>
        <v>Характеристики</v>
      </c>
      <c r="D327" s="1"/>
      <c r="E327" s="1"/>
      <c r="F327" s="3" t="str">
        <f aca="false">HYPERLINK("#'Данные моделей'!A364","Рабочие точки")</f>
        <v>Рабочие точки</v>
      </c>
      <c r="G327" s="1"/>
      <c r="H327" s="3" t="str">
        <f aca="false">HYPERLINK("#'Данные моделей'!A400","Карты")</f>
        <v>Карты</v>
      </c>
      <c r="I327" s="1"/>
    </row>
    <row r="328" customFormat="false" ht="31" hidden="false" customHeight="true" outlineLevel="0" collapsed="false">
      <c r="A328" s="10" t="s">
        <v>9</v>
      </c>
      <c r="B328" s="10" t="s">
        <v>9</v>
      </c>
      <c r="C328" s="10" t="s">
        <v>9</v>
      </c>
      <c r="D328" s="10" t="s">
        <v>9</v>
      </c>
      <c r="E328" s="10" t="s">
        <v>9</v>
      </c>
      <c r="F328" s="10" t="s">
        <v>9</v>
      </c>
      <c r="G328" s="10" t="s">
        <v>9</v>
      </c>
      <c r="H328" s="10" t="s">
        <v>9</v>
      </c>
      <c r="I328" s="1"/>
    </row>
    <row r="329" customFormat="false" ht="28" hidden="false" customHeight="true" outlineLevel="0" collapsed="false">
      <c r="A329" s="11" t="s">
        <v>207</v>
      </c>
      <c r="B329" s="11" t="s">
        <v>207</v>
      </c>
      <c r="C329" s="11" t="s">
        <v>207</v>
      </c>
      <c r="D329" s="11" t="s">
        <v>207</v>
      </c>
      <c r="E329" s="11" t="s">
        <v>208</v>
      </c>
      <c r="F329" s="11" t="s">
        <v>208</v>
      </c>
      <c r="G329" s="11" t="s">
        <v>208</v>
      </c>
      <c r="H329" s="11"/>
      <c r="I329" s="11"/>
    </row>
    <row r="330" customFormat="false" ht="28" hidden="false" customHeight="true" outlineLevel="0" collapsed="false">
      <c r="A330" s="11" t="s">
        <v>8</v>
      </c>
      <c r="B330" s="11" t="s">
        <v>8</v>
      </c>
      <c r="C330" s="11" t="s">
        <v>8</v>
      </c>
      <c r="D330" s="11" t="s">
        <v>8</v>
      </c>
      <c r="E330" s="11" t="s">
        <v>16</v>
      </c>
      <c r="F330" s="11" t="s">
        <v>16</v>
      </c>
      <c r="G330" s="11" t="s">
        <v>16</v>
      </c>
      <c r="H330" s="11"/>
      <c r="I330" s="11"/>
    </row>
    <row r="331" customFormat="false" ht="28" hidden="false" customHeight="true" outlineLevel="0" collapsed="false">
      <c r="A331" s="11" t="s">
        <v>209</v>
      </c>
      <c r="B331" s="11" t="s">
        <v>209</v>
      </c>
      <c r="C331" s="11" t="s">
        <v>209</v>
      </c>
      <c r="D331" s="11" t="s">
        <v>209</v>
      </c>
      <c r="E331" s="11" t="s">
        <v>419</v>
      </c>
      <c r="F331" s="11" t="s">
        <v>419</v>
      </c>
      <c r="G331" s="11" t="s">
        <v>419</v>
      </c>
      <c r="H331" s="11"/>
      <c r="I331" s="11"/>
    </row>
    <row r="332" customFormat="false" ht="28" hidden="false" customHeight="true" outlineLevel="0" collapsed="false">
      <c r="A332" s="11" t="s">
        <v>211</v>
      </c>
      <c r="B332" s="11" t="s">
        <v>211</v>
      </c>
      <c r="C332" s="11" t="s">
        <v>211</v>
      </c>
      <c r="D332" s="11" t="s">
        <v>211</v>
      </c>
      <c r="E332" s="11" t="n">
        <v>200</v>
      </c>
      <c r="F332" s="11" t="n">
        <v>200</v>
      </c>
      <c r="G332" s="11" t="n">
        <v>200</v>
      </c>
      <c r="H332" s="11"/>
      <c r="I332" s="11"/>
    </row>
    <row r="333" customFormat="false" ht="28" hidden="false" customHeight="true" outlineLevel="0" collapsed="false">
      <c r="A333" s="11" t="s">
        <v>8</v>
      </c>
      <c r="B333" s="11" t="s">
        <v>8</v>
      </c>
      <c r="C333" s="11" t="s">
        <v>8</v>
      </c>
      <c r="D333" s="11" t="s">
        <v>8</v>
      </c>
      <c r="E333" s="11" t="s">
        <v>16</v>
      </c>
      <c r="F333" s="11" t="s">
        <v>16</v>
      </c>
      <c r="G333" s="11" t="s">
        <v>16</v>
      </c>
      <c r="H333" s="11"/>
      <c r="I333" s="11"/>
    </row>
    <row r="334" customFormat="false" ht="28" hidden="false" customHeight="true" outlineLevel="0" collapsed="false">
      <c r="A334" s="11" t="s">
        <v>212</v>
      </c>
      <c r="B334" s="11" t="s">
        <v>212</v>
      </c>
      <c r="C334" s="11" t="s">
        <v>212</v>
      </c>
      <c r="D334" s="11" t="s">
        <v>212</v>
      </c>
      <c r="E334" s="11" t="n">
        <v>7.5</v>
      </c>
      <c r="F334" s="11" t="n">
        <v>7.5</v>
      </c>
      <c r="G334" s="11" t="n">
        <v>7.5</v>
      </c>
      <c r="H334" s="11"/>
      <c r="I334" s="11"/>
    </row>
    <row r="335" customFormat="false" ht="28" hidden="false" customHeight="true" outlineLevel="0" collapsed="false">
      <c r="A335" s="11" t="s">
        <v>213</v>
      </c>
      <c r="B335" s="11" t="s">
        <v>213</v>
      </c>
      <c r="C335" s="11" t="s">
        <v>213</v>
      </c>
      <c r="D335" s="11" t="s">
        <v>213</v>
      </c>
      <c r="E335" s="11" t="n">
        <v>32</v>
      </c>
      <c r="F335" s="11" t="n">
        <v>32</v>
      </c>
      <c r="G335" s="11" t="n">
        <v>32</v>
      </c>
      <c r="H335" s="11"/>
      <c r="I335" s="11"/>
    </row>
    <row r="336" customFormat="false" ht="28" hidden="false" customHeight="true" outlineLevel="0" collapsed="false">
      <c r="A336" s="11" t="s">
        <v>214</v>
      </c>
      <c r="B336" s="11" t="s">
        <v>214</v>
      </c>
      <c r="C336" s="11" t="s">
        <v>214</v>
      </c>
      <c r="D336" s="11" t="s">
        <v>214</v>
      </c>
      <c r="E336" s="11" t="s">
        <v>215</v>
      </c>
      <c r="F336" s="11" t="s">
        <v>215</v>
      </c>
      <c r="G336" s="11" t="s">
        <v>215</v>
      </c>
      <c r="H336" s="11"/>
      <c r="I336" s="11"/>
    </row>
    <row r="337" customFormat="false" ht="28" hidden="false" customHeight="true" outlineLevel="0" collapsed="false">
      <c r="A337" s="11" t="s">
        <v>216</v>
      </c>
      <c r="B337" s="11" t="s">
        <v>216</v>
      </c>
      <c r="C337" s="11" t="s">
        <v>216</v>
      </c>
      <c r="D337" s="11" t="s">
        <v>216</v>
      </c>
      <c r="E337" s="11" t="n">
        <v>3.1</v>
      </c>
      <c r="F337" s="11" t="n">
        <v>3.1</v>
      </c>
      <c r="G337" s="11" t="n">
        <v>3.1</v>
      </c>
      <c r="H337" s="11"/>
      <c r="I337" s="11"/>
    </row>
    <row r="338" customFormat="false" ht="28" hidden="false" customHeight="true" outlineLevel="0" collapsed="false">
      <c r="A338" s="11" t="s">
        <v>217</v>
      </c>
      <c r="B338" s="11" t="s">
        <v>217</v>
      </c>
      <c r="C338" s="11" t="s">
        <v>217</v>
      </c>
      <c r="D338" s="11" t="s">
        <v>217</v>
      </c>
      <c r="E338" s="11" t="s">
        <v>218</v>
      </c>
      <c r="F338" s="11" t="s">
        <v>218</v>
      </c>
      <c r="G338" s="11" t="s">
        <v>218</v>
      </c>
      <c r="H338" s="11"/>
      <c r="I338" s="11"/>
    </row>
    <row r="339" customFormat="false" ht="28" hidden="false" customHeight="true" outlineLevel="0" collapsed="false">
      <c r="A339" s="11" t="s">
        <v>219</v>
      </c>
      <c r="B339" s="11" t="s">
        <v>219</v>
      </c>
      <c r="C339" s="11" t="s">
        <v>219</v>
      </c>
      <c r="D339" s="11" t="s">
        <v>219</v>
      </c>
      <c r="E339" s="11" t="s">
        <v>220</v>
      </c>
      <c r="F339" s="11" t="s">
        <v>220</v>
      </c>
      <c r="G339" s="11" t="s">
        <v>220</v>
      </c>
      <c r="H339" s="11"/>
      <c r="I339" s="11"/>
    </row>
    <row r="340" customFormat="false" ht="28" hidden="false" customHeight="true" outlineLevel="0" collapsed="false">
      <c r="A340" s="11" t="s">
        <v>221</v>
      </c>
      <c r="B340" s="11" t="s">
        <v>221</v>
      </c>
      <c r="C340" s="11" t="s">
        <v>221</v>
      </c>
      <c r="D340" s="11" t="s">
        <v>221</v>
      </c>
      <c r="E340" s="11" t="s">
        <v>419</v>
      </c>
      <c r="F340" s="11" t="s">
        <v>419</v>
      </c>
      <c r="G340" s="11" t="s">
        <v>419</v>
      </c>
      <c r="H340" s="11"/>
      <c r="I340" s="11"/>
    </row>
    <row r="341" customFormat="false" ht="28" hidden="false" customHeight="true" outlineLevel="0" collapsed="false">
      <c r="A341" s="11" t="s">
        <v>222</v>
      </c>
      <c r="B341" s="11" t="s">
        <v>222</v>
      </c>
      <c r="C341" s="11" t="s">
        <v>222</v>
      </c>
      <c r="D341" s="11" t="s">
        <v>222</v>
      </c>
      <c r="E341" s="11" t="n">
        <v>200</v>
      </c>
      <c r="F341" s="11" t="n">
        <v>200</v>
      </c>
      <c r="G341" s="11" t="n">
        <v>200</v>
      </c>
      <c r="H341" s="11"/>
      <c r="I341" s="11"/>
    </row>
    <row r="342" customFormat="false" ht="28" hidden="false" customHeight="true" outlineLevel="0" collapsed="false">
      <c r="A342" s="11" t="s">
        <v>223</v>
      </c>
      <c r="B342" s="11" t="s">
        <v>223</v>
      </c>
      <c r="C342" s="11" t="s">
        <v>223</v>
      </c>
      <c r="D342" s="11" t="s">
        <v>223</v>
      </c>
      <c r="E342" s="11" t="n">
        <v>12.75</v>
      </c>
      <c r="F342" s="11" t="n">
        <v>12.75</v>
      </c>
      <c r="G342" s="11" t="n">
        <v>12.75</v>
      </c>
      <c r="H342" s="11"/>
      <c r="I342" s="11"/>
    </row>
    <row r="343" customFormat="false" ht="28" hidden="false" customHeight="true" outlineLevel="0" collapsed="false">
      <c r="A343" s="11" t="s">
        <v>224</v>
      </c>
      <c r="B343" s="11" t="s">
        <v>224</v>
      </c>
      <c r="C343" s="11" t="s">
        <v>224</v>
      </c>
      <c r="D343" s="11" t="s">
        <v>224</v>
      </c>
      <c r="E343" s="11" t="s">
        <v>383</v>
      </c>
      <c r="F343" s="11" t="s">
        <v>383</v>
      </c>
      <c r="G343" s="11" t="s">
        <v>383</v>
      </c>
      <c r="H343" s="11"/>
      <c r="I343" s="11"/>
    </row>
    <row r="344" customFormat="false" ht="28" hidden="false" customHeight="true" outlineLevel="0" collapsed="false">
      <c r="A344" s="11" t="s">
        <v>226</v>
      </c>
      <c r="B344" s="11" t="s">
        <v>226</v>
      </c>
      <c r="C344" s="11" t="s">
        <v>226</v>
      </c>
      <c r="D344" s="11" t="s">
        <v>226</v>
      </c>
      <c r="E344" s="11" t="n">
        <v>4.65</v>
      </c>
      <c r="F344" s="11" t="n">
        <v>4.65</v>
      </c>
      <c r="G344" s="11" t="n">
        <v>4.65</v>
      </c>
      <c r="H344" s="11"/>
      <c r="I344" s="11"/>
    </row>
    <row r="345" customFormat="false" ht="28" hidden="false" customHeight="true" outlineLevel="0" collapsed="false">
      <c r="A345" s="11" t="s">
        <v>227</v>
      </c>
      <c r="B345" s="11" t="s">
        <v>227</v>
      </c>
      <c r="C345" s="11" t="s">
        <v>227</v>
      </c>
      <c r="D345" s="11" t="s">
        <v>227</v>
      </c>
      <c r="E345" s="11" t="s">
        <v>228</v>
      </c>
      <c r="F345" s="11" t="s">
        <v>228</v>
      </c>
      <c r="G345" s="11" t="s">
        <v>228</v>
      </c>
      <c r="H345" s="11"/>
      <c r="I345" s="11"/>
    </row>
    <row r="346" customFormat="false" ht="28" hidden="false" customHeight="true" outlineLevel="0" collapsed="false">
      <c r="A346" s="11" t="s">
        <v>229</v>
      </c>
      <c r="B346" s="11" t="s">
        <v>229</v>
      </c>
      <c r="C346" s="11" t="s">
        <v>229</v>
      </c>
      <c r="D346" s="11" t="s">
        <v>229</v>
      </c>
      <c r="E346" s="11" t="n">
        <v>46</v>
      </c>
      <c r="F346" s="11" t="n">
        <v>46</v>
      </c>
      <c r="G346" s="11" t="n">
        <v>46</v>
      </c>
      <c r="H346" s="11"/>
      <c r="I346" s="11"/>
    </row>
    <row r="347" customFormat="false" ht="28" hidden="false" customHeight="true" outlineLevel="0" collapsed="false">
      <c r="A347" s="11" t="s">
        <v>230</v>
      </c>
      <c r="B347" s="11" t="s">
        <v>230</v>
      </c>
      <c r="C347" s="11" t="s">
        <v>230</v>
      </c>
      <c r="D347" s="11" t="s">
        <v>230</v>
      </c>
      <c r="E347" s="11" t="n">
        <v>36.5</v>
      </c>
      <c r="F347" s="11" t="n">
        <v>36.5</v>
      </c>
      <c r="G347" s="11" t="n">
        <v>36.5</v>
      </c>
      <c r="H347" s="11"/>
      <c r="I347" s="11"/>
    </row>
    <row r="348" customFormat="false" ht="28" hidden="false" customHeight="true" outlineLevel="0" collapsed="false">
      <c r="A348" s="11" t="s">
        <v>231</v>
      </c>
      <c r="B348" s="11" t="s">
        <v>231</v>
      </c>
      <c r="C348" s="11" t="s">
        <v>231</v>
      </c>
      <c r="D348" s="11" t="s">
        <v>231</v>
      </c>
      <c r="E348" s="11" t="n">
        <v>32</v>
      </c>
      <c r="F348" s="11" t="n">
        <v>32</v>
      </c>
      <c r="G348" s="11" t="n">
        <v>32</v>
      </c>
      <c r="H348" s="11"/>
      <c r="I348" s="11"/>
    </row>
    <row r="349" customFormat="false" ht="28" hidden="false" customHeight="true" outlineLevel="0" collapsed="false">
      <c r="A349" s="11" t="s">
        <v>232</v>
      </c>
      <c r="B349" s="11" t="s">
        <v>232</v>
      </c>
      <c r="C349" s="11" t="s">
        <v>232</v>
      </c>
      <c r="D349" s="11" t="s">
        <v>232</v>
      </c>
      <c r="E349" s="11" t="n">
        <v>60</v>
      </c>
      <c r="F349" s="11" t="n">
        <v>60</v>
      </c>
      <c r="G349" s="11" t="n">
        <v>60</v>
      </c>
      <c r="H349" s="11"/>
      <c r="I349" s="11"/>
    </row>
    <row r="350" customFormat="false" ht="28" hidden="false" customHeight="true" outlineLevel="0" collapsed="false">
      <c r="A350" s="11" t="s">
        <v>233</v>
      </c>
      <c r="B350" s="11" t="s">
        <v>233</v>
      </c>
      <c r="C350" s="11" t="s">
        <v>233</v>
      </c>
      <c r="D350" s="11" t="s">
        <v>233</v>
      </c>
      <c r="E350" s="11" t="n">
        <v>11.93</v>
      </c>
      <c r="F350" s="11" t="n">
        <v>11.93</v>
      </c>
      <c r="G350" s="11" t="n">
        <v>11.93</v>
      </c>
      <c r="H350" s="11"/>
      <c r="I350" s="11"/>
    </row>
    <row r="351" customFormat="false" ht="28" hidden="false" customHeight="true" outlineLevel="0" collapsed="false">
      <c r="A351" s="11" t="s">
        <v>234</v>
      </c>
      <c r="B351" s="11" t="s">
        <v>234</v>
      </c>
      <c r="C351" s="11" t="s">
        <v>234</v>
      </c>
      <c r="D351" s="11" t="s">
        <v>234</v>
      </c>
      <c r="E351" s="11" t="s">
        <v>384</v>
      </c>
      <c r="F351" s="11" t="s">
        <v>384</v>
      </c>
      <c r="G351" s="11" t="s">
        <v>384</v>
      </c>
      <c r="H351" s="11"/>
      <c r="I351" s="11"/>
    </row>
    <row r="352" customFormat="false" ht="28" hidden="false" customHeight="true" outlineLevel="0" collapsed="false">
      <c r="A352" s="11" t="s">
        <v>236</v>
      </c>
      <c r="B352" s="11" t="s">
        <v>236</v>
      </c>
      <c r="C352" s="11" t="s">
        <v>236</v>
      </c>
      <c r="D352" s="11" t="s">
        <v>236</v>
      </c>
      <c r="E352" s="11" t="n">
        <v>3.67</v>
      </c>
      <c r="F352" s="11" t="n">
        <v>3.67</v>
      </c>
      <c r="G352" s="11" t="n">
        <v>3.67</v>
      </c>
      <c r="H352" s="11"/>
      <c r="I352" s="11"/>
    </row>
    <row r="353" customFormat="false" ht="28" hidden="false" customHeight="true" outlineLevel="0" collapsed="false">
      <c r="A353" s="11" t="s">
        <v>237</v>
      </c>
      <c r="B353" s="11" t="s">
        <v>237</v>
      </c>
      <c r="C353" s="11" t="s">
        <v>237</v>
      </c>
      <c r="D353" s="11" t="s">
        <v>237</v>
      </c>
      <c r="E353" s="11" t="s">
        <v>238</v>
      </c>
      <c r="F353" s="11" t="s">
        <v>238</v>
      </c>
      <c r="G353" s="11" t="s">
        <v>238</v>
      </c>
      <c r="H353" s="11"/>
      <c r="I353" s="11"/>
    </row>
    <row r="354" customFormat="false" ht="28" hidden="false" customHeight="true" outlineLevel="0" collapsed="false">
      <c r="A354" s="11" t="s">
        <v>239</v>
      </c>
      <c r="B354" s="11" t="s">
        <v>239</v>
      </c>
      <c r="C354" s="11" t="s">
        <v>239</v>
      </c>
      <c r="D354" s="11" t="s">
        <v>239</v>
      </c>
      <c r="E354" s="11" t="n">
        <v>46</v>
      </c>
      <c r="F354" s="11" t="n">
        <v>46</v>
      </c>
      <c r="G354" s="11" t="n">
        <v>46</v>
      </c>
      <c r="H354" s="11"/>
      <c r="I354" s="11"/>
    </row>
    <row r="355" customFormat="false" ht="28" hidden="false" customHeight="true" outlineLevel="0" collapsed="false">
      <c r="A355" s="11" t="s">
        <v>240</v>
      </c>
      <c r="B355" s="11" t="s">
        <v>240</v>
      </c>
      <c r="C355" s="11" t="s">
        <v>240</v>
      </c>
      <c r="D355" s="11" t="s">
        <v>240</v>
      </c>
      <c r="E355" s="11" t="n">
        <v>36.5</v>
      </c>
      <c r="F355" s="11" t="n">
        <v>36.5</v>
      </c>
      <c r="G355" s="11" t="n">
        <v>36.5</v>
      </c>
      <c r="H355" s="11"/>
      <c r="I355" s="11"/>
    </row>
    <row r="356" customFormat="false" ht="28" hidden="false" customHeight="true" outlineLevel="0" collapsed="false">
      <c r="A356" s="11" t="s">
        <v>241</v>
      </c>
      <c r="B356" s="11" t="s">
        <v>241</v>
      </c>
      <c r="C356" s="11" t="s">
        <v>241</v>
      </c>
      <c r="D356" s="11" t="s">
        <v>241</v>
      </c>
      <c r="E356" s="11" t="n">
        <v>32</v>
      </c>
      <c r="F356" s="11" t="n">
        <v>32</v>
      </c>
      <c r="G356" s="11" t="n">
        <v>32</v>
      </c>
      <c r="H356" s="11"/>
      <c r="I356" s="11"/>
    </row>
    <row r="357" customFormat="false" ht="28" hidden="false" customHeight="true" outlineLevel="0" collapsed="false">
      <c r="A357" s="11" t="s">
        <v>242</v>
      </c>
      <c r="B357" s="11" t="s">
        <v>242</v>
      </c>
      <c r="C357" s="11" t="s">
        <v>242</v>
      </c>
      <c r="D357" s="11" t="s">
        <v>242</v>
      </c>
      <c r="E357" s="11" t="n">
        <v>60</v>
      </c>
      <c r="F357" s="11" t="n">
        <v>60</v>
      </c>
      <c r="G357" s="11" t="n">
        <v>60</v>
      </c>
      <c r="H357" s="11"/>
      <c r="I357" s="11"/>
    </row>
    <row r="358" customFormat="false" ht="28" hidden="false" customHeight="true" outlineLevel="0" collapsed="false">
      <c r="A358" s="11" t="s">
        <v>243</v>
      </c>
      <c r="B358" s="11" t="s">
        <v>243</v>
      </c>
      <c r="C358" s="11" t="s">
        <v>243</v>
      </c>
      <c r="D358" s="11" t="s">
        <v>243</v>
      </c>
      <c r="E358" s="11" t="n">
        <v>1.5</v>
      </c>
      <c r="F358" s="11" t="n">
        <v>1.5</v>
      </c>
      <c r="G358" s="11" t="n">
        <v>1.5</v>
      </c>
      <c r="H358" s="11"/>
      <c r="I358" s="11"/>
    </row>
    <row r="359" customFormat="false" ht="28" hidden="false" customHeight="true" outlineLevel="0" collapsed="false">
      <c r="A359" s="11" t="s">
        <v>244</v>
      </c>
      <c r="B359" s="11" t="s">
        <v>244</v>
      </c>
      <c r="C359" s="11" t="s">
        <v>244</v>
      </c>
      <c r="D359" s="11" t="s">
        <v>244</v>
      </c>
      <c r="E359" s="11" t="n">
        <v>30</v>
      </c>
      <c r="F359" s="11" t="n">
        <v>30</v>
      </c>
      <c r="G359" s="11" t="n">
        <v>30</v>
      </c>
      <c r="H359" s="11"/>
      <c r="I359" s="11"/>
    </row>
    <row r="360" customFormat="false" ht="28" hidden="false" customHeight="true" outlineLevel="0" collapsed="false">
      <c r="A360" s="11" t="s">
        <v>245</v>
      </c>
      <c r="B360" s="11" t="s">
        <v>245</v>
      </c>
      <c r="C360" s="11" t="s">
        <v>245</v>
      </c>
      <c r="D360" s="11" t="s">
        <v>245</v>
      </c>
      <c r="E360" s="11" t="s">
        <v>246</v>
      </c>
      <c r="F360" s="11" t="s">
        <v>246</v>
      </c>
      <c r="G360" s="11" t="s">
        <v>246</v>
      </c>
      <c r="H360" s="11"/>
      <c r="I360" s="11"/>
    </row>
    <row r="361" customFormat="false" ht="28" hidden="false" customHeight="true" outlineLevel="0" collapsed="false">
      <c r="A361" s="11" t="s">
        <v>247</v>
      </c>
      <c r="B361" s="11" t="s">
        <v>247</v>
      </c>
      <c r="C361" s="11" t="s">
        <v>247</v>
      </c>
      <c r="D361" s="11" t="s">
        <v>247</v>
      </c>
      <c r="E361" s="11" t="s">
        <v>420</v>
      </c>
      <c r="F361" s="11" t="s">
        <v>420</v>
      </c>
      <c r="G361" s="11" t="s">
        <v>420</v>
      </c>
      <c r="H361" s="11"/>
      <c r="I361" s="11"/>
    </row>
    <row r="362" customFormat="false" ht="28" hidden="false" customHeight="true" outlineLevel="0" collapsed="false">
      <c r="A362" s="11" t="s">
        <v>249</v>
      </c>
      <c r="B362" s="11" t="s">
        <v>249</v>
      </c>
      <c r="C362" s="11" t="s">
        <v>249</v>
      </c>
      <c r="D362" s="11" t="s">
        <v>249</v>
      </c>
      <c r="E362" s="11" t="n">
        <v>250</v>
      </c>
      <c r="F362" s="11" t="n">
        <v>250</v>
      </c>
      <c r="G362" s="11" t="n">
        <v>250</v>
      </c>
      <c r="H362" s="11"/>
      <c r="I362" s="11"/>
    </row>
    <row r="363" customFormat="false" ht="27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</row>
    <row r="364" customFormat="false" ht="31" hidden="false" customHeight="true" outlineLevel="0" collapsed="false">
      <c r="A364" s="10" t="s">
        <v>250</v>
      </c>
      <c r="B364" s="10" t="s">
        <v>250</v>
      </c>
      <c r="C364" s="10" t="s">
        <v>250</v>
      </c>
      <c r="D364" s="10" t="s">
        <v>250</v>
      </c>
      <c r="E364" s="10" t="s">
        <v>250</v>
      </c>
      <c r="F364" s="10" t="s">
        <v>250</v>
      </c>
      <c r="G364" s="10" t="s">
        <v>250</v>
      </c>
      <c r="H364" s="10" t="s">
        <v>250</v>
      </c>
      <c r="I364" s="3" t="str">
        <f aca="false">HYPERLINK("#'Главная'!A11","На главную")</f>
        <v>На главную</v>
      </c>
    </row>
    <row r="365" customFormat="false" ht="34" hidden="false" customHeight="true" outlineLevel="0" collapsed="false">
      <c r="A365" s="12" t="s">
        <v>251</v>
      </c>
      <c r="B365" s="12" t="s">
        <v>251</v>
      </c>
      <c r="C365" s="12" t="s">
        <v>251</v>
      </c>
      <c r="D365" s="12" t="s">
        <v>252</v>
      </c>
      <c r="E365" s="12" t="s">
        <v>252</v>
      </c>
      <c r="F365" s="12" t="s">
        <v>252</v>
      </c>
      <c r="G365" s="12" t="s">
        <v>253</v>
      </c>
      <c r="H365" s="12" t="s">
        <v>254</v>
      </c>
      <c r="I365" s="12" t="s">
        <v>254</v>
      </c>
    </row>
    <row r="366" customFormat="false" ht="53" hidden="false" customHeight="true" outlineLevel="0" collapsed="false">
      <c r="A366" s="1" t="s">
        <v>255</v>
      </c>
      <c r="B366" s="1" t="s">
        <v>255</v>
      </c>
      <c r="C366" s="1" t="s">
        <v>255</v>
      </c>
      <c r="D366" s="1" t="s">
        <v>256</v>
      </c>
      <c r="E366" s="1" t="s">
        <v>256</v>
      </c>
      <c r="F366" s="1" t="s">
        <v>256</v>
      </c>
      <c r="G366" s="1" t="s">
        <v>421</v>
      </c>
      <c r="H366" s="1" t="s">
        <v>206</v>
      </c>
      <c r="I366" s="1" t="s">
        <v>206</v>
      </c>
    </row>
    <row r="367" customFormat="false" ht="53" hidden="false" customHeight="true" outlineLevel="0" collapsed="false">
      <c r="A367" s="1" t="s">
        <v>255</v>
      </c>
      <c r="B367" s="1" t="s">
        <v>255</v>
      </c>
      <c r="C367" s="1" t="s">
        <v>255</v>
      </c>
      <c r="D367" s="1" t="s">
        <v>258</v>
      </c>
      <c r="E367" s="1" t="s">
        <v>258</v>
      </c>
      <c r="F367" s="1" t="s">
        <v>258</v>
      </c>
      <c r="G367" s="1" t="s">
        <v>422</v>
      </c>
      <c r="H367" s="1" t="s">
        <v>206</v>
      </c>
      <c r="I367" s="1" t="s">
        <v>206</v>
      </c>
    </row>
    <row r="368" customFormat="false" ht="53" hidden="false" customHeight="true" outlineLevel="0" collapsed="false">
      <c r="A368" s="1" t="s">
        <v>255</v>
      </c>
      <c r="B368" s="1" t="s">
        <v>255</v>
      </c>
      <c r="C368" s="1" t="s">
        <v>255</v>
      </c>
      <c r="D368" s="1" t="s">
        <v>260</v>
      </c>
      <c r="E368" s="1" t="s">
        <v>260</v>
      </c>
      <c r="F368" s="1" t="s">
        <v>260</v>
      </c>
      <c r="G368" s="1" t="s">
        <v>387</v>
      </c>
      <c r="H368" s="1" t="s">
        <v>206</v>
      </c>
      <c r="I368" s="1" t="s">
        <v>206</v>
      </c>
    </row>
    <row r="369" customFormat="false" ht="53" hidden="false" customHeight="true" outlineLevel="0" collapsed="false">
      <c r="A369" s="1" t="s">
        <v>262</v>
      </c>
      <c r="B369" s="1" t="s">
        <v>262</v>
      </c>
      <c r="C369" s="1" t="s">
        <v>262</v>
      </c>
      <c r="D369" s="1" t="s">
        <v>256</v>
      </c>
      <c r="E369" s="1" t="s">
        <v>256</v>
      </c>
      <c r="F369" s="1" t="s">
        <v>256</v>
      </c>
      <c r="G369" s="1" t="s">
        <v>423</v>
      </c>
      <c r="H369" s="1" t="s">
        <v>206</v>
      </c>
      <c r="I369" s="1" t="s">
        <v>206</v>
      </c>
    </row>
    <row r="370" customFormat="false" ht="53" hidden="false" customHeight="true" outlineLevel="0" collapsed="false">
      <c r="A370" s="1" t="s">
        <v>262</v>
      </c>
      <c r="B370" s="1" t="s">
        <v>262</v>
      </c>
      <c r="C370" s="1" t="s">
        <v>262</v>
      </c>
      <c r="D370" s="1" t="s">
        <v>258</v>
      </c>
      <c r="E370" s="1" t="s">
        <v>258</v>
      </c>
      <c r="F370" s="1" t="s">
        <v>258</v>
      </c>
      <c r="G370" s="1" t="s">
        <v>424</v>
      </c>
      <c r="H370" s="1" t="s">
        <v>206</v>
      </c>
      <c r="I370" s="1" t="s">
        <v>206</v>
      </c>
    </row>
    <row r="371" customFormat="false" ht="53" hidden="false" customHeight="true" outlineLevel="0" collapsed="false">
      <c r="A371" s="1" t="s">
        <v>262</v>
      </c>
      <c r="B371" s="1" t="s">
        <v>262</v>
      </c>
      <c r="C371" s="1" t="s">
        <v>262</v>
      </c>
      <c r="D371" s="1" t="s">
        <v>260</v>
      </c>
      <c r="E371" s="1" t="s">
        <v>260</v>
      </c>
      <c r="F371" s="1" t="s">
        <v>260</v>
      </c>
      <c r="G371" s="1" t="s">
        <v>390</v>
      </c>
      <c r="H371" s="1" t="s">
        <v>206</v>
      </c>
      <c r="I371" s="1" t="s">
        <v>206</v>
      </c>
    </row>
    <row r="372" customFormat="false" ht="53" hidden="false" customHeight="true" outlineLevel="0" collapsed="false">
      <c r="A372" s="1" t="s">
        <v>266</v>
      </c>
      <c r="B372" s="1" t="s">
        <v>266</v>
      </c>
      <c r="C372" s="1" t="s">
        <v>266</v>
      </c>
      <c r="D372" s="1" t="s">
        <v>256</v>
      </c>
      <c r="E372" s="1" t="s">
        <v>256</v>
      </c>
      <c r="F372" s="1" t="s">
        <v>256</v>
      </c>
      <c r="G372" s="1" t="s">
        <v>425</v>
      </c>
      <c r="H372" s="1" t="s">
        <v>206</v>
      </c>
      <c r="I372" s="1" t="s">
        <v>206</v>
      </c>
    </row>
    <row r="373" customFormat="false" ht="53" hidden="false" customHeight="true" outlineLevel="0" collapsed="false">
      <c r="A373" s="1" t="s">
        <v>266</v>
      </c>
      <c r="B373" s="1" t="s">
        <v>266</v>
      </c>
      <c r="C373" s="1" t="s">
        <v>266</v>
      </c>
      <c r="D373" s="1" t="s">
        <v>258</v>
      </c>
      <c r="E373" s="1" t="s">
        <v>258</v>
      </c>
      <c r="F373" s="1" t="s">
        <v>258</v>
      </c>
      <c r="G373" s="1" t="s">
        <v>426</v>
      </c>
      <c r="H373" s="1" t="s">
        <v>206</v>
      </c>
      <c r="I373" s="1" t="s">
        <v>206</v>
      </c>
    </row>
    <row r="374" customFormat="false" ht="53" hidden="false" customHeight="true" outlineLevel="0" collapsed="false">
      <c r="A374" s="1" t="s">
        <v>266</v>
      </c>
      <c r="B374" s="1" t="s">
        <v>266</v>
      </c>
      <c r="C374" s="1" t="s">
        <v>266</v>
      </c>
      <c r="D374" s="1" t="s">
        <v>260</v>
      </c>
      <c r="E374" s="1" t="s">
        <v>260</v>
      </c>
      <c r="F374" s="1" t="s">
        <v>260</v>
      </c>
      <c r="G374" s="1" t="s">
        <v>393</v>
      </c>
      <c r="H374" s="1" t="s">
        <v>206</v>
      </c>
      <c r="I374" s="1" t="s">
        <v>206</v>
      </c>
    </row>
    <row r="375" customFormat="false" ht="53" hidden="false" customHeight="true" outlineLevel="0" collapsed="false">
      <c r="A375" s="1" t="s">
        <v>270</v>
      </c>
      <c r="B375" s="1" t="s">
        <v>270</v>
      </c>
      <c r="C375" s="1" t="s">
        <v>270</v>
      </c>
      <c r="D375" s="1" t="s">
        <v>256</v>
      </c>
      <c r="E375" s="1" t="s">
        <v>256</v>
      </c>
      <c r="F375" s="1" t="s">
        <v>256</v>
      </c>
      <c r="G375" s="1" t="s">
        <v>427</v>
      </c>
      <c r="H375" s="1" t="s">
        <v>206</v>
      </c>
      <c r="I375" s="1" t="s">
        <v>206</v>
      </c>
    </row>
    <row r="376" customFormat="false" ht="53" hidden="false" customHeight="true" outlineLevel="0" collapsed="false">
      <c r="A376" s="1" t="s">
        <v>270</v>
      </c>
      <c r="B376" s="1" t="s">
        <v>270</v>
      </c>
      <c r="C376" s="1" t="s">
        <v>270</v>
      </c>
      <c r="D376" s="1" t="s">
        <v>258</v>
      </c>
      <c r="E376" s="1" t="s">
        <v>258</v>
      </c>
      <c r="F376" s="1" t="s">
        <v>258</v>
      </c>
      <c r="G376" s="1" t="s">
        <v>428</v>
      </c>
      <c r="H376" s="1" t="s">
        <v>206</v>
      </c>
      <c r="I376" s="1" t="s">
        <v>206</v>
      </c>
    </row>
    <row r="377" customFormat="false" ht="53" hidden="false" customHeight="true" outlineLevel="0" collapsed="false">
      <c r="A377" s="1" t="s">
        <v>270</v>
      </c>
      <c r="B377" s="1" t="s">
        <v>270</v>
      </c>
      <c r="C377" s="1" t="s">
        <v>270</v>
      </c>
      <c r="D377" s="1" t="s">
        <v>260</v>
      </c>
      <c r="E377" s="1" t="s">
        <v>260</v>
      </c>
      <c r="F377" s="1" t="s">
        <v>260</v>
      </c>
      <c r="G377" s="1" t="s">
        <v>429</v>
      </c>
      <c r="H377" s="1" t="s">
        <v>206</v>
      </c>
      <c r="I377" s="1" t="s">
        <v>206</v>
      </c>
    </row>
    <row r="378" customFormat="false" ht="53" hidden="false" customHeight="true" outlineLevel="0" collapsed="false">
      <c r="A378" s="1" t="s">
        <v>274</v>
      </c>
      <c r="B378" s="1" t="s">
        <v>274</v>
      </c>
      <c r="C378" s="1" t="s">
        <v>274</v>
      </c>
      <c r="D378" s="1" t="s">
        <v>256</v>
      </c>
      <c r="E378" s="1" t="s">
        <v>256</v>
      </c>
      <c r="F378" s="1" t="s">
        <v>256</v>
      </c>
      <c r="G378" s="1" t="s">
        <v>430</v>
      </c>
      <c r="H378" s="1" t="s">
        <v>206</v>
      </c>
      <c r="I378" s="1" t="s">
        <v>206</v>
      </c>
    </row>
    <row r="379" customFormat="false" ht="53" hidden="false" customHeight="true" outlineLevel="0" collapsed="false">
      <c r="A379" s="1" t="s">
        <v>274</v>
      </c>
      <c r="B379" s="1" t="s">
        <v>274</v>
      </c>
      <c r="C379" s="1" t="s">
        <v>274</v>
      </c>
      <c r="D379" s="1" t="s">
        <v>258</v>
      </c>
      <c r="E379" s="1" t="s">
        <v>258</v>
      </c>
      <c r="F379" s="1" t="s">
        <v>258</v>
      </c>
      <c r="G379" s="1" t="s">
        <v>431</v>
      </c>
      <c r="H379" s="1" t="s">
        <v>206</v>
      </c>
      <c r="I379" s="1" t="s">
        <v>206</v>
      </c>
    </row>
    <row r="380" customFormat="false" ht="53" hidden="false" customHeight="true" outlineLevel="0" collapsed="false">
      <c r="A380" s="1" t="s">
        <v>274</v>
      </c>
      <c r="B380" s="1" t="s">
        <v>274</v>
      </c>
      <c r="C380" s="1" t="s">
        <v>274</v>
      </c>
      <c r="D380" s="1" t="s">
        <v>260</v>
      </c>
      <c r="E380" s="1" t="s">
        <v>260</v>
      </c>
      <c r="F380" s="1" t="s">
        <v>260</v>
      </c>
      <c r="G380" s="1" t="s">
        <v>432</v>
      </c>
      <c r="H380" s="1" t="s">
        <v>206</v>
      </c>
      <c r="I380" s="1" t="s">
        <v>206</v>
      </c>
    </row>
    <row r="381" customFormat="false" ht="53" hidden="false" customHeight="true" outlineLevel="0" collapsed="false">
      <c r="A381" s="1" t="s">
        <v>278</v>
      </c>
      <c r="B381" s="1" t="s">
        <v>278</v>
      </c>
      <c r="C381" s="1" t="s">
        <v>278</v>
      </c>
      <c r="D381" s="1" t="s">
        <v>256</v>
      </c>
      <c r="E381" s="1" t="s">
        <v>256</v>
      </c>
      <c r="F381" s="1" t="s">
        <v>256</v>
      </c>
      <c r="G381" s="1" t="s">
        <v>433</v>
      </c>
      <c r="H381" s="1" t="s">
        <v>206</v>
      </c>
      <c r="I381" s="1" t="s">
        <v>206</v>
      </c>
    </row>
    <row r="382" customFormat="false" ht="53" hidden="false" customHeight="true" outlineLevel="0" collapsed="false">
      <c r="A382" s="1" t="s">
        <v>278</v>
      </c>
      <c r="B382" s="1" t="s">
        <v>278</v>
      </c>
      <c r="C382" s="1" t="s">
        <v>278</v>
      </c>
      <c r="D382" s="1" t="s">
        <v>258</v>
      </c>
      <c r="E382" s="1" t="s">
        <v>258</v>
      </c>
      <c r="F382" s="1" t="s">
        <v>258</v>
      </c>
      <c r="G382" s="1" t="s">
        <v>434</v>
      </c>
      <c r="H382" s="1" t="s">
        <v>206</v>
      </c>
      <c r="I382" s="1" t="s">
        <v>206</v>
      </c>
    </row>
    <row r="383" customFormat="false" ht="53" hidden="false" customHeight="true" outlineLevel="0" collapsed="false">
      <c r="A383" s="1" t="s">
        <v>278</v>
      </c>
      <c r="B383" s="1" t="s">
        <v>278</v>
      </c>
      <c r="C383" s="1" t="s">
        <v>278</v>
      </c>
      <c r="D383" s="1" t="s">
        <v>260</v>
      </c>
      <c r="E383" s="1" t="s">
        <v>260</v>
      </c>
      <c r="F383" s="1" t="s">
        <v>260</v>
      </c>
      <c r="G383" s="1" t="s">
        <v>402</v>
      </c>
      <c r="H383" s="1" t="s">
        <v>206</v>
      </c>
      <c r="I383" s="1" t="s">
        <v>206</v>
      </c>
    </row>
    <row r="384" customFormat="false" ht="53" hidden="false" customHeight="true" outlineLevel="0" collapsed="false">
      <c r="A384" s="1" t="s">
        <v>282</v>
      </c>
      <c r="B384" s="1" t="s">
        <v>282</v>
      </c>
      <c r="C384" s="1" t="s">
        <v>282</v>
      </c>
      <c r="D384" s="1" t="s">
        <v>256</v>
      </c>
      <c r="E384" s="1" t="s">
        <v>256</v>
      </c>
      <c r="F384" s="1" t="s">
        <v>256</v>
      </c>
      <c r="G384" s="1" t="s">
        <v>435</v>
      </c>
      <c r="H384" s="1" t="s">
        <v>206</v>
      </c>
      <c r="I384" s="1" t="s">
        <v>206</v>
      </c>
    </row>
    <row r="385" customFormat="false" ht="53" hidden="false" customHeight="true" outlineLevel="0" collapsed="false">
      <c r="A385" s="1" t="s">
        <v>282</v>
      </c>
      <c r="B385" s="1" t="s">
        <v>282</v>
      </c>
      <c r="C385" s="1" t="s">
        <v>282</v>
      </c>
      <c r="D385" s="1" t="s">
        <v>258</v>
      </c>
      <c r="E385" s="1" t="s">
        <v>258</v>
      </c>
      <c r="F385" s="1" t="s">
        <v>258</v>
      </c>
      <c r="G385" s="1" t="s">
        <v>436</v>
      </c>
      <c r="H385" s="1" t="s">
        <v>206</v>
      </c>
      <c r="I385" s="1" t="s">
        <v>206</v>
      </c>
    </row>
    <row r="386" customFormat="false" ht="53" hidden="false" customHeight="true" outlineLevel="0" collapsed="false">
      <c r="A386" s="1" t="s">
        <v>282</v>
      </c>
      <c r="B386" s="1" t="s">
        <v>282</v>
      </c>
      <c r="C386" s="1" t="s">
        <v>282</v>
      </c>
      <c r="D386" s="1" t="s">
        <v>260</v>
      </c>
      <c r="E386" s="1" t="s">
        <v>260</v>
      </c>
      <c r="F386" s="1" t="s">
        <v>260</v>
      </c>
      <c r="G386" s="1" t="s">
        <v>405</v>
      </c>
      <c r="H386" s="1" t="s">
        <v>206</v>
      </c>
      <c r="I386" s="1" t="s">
        <v>206</v>
      </c>
    </row>
    <row r="387" customFormat="false" ht="53" hidden="false" customHeight="true" outlineLevel="0" collapsed="false">
      <c r="A387" s="1" t="s">
        <v>286</v>
      </c>
      <c r="B387" s="1" t="s">
        <v>286</v>
      </c>
      <c r="C387" s="1" t="s">
        <v>286</v>
      </c>
      <c r="D387" s="1" t="s">
        <v>256</v>
      </c>
      <c r="E387" s="1" t="s">
        <v>256</v>
      </c>
      <c r="F387" s="1" t="s">
        <v>256</v>
      </c>
      <c r="G387" s="1" t="s">
        <v>437</v>
      </c>
      <c r="H387" s="1" t="s">
        <v>206</v>
      </c>
      <c r="I387" s="1" t="s">
        <v>206</v>
      </c>
    </row>
    <row r="388" customFormat="false" ht="53" hidden="false" customHeight="true" outlineLevel="0" collapsed="false">
      <c r="A388" s="1" t="s">
        <v>286</v>
      </c>
      <c r="B388" s="1" t="s">
        <v>286</v>
      </c>
      <c r="C388" s="1" t="s">
        <v>286</v>
      </c>
      <c r="D388" s="1" t="s">
        <v>258</v>
      </c>
      <c r="E388" s="1" t="s">
        <v>258</v>
      </c>
      <c r="F388" s="1" t="s">
        <v>258</v>
      </c>
      <c r="G388" s="1" t="s">
        <v>438</v>
      </c>
      <c r="H388" s="1" t="s">
        <v>206</v>
      </c>
      <c r="I388" s="1" t="s">
        <v>206</v>
      </c>
    </row>
    <row r="389" customFormat="false" ht="53" hidden="false" customHeight="true" outlineLevel="0" collapsed="false">
      <c r="A389" s="1" t="s">
        <v>286</v>
      </c>
      <c r="B389" s="1" t="s">
        <v>286</v>
      </c>
      <c r="C389" s="1" t="s">
        <v>286</v>
      </c>
      <c r="D389" s="1" t="s">
        <v>260</v>
      </c>
      <c r="E389" s="1" t="s">
        <v>260</v>
      </c>
      <c r="F389" s="1" t="s">
        <v>260</v>
      </c>
      <c r="G389" s="1" t="s">
        <v>408</v>
      </c>
      <c r="H389" s="1" t="s">
        <v>206</v>
      </c>
      <c r="I389" s="1" t="s">
        <v>206</v>
      </c>
    </row>
    <row r="390" customFormat="false" ht="53" hidden="false" customHeight="true" outlineLevel="0" collapsed="false">
      <c r="A390" s="1" t="s">
        <v>290</v>
      </c>
      <c r="B390" s="1" t="s">
        <v>290</v>
      </c>
      <c r="C390" s="1" t="s">
        <v>290</v>
      </c>
      <c r="D390" s="1" t="s">
        <v>256</v>
      </c>
      <c r="E390" s="1" t="s">
        <v>256</v>
      </c>
      <c r="F390" s="1" t="s">
        <v>256</v>
      </c>
      <c r="G390" s="1" t="s">
        <v>439</v>
      </c>
      <c r="H390" s="1" t="s">
        <v>206</v>
      </c>
      <c r="I390" s="1" t="s">
        <v>206</v>
      </c>
    </row>
    <row r="391" customFormat="false" ht="53" hidden="false" customHeight="true" outlineLevel="0" collapsed="false">
      <c r="A391" s="1" t="s">
        <v>290</v>
      </c>
      <c r="B391" s="1" t="s">
        <v>290</v>
      </c>
      <c r="C391" s="1" t="s">
        <v>290</v>
      </c>
      <c r="D391" s="1" t="s">
        <v>292</v>
      </c>
      <c r="E391" s="1" t="s">
        <v>292</v>
      </c>
      <c r="F391" s="1" t="s">
        <v>292</v>
      </c>
      <c r="G391" s="1" t="s">
        <v>440</v>
      </c>
      <c r="H391" s="1" t="s">
        <v>206</v>
      </c>
      <c r="I391" s="1" t="s">
        <v>206</v>
      </c>
    </row>
    <row r="392" customFormat="false" ht="53" hidden="false" customHeight="true" outlineLevel="0" collapsed="false">
      <c r="A392" s="1" t="s">
        <v>290</v>
      </c>
      <c r="B392" s="1" t="s">
        <v>290</v>
      </c>
      <c r="C392" s="1" t="s">
        <v>290</v>
      </c>
      <c r="D392" s="1" t="s">
        <v>294</v>
      </c>
      <c r="E392" s="1" t="s">
        <v>294</v>
      </c>
      <c r="F392" s="1" t="s">
        <v>294</v>
      </c>
      <c r="G392" s="1" t="s">
        <v>441</v>
      </c>
      <c r="H392" s="1" t="s">
        <v>206</v>
      </c>
      <c r="I392" s="1" t="s">
        <v>206</v>
      </c>
    </row>
    <row r="393" customFormat="false" ht="53" hidden="false" customHeight="true" outlineLevel="0" collapsed="false">
      <c r="A393" s="1" t="s">
        <v>296</v>
      </c>
      <c r="B393" s="1" t="s">
        <v>296</v>
      </c>
      <c r="C393" s="1" t="s">
        <v>296</v>
      </c>
      <c r="D393" s="1" t="s">
        <v>256</v>
      </c>
      <c r="E393" s="1" t="s">
        <v>256</v>
      </c>
      <c r="F393" s="1" t="s">
        <v>256</v>
      </c>
      <c r="G393" s="1" t="s">
        <v>442</v>
      </c>
      <c r="H393" s="1" t="s">
        <v>206</v>
      </c>
      <c r="I393" s="1" t="s">
        <v>206</v>
      </c>
    </row>
    <row r="394" customFormat="false" ht="53" hidden="false" customHeight="true" outlineLevel="0" collapsed="false">
      <c r="A394" s="1" t="s">
        <v>296</v>
      </c>
      <c r="B394" s="1" t="s">
        <v>296</v>
      </c>
      <c r="C394" s="1" t="s">
        <v>296</v>
      </c>
      <c r="D394" s="1" t="s">
        <v>258</v>
      </c>
      <c r="E394" s="1" t="s">
        <v>258</v>
      </c>
      <c r="F394" s="1" t="s">
        <v>258</v>
      </c>
      <c r="G394" s="1" t="s">
        <v>443</v>
      </c>
      <c r="H394" s="1" t="s">
        <v>206</v>
      </c>
      <c r="I394" s="1" t="s">
        <v>206</v>
      </c>
    </row>
    <row r="395" customFormat="false" ht="53" hidden="false" customHeight="true" outlineLevel="0" collapsed="false">
      <c r="A395" s="1" t="s">
        <v>296</v>
      </c>
      <c r="B395" s="1" t="s">
        <v>296</v>
      </c>
      <c r="C395" s="1" t="s">
        <v>296</v>
      </c>
      <c r="D395" s="1" t="s">
        <v>260</v>
      </c>
      <c r="E395" s="1" t="s">
        <v>260</v>
      </c>
      <c r="F395" s="1" t="s">
        <v>260</v>
      </c>
      <c r="G395" s="1" t="s">
        <v>444</v>
      </c>
      <c r="H395" s="1" t="s">
        <v>206</v>
      </c>
      <c r="I395" s="1" t="s">
        <v>206</v>
      </c>
    </row>
    <row r="396" customFormat="false" ht="53" hidden="false" customHeight="true" outlineLevel="0" collapsed="false">
      <c r="A396" s="1" t="s">
        <v>300</v>
      </c>
      <c r="B396" s="1" t="s">
        <v>300</v>
      </c>
      <c r="C396" s="1" t="s">
        <v>300</v>
      </c>
      <c r="D396" s="1" t="s">
        <v>256</v>
      </c>
      <c r="E396" s="1" t="s">
        <v>256</v>
      </c>
      <c r="F396" s="1" t="s">
        <v>256</v>
      </c>
      <c r="G396" s="1" t="s">
        <v>445</v>
      </c>
      <c r="H396" s="1" t="s">
        <v>206</v>
      </c>
      <c r="I396" s="1" t="s">
        <v>206</v>
      </c>
    </row>
    <row r="397" customFormat="false" ht="53" hidden="false" customHeight="true" outlineLevel="0" collapsed="false">
      <c r="A397" s="1" t="s">
        <v>300</v>
      </c>
      <c r="B397" s="1" t="s">
        <v>300</v>
      </c>
      <c r="C397" s="1" t="s">
        <v>300</v>
      </c>
      <c r="D397" s="1" t="s">
        <v>258</v>
      </c>
      <c r="E397" s="1" t="s">
        <v>258</v>
      </c>
      <c r="F397" s="1" t="s">
        <v>258</v>
      </c>
      <c r="G397" s="1" t="s">
        <v>446</v>
      </c>
      <c r="H397" s="1" t="s">
        <v>206</v>
      </c>
      <c r="I397" s="1" t="s">
        <v>206</v>
      </c>
    </row>
    <row r="398" customFormat="false" ht="53" hidden="false" customHeight="true" outlineLevel="0" collapsed="false">
      <c r="A398" s="1" t="s">
        <v>300</v>
      </c>
      <c r="B398" s="1" t="s">
        <v>300</v>
      </c>
      <c r="C398" s="1" t="s">
        <v>300</v>
      </c>
      <c r="D398" s="1" t="s">
        <v>260</v>
      </c>
      <c r="E398" s="1" t="s">
        <v>260</v>
      </c>
      <c r="F398" s="1" t="s">
        <v>260</v>
      </c>
      <c r="G398" s="1" t="s">
        <v>447</v>
      </c>
      <c r="H398" s="1" t="s">
        <v>206</v>
      </c>
      <c r="I398" s="1" t="s">
        <v>206</v>
      </c>
    </row>
    <row r="399" customFormat="false" ht="27" hidden="false" customHeight="true" outlineLevel="0" collapsed="false">
      <c r="A399" s="1"/>
      <c r="B399" s="1"/>
      <c r="C399" s="1"/>
      <c r="D399" s="1"/>
      <c r="E399" s="1"/>
      <c r="F399" s="1"/>
      <c r="G399" s="1"/>
      <c r="H399" s="1"/>
      <c r="I399" s="1"/>
    </row>
    <row r="400" customFormat="false" ht="31" hidden="false" customHeight="true" outlineLevel="0" collapsed="false">
      <c r="A400" s="10" t="s">
        <v>304</v>
      </c>
      <c r="B400" s="10" t="s">
        <v>304</v>
      </c>
      <c r="C400" s="10" t="s">
        <v>304</v>
      </c>
      <c r="D400" s="10" t="s">
        <v>304</v>
      </c>
      <c r="E400" s="10" t="s">
        <v>304</v>
      </c>
      <c r="F400" s="10" t="s">
        <v>304</v>
      </c>
      <c r="G400" s="10" t="s">
        <v>304</v>
      </c>
      <c r="H400" s="10" t="s">
        <v>304</v>
      </c>
      <c r="I400" s="1"/>
    </row>
    <row r="401" customFormat="false" ht="28" hidden="false" customHeight="true" outlineLevel="0" collapsed="false">
      <c r="A401" s="4" t="s">
        <v>305</v>
      </c>
      <c r="B401" s="4" t="s">
        <v>305</v>
      </c>
      <c r="C401" s="4" t="s">
        <v>305</v>
      </c>
      <c r="D401" s="4" t="s">
        <v>305</v>
      </c>
      <c r="E401" s="4" t="s">
        <v>305</v>
      </c>
      <c r="F401" s="4" t="s">
        <v>305</v>
      </c>
      <c r="G401" s="4" t="s">
        <v>305</v>
      </c>
      <c r="H401" s="4" t="s">
        <v>305</v>
      </c>
      <c r="I401" s="4" t="s">
        <v>305</v>
      </c>
    </row>
    <row r="402" customFormat="false" ht="27" hidden="false" customHeight="true" outlineLevel="0" collapsed="false">
      <c r="A402" s="1"/>
      <c r="B402" s="1"/>
      <c r="C402" s="1"/>
      <c r="D402" s="1"/>
      <c r="E402" s="1"/>
      <c r="F402" s="1"/>
      <c r="G402" s="1"/>
      <c r="H402" s="1"/>
      <c r="I402" s="1"/>
    </row>
    <row r="403" customFormat="false" ht="27" hidden="false" customHeight="true" outlineLevel="0" collapsed="false">
      <c r="A403" s="1"/>
      <c r="B403" s="1"/>
      <c r="C403" s="1"/>
      <c r="D403" s="1"/>
      <c r="E403" s="1"/>
      <c r="F403" s="1"/>
      <c r="G403" s="1"/>
      <c r="H403" s="1"/>
      <c r="I403" s="1"/>
    </row>
    <row r="404" customFormat="false" ht="27" hidden="false" customHeight="true" outlineLevel="0" collapsed="false">
      <c r="A404" s="1"/>
      <c r="B404" s="1"/>
      <c r="C404" s="1"/>
      <c r="D404" s="1"/>
      <c r="E404" s="1"/>
      <c r="F404" s="1"/>
      <c r="G404" s="1"/>
      <c r="H404" s="1"/>
      <c r="I404" s="1"/>
    </row>
    <row r="405" customFormat="false" ht="35" hidden="false" customHeight="true" outlineLevel="0" collapsed="false">
      <c r="A405" s="2" t="s">
        <v>448</v>
      </c>
      <c r="B405" s="2" t="s">
        <v>448</v>
      </c>
      <c r="C405" s="2" t="s">
        <v>448</v>
      </c>
      <c r="D405" s="2" t="s">
        <v>448</v>
      </c>
      <c r="E405" s="2" t="s">
        <v>448</v>
      </c>
      <c r="F405" s="2" t="s">
        <v>448</v>
      </c>
      <c r="G405" s="2" t="s">
        <v>448</v>
      </c>
      <c r="H405" s="2" t="s">
        <v>448</v>
      </c>
      <c r="I405" s="3" t="str">
        <f aca="false">HYPERLINK("#'Главная'!A12","На главную")</f>
        <v>На главную</v>
      </c>
    </row>
    <row r="406" customFormat="false" ht="28" hidden="false" customHeight="true" outlineLevel="0" collapsed="false">
      <c r="A406" s="4" t="s">
        <v>206</v>
      </c>
      <c r="B406" s="4" t="s">
        <v>206</v>
      </c>
      <c r="C406" s="4" t="s">
        <v>206</v>
      </c>
      <c r="D406" s="4" t="s">
        <v>206</v>
      </c>
      <c r="E406" s="4" t="s">
        <v>206</v>
      </c>
      <c r="F406" s="4" t="s">
        <v>206</v>
      </c>
      <c r="G406" s="4" t="s">
        <v>206</v>
      </c>
      <c r="H406" s="4" t="s">
        <v>206</v>
      </c>
      <c r="I406" s="4" t="s">
        <v>206</v>
      </c>
    </row>
    <row r="407" customFormat="false" ht="27" hidden="false" customHeight="true" outlineLevel="0" collapsed="false">
      <c r="A407" s="3" t="str">
        <f aca="false">HYPERLINK("#'Главная'!A12","Список моделей")</f>
        <v>Список моделей</v>
      </c>
      <c r="B407" s="1"/>
      <c r="C407" s="3" t="str">
        <f aca="false">HYPERLINK("#'Данные моделей'!A408","Характеристики")</f>
        <v>Характеристики</v>
      </c>
      <c r="D407" s="1"/>
      <c r="E407" s="1"/>
      <c r="F407" s="3" t="str">
        <f aca="false">HYPERLINK("#'Данные моделей'!A444","Рабочие точки")</f>
        <v>Рабочие точки</v>
      </c>
      <c r="G407" s="1"/>
      <c r="H407" s="3" t="str">
        <f aca="false">HYPERLINK("#'Данные моделей'!A480","Карты")</f>
        <v>Карты</v>
      </c>
      <c r="I407" s="1"/>
    </row>
    <row r="408" customFormat="false" ht="31" hidden="false" customHeight="true" outlineLevel="0" collapsed="false">
      <c r="A408" s="10" t="s">
        <v>9</v>
      </c>
      <c r="B408" s="10" t="s">
        <v>9</v>
      </c>
      <c r="C408" s="10" t="s">
        <v>9</v>
      </c>
      <c r="D408" s="10" t="s">
        <v>9</v>
      </c>
      <c r="E408" s="10" t="s">
        <v>9</v>
      </c>
      <c r="F408" s="10" t="s">
        <v>9</v>
      </c>
      <c r="G408" s="10" t="s">
        <v>9</v>
      </c>
      <c r="H408" s="10" t="s">
        <v>9</v>
      </c>
      <c r="I408" s="1"/>
    </row>
    <row r="409" customFormat="false" ht="28" hidden="false" customHeight="true" outlineLevel="0" collapsed="false">
      <c r="A409" s="11" t="s">
        <v>207</v>
      </c>
      <c r="B409" s="11" t="s">
        <v>207</v>
      </c>
      <c r="C409" s="11" t="s">
        <v>207</v>
      </c>
      <c r="D409" s="11" t="s">
        <v>207</v>
      </c>
      <c r="E409" s="11" t="s">
        <v>208</v>
      </c>
      <c r="F409" s="11" t="s">
        <v>208</v>
      </c>
      <c r="G409" s="11" t="s">
        <v>208</v>
      </c>
      <c r="H409" s="11"/>
      <c r="I409" s="11"/>
    </row>
    <row r="410" customFormat="false" ht="28" hidden="false" customHeight="true" outlineLevel="0" collapsed="false">
      <c r="A410" s="11" t="s">
        <v>8</v>
      </c>
      <c r="B410" s="11" t="s">
        <v>8</v>
      </c>
      <c r="C410" s="11" t="s">
        <v>8</v>
      </c>
      <c r="D410" s="11" t="s">
        <v>8</v>
      </c>
      <c r="E410" s="11" t="s">
        <v>16</v>
      </c>
      <c r="F410" s="11" t="s">
        <v>16</v>
      </c>
      <c r="G410" s="11" t="s">
        <v>16</v>
      </c>
      <c r="H410" s="11"/>
      <c r="I410" s="11"/>
    </row>
    <row r="411" customFormat="false" ht="28" hidden="false" customHeight="true" outlineLevel="0" collapsed="false">
      <c r="A411" s="11" t="s">
        <v>209</v>
      </c>
      <c r="B411" s="11" t="s">
        <v>209</v>
      </c>
      <c r="C411" s="11" t="s">
        <v>209</v>
      </c>
      <c r="D411" s="11" t="s">
        <v>209</v>
      </c>
      <c r="E411" s="11" t="s">
        <v>419</v>
      </c>
      <c r="F411" s="11" t="s">
        <v>419</v>
      </c>
      <c r="G411" s="11" t="s">
        <v>419</v>
      </c>
      <c r="H411" s="11"/>
      <c r="I411" s="11"/>
    </row>
    <row r="412" customFormat="false" ht="28" hidden="false" customHeight="true" outlineLevel="0" collapsed="false">
      <c r="A412" s="11" t="s">
        <v>211</v>
      </c>
      <c r="B412" s="11" t="s">
        <v>211</v>
      </c>
      <c r="C412" s="11" t="s">
        <v>211</v>
      </c>
      <c r="D412" s="11" t="s">
        <v>211</v>
      </c>
      <c r="E412" s="11" t="n">
        <v>200</v>
      </c>
      <c r="F412" s="11" t="n">
        <v>200</v>
      </c>
      <c r="G412" s="11" t="n">
        <v>200</v>
      </c>
      <c r="H412" s="11"/>
      <c r="I412" s="11"/>
    </row>
    <row r="413" customFormat="false" ht="28" hidden="false" customHeight="true" outlineLevel="0" collapsed="false">
      <c r="A413" s="11" t="s">
        <v>8</v>
      </c>
      <c r="B413" s="11" t="s">
        <v>8</v>
      </c>
      <c r="C413" s="11" t="s">
        <v>8</v>
      </c>
      <c r="D413" s="11" t="s">
        <v>8</v>
      </c>
      <c r="E413" s="11" t="s">
        <v>16</v>
      </c>
      <c r="F413" s="11" t="s">
        <v>16</v>
      </c>
      <c r="G413" s="11" t="s">
        <v>16</v>
      </c>
      <c r="H413" s="11"/>
      <c r="I413" s="11"/>
    </row>
    <row r="414" customFormat="false" ht="28" hidden="false" customHeight="true" outlineLevel="0" collapsed="false">
      <c r="A414" s="11" t="s">
        <v>212</v>
      </c>
      <c r="B414" s="11" t="s">
        <v>212</v>
      </c>
      <c r="C414" s="11" t="s">
        <v>212</v>
      </c>
      <c r="D414" s="11" t="s">
        <v>212</v>
      </c>
      <c r="E414" s="11" t="n">
        <v>8.8</v>
      </c>
      <c r="F414" s="11" t="n">
        <v>8.8</v>
      </c>
      <c r="G414" s="11" t="n">
        <v>8.8</v>
      </c>
      <c r="H414" s="11"/>
      <c r="I414" s="11"/>
    </row>
    <row r="415" customFormat="false" ht="28" hidden="false" customHeight="true" outlineLevel="0" collapsed="false">
      <c r="A415" s="11" t="s">
        <v>213</v>
      </c>
      <c r="B415" s="11" t="s">
        <v>213</v>
      </c>
      <c r="C415" s="11" t="s">
        <v>213</v>
      </c>
      <c r="D415" s="11" t="s">
        <v>213</v>
      </c>
      <c r="E415" s="11" t="n">
        <v>40</v>
      </c>
      <c r="F415" s="11" t="n">
        <v>40</v>
      </c>
      <c r="G415" s="11" t="n">
        <v>40</v>
      </c>
      <c r="H415" s="11"/>
      <c r="I415" s="11"/>
    </row>
    <row r="416" customFormat="false" ht="28" hidden="false" customHeight="true" outlineLevel="0" collapsed="false">
      <c r="A416" s="11" t="s">
        <v>214</v>
      </c>
      <c r="B416" s="11" t="s">
        <v>214</v>
      </c>
      <c r="C416" s="11" t="s">
        <v>214</v>
      </c>
      <c r="D416" s="11" t="s">
        <v>214</v>
      </c>
      <c r="E416" s="11" t="s">
        <v>215</v>
      </c>
      <c r="F416" s="11" t="s">
        <v>215</v>
      </c>
      <c r="G416" s="11" t="s">
        <v>215</v>
      </c>
      <c r="H416" s="11"/>
      <c r="I416" s="11"/>
    </row>
    <row r="417" customFormat="false" ht="28" hidden="false" customHeight="true" outlineLevel="0" collapsed="false">
      <c r="A417" s="11" t="s">
        <v>216</v>
      </c>
      <c r="B417" s="11" t="s">
        <v>216</v>
      </c>
      <c r="C417" s="11" t="s">
        <v>216</v>
      </c>
      <c r="D417" s="11" t="s">
        <v>216</v>
      </c>
      <c r="E417" s="11" t="n">
        <v>3.44</v>
      </c>
      <c r="F417" s="11" t="n">
        <v>3.44</v>
      </c>
      <c r="G417" s="11" t="n">
        <v>3.44</v>
      </c>
      <c r="H417" s="11"/>
      <c r="I417" s="11"/>
    </row>
    <row r="418" customFormat="false" ht="28" hidden="false" customHeight="true" outlineLevel="0" collapsed="false">
      <c r="A418" s="11" t="s">
        <v>217</v>
      </c>
      <c r="B418" s="11" t="s">
        <v>217</v>
      </c>
      <c r="C418" s="11" t="s">
        <v>217</v>
      </c>
      <c r="D418" s="11" t="s">
        <v>217</v>
      </c>
      <c r="E418" s="11" t="s">
        <v>218</v>
      </c>
      <c r="F418" s="11" t="s">
        <v>218</v>
      </c>
      <c r="G418" s="11" t="s">
        <v>218</v>
      </c>
      <c r="H418" s="11"/>
      <c r="I418" s="11"/>
    </row>
    <row r="419" customFormat="false" ht="28" hidden="false" customHeight="true" outlineLevel="0" collapsed="false">
      <c r="A419" s="11" t="s">
        <v>219</v>
      </c>
      <c r="B419" s="11" t="s">
        <v>219</v>
      </c>
      <c r="C419" s="11" t="s">
        <v>219</v>
      </c>
      <c r="D419" s="11" t="s">
        <v>219</v>
      </c>
      <c r="E419" s="11" t="s">
        <v>220</v>
      </c>
      <c r="F419" s="11" t="s">
        <v>220</v>
      </c>
      <c r="G419" s="11" t="s">
        <v>220</v>
      </c>
      <c r="H419" s="11"/>
      <c r="I419" s="11"/>
    </row>
    <row r="420" customFormat="false" ht="28" hidden="false" customHeight="true" outlineLevel="0" collapsed="false">
      <c r="A420" s="11" t="s">
        <v>221</v>
      </c>
      <c r="B420" s="11" t="s">
        <v>221</v>
      </c>
      <c r="C420" s="11" t="s">
        <v>221</v>
      </c>
      <c r="D420" s="11" t="s">
        <v>221</v>
      </c>
      <c r="E420" s="11" t="s">
        <v>419</v>
      </c>
      <c r="F420" s="11" t="s">
        <v>419</v>
      </c>
      <c r="G420" s="11" t="s">
        <v>419</v>
      </c>
      <c r="H420" s="11"/>
      <c r="I420" s="11"/>
    </row>
    <row r="421" customFormat="false" ht="28" hidden="false" customHeight="true" outlineLevel="0" collapsed="false">
      <c r="A421" s="11" t="s">
        <v>222</v>
      </c>
      <c r="B421" s="11" t="s">
        <v>222</v>
      </c>
      <c r="C421" s="11" t="s">
        <v>222</v>
      </c>
      <c r="D421" s="11" t="s">
        <v>222</v>
      </c>
      <c r="E421" s="11" t="n">
        <v>200</v>
      </c>
      <c r="F421" s="11" t="n">
        <v>200</v>
      </c>
      <c r="G421" s="11" t="n">
        <v>200</v>
      </c>
      <c r="H421" s="11"/>
      <c r="I421" s="11"/>
    </row>
    <row r="422" customFormat="false" ht="28" hidden="false" customHeight="true" outlineLevel="0" collapsed="false">
      <c r="A422" s="11" t="s">
        <v>223</v>
      </c>
      <c r="B422" s="11" t="s">
        <v>223</v>
      </c>
      <c r="C422" s="11" t="s">
        <v>223</v>
      </c>
      <c r="D422" s="11" t="s">
        <v>223</v>
      </c>
      <c r="E422" s="11" t="n">
        <v>15.07</v>
      </c>
      <c r="F422" s="11" t="n">
        <v>15.07</v>
      </c>
      <c r="G422" s="11" t="n">
        <v>15.07</v>
      </c>
      <c r="H422" s="11"/>
      <c r="I422" s="11"/>
    </row>
    <row r="423" customFormat="false" ht="28" hidden="false" customHeight="true" outlineLevel="0" collapsed="false">
      <c r="A423" s="11" t="s">
        <v>224</v>
      </c>
      <c r="B423" s="11" t="s">
        <v>224</v>
      </c>
      <c r="C423" s="11" t="s">
        <v>224</v>
      </c>
      <c r="D423" s="11" t="s">
        <v>224</v>
      </c>
      <c r="E423" s="11" t="s">
        <v>449</v>
      </c>
      <c r="F423" s="11" t="s">
        <v>449</v>
      </c>
      <c r="G423" s="11" t="s">
        <v>449</v>
      </c>
      <c r="H423" s="11"/>
      <c r="I423" s="11"/>
    </row>
    <row r="424" customFormat="false" ht="28" hidden="false" customHeight="true" outlineLevel="0" collapsed="false">
      <c r="A424" s="11" t="s">
        <v>226</v>
      </c>
      <c r="B424" s="11" t="s">
        <v>226</v>
      </c>
      <c r="C424" s="11" t="s">
        <v>226</v>
      </c>
      <c r="D424" s="11" t="s">
        <v>226</v>
      </c>
      <c r="E424" s="11" t="n">
        <v>4.66</v>
      </c>
      <c r="F424" s="11" t="n">
        <v>4.66</v>
      </c>
      <c r="G424" s="11" t="n">
        <v>4.66</v>
      </c>
      <c r="H424" s="11"/>
      <c r="I424" s="11"/>
    </row>
    <row r="425" customFormat="false" ht="28" hidden="false" customHeight="true" outlineLevel="0" collapsed="false">
      <c r="A425" s="11" t="s">
        <v>227</v>
      </c>
      <c r="B425" s="11" t="s">
        <v>227</v>
      </c>
      <c r="C425" s="11" t="s">
        <v>227</v>
      </c>
      <c r="D425" s="11" t="s">
        <v>227</v>
      </c>
      <c r="E425" s="11" t="s">
        <v>228</v>
      </c>
      <c r="F425" s="11" t="s">
        <v>228</v>
      </c>
      <c r="G425" s="11" t="s">
        <v>228</v>
      </c>
      <c r="H425" s="11"/>
      <c r="I425" s="11"/>
    </row>
    <row r="426" customFormat="false" ht="28" hidden="false" customHeight="true" outlineLevel="0" collapsed="false">
      <c r="A426" s="11" t="s">
        <v>229</v>
      </c>
      <c r="B426" s="11" t="s">
        <v>229</v>
      </c>
      <c r="C426" s="11" t="s">
        <v>229</v>
      </c>
      <c r="D426" s="11" t="s">
        <v>229</v>
      </c>
      <c r="E426" s="11" t="n">
        <v>47</v>
      </c>
      <c r="F426" s="11" t="n">
        <v>47</v>
      </c>
      <c r="G426" s="11" t="n">
        <v>47</v>
      </c>
      <c r="H426" s="11"/>
      <c r="I426" s="11"/>
    </row>
    <row r="427" customFormat="false" ht="28" hidden="false" customHeight="true" outlineLevel="0" collapsed="false">
      <c r="A427" s="11" t="s">
        <v>230</v>
      </c>
      <c r="B427" s="11" t="s">
        <v>230</v>
      </c>
      <c r="C427" s="11" t="s">
        <v>230</v>
      </c>
      <c r="D427" s="11" t="s">
        <v>230</v>
      </c>
      <c r="E427" s="11" t="n">
        <v>37.5</v>
      </c>
      <c r="F427" s="11" t="n">
        <v>37.5</v>
      </c>
      <c r="G427" s="11" t="n">
        <v>37.5</v>
      </c>
      <c r="H427" s="11"/>
      <c r="I427" s="11"/>
    </row>
    <row r="428" customFormat="false" ht="28" hidden="false" customHeight="true" outlineLevel="0" collapsed="false">
      <c r="A428" s="11" t="s">
        <v>231</v>
      </c>
      <c r="B428" s="11" t="s">
        <v>231</v>
      </c>
      <c r="C428" s="11" t="s">
        <v>231</v>
      </c>
      <c r="D428" s="11" t="s">
        <v>231</v>
      </c>
      <c r="E428" s="11" t="n">
        <v>33</v>
      </c>
      <c r="F428" s="11" t="n">
        <v>33</v>
      </c>
      <c r="G428" s="11" t="n">
        <v>33</v>
      </c>
      <c r="H428" s="11"/>
      <c r="I428" s="11"/>
    </row>
    <row r="429" customFormat="false" ht="28" hidden="false" customHeight="true" outlineLevel="0" collapsed="false">
      <c r="A429" s="11" t="s">
        <v>232</v>
      </c>
      <c r="B429" s="11" t="s">
        <v>232</v>
      </c>
      <c r="C429" s="11" t="s">
        <v>232</v>
      </c>
      <c r="D429" s="11" t="s">
        <v>232</v>
      </c>
      <c r="E429" s="11" t="n">
        <v>62</v>
      </c>
      <c r="F429" s="11" t="n">
        <v>62</v>
      </c>
      <c r="G429" s="11" t="n">
        <v>62</v>
      </c>
      <c r="H429" s="11"/>
      <c r="I429" s="11"/>
    </row>
    <row r="430" customFormat="false" ht="28" hidden="false" customHeight="true" outlineLevel="0" collapsed="false">
      <c r="A430" s="11" t="s">
        <v>233</v>
      </c>
      <c r="B430" s="11" t="s">
        <v>233</v>
      </c>
      <c r="C430" s="11" t="s">
        <v>233</v>
      </c>
      <c r="D430" s="11" t="s">
        <v>233</v>
      </c>
      <c r="E430" s="11" t="n">
        <v>14.1</v>
      </c>
      <c r="F430" s="11" t="n">
        <v>14.1</v>
      </c>
      <c r="G430" s="11" t="n">
        <v>14.1</v>
      </c>
      <c r="H430" s="11"/>
      <c r="I430" s="11"/>
    </row>
    <row r="431" customFormat="false" ht="28" hidden="false" customHeight="true" outlineLevel="0" collapsed="false">
      <c r="A431" s="11" t="s">
        <v>234</v>
      </c>
      <c r="B431" s="11" t="s">
        <v>234</v>
      </c>
      <c r="C431" s="11" t="s">
        <v>234</v>
      </c>
      <c r="D431" s="11" t="s">
        <v>234</v>
      </c>
      <c r="E431" s="11" t="s">
        <v>235</v>
      </c>
      <c r="F431" s="11" t="s">
        <v>235</v>
      </c>
      <c r="G431" s="11" t="s">
        <v>235</v>
      </c>
      <c r="H431" s="11"/>
      <c r="I431" s="11"/>
    </row>
    <row r="432" customFormat="false" ht="28" hidden="false" customHeight="true" outlineLevel="0" collapsed="false">
      <c r="A432" s="11" t="s">
        <v>236</v>
      </c>
      <c r="B432" s="11" t="s">
        <v>236</v>
      </c>
      <c r="C432" s="11" t="s">
        <v>236</v>
      </c>
      <c r="D432" s="11" t="s">
        <v>236</v>
      </c>
      <c r="E432" s="11" t="n">
        <v>3.68</v>
      </c>
      <c r="F432" s="11" t="n">
        <v>3.68</v>
      </c>
      <c r="G432" s="11" t="n">
        <v>3.68</v>
      </c>
      <c r="H432" s="11"/>
      <c r="I432" s="11"/>
    </row>
    <row r="433" customFormat="false" ht="28" hidden="false" customHeight="true" outlineLevel="0" collapsed="false">
      <c r="A433" s="11" t="s">
        <v>237</v>
      </c>
      <c r="B433" s="11" t="s">
        <v>237</v>
      </c>
      <c r="C433" s="11" t="s">
        <v>237</v>
      </c>
      <c r="D433" s="11" t="s">
        <v>237</v>
      </c>
      <c r="E433" s="11" t="s">
        <v>238</v>
      </c>
      <c r="F433" s="11" t="s">
        <v>238</v>
      </c>
      <c r="G433" s="11" t="s">
        <v>238</v>
      </c>
      <c r="H433" s="11"/>
      <c r="I433" s="11"/>
    </row>
    <row r="434" customFormat="false" ht="28" hidden="false" customHeight="true" outlineLevel="0" collapsed="false">
      <c r="A434" s="11" t="s">
        <v>239</v>
      </c>
      <c r="B434" s="11" t="s">
        <v>239</v>
      </c>
      <c r="C434" s="11" t="s">
        <v>239</v>
      </c>
      <c r="D434" s="11" t="s">
        <v>239</v>
      </c>
      <c r="E434" s="11" t="n">
        <v>48</v>
      </c>
      <c r="F434" s="11" t="n">
        <v>48</v>
      </c>
      <c r="G434" s="11" t="n">
        <v>48</v>
      </c>
      <c r="H434" s="11"/>
      <c r="I434" s="11"/>
    </row>
    <row r="435" customFormat="false" ht="28" hidden="false" customHeight="true" outlineLevel="0" collapsed="false">
      <c r="A435" s="11" t="s">
        <v>240</v>
      </c>
      <c r="B435" s="11" t="s">
        <v>240</v>
      </c>
      <c r="C435" s="11" t="s">
        <v>240</v>
      </c>
      <c r="D435" s="11" t="s">
        <v>240</v>
      </c>
      <c r="E435" s="11" t="n">
        <v>38.5</v>
      </c>
      <c r="F435" s="11" t="n">
        <v>38.5</v>
      </c>
      <c r="G435" s="11" t="n">
        <v>38.5</v>
      </c>
      <c r="H435" s="11"/>
      <c r="I435" s="11"/>
    </row>
    <row r="436" customFormat="false" ht="28" hidden="false" customHeight="true" outlineLevel="0" collapsed="false">
      <c r="A436" s="11" t="s">
        <v>241</v>
      </c>
      <c r="B436" s="11" t="s">
        <v>241</v>
      </c>
      <c r="C436" s="11" t="s">
        <v>241</v>
      </c>
      <c r="D436" s="11" t="s">
        <v>241</v>
      </c>
      <c r="E436" s="11" t="n">
        <v>34</v>
      </c>
      <c r="F436" s="11" t="n">
        <v>34</v>
      </c>
      <c r="G436" s="11" t="n">
        <v>34</v>
      </c>
      <c r="H436" s="11"/>
      <c r="I436" s="11"/>
    </row>
    <row r="437" customFormat="false" ht="28" hidden="false" customHeight="true" outlineLevel="0" collapsed="false">
      <c r="A437" s="11" t="s">
        <v>242</v>
      </c>
      <c r="B437" s="11" t="s">
        <v>242</v>
      </c>
      <c r="C437" s="11" t="s">
        <v>242</v>
      </c>
      <c r="D437" s="11" t="s">
        <v>242</v>
      </c>
      <c r="E437" s="11" t="n">
        <v>63</v>
      </c>
      <c r="F437" s="11" t="n">
        <v>63</v>
      </c>
      <c r="G437" s="11" t="n">
        <v>63</v>
      </c>
      <c r="H437" s="11"/>
      <c r="I437" s="11"/>
    </row>
    <row r="438" customFormat="false" ht="28" hidden="false" customHeight="true" outlineLevel="0" collapsed="false">
      <c r="A438" s="11" t="s">
        <v>243</v>
      </c>
      <c r="B438" s="11" t="s">
        <v>243</v>
      </c>
      <c r="C438" s="11" t="s">
        <v>243</v>
      </c>
      <c r="D438" s="11" t="s">
        <v>243</v>
      </c>
      <c r="E438" s="11" t="n">
        <v>2</v>
      </c>
      <c r="F438" s="11" t="n">
        <v>2</v>
      </c>
      <c r="G438" s="11" t="n">
        <v>2</v>
      </c>
      <c r="H438" s="11"/>
      <c r="I438" s="11"/>
    </row>
    <row r="439" customFormat="false" ht="28" hidden="false" customHeight="true" outlineLevel="0" collapsed="false">
      <c r="A439" s="11" t="s">
        <v>244</v>
      </c>
      <c r="B439" s="11" t="s">
        <v>244</v>
      </c>
      <c r="C439" s="11" t="s">
        <v>244</v>
      </c>
      <c r="D439" s="11" t="s">
        <v>244</v>
      </c>
      <c r="E439" s="11" t="n">
        <v>30</v>
      </c>
      <c r="F439" s="11" t="n">
        <v>30</v>
      </c>
      <c r="G439" s="11" t="n">
        <v>30</v>
      </c>
      <c r="H439" s="11"/>
      <c r="I439" s="11"/>
    </row>
    <row r="440" customFormat="false" ht="28" hidden="false" customHeight="true" outlineLevel="0" collapsed="false">
      <c r="A440" s="11" t="s">
        <v>245</v>
      </c>
      <c r="B440" s="11" t="s">
        <v>245</v>
      </c>
      <c r="C440" s="11" t="s">
        <v>245</v>
      </c>
      <c r="D440" s="11" t="s">
        <v>245</v>
      </c>
      <c r="E440" s="11" t="s">
        <v>450</v>
      </c>
      <c r="F440" s="11" t="s">
        <v>450</v>
      </c>
      <c r="G440" s="11" t="s">
        <v>450</v>
      </c>
      <c r="H440" s="11"/>
      <c r="I440" s="11"/>
    </row>
    <row r="441" customFormat="false" ht="28" hidden="false" customHeight="true" outlineLevel="0" collapsed="false">
      <c r="A441" s="11" t="s">
        <v>247</v>
      </c>
      <c r="B441" s="11" t="s">
        <v>247</v>
      </c>
      <c r="C441" s="11" t="s">
        <v>247</v>
      </c>
      <c r="D441" s="11" t="s">
        <v>247</v>
      </c>
      <c r="E441" s="11" t="s">
        <v>420</v>
      </c>
      <c r="F441" s="11" t="s">
        <v>420</v>
      </c>
      <c r="G441" s="11" t="s">
        <v>420</v>
      </c>
      <c r="H441" s="11"/>
      <c r="I441" s="11"/>
    </row>
    <row r="442" customFormat="false" ht="28" hidden="false" customHeight="true" outlineLevel="0" collapsed="false">
      <c r="A442" s="11" t="s">
        <v>249</v>
      </c>
      <c r="B442" s="11" t="s">
        <v>249</v>
      </c>
      <c r="C442" s="11" t="s">
        <v>249</v>
      </c>
      <c r="D442" s="11" t="s">
        <v>249</v>
      </c>
      <c r="E442" s="11" t="n">
        <v>250</v>
      </c>
      <c r="F442" s="11" t="n">
        <v>250</v>
      </c>
      <c r="G442" s="11" t="n">
        <v>250</v>
      </c>
      <c r="H442" s="11"/>
      <c r="I442" s="11"/>
    </row>
    <row r="443" customFormat="false" ht="27" hidden="false" customHeight="true" outlineLevel="0" collapsed="false">
      <c r="A443" s="1"/>
      <c r="B443" s="1"/>
      <c r="C443" s="1"/>
      <c r="D443" s="1"/>
      <c r="E443" s="1"/>
      <c r="F443" s="1"/>
      <c r="G443" s="1"/>
      <c r="H443" s="1"/>
      <c r="I443" s="1"/>
    </row>
    <row r="444" customFormat="false" ht="31" hidden="false" customHeight="true" outlineLevel="0" collapsed="false">
      <c r="A444" s="10" t="s">
        <v>250</v>
      </c>
      <c r="B444" s="10" t="s">
        <v>250</v>
      </c>
      <c r="C444" s="10" t="s">
        <v>250</v>
      </c>
      <c r="D444" s="10" t="s">
        <v>250</v>
      </c>
      <c r="E444" s="10" t="s">
        <v>250</v>
      </c>
      <c r="F444" s="10" t="s">
        <v>250</v>
      </c>
      <c r="G444" s="10" t="s">
        <v>250</v>
      </c>
      <c r="H444" s="10" t="s">
        <v>250</v>
      </c>
      <c r="I444" s="3" t="str">
        <f aca="false">HYPERLINK("#'Главная'!A12","На главную")</f>
        <v>На главную</v>
      </c>
    </row>
    <row r="445" customFormat="false" ht="34" hidden="false" customHeight="true" outlineLevel="0" collapsed="false">
      <c r="A445" s="12" t="s">
        <v>251</v>
      </c>
      <c r="B445" s="12" t="s">
        <v>251</v>
      </c>
      <c r="C445" s="12" t="s">
        <v>251</v>
      </c>
      <c r="D445" s="12" t="s">
        <v>252</v>
      </c>
      <c r="E445" s="12" t="s">
        <v>252</v>
      </c>
      <c r="F445" s="12" t="s">
        <v>252</v>
      </c>
      <c r="G445" s="12" t="s">
        <v>253</v>
      </c>
      <c r="H445" s="12" t="s">
        <v>254</v>
      </c>
      <c r="I445" s="12" t="s">
        <v>254</v>
      </c>
    </row>
    <row r="446" customFormat="false" ht="53" hidden="false" customHeight="true" outlineLevel="0" collapsed="false">
      <c r="A446" s="1" t="s">
        <v>255</v>
      </c>
      <c r="B446" s="1" t="s">
        <v>255</v>
      </c>
      <c r="C446" s="1" t="s">
        <v>255</v>
      </c>
      <c r="D446" s="1" t="s">
        <v>256</v>
      </c>
      <c r="E446" s="1" t="s">
        <v>256</v>
      </c>
      <c r="F446" s="1" t="s">
        <v>256</v>
      </c>
      <c r="G446" s="1" t="s">
        <v>451</v>
      </c>
      <c r="H446" s="1" t="s">
        <v>206</v>
      </c>
      <c r="I446" s="1" t="s">
        <v>206</v>
      </c>
    </row>
    <row r="447" customFormat="false" ht="53" hidden="false" customHeight="true" outlineLevel="0" collapsed="false">
      <c r="A447" s="1" t="s">
        <v>255</v>
      </c>
      <c r="B447" s="1" t="s">
        <v>255</v>
      </c>
      <c r="C447" s="1" t="s">
        <v>255</v>
      </c>
      <c r="D447" s="1" t="s">
        <v>258</v>
      </c>
      <c r="E447" s="1" t="s">
        <v>258</v>
      </c>
      <c r="F447" s="1" t="s">
        <v>258</v>
      </c>
      <c r="G447" s="1" t="s">
        <v>452</v>
      </c>
      <c r="H447" s="1" t="s">
        <v>206</v>
      </c>
      <c r="I447" s="1" t="s">
        <v>206</v>
      </c>
    </row>
    <row r="448" customFormat="false" ht="53" hidden="false" customHeight="true" outlineLevel="0" collapsed="false">
      <c r="A448" s="1" t="s">
        <v>255</v>
      </c>
      <c r="B448" s="1" t="s">
        <v>255</v>
      </c>
      <c r="C448" s="1" t="s">
        <v>255</v>
      </c>
      <c r="D448" s="1" t="s">
        <v>260</v>
      </c>
      <c r="E448" s="1" t="s">
        <v>260</v>
      </c>
      <c r="F448" s="1" t="s">
        <v>260</v>
      </c>
      <c r="G448" s="1" t="s">
        <v>453</v>
      </c>
      <c r="H448" s="1" t="s">
        <v>206</v>
      </c>
      <c r="I448" s="1" t="s">
        <v>206</v>
      </c>
    </row>
    <row r="449" customFormat="false" ht="53" hidden="false" customHeight="true" outlineLevel="0" collapsed="false">
      <c r="A449" s="1" t="s">
        <v>262</v>
      </c>
      <c r="B449" s="1" t="s">
        <v>262</v>
      </c>
      <c r="C449" s="1" t="s">
        <v>262</v>
      </c>
      <c r="D449" s="1" t="s">
        <v>256</v>
      </c>
      <c r="E449" s="1" t="s">
        <v>256</v>
      </c>
      <c r="F449" s="1" t="s">
        <v>256</v>
      </c>
      <c r="G449" s="1" t="s">
        <v>454</v>
      </c>
      <c r="H449" s="1" t="s">
        <v>206</v>
      </c>
      <c r="I449" s="1" t="s">
        <v>206</v>
      </c>
    </row>
    <row r="450" customFormat="false" ht="53" hidden="false" customHeight="true" outlineLevel="0" collapsed="false">
      <c r="A450" s="1" t="s">
        <v>262</v>
      </c>
      <c r="B450" s="1" t="s">
        <v>262</v>
      </c>
      <c r="C450" s="1" t="s">
        <v>262</v>
      </c>
      <c r="D450" s="1" t="s">
        <v>258</v>
      </c>
      <c r="E450" s="1" t="s">
        <v>258</v>
      </c>
      <c r="F450" s="1" t="s">
        <v>258</v>
      </c>
      <c r="G450" s="1" t="s">
        <v>455</v>
      </c>
      <c r="H450" s="1" t="s">
        <v>206</v>
      </c>
      <c r="I450" s="1" t="s">
        <v>206</v>
      </c>
    </row>
    <row r="451" customFormat="false" ht="53" hidden="false" customHeight="true" outlineLevel="0" collapsed="false">
      <c r="A451" s="1" t="s">
        <v>262</v>
      </c>
      <c r="B451" s="1" t="s">
        <v>262</v>
      </c>
      <c r="C451" s="1" t="s">
        <v>262</v>
      </c>
      <c r="D451" s="1" t="s">
        <v>260</v>
      </c>
      <c r="E451" s="1" t="s">
        <v>260</v>
      </c>
      <c r="F451" s="1" t="s">
        <v>260</v>
      </c>
      <c r="G451" s="1" t="s">
        <v>456</v>
      </c>
      <c r="H451" s="1" t="s">
        <v>206</v>
      </c>
      <c r="I451" s="1" t="s">
        <v>206</v>
      </c>
    </row>
    <row r="452" customFormat="false" ht="53" hidden="false" customHeight="true" outlineLevel="0" collapsed="false">
      <c r="A452" s="1" t="s">
        <v>266</v>
      </c>
      <c r="B452" s="1" t="s">
        <v>266</v>
      </c>
      <c r="C452" s="1" t="s">
        <v>266</v>
      </c>
      <c r="D452" s="1" t="s">
        <v>256</v>
      </c>
      <c r="E452" s="1" t="s">
        <v>256</v>
      </c>
      <c r="F452" s="1" t="s">
        <v>256</v>
      </c>
      <c r="G452" s="1" t="s">
        <v>457</v>
      </c>
      <c r="H452" s="1" t="s">
        <v>206</v>
      </c>
      <c r="I452" s="1" t="s">
        <v>206</v>
      </c>
    </row>
    <row r="453" customFormat="false" ht="53" hidden="false" customHeight="true" outlineLevel="0" collapsed="false">
      <c r="A453" s="1" t="s">
        <v>266</v>
      </c>
      <c r="B453" s="1" t="s">
        <v>266</v>
      </c>
      <c r="C453" s="1" t="s">
        <v>266</v>
      </c>
      <c r="D453" s="1" t="s">
        <v>258</v>
      </c>
      <c r="E453" s="1" t="s">
        <v>258</v>
      </c>
      <c r="F453" s="1" t="s">
        <v>258</v>
      </c>
      <c r="G453" s="1" t="s">
        <v>458</v>
      </c>
      <c r="H453" s="1" t="s">
        <v>206</v>
      </c>
      <c r="I453" s="1" t="s">
        <v>206</v>
      </c>
    </row>
    <row r="454" customFormat="false" ht="53" hidden="false" customHeight="true" outlineLevel="0" collapsed="false">
      <c r="A454" s="1" t="s">
        <v>266</v>
      </c>
      <c r="B454" s="1" t="s">
        <v>266</v>
      </c>
      <c r="C454" s="1" t="s">
        <v>266</v>
      </c>
      <c r="D454" s="1" t="s">
        <v>260</v>
      </c>
      <c r="E454" s="1" t="s">
        <v>260</v>
      </c>
      <c r="F454" s="1" t="s">
        <v>260</v>
      </c>
      <c r="G454" s="1" t="s">
        <v>459</v>
      </c>
      <c r="H454" s="1" t="s">
        <v>206</v>
      </c>
      <c r="I454" s="1" t="s">
        <v>206</v>
      </c>
    </row>
    <row r="455" customFormat="false" ht="53" hidden="false" customHeight="true" outlineLevel="0" collapsed="false">
      <c r="A455" s="1" t="s">
        <v>270</v>
      </c>
      <c r="B455" s="1" t="s">
        <v>270</v>
      </c>
      <c r="C455" s="1" t="s">
        <v>270</v>
      </c>
      <c r="D455" s="1" t="s">
        <v>256</v>
      </c>
      <c r="E455" s="1" t="s">
        <v>256</v>
      </c>
      <c r="F455" s="1" t="s">
        <v>256</v>
      </c>
      <c r="G455" s="1" t="s">
        <v>460</v>
      </c>
      <c r="H455" s="1" t="s">
        <v>206</v>
      </c>
      <c r="I455" s="1" t="s">
        <v>206</v>
      </c>
    </row>
    <row r="456" customFormat="false" ht="53" hidden="false" customHeight="true" outlineLevel="0" collapsed="false">
      <c r="A456" s="1" t="s">
        <v>270</v>
      </c>
      <c r="B456" s="1" t="s">
        <v>270</v>
      </c>
      <c r="C456" s="1" t="s">
        <v>270</v>
      </c>
      <c r="D456" s="1" t="s">
        <v>258</v>
      </c>
      <c r="E456" s="1" t="s">
        <v>258</v>
      </c>
      <c r="F456" s="1" t="s">
        <v>258</v>
      </c>
      <c r="G456" s="1" t="s">
        <v>461</v>
      </c>
      <c r="H456" s="1" t="s">
        <v>206</v>
      </c>
      <c r="I456" s="1" t="s">
        <v>206</v>
      </c>
    </row>
    <row r="457" customFormat="false" ht="53" hidden="false" customHeight="true" outlineLevel="0" collapsed="false">
      <c r="A457" s="1" t="s">
        <v>270</v>
      </c>
      <c r="B457" s="1" t="s">
        <v>270</v>
      </c>
      <c r="C457" s="1" t="s">
        <v>270</v>
      </c>
      <c r="D457" s="1" t="s">
        <v>260</v>
      </c>
      <c r="E457" s="1" t="s">
        <v>260</v>
      </c>
      <c r="F457" s="1" t="s">
        <v>260</v>
      </c>
      <c r="G457" s="1" t="s">
        <v>462</v>
      </c>
      <c r="H457" s="1" t="s">
        <v>206</v>
      </c>
      <c r="I457" s="1" t="s">
        <v>206</v>
      </c>
    </row>
    <row r="458" customFormat="false" ht="53" hidden="false" customHeight="true" outlineLevel="0" collapsed="false">
      <c r="A458" s="1" t="s">
        <v>274</v>
      </c>
      <c r="B458" s="1" t="s">
        <v>274</v>
      </c>
      <c r="C458" s="1" t="s">
        <v>274</v>
      </c>
      <c r="D458" s="1" t="s">
        <v>256</v>
      </c>
      <c r="E458" s="1" t="s">
        <v>256</v>
      </c>
      <c r="F458" s="1" t="s">
        <v>256</v>
      </c>
      <c r="G458" s="1" t="s">
        <v>463</v>
      </c>
      <c r="H458" s="1" t="s">
        <v>206</v>
      </c>
      <c r="I458" s="1" t="s">
        <v>206</v>
      </c>
    </row>
    <row r="459" customFormat="false" ht="53" hidden="false" customHeight="true" outlineLevel="0" collapsed="false">
      <c r="A459" s="1" t="s">
        <v>274</v>
      </c>
      <c r="B459" s="1" t="s">
        <v>274</v>
      </c>
      <c r="C459" s="1" t="s">
        <v>274</v>
      </c>
      <c r="D459" s="1" t="s">
        <v>258</v>
      </c>
      <c r="E459" s="1" t="s">
        <v>258</v>
      </c>
      <c r="F459" s="1" t="s">
        <v>258</v>
      </c>
      <c r="G459" s="1" t="s">
        <v>464</v>
      </c>
      <c r="H459" s="1" t="s">
        <v>206</v>
      </c>
      <c r="I459" s="1" t="s">
        <v>206</v>
      </c>
    </row>
    <row r="460" customFormat="false" ht="53" hidden="false" customHeight="true" outlineLevel="0" collapsed="false">
      <c r="A460" s="1" t="s">
        <v>274</v>
      </c>
      <c r="B460" s="1" t="s">
        <v>274</v>
      </c>
      <c r="C460" s="1" t="s">
        <v>274</v>
      </c>
      <c r="D460" s="1" t="s">
        <v>260</v>
      </c>
      <c r="E460" s="1" t="s">
        <v>260</v>
      </c>
      <c r="F460" s="1" t="s">
        <v>260</v>
      </c>
      <c r="G460" s="1" t="s">
        <v>465</v>
      </c>
      <c r="H460" s="1" t="s">
        <v>206</v>
      </c>
      <c r="I460" s="1" t="s">
        <v>206</v>
      </c>
    </row>
    <row r="461" customFormat="false" ht="53" hidden="false" customHeight="true" outlineLevel="0" collapsed="false">
      <c r="A461" s="1" t="s">
        <v>278</v>
      </c>
      <c r="B461" s="1" t="s">
        <v>278</v>
      </c>
      <c r="C461" s="1" t="s">
        <v>278</v>
      </c>
      <c r="D461" s="1" t="s">
        <v>256</v>
      </c>
      <c r="E461" s="1" t="s">
        <v>256</v>
      </c>
      <c r="F461" s="1" t="s">
        <v>256</v>
      </c>
      <c r="G461" s="1" t="s">
        <v>466</v>
      </c>
      <c r="H461" s="1" t="s">
        <v>206</v>
      </c>
      <c r="I461" s="1" t="s">
        <v>206</v>
      </c>
    </row>
    <row r="462" customFormat="false" ht="53" hidden="false" customHeight="true" outlineLevel="0" collapsed="false">
      <c r="A462" s="1" t="s">
        <v>278</v>
      </c>
      <c r="B462" s="1" t="s">
        <v>278</v>
      </c>
      <c r="C462" s="1" t="s">
        <v>278</v>
      </c>
      <c r="D462" s="1" t="s">
        <v>258</v>
      </c>
      <c r="E462" s="1" t="s">
        <v>258</v>
      </c>
      <c r="F462" s="1" t="s">
        <v>258</v>
      </c>
      <c r="G462" s="1" t="s">
        <v>467</v>
      </c>
      <c r="H462" s="1" t="s">
        <v>206</v>
      </c>
      <c r="I462" s="1" t="s">
        <v>206</v>
      </c>
    </row>
    <row r="463" customFormat="false" ht="53" hidden="false" customHeight="true" outlineLevel="0" collapsed="false">
      <c r="A463" s="1" t="s">
        <v>278</v>
      </c>
      <c r="B463" s="1" t="s">
        <v>278</v>
      </c>
      <c r="C463" s="1" t="s">
        <v>278</v>
      </c>
      <c r="D463" s="1" t="s">
        <v>260</v>
      </c>
      <c r="E463" s="1" t="s">
        <v>260</v>
      </c>
      <c r="F463" s="1" t="s">
        <v>260</v>
      </c>
      <c r="G463" s="1" t="s">
        <v>468</v>
      </c>
      <c r="H463" s="1" t="s">
        <v>206</v>
      </c>
      <c r="I463" s="1" t="s">
        <v>206</v>
      </c>
    </row>
    <row r="464" customFormat="false" ht="53" hidden="false" customHeight="true" outlineLevel="0" collapsed="false">
      <c r="A464" s="1" t="s">
        <v>282</v>
      </c>
      <c r="B464" s="1" t="s">
        <v>282</v>
      </c>
      <c r="C464" s="1" t="s">
        <v>282</v>
      </c>
      <c r="D464" s="1" t="s">
        <v>256</v>
      </c>
      <c r="E464" s="1" t="s">
        <v>256</v>
      </c>
      <c r="F464" s="1" t="s">
        <v>256</v>
      </c>
      <c r="G464" s="1" t="s">
        <v>469</v>
      </c>
      <c r="H464" s="1" t="s">
        <v>206</v>
      </c>
      <c r="I464" s="1" t="s">
        <v>206</v>
      </c>
    </row>
    <row r="465" customFormat="false" ht="53" hidden="false" customHeight="true" outlineLevel="0" collapsed="false">
      <c r="A465" s="1" t="s">
        <v>282</v>
      </c>
      <c r="B465" s="1" t="s">
        <v>282</v>
      </c>
      <c r="C465" s="1" t="s">
        <v>282</v>
      </c>
      <c r="D465" s="1" t="s">
        <v>258</v>
      </c>
      <c r="E465" s="1" t="s">
        <v>258</v>
      </c>
      <c r="F465" s="1" t="s">
        <v>258</v>
      </c>
      <c r="G465" s="1" t="s">
        <v>470</v>
      </c>
      <c r="H465" s="1" t="s">
        <v>206</v>
      </c>
      <c r="I465" s="1" t="s">
        <v>206</v>
      </c>
    </row>
    <row r="466" customFormat="false" ht="53" hidden="false" customHeight="true" outlineLevel="0" collapsed="false">
      <c r="A466" s="1" t="s">
        <v>282</v>
      </c>
      <c r="B466" s="1" t="s">
        <v>282</v>
      </c>
      <c r="C466" s="1" t="s">
        <v>282</v>
      </c>
      <c r="D466" s="1" t="s">
        <v>260</v>
      </c>
      <c r="E466" s="1" t="s">
        <v>260</v>
      </c>
      <c r="F466" s="1" t="s">
        <v>260</v>
      </c>
      <c r="G466" s="1" t="s">
        <v>471</v>
      </c>
      <c r="H466" s="1" t="s">
        <v>206</v>
      </c>
      <c r="I466" s="1" t="s">
        <v>206</v>
      </c>
    </row>
    <row r="467" customFormat="false" ht="53" hidden="false" customHeight="true" outlineLevel="0" collapsed="false">
      <c r="A467" s="1" t="s">
        <v>286</v>
      </c>
      <c r="B467" s="1" t="s">
        <v>286</v>
      </c>
      <c r="C467" s="1" t="s">
        <v>286</v>
      </c>
      <c r="D467" s="1" t="s">
        <v>256</v>
      </c>
      <c r="E467" s="1" t="s">
        <v>256</v>
      </c>
      <c r="F467" s="1" t="s">
        <v>256</v>
      </c>
      <c r="G467" s="1" t="s">
        <v>472</v>
      </c>
      <c r="H467" s="1" t="s">
        <v>206</v>
      </c>
      <c r="I467" s="1" t="s">
        <v>206</v>
      </c>
    </row>
    <row r="468" customFormat="false" ht="53" hidden="false" customHeight="true" outlineLevel="0" collapsed="false">
      <c r="A468" s="1" t="s">
        <v>286</v>
      </c>
      <c r="B468" s="1" t="s">
        <v>286</v>
      </c>
      <c r="C468" s="1" t="s">
        <v>286</v>
      </c>
      <c r="D468" s="1" t="s">
        <v>258</v>
      </c>
      <c r="E468" s="1" t="s">
        <v>258</v>
      </c>
      <c r="F468" s="1" t="s">
        <v>258</v>
      </c>
      <c r="G468" s="1" t="s">
        <v>473</v>
      </c>
      <c r="H468" s="1" t="s">
        <v>206</v>
      </c>
      <c r="I468" s="1" t="s">
        <v>206</v>
      </c>
    </row>
    <row r="469" customFormat="false" ht="53" hidden="false" customHeight="true" outlineLevel="0" collapsed="false">
      <c r="A469" s="1" t="s">
        <v>286</v>
      </c>
      <c r="B469" s="1" t="s">
        <v>286</v>
      </c>
      <c r="C469" s="1" t="s">
        <v>286</v>
      </c>
      <c r="D469" s="1" t="s">
        <v>260</v>
      </c>
      <c r="E469" s="1" t="s">
        <v>260</v>
      </c>
      <c r="F469" s="1" t="s">
        <v>260</v>
      </c>
      <c r="G469" s="1" t="s">
        <v>474</v>
      </c>
      <c r="H469" s="1" t="s">
        <v>206</v>
      </c>
      <c r="I469" s="1" t="s">
        <v>206</v>
      </c>
    </row>
    <row r="470" customFormat="false" ht="53" hidden="false" customHeight="true" outlineLevel="0" collapsed="false">
      <c r="A470" s="1" t="s">
        <v>290</v>
      </c>
      <c r="B470" s="1" t="s">
        <v>290</v>
      </c>
      <c r="C470" s="1" t="s">
        <v>290</v>
      </c>
      <c r="D470" s="1" t="s">
        <v>256</v>
      </c>
      <c r="E470" s="1" t="s">
        <v>256</v>
      </c>
      <c r="F470" s="1" t="s">
        <v>256</v>
      </c>
      <c r="G470" s="1" t="s">
        <v>475</v>
      </c>
      <c r="H470" s="1" t="s">
        <v>206</v>
      </c>
      <c r="I470" s="1" t="s">
        <v>206</v>
      </c>
    </row>
    <row r="471" customFormat="false" ht="53" hidden="false" customHeight="true" outlineLevel="0" collapsed="false">
      <c r="A471" s="1" t="s">
        <v>290</v>
      </c>
      <c r="B471" s="1" t="s">
        <v>290</v>
      </c>
      <c r="C471" s="1" t="s">
        <v>290</v>
      </c>
      <c r="D471" s="1" t="s">
        <v>292</v>
      </c>
      <c r="E471" s="1" t="s">
        <v>292</v>
      </c>
      <c r="F471" s="1" t="s">
        <v>292</v>
      </c>
      <c r="G471" s="1" t="s">
        <v>476</v>
      </c>
      <c r="H471" s="1" t="s">
        <v>206</v>
      </c>
      <c r="I471" s="1" t="s">
        <v>206</v>
      </c>
    </row>
    <row r="472" customFormat="false" ht="53" hidden="false" customHeight="true" outlineLevel="0" collapsed="false">
      <c r="A472" s="1" t="s">
        <v>290</v>
      </c>
      <c r="B472" s="1" t="s">
        <v>290</v>
      </c>
      <c r="C472" s="1" t="s">
        <v>290</v>
      </c>
      <c r="D472" s="1" t="s">
        <v>294</v>
      </c>
      <c r="E472" s="1" t="s">
        <v>294</v>
      </c>
      <c r="F472" s="1" t="s">
        <v>294</v>
      </c>
      <c r="G472" s="1" t="s">
        <v>477</v>
      </c>
      <c r="H472" s="1" t="s">
        <v>206</v>
      </c>
      <c r="I472" s="1" t="s">
        <v>206</v>
      </c>
    </row>
    <row r="473" customFormat="false" ht="53" hidden="false" customHeight="true" outlineLevel="0" collapsed="false">
      <c r="A473" s="1" t="s">
        <v>296</v>
      </c>
      <c r="B473" s="1" t="s">
        <v>296</v>
      </c>
      <c r="C473" s="1" t="s">
        <v>296</v>
      </c>
      <c r="D473" s="1" t="s">
        <v>256</v>
      </c>
      <c r="E473" s="1" t="s">
        <v>256</v>
      </c>
      <c r="F473" s="1" t="s">
        <v>256</v>
      </c>
      <c r="G473" s="1" t="s">
        <v>478</v>
      </c>
      <c r="H473" s="1" t="s">
        <v>206</v>
      </c>
      <c r="I473" s="1" t="s">
        <v>206</v>
      </c>
    </row>
    <row r="474" customFormat="false" ht="53" hidden="false" customHeight="true" outlineLevel="0" collapsed="false">
      <c r="A474" s="1" t="s">
        <v>296</v>
      </c>
      <c r="B474" s="1" t="s">
        <v>296</v>
      </c>
      <c r="C474" s="1" t="s">
        <v>296</v>
      </c>
      <c r="D474" s="1" t="s">
        <v>258</v>
      </c>
      <c r="E474" s="1" t="s">
        <v>258</v>
      </c>
      <c r="F474" s="1" t="s">
        <v>258</v>
      </c>
      <c r="G474" s="1" t="s">
        <v>479</v>
      </c>
      <c r="H474" s="1" t="s">
        <v>206</v>
      </c>
      <c r="I474" s="1" t="s">
        <v>206</v>
      </c>
    </row>
    <row r="475" customFormat="false" ht="53" hidden="false" customHeight="true" outlineLevel="0" collapsed="false">
      <c r="A475" s="1" t="s">
        <v>296</v>
      </c>
      <c r="B475" s="1" t="s">
        <v>296</v>
      </c>
      <c r="C475" s="1" t="s">
        <v>296</v>
      </c>
      <c r="D475" s="1" t="s">
        <v>260</v>
      </c>
      <c r="E475" s="1" t="s">
        <v>260</v>
      </c>
      <c r="F475" s="1" t="s">
        <v>260</v>
      </c>
      <c r="G475" s="1" t="s">
        <v>480</v>
      </c>
      <c r="H475" s="1" t="s">
        <v>206</v>
      </c>
      <c r="I475" s="1" t="s">
        <v>206</v>
      </c>
    </row>
    <row r="476" customFormat="false" ht="53" hidden="false" customHeight="true" outlineLevel="0" collapsed="false">
      <c r="A476" s="1" t="s">
        <v>300</v>
      </c>
      <c r="B476" s="1" t="s">
        <v>300</v>
      </c>
      <c r="C476" s="1" t="s">
        <v>300</v>
      </c>
      <c r="D476" s="1" t="s">
        <v>256</v>
      </c>
      <c r="E476" s="1" t="s">
        <v>256</v>
      </c>
      <c r="F476" s="1" t="s">
        <v>256</v>
      </c>
      <c r="G476" s="1" t="s">
        <v>481</v>
      </c>
      <c r="H476" s="1" t="s">
        <v>206</v>
      </c>
      <c r="I476" s="1" t="s">
        <v>206</v>
      </c>
    </row>
    <row r="477" customFormat="false" ht="53" hidden="false" customHeight="true" outlineLevel="0" collapsed="false">
      <c r="A477" s="1" t="s">
        <v>300</v>
      </c>
      <c r="B477" s="1" t="s">
        <v>300</v>
      </c>
      <c r="C477" s="1" t="s">
        <v>300</v>
      </c>
      <c r="D477" s="1" t="s">
        <v>258</v>
      </c>
      <c r="E477" s="1" t="s">
        <v>258</v>
      </c>
      <c r="F477" s="1" t="s">
        <v>258</v>
      </c>
      <c r="G477" s="1" t="s">
        <v>482</v>
      </c>
      <c r="H477" s="1" t="s">
        <v>206</v>
      </c>
      <c r="I477" s="1" t="s">
        <v>206</v>
      </c>
    </row>
    <row r="478" customFormat="false" ht="53" hidden="false" customHeight="true" outlineLevel="0" collapsed="false">
      <c r="A478" s="1" t="s">
        <v>300</v>
      </c>
      <c r="B478" s="1" t="s">
        <v>300</v>
      </c>
      <c r="C478" s="1" t="s">
        <v>300</v>
      </c>
      <c r="D478" s="1" t="s">
        <v>260</v>
      </c>
      <c r="E478" s="1" t="s">
        <v>260</v>
      </c>
      <c r="F478" s="1" t="s">
        <v>260</v>
      </c>
      <c r="G478" s="1" t="s">
        <v>483</v>
      </c>
      <c r="H478" s="1" t="s">
        <v>206</v>
      </c>
      <c r="I478" s="1" t="s">
        <v>206</v>
      </c>
    </row>
    <row r="479" customFormat="false" ht="27" hidden="false" customHeight="true" outlineLevel="0" collapsed="false">
      <c r="A479" s="1"/>
      <c r="B479" s="1"/>
      <c r="C479" s="1"/>
      <c r="D479" s="1"/>
      <c r="E479" s="1"/>
      <c r="F479" s="1"/>
      <c r="G479" s="1"/>
      <c r="H479" s="1"/>
      <c r="I479" s="1"/>
    </row>
    <row r="480" customFormat="false" ht="31" hidden="false" customHeight="true" outlineLevel="0" collapsed="false">
      <c r="A480" s="10" t="s">
        <v>304</v>
      </c>
      <c r="B480" s="10" t="s">
        <v>304</v>
      </c>
      <c r="C480" s="10" t="s">
        <v>304</v>
      </c>
      <c r="D480" s="10" t="s">
        <v>304</v>
      </c>
      <c r="E480" s="10" t="s">
        <v>304</v>
      </c>
      <c r="F480" s="10" t="s">
        <v>304</v>
      </c>
      <c r="G480" s="10" t="s">
        <v>304</v>
      </c>
      <c r="H480" s="10" t="s">
        <v>304</v>
      </c>
      <c r="I480" s="1"/>
    </row>
    <row r="481" customFormat="false" ht="28" hidden="false" customHeight="true" outlineLevel="0" collapsed="false">
      <c r="A481" s="4" t="s">
        <v>305</v>
      </c>
      <c r="B481" s="4" t="s">
        <v>305</v>
      </c>
      <c r="C481" s="4" t="s">
        <v>305</v>
      </c>
      <c r="D481" s="4" t="s">
        <v>305</v>
      </c>
      <c r="E481" s="4" t="s">
        <v>305</v>
      </c>
      <c r="F481" s="4" t="s">
        <v>305</v>
      </c>
      <c r="G481" s="4" t="s">
        <v>305</v>
      </c>
      <c r="H481" s="4" t="s">
        <v>305</v>
      </c>
      <c r="I481" s="4" t="s">
        <v>305</v>
      </c>
    </row>
    <row r="482" customFormat="false" ht="27" hidden="false" customHeight="true" outlineLevel="0" collapsed="false">
      <c r="A482" s="1"/>
      <c r="B482" s="1"/>
      <c r="C482" s="1"/>
      <c r="D482" s="1"/>
      <c r="E482" s="1"/>
      <c r="F482" s="1"/>
      <c r="G482" s="1"/>
      <c r="H482" s="1"/>
      <c r="I482" s="1"/>
    </row>
    <row r="483" customFormat="false" ht="27" hidden="false" customHeight="true" outlineLevel="0" collapsed="false">
      <c r="A483" s="1"/>
      <c r="B483" s="1"/>
      <c r="C483" s="1"/>
      <c r="D483" s="1"/>
      <c r="E483" s="1"/>
      <c r="F483" s="1"/>
      <c r="G483" s="1"/>
      <c r="H483" s="1"/>
      <c r="I483" s="1"/>
    </row>
    <row r="484" customFormat="false" ht="27" hidden="false" customHeight="true" outlineLevel="0" collapsed="false">
      <c r="A484" s="1"/>
      <c r="B484" s="1"/>
      <c r="C484" s="1"/>
      <c r="D484" s="1"/>
      <c r="E484" s="1"/>
      <c r="F484" s="1"/>
      <c r="G484" s="1"/>
      <c r="H484" s="1"/>
      <c r="I484" s="1"/>
    </row>
    <row r="485" customFormat="false" ht="35" hidden="false" customHeight="true" outlineLevel="0" collapsed="false">
      <c r="A485" s="2" t="s">
        <v>484</v>
      </c>
      <c r="B485" s="2" t="s">
        <v>484</v>
      </c>
      <c r="C485" s="2" t="s">
        <v>484</v>
      </c>
      <c r="D485" s="2" t="s">
        <v>484</v>
      </c>
      <c r="E485" s="2" t="s">
        <v>484</v>
      </c>
      <c r="F485" s="2" t="s">
        <v>484</v>
      </c>
      <c r="G485" s="2" t="s">
        <v>484</v>
      </c>
      <c r="H485" s="2" t="s">
        <v>484</v>
      </c>
      <c r="I485" s="3" t="str">
        <f aca="false">HYPERLINK("#'Главная'!A13","На главную")</f>
        <v>На главную</v>
      </c>
    </row>
    <row r="486" customFormat="false" ht="28" hidden="false" customHeight="true" outlineLevel="0" collapsed="false">
      <c r="A486" s="4" t="s">
        <v>206</v>
      </c>
      <c r="B486" s="4" t="s">
        <v>206</v>
      </c>
      <c r="C486" s="4" t="s">
        <v>206</v>
      </c>
      <c r="D486" s="4" t="s">
        <v>206</v>
      </c>
      <c r="E486" s="4" t="s">
        <v>206</v>
      </c>
      <c r="F486" s="4" t="s">
        <v>206</v>
      </c>
      <c r="G486" s="4" t="s">
        <v>206</v>
      </c>
      <c r="H486" s="4" t="s">
        <v>206</v>
      </c>
      <c r="I486" s="4" t="s">
        <v>206</v>
      </c>
    </row>
    <row r="487" customFormat="false" ht="27" hidden="false" customHeight="true" outlineLevel="0" collapsed="false">
      <c r="A487" s="3" t="str">
        <f aca="false">HYPERLINK("#'Главная'!A13","Список моделей")</f>
        <v>Список моделей</v>
      </c>
      <c r="B487" s="1"/>
      <c r="C487" s="3" t="str">
        <f aca="false">HYPERLINK("#'Данные моделей'!A488","Характеристики")</f>
        <v>Характеристики</v>
      </c>
      <c r="D487" s="1"/>
      <c r="E487" s="1"/>
      <c r="F487" s="3" t="str">
        <f aca="false">HYPERLINK("#'Данные моделей'!A524","Рабочие точки")</f>
        <v>Рабочие точки</v>
      </c>
      <c r="G487" s="1"/>
      <c r="H487" s="3" t="str">
        <f aca="false">HYPERLINK("#'Данные моделей'!A560","Карты")</f>
        <v>Карты</v>
      </c>
      <c r="I487" s="1"/>
    </row>
    <row r="488" customFormat="false" ht="31" hidden="false" customHeight="true" outlineLevel="0" collapsed="false">
      <c r="A488" s="10" t="s">
        <v>9</v>
      </c>
      <c r="B488" s="10" t="s">
        <v>9</v>
      </c>
      <c r="C488" s="10" t="s">
        <v>9</v>
      </c>
      <c r="D488" s="10" t="s">
        <v>9</v>
      </c>
      <c r="E488" s="10" t="s">
        <v>9</v>
      </c>
      <c r="F488" s="10" t="s">
        <v>9</v>
      </c>
      <c r="G488" s="10" t="s">
        <v>9</v>
      </c>
      <c r="H488" s="10" t="s">
        <v>9</v>
      </c>
      <c r="I488" s="1"/>
    </row>
    <row r="489" customFormat="false" ht="28" hidden="false" customHeight="true" outlineLevel="0" collapsed="false">
      <c r="A489" s="11" t="s">
        <v>207</v>
      </c>
      <c r="B489" s="11" t="s">
        <v>207</v>
      </c>
      <c r="C489" s="11" t="s">
        <v>207</v>
      </c>
      <c r="D489" s="11" t="s">
        <v>207</v>
      </c>
      <c r="E489" s="11" t="s">
        <v>208</v>
      </c>
      <c r="F489" s="11" t="s">
        <v>208</v>
      </c>
      <c r="G489" s="11" t="s">
        <v>208</v>
      </c>
      <c r="H489" s="11"/>
      <c r="I489" s="11"/>
    </row>
    <row r="490" customFormat="false" ht="28" hidden="false" customHeight="true" outlineLevel="0" collapsed="false">
      <c r="A490" s="11" t="s">
        <v>8</v>
      </c>
      <c r="B490" s="11" t="s">
        <v>8</v>
      </c>
      <c r="C490" s="11" t="s">
        <v>8</v>
      </c>
      <c r="D490" s="11" t="s">
        <v>8</v>
      </c>
      <c r="E490" s="11" t="s">
        <v>28</v>
      </c>
      <c r="F490" s="11" t="s">
        <v>28</v>
      </c>
      <c r="G490" s="11" t="s">
        <v>28</v>
      </c>
      <c r="H490" s="11"/>
      <c r="I490" s="11"/>
    </row>
    <row r="491" customFormat="false" ht="28" hidden="false" customHeight="true" outlineLevel="0" collapsed="false">
      <c r="A491" s="11" t="s">
        <v>209</v>
      </c>
      <c r="B491" s="11" t="s">
        <v>209</v>
      </c>
      <c r="C491" s="11" t="s">
        <v>209</v>
      </c>
      <c r="D491" s="11" t="s">
        <v>209</v>
      </c>
      <c r="E491" s="11" t="s">
        <v>345</v>
      </c>
      <c r="F491" s="11" t="s">
        <v>345</v>
      </c>
      <c r="G491" s="11" t="s">
        <v>345</v>
      </c>
      <c r="H491" s="11"/>
      <c r="I491" s="11"/>
    </row>
    <row r="492" customFormat="false" ht="28" hidden="false" customHeight="true" outlineLevel="0" collapsed="false">
      <c r="A492" s="11" t="s">
        <v>211</v>
      </c>
      <c r="B492" s="11" t="s">
        <v>211</v>
      </c>
      <c r="C492" s="11" t="s">
        <v>211</v>
      </c>
      <c r="D492" s="11" t="s">
        <v>211</v>
      </c>
      <c r="E492" s="11" t="n">
        <v>150</v>
      </c>
      <c r="F492" s="11" t="n">
        <v>150</v>
      </c>
      <c r="G492" s="11" t="n">
        <v>150</v>
      </c>
      <c r="H492" s="11"/>
      <c r="I492" s="11"/>
    </row>
    <row r="493" customFormat="false" ht="28" hidden="false" customHeight="true" outlineLevel="0" collapsed="false">
      <c r="A493" s="11" t="s">
        <v>8</v>
      </c>
      <c r="B493" s="11" t="s">
        <v>8</v>
      </c>
      <c r="C493" s="11" t="s">
        <v>8</v>
      </c>
      <c r="D493" s="11" t="s">
        <v>8</v>
      </c>
      <c r="E493" s="11" t="s">
        <v>28</v>
      </c>
      <c r="F493" s="11" t="s">
        <v>28</v>
      </c>
      <c r="G493" s="11" t="s">
        <v>28</v>
      </c>
      <c r="H493" s="11"/>
      <c r="I493" s="11"/>
    </row>
    <row r="494" customFormat="false" ht="28" hidden="false" customHeight="true" outlineLevel="0" collapsed="false">
      <c r="A494" s="11" t="s">
        <v>212</v>
      </c>
      <c r="B494" s="11" t="s">
        <v>212</v>
      </c>
      <c r="C494" s="11" t="s">
        <v>212</v>
      </c>
      <c r="D494" s="11" t="s">
        <v>212</v>
      </c>
      <c r="E494" s="11" t="n">
        <v>5.5</v>
      </c>
      <c r="F494" s="11" t="n">
        <v>5.5</v>
      </c>
      <c r="G494" s="11" t="n">
        <v>5.5</v>
      </c>
      <c r="H494" s="11"/>
      <c r="I494" s="11"/>
    </row>
    <row r="495" customFormat="false" ht="28" hidden="false" customHeight="true" outlineLevel="0" collapsed="false">
      <c r="A495" s="11" t="s">
        <v>213</v>
      </c>
      <c r="B495" s="11" t="s">
        <v>213</v>
      </c>
      <c r="C495" s="11" t="s">
        <v>213</v>
      </c>
      <c r="D495" s="11" t="s">
        <v>213</v>
      </c>
      <c r="E495" s="11" t="n">
        <v>8</v>
      </c>
      <c r="F495" s="11" t="n">
        <v>8</v>
      </c>
      <c r="G495" s="11" t="n">
        <v>8</v>
      </c>
      <c r="H495" s="11"/>
      <c r="I495" s="11"/>
    </row>
    <row r="496" customFormat="false" ht="28" hidden="false" customHeight="true" outlineLevel="0" collapsed="false">
      <c r="A496" s="11" t="s">
        <v>214</v>
      </c>
      <c r="B496" s="11" t="s">
        <v>214</v>
      </c>
      <c r="C496" s="11" t="s">
        <v>214</v>
      </c>
      <c r="D496" s="11" t="s">
        <v>214</v>
      </c>
      <c r="E496" s="11" t="s">
        <v>215</v>
      </c>
      <c r="F496" s="11" t="s">
        <v>215</v>
      </c>
      <c r="G496" s="11" t="s">
        <v>215</v>
      </c>
      <c r="H496" s="11"/>
      <c r="I496" s="11"/>
    </row>
    <row r="497" customFormat="false" ht="28" hidden="false" customHeight="true" outlineLevel="0" collapsed="false">
      <c r="A497" s="11" t="s">
        <v>216</v>
      </c>
      <c r="B497" s="11" t="s">
        <v>216</v>
      </c>
      <c r="C497" s="11" t="s">
        <v>216</v>
      </c>
      <c r="D497" s="11" t="s">
        <v>216</v>
      </c>
      <c r="E497" s="11" t="n">
        <v>2.41</v>
      </c>
      <c r="F497" s="11" t="n">
        <v>2.41</v>
      </c>
      <c r="G497" s="11" t="n">
        <v>2.41</v>
      </c>
      <c r="H497" s="11"/>
      <c r="I497" s="11"/>
    </row>
    <row r="498" customFormat="false" ht="28" hidden="false" customHeight="true" outlineLevel="0" collapsed="false">
      <c r="A498" s="11" t="s">
        <v>217</v>
      </c>
      <c r="B498" s="11" t="s">
        <v>217</v>
      </c>
      <c r="C498" s="11" t="s">
        <v>217</v>
      </c>
      <c r="D498" s="11" t="s">
        <v>217</v>
      </c>
      <c r="E498" s="11" t="s">
        <v>218</v>
      </c>
      <c r="F498" s="11" t="s">
        <v>218</v>
      </c>
      <c r="G498" s="11" t="s">
        <v>218</v>
      </c>
      <c r="H498" s="11"/>
      <c r="I498" s="11"/>
    </row>
    <row r="499" customFormat="false" ht="28" hidden="false" customHeight="true" outlineLevel="0" collapsed="false">
      <c r="A499" s="11" t="s">
        <v>219</v>
      </c>
      <c r="B499" s="11" t="s">
        <v>219</v>
      </c>
      <c r="C499" s="11" t="s">
        <v>219</v>
      </c>
      <c r="D499" s="11" t="s">
        <v>219</v>
      </c>
      <c r="E499" s="11" t="s">
        <v>220</v>
      </c>
      <c r="F499" s="11" t="s">
        <v>220</v>
      </c>
      <c r="G499" s="11" t="s">
        <v>220</v>
      </c>
      <c r="H499" s="11"/>
      <c r="I499" s="11"/>
    </row>
    <row r="500" customFormat="false" ht="28" hidden="false" customHeight="true" outlineLevel="0" collapsed="false">
      <c r="A500" s="11" t="s">
        <v>221</v>
      </c>
      <c r="B500" s="11" t="s">
        <v>221</v>
      </c>
      <c r="C500" s="11" t="s">
        <v>221</v>
      </c>
      <c r="D500" s="11" t="s">
        <v>221</v>
      </c>
      <c r="E500" s="11" t="s">
        <v>345</v>
      </c>
      <c r="F500" s="11" t="s">
        <v>345</v>
      </c>
      <c r="G500" s="11" t="s">
        <v>345</v>
      </c>
      <c r="H500" s="11"/>
      <c r="I500" s="11"/>
    </row>
    <row r="501" customFormat="false" ht="28" hidden="false" customHeight="true" outlineLevel="0" collapsed="false">
      <c r="A501" s="11" t="s">
        <v>222</v>
      </c>
      <c r="B501" s="11" t="s">
        <v>222</v>
      </c>
      <c r="C501" s="11" t="s">
        <v>222</v>
      </c>
      <c r="D501" s="11" t="s">
        <v>222</v>
      </c>
      <c r="E501" s="11" t="n">
        <v>150</v>
      </c>
      <c r="F501" s="11" t="n">
        <v>150</v>
      </c>
      <c r="G501" s="11" t="n">
        <v>150</v>
      </c>
      <c r="H501" s="11"/>
      <c r="I501" s="11"/>
    </row>
    <row r="502" customFormat="false" ht="28" hidden="false" customHeight="true" outlineLevel="0" collapsed="false">
      <c r="A502" s="11" t="s">
        <v>223</v>
      </c>
      <c r="B502" s="11" t="s">
        <v>223</v>
      </c>
      <c r="C502" s="11" t="s">
        <v>223</v>
      </c>
      <c r="D502" s="11" t="s">
        <v>223</v>
      </c>
      <c r="E502" s="11" t="n">
        <v>10.07</v>
      </c>
      <c r="F502" s="11" t="n">
        <v>10.07</v>
      </c>
      <c r="G502" s="11" t="n">
        <v>10.07</v>
      </c>
      <c r="H502" s="11"/>
      <c r="I502" s="11"/>
    </row>
    <row r="503" customFormat="false" ht="28" hidden="false" customHeight="true" outlineLevel="0" collapsed="false">
      <c r="A503" s="11" t="s">
        <v>224</v>
      </c>
      <c r="B503" s="11" t="s">
        <v>224</v>
      </c>
      <c r="C503" s="11" t="s">
        <v>224</v>
      </c>
      <c r="D503" s="11" t="s">
        <v>224</v>
      </c>
      <c r="E503" s="11" t="s">
        <v>346</v>
      </c>
      <c r="F503" s="11" t="s">
        <v>346</v>
      </c>
      <c r="G503" s="11" t="s">
        <v>346</v>
      </c>
      <c r="H503" s="11"/>
      <c r="I503" s="11"/>
    </row>
    <row r="504" customFormat="false" ht="28" hidden="false" customHeight="true" outlineLevel="0" collapsed="false">
      <c r="A504" s="11" t="s">
        <v>226</v>
      </c>
      <c r="B504" s="11" t="s">
        <v>226</v>
      </c>
      <c r="C504" s="11" t="s">
        <v>226</v>
      </c>
      <c r="D504" s="11" t="s">
        <v>226</v>
      </c>
      <c r="E504" s="11" t="n">
        <v>4.6</v>
      </c>
      <c r="F504" s="11" t="n">
        <v>4.6</v>
      </c>
      <c r="G504" s="11" t="n">
        <v>4.6</v>
      </c>
      <c r="H504" s="11"/>
      <c r="I504" s="11"/>
    </row>
    <row r="505" customFormat="false" ht="28" hidden="false" customHeight="true" outlineLevel="0" collapsed="false">
      <c r="A505" s="11" t="s">
        <v>227</v>
      </c>
      <c r="B505" s="11" t="s">
        <v>227</v>
      </c>
      <c r="C505" s="11" t="s">
        <v>227</v>
      </c>
      <c r="D505" s="11" t="s">
        <v>227</v>
      </c>
      <c r="E505" s="11" t="s">
        <v>228</v>
      </c>
      <c r="F505" s="11" t="s">
        <v>228</v>
      </c>
      <c r="G505" s="11" t="s">
        <v>228</v>
      </c>
      <c r="H505" s="11"/>
      <c r="I505" s="11"/>
    </row>
    <row r="506" customFormat="false" ht="28" hidden="false" customHeight="true" outlineLevel="0" collapsed="false">
      <c r="A506" s="11" t="s">
        <v>229</v>
      </c>
      <c r="B506" s="11" t="s">
        <v>229</v>
      </c>
      <c r="C506" s="11" t="s">
        <v>229</v>
      </c>
      <c r="D506" s="11" t="s">
        <v>229</v>
      </c>
      <c r="E506" s="11" t="n">
        <v>44</v>
      </c>
      <c r="F506" s="11" t="n">
        <v>44</v>
      </c>
      <c r="G506" s="11" t="n">
        <v>44</v>
      </c>
      <c r="H506" s="11"/>
      <c r="I506" s="11"/>
    </row>
    <row r="507" customFormat="false" ht="28" hidden="false" customHeight="true" outlineLevel="0" collapsed="false">
      <c r="A507" s="11" t="s">
        <v>230</v>
      </c>
      <c r="B507" s="11" t="s">
        <v>230</v>
      </c>
      <c r="C507" s="11" t="s">
        <v>230</v>
      </c>
      <c r="D507" s="11" t="s">
        <v>230</v>
      </c>
      <c r="E507" s="11" t="n">
        <v>34.5</v>
      </c>
      <c r="F507" s="11" t="n">
        <v>34.5</v>
      </c>
      <c r="G507" s="11" t="n">
        <v>34.5</v>
      </c>
      <c r="H507" s="11"/>
      <c r="I507" s="11"/>
    </row>
    <row r="508" customFormat="false" ht="28" hidden="false" customHeight="true" outlineLevel="0" collapsed="false">
      <c r="A508" s="11" t="s">
        <v>231</v>
      </c>
      <c r="B508" s="11" t="s">
        <v>231</v>
      </c>
      <c r="C508" s="11" t="s">
        <v>231</v>
      </c>
      <c r="D508" s="11" t="s">
        <v>231</v>
      </c>
      <c r="E508" s="11" t="n">
        <v>30</v>
      </c>
      <c r="F508" s="11" t="n">
        <v>30</v>
      </c>
      <c r="G508" s="11" t="n">
        <v>30</v>
      </c>
      <c r="H508" s="11"/>
      <c r="I508" s="11"/>
    </row>
    <row r="509" customFormat="false" ht="28" hidden="false" customHeight="true" outlineLevel="0" collapsed="false">
      <c r="A509" s="11" t="s">
        <v>232</v>
      </c>
      <c r="B509" s="11" t="s">
        <v>232</v>
      </c>
      <c r="C509" s="11" t="s">
        <v>232</v>
      </c>
      <c r="D509" s="11" t="s">
        <v>232</v>
      </c>
      <c r="E509" s="11" t="n">
        <v>58</v>
      </c>
      <c r="F509" s="11" t="n">
        <v>58</v>
      </c>
      <c r="G509" s="11" t="n">
        <v>58</v>
      </c>
      <c r="H509" s="11"/>
      <c r="I509" s="11"/>
    </row>
    <row r="510" customFormat="false" ht="28" hidden="false" customHeight="true" outlineLevel="0" collapsed="false">
      <c r="A510" s="11" t="s">
        <v>233</v>
      </c>
      <c r="B510" s="11" t="s">
        <v>233</v>
      </c>
      <c r="C510" s="11" t="s">
        <v>233</v>
      </c>
      <c r="D510" s="11" t="s">
        <v>233</v>
      </c>
      <c r="E510" s="11" t="n">
        <v>9.11</v>
      </c>
      <c r="F510" s="11" t="n">
        <v>9.11</v>
      </c>
      <c r="G510" s="11" t="n">
        <v>9.11</v>
      </c>
      <c r="H510" s="11"/>
      <c r="I510" s="11"/>
    </row>
    <row r="511" customFormat="false" ht="28" hidden="false" customHeight="true" outlineLevel="0" collapsed="false">
      <c r="A511" s="11" t="s">
        <v>234</v>
      </c>
      <c r="B511" s="11" t="s">
        <v>234</v>
      </c>
      <c r="C511" s="11" t="s">
        <v>234</v>
      </c>
      <c r="D511" s="11" t="s">
        <v>234</v>
      </c>
      <c r="E511" s="11" t="s">
        <v>384</v>
      </c>
      <c r="F511" s="11" t="s">
        <v>384</v>
      </c>
      <c r="G511" s="11" t="s">
        <v>384</v>
      </c>
      <c r="H511" s="11"/>
      <c r="I511" s="11"/>
    </row>
    <row r="512" customFormat="false" ht="28" hidden="false" customHeight="true" outlineLevel="0" collapsed="false">
      <c r="A512" s="11" t="s">
        <v>236</v>
      </c>
      <c r="B512" s="11" t="s">
        <v>236</v>
      </c>
      <c r="C512" s="11" t="s">
        <v>236</v>
      </c>
      <c r="D512" s="11" t="s">
        <v>236</v>
      </c>
      <c r="E512" s="11" t="n">
        <v>3.67</v>
      </c>
      <c r="F512" s="11" t="n">
        <v>3.67</v>
      </c>
      <c r="G512" s="11" t="n">
        <v>3.67</v>
      </c>
      <c r="H512" s="11"/>
      <c r="I512" s="11"/>
    </row>
    <row r="513" customFormat="false" ht="28" hidden="false" customHeight="true" outlineLevel="0" collapsed="false">
      <c r="A513" s="11" t="s">
        <v>237</v>
      </c>
      <c r="B513" s="11" t="s">
        <v>237</v>
      </c>
      <c r="C513" s="11" t="s">
        <v>237</v>
      </c>
      <c r="D513" s="11" t="s">
        <v>237</v>
      </c>
      <c r="E513" s="11" t="s">
        <v>238</v>
      </c>
      <c r="F513" s="11" t="s">
        <v>238</v>
      </c>
      <c r="G513" s="11" t="s">
        <v>238</v>
      </c>
      <c r="H513" s="11"/>
      <c r="I513" s="11"/>
    </row>
    <row r="514" customFormat="false" ht="28" hidden="false" customHeight="true" outlineLevel="0" collapsed="false">
      <c r="A514" s="11" t="s">
        <v>239</v>
      </c>
      <c r="B514" s="11" t="s">
        <v>239</v>
      </c>
      <c r="C514" s="11" t="s">
        <v>239</v>
      </c>
      <c r="D514" s="11" t="s">
        <v>239</v>
      </c>
      <c r="E514" s="11" t="n">
        <v>45</v>
      </c>
      <c r="F514" s="11" t="n">
        <v>45</v>
      </c>
      <c r="G514" s="11" t="n">
        <v>45</v>
      </c>
      <c r="H514" s="11"/>
      <c r="I514" s="11"/>
    </row>
    <row r="515" customFormat="false" ht="28" hidden="false" customHeight="true" outlineLevel="0" collapsed="false">
      <c r="A515" s="11" t="s">
        <v>240</v>
      </c>
      <c r="B515" s="11" t="s">
        <v>240</v>
      </c>
      <c r="C515" s="11" t="s">
        <v>240</v>
      </c>
      <c r="D515" s="11" t="s">
        <v>240</v>
      </c>
      <c r="E515" s="11" t="n">
        <v>35.5</v>
      </c>
      <c r="F515" s="11" t="n">
        <v>35.5</v>
      </c>
      <c r="G515" s="11" t="n">
        <v>35.5</v>
      </c>
      <c r="H515" s="11"/>
      <c r="I515" s="11"/>
    </row>
    <row r="516" customFormat="false" ht="28" hidden="false" customHeight="true" outlineLevel="0" collapsed="false">
      <c r="A516" s="11" t="s">
        <v>241</v>
      </c>
      <c r="B516" s="11" t="s">
        <v>241</v>
      </c>
      <c r="C516" s="11" t="s">
        <v>241</v>
      </c>
      <c r="D516" s="11" t="s">
        <v>241</v>
      </c>
      <c r="E516" s="11" t="n">
        <v>31</v>
      </c>
      <c r="F516" s="11" t="n">
        <v>31</v>
      </c>
      <c r="G516" s="11" t="n">
        <v>31</v>
      </c>
      <c r="H516" s="11"/>
      <c r="I516" s="11"/>
    </row>
    <row r="517" customFormat="false" ht="28" hidden="false" customHeight="true" outlineLevel="0" collapsed="false">
      <c r="A517" s="11" t="s">
        <v>242</v>
      </c>
      <c r="B517" s="11" t="s">
        <v>242</v>
      </c>
      <c r="C517" s="11" t="s">
        <v>242</v>
      </c>
      <c r="D517" s="11" t="s">
        <v>242</v>
      </c>
      <c r="E517" s="11" t="n">
        <v>59</v>
      </c>
      <c r="F517" s="11" t="n">
        <v>59</v>
      </c>
      <c r="G517" s="11" t="n">
        <v>59</v>
      </c>
      <c r="H517" s="11"/>
      <c r="I517" s="11"/>
    </row>
    <row r="518" customFormat="false" ht="28" hidden="false" customHeight="true" outlineLevel="0" collapsed="false">
      <c r="A518" s="11" t="s">
        <v>243</v>
      </c>
      <c r="B518" s="11" t="s">
        <v>243</v>
      </c>
      <c r="C518" s="11" t="s">
        <v>243</v>
      </c>
      <c r="D518" s="11" t="s">
        <v>243</v>
      </c>
      <c r="E518" s="11" t="n">
        <v>1.4</v>
      </c>
      <c r="F518" s="11" t="n">
        <v>1.4</v>
      </c>
      <c r="G518" s="11" t="n">
        <v>1.4</v>
      </c>
      <c r="H518" s="11"/>
      <c r="I518" s="11"/>
    </row>
    <row r="519" customFormat="false" ht="28" hidden="false" customHeight="true" outlineLevel="0" collapsed="false">
      <c r="A519" s="11" t="s">
        <v>244</v>
      </c>
      <c r="B519" s="11" t="s">
        <v>244</v>
      </c>
      <c r="C519" s="11" t="s">
        <v>244</v>
      </c>
      <c r="D519" s="11" t="s">
        <v>244</v>
      </c>
      <c r="E519" s="11" t="n">
        <v>30</v>
      </c>
      <c r="F519" s="11" t="n">
        <v>30</v>
      </c>
      <c r="G519" s="11" t="n">
        <v>30</v>
      </c>
      <c r="H519" s="11"/>
      <c r="I519" s="11"/>
    </row>
    <row r="520" customFormat="false" ht="28" hidden="false" customHeight="true" outlineLevel="0" collapsed="false">
      <c r="A520" s="11" t="s">
        <v>245</v>
      </c>
      <c r="B520" s="11" t="s">
        <v>245</v>
      </c>
      <c r="C520" s="11" t="s">
        <v>245</v>
      </c>
      <c r="D520" s="11" t="s">
        <v>245</v>
      </c>
      <c r="E520" s="11" t="s">
        <v>246</v>
      </c>
      <c r="F520" s="11" t="s">
        <v>246</v>
      </c>
      <c r="G520" s="11" t="s">
        <v>246</v>
      </c>
      <c r="H520" s="11"/>
      <c r="I520" s="11"/>
    </row>
    <row r="521" customFormat="false" ht="28" hidden="false" customHeight="true" outlineLevel="0" collapsed="false">
      <c r="A521" s="11" t="s">
        <v>247</v>
      </c>
      <c r="B521" s="11" t="s">
        <v>247</v>
      </c>
      <c r="C521" s="11" t="s">
        <v>247</v>
      </c>
      <c r="D521" s="11" t="s">
        <v>247</v>
      </c>
      <c r="E521" s="11" t="s">
        <v>348</v>
      </c>
      <c r="F521" s="11" t="s">
        <v>348</v>
      </c>
      <c r="G521" s="11" t="s">
        <v>348</v>
      </c>
      <c r="H521" s="11"/>
      <c r="I521" s="11"/>
    </row>
    <row r="522" customFormat="false" ht="28" hidden="false" customHeight="true" outlineLevel="0" collapsed="false">
      <c r="A522" s="11" t="s">
        <v>249</v>
      </c>
      <c r="B522" s="11" t="s">
        <v>249</v>
      </c>
      <c r="C522" s="11" t="s">
        <v>249</v>
      </c>
      <c r="D522" s="11" t="s">
        <v>249</v>
      </c>
      <c r="E522" s="11" t="n">
        <v>200</v>
      </c>
      <c r="F522" s="11" t="n">
        <v>200</v>
      </c>
      <c r="G522" s="11" t="n">
        <v>200</v>
      </c>
      <c r="H522" s="11"/>
      <c r="I522" s="11"/>
    </row>
    <row r="523" customFormat="false" ht="27" hidden="false" customHeight="true" outlineLevel="0" collapsed="false">
      <c r="A523" s="1"/>
      <c r="B523" s="1"/>
      <c r="C523" s="1"/>
      <c r="D523" s="1"/>
      <c r="E523" s="1"/>
      <c r="F523" s="1"/>
      <c r="G523" s="1"/>
      <c r="H523" s="1"/>
      <c r="I523" s="1"/>
    </row>
    <row r="524" customFormat="false" ht="31" hidden="false" customHeight="true" outlineLevel="0" collapsed="false">
      <c r="A524" s="10" t="s">
        <v>250</v>
      </c>
      <c r="B524" s="10" t="s">
        <v>250</v>
      </c>
      <c r="C524" s="10" t="s">
        <v>250</v>
      </c>
      <c r="D524" s="10" t="s">
        <v>250</v>
      </c>
      <c r="E524" s="10" t="s">
        <v>250</v>
      </c>
      <c r="F524" s="10" t="s">
        <v>250</v>
      </c>
      <c r="G524" s="10" t="s">
        <v>250</v>
      </c>
      <c r="H524" s="10" t="s">
        <v>250</v>
      </c>
      <c r="I524" s="3" t="str">
        <f aca="false">HYPERLINK("#'Главная'!A13","На главную")</f>
        <v>На главную</v>
      </c>
    </row>
    <row r="525" customFormat="false" ht="34" hidden="false" customHeight="true" outlineLevel="0" collapsed="false">
      <c r="A525" s="12" t="s">
        <v>251</v>
      </c>
      <c r="B525" s="12" t="s">
        <v>251</v>
      </c>
      <c r="C525" s="12" t="s">
        <v>251</v>
      </c>
      <c r="D525" s="12" t="s">
        <v>252</v>
      </c>
      <c r="E525" s="12" t="s">
        <v>252</v>
      </c>
      <c r="F525" s="12" t="s">
        <v>252</v>
      </c>
      <c r="G525" s="12" t="s">
        <v>253</v>
      </c>
      <c r="H525" s="12" t="s">
        <v>254</v>
      </c>
      <c r="I525" s="12" t="s">
        <v>254</v>
      </c>
    </row>
    <row r="526" customFormat="false" ht="53" hidden="false" customHeight="true" outlineLevel="0" collapsed="false">
      <c r="A526" s="1" t="s">
        <v>255</v>
      </c>
      <c r="B526" s="1" t="s">
        <v>255</v>
      </c>
      <c r="C526" s="1" t="s">
        <v>255</v>
      </c>
      <c r="D526" s="1" t="s">
        <v>256</v>
      </c>
      <c r="E526" s="1" t="s">
        <v>256</v>
      </c>
      <c r="F526" s="1" t="s">
        <v>256</v>
      </c>
      <c r="G526" s="1" t="s">
        <v>349</v>
      </c>
      <c r="H526" s="1" t="s">
        <v>206</v>
      </c>
      <c r="I526" s="1" t="s">
        <v>206</v>
      </c>
    </row>
    <row r="527" customFormat="false" ht="53" hidden="false" customHeight="true" outlineLevel="0" collapsed="false">
      <c r="A527" s="1" t="s">
        <v>255</v>
      </c>
      <c r="B527" s="1" t="s">
        <v>255</v>
      </c>
      <c r="C527" s="1" t="s">
        <v>255</v>
      </c>
      <c r="D527" s="1" t="s">
        <v>258</v>
      </c>
      <c r="E527" s="1" t="s">
        <v>258</v>
      </c>
      <c r="F527" s="1" t="s">
        <v>258</v>
      </c>
      <c r="G527" s="1" t="s">
        <v>350</v>
      </c>
      <c r="H527" s="1" t="s">
        <v>206</v>
      </c>
      <c r="I527" s="1" t="s">
        <v>206</v>
      </c>
    </row>
    <row r="528" customFormat="false" ht="53" hidden="false" customHeight="true" outlineLevel="0" collapsed="false">
      <c r="A528" s="1" t="s">
        <v>255</v>
      </c>
      <c r="B528" s="1" t="s">
        <v>255</v>
      </c>
      <c r="C528" s="1" t="s">
        <v>255</v>
      </c>
      <c r="D528" s="1" t="s">
        <v>260</v>
      </c>
      <c r="E528" s="1" t="s">
        <v>260</v>
      </c>
      <c r="F528" s="1" t="s">
        <v>260</v>
      </c>
      <c r="G528" s="1" t="s">
        <v>351</v>
      </c>
      <c r="H528" s="1" t="s">
        <v>206</v>
      </c>
      <c r="I528" s="1" t="s">
        <v>206</v>
      </c>
    </row>
    <row r="529" customFormat="false" ht="53" hidden="false" customHeight="true" outlineLevel="0" collapsed="false">
      <c r="A529" s="1" t="s">
        <v>262</v>
      </c>
      <c r="B529" s="1" t="s">
        <v>262</v>
      </c>
      <c r="C529" s="1" t="s">
        <v>262</v>
      </c>
      <c r="D529" s="1" t="s">
        <v>256</v>
      </c>
      <c r="E529" s="1" t="s">
        <v>256</v>
      </c>
      <c r="F529" s="1" t="s">
        <v>256</v>
      </c>
      <c r="G529" s="1" t="s">
        <v>352</v>
      </c>
      <c r="H529" s="1" t="s">
        <v>206</v>
      </c>
      <c r="I529" s="1" t="s">
        <v>206</v>
      </c>
    </row>
    <row r="530" customFormat="false" ht="53" hidden="false" customHeight="true" outlineLevel="0" collapsed="false">
      <c r="A530" s="1" t="s">
        <v>262</v>
      </c>
      <c r="B530" s="1" t="s">
        <v>262</v>
      </c>
      <c r="C530" s="1" t="s">
        <v>262</v>
      </c>
      <c r="D530" s="1" t="s">
        <v>258</v>
      </c>
      <c r="E530" s="1" t="s">
        <v>258</v>
      </c>
      <c r="F530" s="1" t="s">
        <v>258</v>
      </c>
      <c r="G530" s="1" t="s">
        <v>353</v>
      </c>
      <c r="H530" s="1" t="s">
        <v>206</v>
      </c>
      <c r="I530" s="1" t="s">
        <v>206</v>
      </c>
    </row>
    <row r="531" customFormat="false" ht="53" hidden="false" customHeight="true" outlineLevel="0" collapsed="false">
      <c r="A531" s="1" t="s">
        <v>262</v>
      </c>
      <c r="B531" s="1" t="s">
        <v>262</v>
      </c>
      <c r="C531" s="1" t="s">
        <v>262</v>
      </c>
      <c r="D531" s="1" t="s">
        <v>260</v>
      </c>
      <c r="E531" s="1" t="s">
        <v>260</v>
      </c>
      <c r="F531" s="1" t="s">
        <v>260</v>
      </c>
      <c r="G531" s="1" t="s">
        <v>354</v>
      </c>
      <c r="H531" s="1" t="s">
        <v>206</v>
      </c>
      <c r="I531" s="1" t="s">
        <v>206</v>
      </c>
    </row>
    <row r="532" customFormat="false" ht="53" hidden="false" customHeight="true" outlineLevel="0" collapsed="false">
      <c r="A532" s="1" t="s">
        <v>266</v>
      </c>
      <c r="B532" s="1" t="s">
        <v>266</v>
      </c>
      <c r="C532" s="1" t="s">
        <v>266</v>
      </c>
      <c r="D532" s="1" t="s">
        <v>256</v>
      </c>
      <c r="E532" s="1" t="s">
        <v>256</v>
      </c>
      <c r="F532" s="1" t="s">
        <v>256</v>
      </c>
      <c r="G532" s="1" t="s">
        <v>355</v>
      </c>
      <c r="H532" s="1" t="s">
        <v>206</v>
      </c>
      <c r="I532" s="1" t="s">
        <v>206</v>
      </c>
    </row>
    <row r="533" customFormat="false" ht="53" hidden="false" customHeight="true" outlineLevel="0" collapsed="false">
      <c r="A533" s="1" t="s">
        <v>266</v>
      </c>
      <c r="B533" s="1" t="s">
        <v>266</v>
      </c>
      <c r="C533" s="1" t="s">
        <v>266</v>
      </c>
      <c r="D533" s="1" t="s">
        <v>258</v>
      </c>
      <c r="E533" s="1" t="s">
        <v>258</v>
      </c>
      <c r="F533" s="1" t="s">
        <v>258</v>
      </c>
      <c r="G533" s="1" t="s">
        <v>356</v>
      </c>
      <c r="H533" s="1" t="s">
        <v>206</v>
      </c>
      <c r="I533" s="1" t="s">
        <v>206</v>
      </c>
    </row>
    <row r="534" customFormat="false" ht="53" hidden="false" customHeight="true" outlineLevel="0" collapsed="false">
      <c r="A534" s="1" t="s">
        <v>266</v>
      </c>
      <c r="B534" s="1" t="s">
        <v>266</v>
      </c>
      <c r="C534" s="1" t="s">
        <v>266</v>
      </c>
      <c r="D534" s="1" t="s">
        <v>260</v>
      </c>
      <c r="E534" s="1" t="s">
        <v>260</v>
      </c>
      <c r="F534" s="1" t="s">
        <v>260</v>
      </c>
      <c r="G534" s="1" t="s">
        <v>357</v>
      </c>
      <c r="H534" s="1" t="s">
        <v>206</v>
      </c>
      <c r="I534" s="1" t="s">
        <v>206</v>
      </c>
    </row>
    <row r="535" customFormat="false" ht="53" hidden="false" customHeight="true" outlineLevel="0" collapsed="false">
      <c r="A535" s="1" t="s">
        <v>270</v>
      </c>
      <c r="B535" s="1" t="s">
        <v>270</v>
      </c>
      <c r="C535" s="1" t="s">
        <v>270</v>
      </c>
      <c r="D535" s="1" t="s">
        <v>256</v>
      </c>
      <c r="E535" s="1" t="s">
        <v>256</v>
      </c>
      <c r="F535" s="1" t="s">
        <v>256</v>
      </c>
      <c r="G535" s="1" t="s">
        <v>358</v>
      </c>
      <c r="H535" s="1" t="s">
        <v>206</v>
      </c>
      <c r="I535" s="1" t="s">
        <v>206</v>
      </c>
    </row>
    <row r="536" customFormat="false" ht="53" hidden="false" customHeight="true" outlineLevel="0" collapsed="false">
      <c r="A536" s="1" t="s">
        <v>270</v>
      </c>
      <c r="B536" s="1" t="s">
        <v>270</v>
      </c>
      <c r="C536" s="1" t="s">
        <v>270</v>
      </c>
      <c r="D536" s="1" t="s">
        <v>258</v>
      </c>
      <c r="E536" s="1" t="s">
        <v>258</v>
      </c>
      <c r="F536" s="1" t="s">
        <v>258</v>
      </c>
      <c r="G536" s="1" t="s">
        <v>359</v>
      </c>
      <c r="H536" s="1" t="s">
        <v>206</v>
      </c>
      <c r="I536" s="1" t="s">
        <v>206</v>
      </c>
    </row>
    <row r="537" customFormat="false" ht="53" hidden="false" customHeight="true" outlineLevel="0" collapsed="false">
      <c r="A537" s="1" t="s">
        <v>270</v>
      </c>
      <c r="B537" s="1" t="s">
        <v>270</v>
      </c>
      <c r="C537" s="1" t="s">
        <v>270</v>
      </c>
      <c r="D537" s="1" t="s">
        <v>260</v>
      </c>
      <c r="E537" s="1" t="s">
        <v>260</v>
      </c>
      <c r="F537" s="1" t="s">
        <v>260</v>
      </c>
      <c r="G537" s="1" t="s">
        <v>360</v>
      </c>
      <c r="H537" s="1" t="s">
        <v>206</v>
      </c>
      <c r="I537" s="1" t="s">
        <v>206</v>
      </c>
    </row>
    <row r="538" customFormat="false" ht="53" hidden="false" customHeight="true" outlineLevel="0" collapsed="false">
      <c r="A538" s="1" t="s">
        <v>274</v>
      </c>
      <c r="B538" s="1" t="s">
        <v>274</v>
      </c>
      <c r="C538" s="1" t="s">
        <v>274</v>
      </c>
      <c r="D538" s="1" t="s">
        <v>256</v>
      </c>
      <c r="E538" s="1" t="s">
        <v>256</v>
      </c>
      <c r="F538" s="1" t="s">
        <v>256</v>
      </c>
      <c r="G538" s="1" t="s">
        <v>361</v>
      </c>
      <c r="H538" s="1" t="s">
        <v>206</v>
      </c>
      <c r="I538" s="1" t="s">
        <v>206</v>
      </c>
    </row>
    <row r="539" customFormat="false" ht="53" hidden="false" customHeight="true" outlineLevel="0" collapsed="false">
      <c r="A539" s="1" t="s">
        <v>274</v>
      </c>
      <c r="B539" s="1" t="s">
        <v>274</v>
      </c>
      <c r="C539" s="1" t="s">
        <v>274</v>
      </c>
      <c r="D539" s="1" t="s">
        <v>258</v>
      </c>
      <c r="E539" s="1" t="s">
        <v>258</v>
      </c>
      <c r="F539" s="1" t="s">
        <v>258</v>
      </c>
      <c r="G539" s="1" t="s">
        <v>362</v>
      </c>
      <c r="H539" s="1" t="s">
        <v>206</v>
      </c>
      <c r="I539" s="1" t="s">
        <v>206</v>
      </c>
    </row>
    <row r="540" customFormat="false" ht="53" hidden="false" customHeight="true" outlineLevel="0" collapsed="false">
      <c r="A540" s="1" t="s">
        <v>274</v>
      </c>
      <c r="B540" s="1" t="s">
        <v>274</v>
      </c>
      <c r="C540" s="1" t="s">
        <v>274</v>
      </c>
      <c r="D540" s="1" t="s">
        <v>260</v>
      </c>
      <c r="E540" s="1" t="s">
        <v>260</v>
      </c>
      <c r="F540" s="1" t="s">
        <v>260</v>
      </c>
      <c r="G540" s="1" t="s">
        <v>363</v>
      </c>
      <c r="H540" s="1" t="s">
        <v>206</v>
      </c>
      <c r="I540" s="1" t="s">
        <v>206</v>
      </c>
    </row>
    <row r="541" customFormat="false" ht="53" hidden="false" customHeight="true" outlineLevel="0" collapsed="false">
      <c r="A541" s="1" t="s">
        <v>278</v>
      </c>
      <c r="B541" s="1" t="s">
        <v>278</v>
      </c>
      <c r="C541" s="1" t="s">
        <v>278</v>
      </c>
      <c r="D541" s="1" t="s">
        <v>256</v>
      </c>
      <c r="E541" s="1" t="s">
        <v>256</v>
      </c>
      <c r="F541" s="1" t="s">
        <v>256</v>
      </c>
      <c r="G541" s="1" t="s">
        <v>364</v>
      </c>
      <c r="H541" s="1" t="s">
        <v>206</v>
      </c>
      <c r="I541" s="1" t="s">
        <v>206</v>
      </c>
    </row>
    <row r="542" customFormat="false" ht="53" hidden="false" customHeight="true" outlineLevel="0" collapsed="false">
      <c r="A542" s="1" t="s">
        <v>278</v>
      </c>
      <c r="B542" s="1" t="s">
        <v>278</v>
      </c>
      <c r="C542" s="1" t="s">
        <v>278</v>
      </c>
      <c r="D542" s="1" t="s">
        <v>258</v>
      </c>
      <c r="E542" s="1" t="s">
        <v>258</v>
      </c>
      <c r="F542" s="1" t="s">
        <v>258</v>
      </c>
      <c r="G542" s="1" t="s">
        <v>365</v>
      </c>
      <c r="H542" s="1" t="s">
        <v>206</v>
      </c>
      <c r="I542" s="1" t="s">
        <v>206</v>
      </c>
    </row>
    <row r="543" customFormat="false" ht="53" hidden="false" customHeight="true" outlineLevel="0" collapsed="false">
      <c r="A543" s="1" t="s">
        <v>278</v>
      </c>
      <c r="B543" s="1" t="s">
        <v>278</v>
      </c>
      <c r="C543" s="1" t="s">
        <v>278</v>
      </c>
      <c r="D543" s="1" t="s">
        <v>260</v>
      </c>
      <c r="E543" s="1" t="s">
        <v>260</v>
      </c>
      <c r="F543" s="1" t="s">
        <v>260</v>
      </c>
      <c r="G543" s="1" t="s">
        <v>366</v>
      </c>
      <c r="H543" s="1" t="s">
        <v>206</v>
      </c>
      <c r="I543" s="1" t="s">
        <v>206</v>
      </c>
    </row>
    <row r="544" customFormat="false" ht="53" hidden="false" customHeight="true" outlineLevel="0" collapsed="false">
      <c r="A544" s="1" t="s">
        <v>282</v>
      </c>
      <c r="B544" s="1" t="s">
        <v>282</v>
      </c>
      <c r="C544" s="1" t="s">
        <v>282</v>
      </c>
      <c r="D544" s="1" t="s">
        <v>256</v>
      </c>
      <c r="E544" s="1" t="s">
        <v>256</v>
      </c>
      <c r="F544" s="1" t="s">
        <v>256</v>
      </c>
      <c r="G544" s="1" t="s">
        <v>367</v>
      </c>
      <c r="H544" s="1" t="s">
        <v>206</v>
      </c>
      <c r="I544" s="1" t="s">
        <v>206</v>
      </c>
    </row>
    <row r="545" customFormat="false" ht="53" hidden="false" customHeight="true" outlineLevel="0" collapsed="false">
      <c r="A545" s="1" t="s">
        <v>282</v>
      </c>
      <c r="B545" s="1" t="s">
        <v>282</v>
      </c>
      <c r="C545" s="1" t="s">
        <v>282</v>
      </c>
      <c r="D545" s="1" t="s">
        <v>258</v>
      </c>
      <c r="E545" s="1" t="s">
        <v>258</v>
      </c>
      <c r="F545" s="1" t="s">
        <v>258</v>
      </c>
      <c r="G545" s="1" t="s">
        <v>368</v>
      </c>
      <c r="H545" s="1" t="s">
        <v>206</v>
      </c>
      <c r="I545" s="1" t="s">
        <v>206</v>
      </c>
    </row>
    <row r="546" customFormat="false" ht="53" hidden="false" customHeight="true" outlineLevel="0" collapsed="false">
      <c r="A546" s="1" t="s">
        <v>282</v>
      </c>
      <c r="B546" s="1" t="s">
        <v>282</v>
      </c>
      <c r="C546" s="1" t="s">
        <v>282</v>
      </c>
      <c r="D546" s="1" t="s">
        <v>260</v>
      </c>
      <c r="E546" s="1" t="s">
        <v>260</v>
      </c>
      <c r="F546" s="1" t="s">
        <v>260</v>
      </c>
      <c r="G546" s="1" t="s">
        <v>369</v>
      </c>
      <c r="H546" s="1" t="s">
        <v>206</v>
      </c>
      <c r="I546" s="1" t="s">
        <v>206</v>
      </c>
    </row>
    <row r="547" customFormat="false" ht="53" hidden="false" customHeight="true" outlineLevel="0" collapsed="false">
      <c r="A547" s="1" t="s">
        <v>286</v>
      </c>
      <c r="B547" s="1" t="s">
        <v>286</v>
      </c>
      <c r="C547" s="1" t="s">
        <v>286</v>
      </c>
      <c r="D547" s="1" t="s">
        <v>256</v>
      </c>
      <c r="E547" s="1" t="s">
        <v>256</v>
      </c>
      <c r="F547" s="1" t="s">
        <v>256</v>
      </c>
      <c r="G547" s="1" t="s">
        <v>370</v>
      </c>
      <c r="H547" s="1" t="s">
        <v>206</v>
      </c>
      <c r="I547" s="1" t="s">
        <v>206</v>
      </c>
    </row>
    <row r="548" customFormat="false" ht="53" hidden="false" customHeight="true" outlineLevel="0" collapsed="false">
      <c r="A548" s="1" t="s">
        <v>286</v>
      </c>
      <c r="B548" s="1" t="s">
        <v>286</v>
      </c>
      <c r="C548" s="1" t="s">
        <v>286</v>
      </c>
      <c r="D548" s="1" t="s">
        <v>258</v>
      </c>
      <c r="E548" s="1" t="s">
        <v>258</v>
      </c>
      <c r="F548" s="1" t="s">
        <v>258</v>
      </c>
      <c r="G548" s="1" t="s">
        <v>371</v>
      </c>
      <c r="H548" s="1" t="s">
        <v>206</v>
      </c>
      <c r="I548" s="1" t="s">
        <v>206</v>
      </c>
    </row>
    <row r="549" customFormat="false" ht="53" hidden="false" customHeight="true" outlineLevel="0" collapsed="false">
      <c r="A549" s="1" t="s">
        <v>286</v>
      </c>
      <c r="B549" s="1" t="s">
        <v>286</v>
      </c>
      <c r="C549" s="1" t="s">
        <v>286</v>
      </c>
      <c r="D549" s="1" t="s">
        <v>260</v>
      </c>
      <c r="E549" s="1" t="s">
        <v>260</v>
      </c>
      <c r="F549" s="1" t="s">
        <v>260</v>
      </c>
      <c r="G549" s="1" t="s">
        <v>372</v>
      </c>
      <c r="H549" s="1" t="s">
        <v>206</v>
      </c>
      <c r="I549" s="1" t="s">
        <v>206</v>
      </c>
    </row>
    <row r="550" customFormat="false" ht="53" hidden="false" customHeight="true" outlineLevel="0" collapsed="false">
      <c r="A550" s="1" t="s">
        <v>290</v>
      </c>
      <c r="B550" s="1" t="s">
        <v>290</v>
      </c>
      <c r="C550" s="1" t="s">
        <v>290</v>
      </c>
      <c r="D550" s="1" t="s">
        <v>256</v>
      </c>
      <c r="E550" s="1" t="s">
        <v>256</v>
      </c>
      <c r="F550" s="1" t="s">
        <v>256</v>
      </c>
      <c r="G550" s="1" t="s">
        <v>373</v>
      </c>
      <c r="H550" s="1" t="s">
        <v>206</v>
      </c>
      <c r="I550" s="1" t="s">
        <v>206</v>
      </c>
    </row>
    <row r="551" customFormat="false" ht="53" hidden="false" customHeight="true" outlineLevel="0" collapsed="false">
      <c r="A551" s="1" t="s">
        <v>290</v>
      </c>
      <c r="B551" s="1" t="s">
        <v>290</v>
      </c>
      <c r="C551" s="1" t="s">
        <v>290</v>
      </c>
      <c r="D551" s="1" t="s">
        <v>292</v>
      </c>
      <c r="E551" s="1" t="s">
        <v>292</v>
      </c>
      <c r="F551" s="1" t="s">
        <v>292</v>
      </c>
      <c r="G551" s="1" t="s">
        <v>374</v>
      </c>
      <c r="H551" s="1" t="s">
        <v>206</v>
      </c>
      <c r="I551" s="1" t="s">
        <v>206</v>
      </c>
    </row>
    <row r="552" customFormat="false" ht="53" hidden="false" customHeight="true" outlineLevel="0" collapsed="false">
      <c r="A552" s="1" t="s">
        <v>290</v>
      </c>
      <c r="B552" s="1" t="s">
        <v>290</v>
      </c>
      <c r="C552" s="1" t="s">
        <v>290</v>
      </c>
      <c r="D552" s="1" t="s">
        <v>294</v>
      </c>
      <c r="E552" s="1" t="s">
        <v>294</v>
      </c>
      <c r="F552" s="1" t="s">
        <v>294</v>
      </c>
      <c r="G552" s="1" t="s">
        <v>375</v>
      </c>
      <c r="H552" s="1" t="s">
        <v>206</v>
      </c>
      <c r="I552" s="1" t="s">
        <v>206</v>
      </c>
    </row>
    <row r="553" customFormat="false" ht="53" hidden="false" customHeight="true" outlineLevel="0" collapsed="false">
      <c r="A553" s="1" t="s">
        <v>296</v>
      </c>
      <c r="B553" s="1" t="s">
        <v>296</v>
      </c>
      <c r="C553" s="1" t="s">
        <v>296</v>
      </c>
      <c r="D553" s="1" t="s">
        <v>256</v>
      </c>
      <c r="E553" s="1" t="s">
        <v>256</v>
      </c>
      <c r="F553" s="1" t="s">
        <v>256</v>
      </c>
      <c r="G553" s="1" t="s">
        <v>376</v>
      </c>
      <c r="H553" s="1" t="s">
        <v>206</v>
      </c>
      <c r="I553" s="1" t="s">
        <v>206</v>
      </c>
    </row>
    <row r="554" customFormat="false" ht="53" hidden="false" customHeight="true" outlineLevel="0" collapsed="false">
      <c r="A554" s="1" t="s">
        <v>296</v>
      </c>
      <c r="B554" s="1" t="s">
        <v>296</v>
      </c>
      <c r="C554" s="1" t="s">
        <v>296</v>
      </c>
      <c r="D554" s="1" t="s">
        <v>258</v>
      </c>
      <c r="E554" s="1" t="s">
        <v>258</v>
      </c>
      <c r="F554" s="1" t="s">
        <v>258</v>
      </c>
      <c r="G554" s="1" t="s">
        <v>377</v>
      </c>
      <c r="H554" s="1" t="s">
        <v>206</v>
      </c>
      <c r="I554" s="1" t="s">
        <v>206</v>
      </c>
    </row>
    <row r="555" customFormat="false" ht="53" hidden="false" customHeight="true" outlineLevel="0" collapsed="false">
      <c r="A555" s="1" t="s">
        <v>296</v>
      </c>
      <c r="B555" s="1" t="s">
        <v>296</v>
      </c>
      <c r="C555" s="1" t="s">
        <v>296</v>
      </c>
      <c r="D555" s="1" t="s">
        <v>260</v>
      </c>
      <c r="E555" s="1" t="s">
        <v>260</v>
      </c>
      <c r="F555" s="1" t="s">
        <v>260</v>
      </c>
      <c r="G555" s="1" t="s">
        <v>378</v>
      </c>
      <c r="H555" s="1" t="s">
        <v>206</v>
      </c>
      <c r="I555" s="1" t="s">
        <v>206</v>
      </c>
    </row>
    <row r="556" customFormat="false" ht="53" hidden="false" customHeight="true" outlineLevel="0" collapsed="false">
      <c r="A556" s="1" t="s">
        <v>300</v>
      </c>
      <c r="B556" s="1" t="s">
        <v>300</v>
      </c>
      <c r="C556" s="1" t="s">
        <v>300</v>
      </c>
      <c r="D556" s="1" t="s">
        <v>256</v>
      </c>
      <c r="E556" s="1" t="s">
        <v>256</v>
      </c>
      <c r="F556" s="1" t="s">
        <v>256</v>
      </c>
      <c r="G556" s="1" t="s">
        <v>485</v>
      </c>
      <c r="H556" s="1" t="s">
        <v>206</v>
      </c>
      <c r="I556" s="1" t="s">
        <v>206</v>
      </c>
    </row>
    <row r="557" customFormat="false" ht="53" hidden="false" customHeight="true" outlineLevel="0" collapsed="false">
      <c r="A557" s="1" t="s">
        <v>300</v>
      </c>
      <c r="B557" s="1" t="s">
        <v>300</v>
      </c>
      <c r="C557" s="1" t="s">
        <v>300</v>
      </c>
      <c r="D557" s="1" t="s">
        <v>258</v>
      </c>
      <c r="E557" s="1" t="s">
        <v>258</v>
      </c>
      <c r="F557" s="1" t="s">
        <v>258</v>
      </c>
      <c r="G557" s="1" t="s">
        <v>486</v>
      </c>
      <c r="H557" s="1" t="s">
        <v>206</v>
      </c>
      <c r="I557" s="1" t="s">
        <v>206</v>
      </c>
    </row>
    <row r="558" customFormat="false" ht="53" hidden="false" customHeight="true" outlineLevel="0" collapsed="false">
      <c r="A558" s="1" t="s">
        <v>300</v>
      </c>
      <c r="B558" s="1" t="s">
        <v>300</v>
      </c>
      <c r="C558" s="1" t="s">
        <v>300</v>
      </c>
      <c r="D558" s="1" t="s">
        <v>260</v>
      </c>
      <c r="E558" s="1" t="s">
        <v>260</v>
      </c>
      <c r="F558" s="1" t="s">
        <v>260</v>
      </c>
      <c r="G558" s="1" t="s">
        <v>381</v>
      </c>
      <c r="H558" s="1" t="s">
        <v>206</v>
      </c>
      <c r="I558" s="1" t="s">
        <v>206</v>
      </c>
    </row>
    <row r="559" customFormat="false" ht="27" hidden="false" customHeight="true" outlineLevel="0" collapsed="false">
      <c r="A559" s="1"/>
      <c r="B559" s="1"/>
      <c r="C559" s="1"/>
      <c r="D559" s="1"/>
      <c r="E559" s="1"/>
      <c r="F559" s="1"/>
      <c r="G559" s="1"/>
      <c r="H559" s="1"/>
      <c r="I559" s="1"/>
    </row>
    <row r="560" customFormat="false" ht="31" hidden="false" customHeight="true" outlineLevel="0" collapsed="false">
      <c r="A560" s="10" t="s">
        <v>304</v>
      </c>
      <c r="B560" s="10" t="s">
        <v>304</v>
      </c>
      <c r="C560" s="10" t="s">
        <v>304</v>
      </c>
      <c r="D560" s="10" t="s">
        <v>304</v>
      </c>
      <c r="E560" s="10" t="s">
        <v>304</v>
      </c>
      <c r="F560" s="10" t="s">
        <v>304</v>
      </c>
      <c r="G560" s="10" t="s">
        <v>304</v>
      </c>
      <c r="H560" s="10" t="s">
        <v>304</v>
      </c>
      <c r="I560" s="1"/>
    </row>
    <row r="561" customFormat="false" ht="28" hidden="false" customHeight="true" outlineLevel="0" collapsed="false">
      <c r="A561" s="4" t="s">
        <v>305</v>
      </c>
      <c r="B561" s="4" t="s">
        <v>305</v>
      </c>
      <c r="C561" s="4" t="s">
        <v>305</v>
      </c>
      <c r="D561" s="4" t="s">
        <v>305</v>
      </c>
      <c r="E561" s="4" t="s">
        <v>305</v>
      </c>
      <c r="F561" s="4" t="s">
        <v>305</v>
      </c>
      <c r="G561" s="4" t="s">
        <v>305</v>
      </c>
      <c r="H561" s="4" t="s">
        <v>305</v>
      </c>
      <c r="I561" s="4" t="s">
        <v>305</v>
      </c>
    </row>
    <row r="562" customFormat="false" ht="27" hidden="false" customHeight="true" outlineLevel="0" collapsed="false">
      <c r="A562" s="1"/>
      <c r="B562" s="1"/>
      <c r="C562" s="1"/>
      <c r="D562" s="1"/>
      <c r="E562" s="1"/>
      <c r="F562" s="1"/>
      <c r="G562" s="1"/>
      <c r="H562" s="1"/>
      <c r="I562" s="1"/>
    </row>
    <row r="563" customFormat="false" ht="27" hidden="false" customHeight="true" outlineLevel="0" collapsed="false">
      <c r="A563" s="1"/>
      <c r="B563" s="1"/>
      <c r="C563" s="1"/>
      <c r="D563" s="1"/>
      <c r="E563" s="1"/>
      <c r="F563" s="1"/>
      <c r="G563" s="1"/>
      <c r="H563" s="1"/>
      <c r="I563" s="1"/>
    </row>
    <row r="564" customFormat="false" ht="27" hidden="false" customHeight="true" outlineLevel="0" collapsed="false">
      <c r="A564" s="1"/>
      <c r="B564" s="1"/>
      <c r="C564" s="1"/>
      <c r="D564" s="1"/>
      <c r="E564" s="1"/>
      <c r="F564" s="1"/>
      <c r="G564" s="1"/>
      <c r="H564" s="1"/>
      <c r="I564" s="1"/>
    </row>
    <row r="565" customFormat="false" ht="35" hidden="false" customHeight="true" outlineLevel="0" collapsed="false">
      <c r="A565" s="2" t="s">
        <v>487</v>
      </c>
      <c r="B565" s="2" t="s">
        <v>487</v>
      </c>
      <c r="C565" s="2" t="s">
        <v>487</v>
      </c>
      <c r="D565" s="2" t="s">
        <v>487</v>
      </c>
      <c r="E565" s="2" t="s">
        <v>487</v>
      </c>
      <c r="F565" s="2" t="s">
        <v>487</v>
      </c>
      <c r="G565" s="2" t="s">
        <v>487</v>
      </c>
      <c r="H565" s="2" t="s">
        <v>487</v>
      </c>
      <c r="I565" s="3" t="str">
        <f aca="false">HYPERLINK("#'Главная'!A14","На главную")</f>
        <v>На главную</v>
      </c>
    </row>
    <row r="566" customFormat="false" ht="28" hidden="false" customHeight="true" outlineLevel="0" collapsed="false">
      <c r="A566" s="4" t="s">
        <v>206</v>
      </c>
      <c r="B566" s="4" t="s">
        <v>206</v>
      </c>
      <c r="C566" s="4" t="s">
        <v>206</v>
      </c>
      <c r="D566" s="4" t="s">
        <v>206</v>
      </c>
      <c r="E566" s="4" t="s">
        <v>206</v>
      </c>
      <c r="F566" s="4" t="s">
        <v>206</v>
      </c>
      <c r="G566" s="4" t="s">
        <v>206</v>
      </c>
      <c r="H566" s="4" t="s">
        <v>206</v>
      </c>
      <c r="I566" s="4" t="s">
        <v>206</v>
      </c>
    </row>
    <row r="567" customFormat="false" ht="27" hidden="false" customHeight="true" outlineLevel="0" collapsed="false">
      <c r="A567" s="3" t="str">
        <f aca="false">HYPERLINK("#'Главная'!A14","Список моделей")</f>
        <v>Список моделей</v>
      </c>
      <c r="B567" s="1"/>
      <c r="C567" s="3" t="str">
        <f aca="false">HYPERLINK("#'Данные моделей'!A568","Характеристики")</f>
        <v>Характеристики</v>
      </c>
      <c r="D567" s="1"/>
      <c r="E567" s="1"/>
      <c r="F567" s="3" t="str">
        <f aca="false">HYPERLINK("#'Данные моделей'!A605","Рабочие точки")</f>
        <v>Рабочие точки</v>
      </c>
      <c r="G567" s="1"/>
      <c r="H567" s="3" t="str">
        <f aca="false">HYPERLINK("#'Данные моделей'!A641","Карты")</f>
        <v>Карты</v>
      </c>
      <c r="I567" s="1"/>
    </row>
    <row r="568" customFormat="false" ht="31" hidden="false" customHeight="true" outlineLevel="0" collapsed="false">
      <c r="A568" s="10" t="s">
        <v>9</v>
      </c>
      <c r="B568" s="10" t="s">
        <v>9</v>
      </c>
      <c r="C568" s="10" t="s">
        <v>9</v>
      </c>
      <c r="D568" s="10" t="s">
        <v>9</v>
      </c>
      <c r="E568" s="10" t="s">
        <v>9</v>
      </c>
      <c r="F568" s="10" t="s">
        <v>9</v>
      </c>
      <c r="G568" s="10" t="s">
        <v>9</v>
      </c>
      <c r="H568" s="10" t="s">
        <v>9</v>
      </c>
      <c r="I568" s="1"/>
    </row>
    <row r="569" customFormat="false" ht="28" hidden="false" customHeight="true" outlineLevel="0" collapsed="false">
      <c r="A569" s="11" t="s">
        <v>207</v>
      </c>
      <c r="B569" s="11" t="s">
        <v>207</v>
      </c>
      <c r="C569" s="11" t="s">
        <v>207</v>
      </c>
      <c r="D569" s="11" t="s">
        <v>207</v>
      </c>
      <c r="E569" s="11" t="s">
        <v>208</v>
      </c>
      <c r="F569" s="11" t="s">
        <v>208</v>
      </c>
      <c r="G569" s="11" t="s">
        <v>208</v>
      </c>
      <c r="H569" s="11"/>
      <c r="I569" s="11"/>
    </row>
    <row r="570" customFormat="false" ht="28" hidden="false" customHeight="true" outlineLevel="0" collapsed="false">
      <c r="A570" s="11" t="s">
        <v>8</v>
      </c>
      <c r="B570" s="11" t="s">
        <v>8</v>
      </c>
      <c r="C570" s="11" t="s">
        <v>8</v>
      </c>
      <c r="D570" s="11" t="s">
        <v>8</v>
      </c>
      <c r="E570" s="11" t="s">
        <v>28</v>
      </c>
      <c r="F570" s="11" t="s">
        <v>28</v>
      </c>
      <c r="G570" s="11" t="s">
        <v>28</v>
      </c>
      <c r="H570" s="11"/>
      <c r="I570" s="11"/>
    </row>
    <row r="571" customFormat="false" ht="28" hidden="false" customHeight="true" outlineLevel="0" collapsed="false">
      <c r="A571" s="11" t="s">
        <v>209</v>
      </c>
      <c r="B571" s="11" t="s">
        <v>209</v>
      </c>
      <c r="C571" s="11" t="s">
        <v>209</v>
      </c>
      <c r="D571" s="11" t="s">
        <v>209</v>
      </c>
      <c r="E571" s="11" t="s">
        <v>488</v>
      </c>
      <c r="F571" s="11" t="s">
        <v>488</v>
      </c>
      <c r="G571" s="11" t="s">
        <v>488</v>
      </c>
      <c r="H571" s="11"/>
      <c r="I571" s="11"/>
    </row>
    <row r="572" customFormat="false" ht="28" hidden="false" customHeight="true" outlineLevel="0" collapsed="false">
      <c r="A572" s="11" t="s">
        <v>211</v>
      </c>
      <c r="B572" s="11" t="s">
        <v>211</v>
      </c>
      <c r="C572" s="11" t="s">
        <v>211</v>
      </c>
      <c r="D572" s="11" t="s">
        <v>211</v>
      </c>
      <c r="E572" s="11" t="n">
        <v>150</v>
      </c>
      <c r="F572" s="11" t="n">
        <v>150</v>
      </c>
      <c r="G572" s="11" t="n">
        <v>150</v>
      </c>
      <c r="H572" s="11"/>
      <c r="I572" s="11"/>
    </row>
    <row r="573" customFormat="false" ht="38" hidden="false" customHeight="true" outlineLevel="0" collapsed="false">
      <c r="A573" s="11" t="s">
        <v>8</v>
      </c>
      <c r="B573" s="11" t="s">
        <v>8</v>
      </c>
      <c r="C573" s="11" t="s">
        <v>8</v>
      </c>
      <c r="D573" s="11" t="s">
        <v>8</v>
      </c>
      <c r="E573" s="11" t="s">
        <v>28</v>
      </c>
      <c r="F573" s="11" t="s">
        <v>28</v>
      </c>
      <c r="G573" s="11" t="s">
        <v>28</v>
      </c>
      <c r="H573" s="11" t="s">
        <v>489</v>
      </c>
      <c r="I573" s="11" t="s">
        <v>489</v>
      </c>
    </row>
    <row r="574" customFormat="false" ht="38" hidden="false" customHeight="true" outlineLevel="0" collapsed="false">
      <c r="A574" s="11" t="s">
        <v>212</v>
      </c>
      <c r="B574" s="11" t="s">
        <v>212</v>
      </c>
      <c r="C574" s="11" t="s">
        <v>212</v>
      </c>
      <c r="D574" s="11" t="s">
        <v>212</v>
      </c>
      <c r="E574" s="11" t="n">
        <v>7.5</v>
      </c>
      <c r="F574" s="11" t="n">
        <v>7.5</v>
      </c>
      <c r="G574" s="11" t="n">
        <v>7.5</v>
      </c>
      <c r="H574" s="11" t="s">
        <v>489</v>
      </c>
      <c r="I574" s="11" t="s">
        <v>489</v>
      </c>
    </row>
    <row r="575" customFormat="false" ht="38" hidden="false" customHeight="true" outlineLevel="0" collapsed="false">
      <c r="A575" s="11" t="s">
        <v>213</v>
      </c>
      <c r="B575" s="11" t="s">
        <v>213</v>
      </c>
      <c r="C575" s="11" t="s">
        <v>213</v>
      </c>
      <c r="D575" s="11" t="s">
        <v>213</v>
      </c>
      <c r="E575" s="11" t="n">
        <v>12</v>
      </c>
      <c r="F575" s="11" t="n">
        <v>12</v>
      </c>
      <c r="G575" s="11" t="n">
        <v>12</v>
      </c>
      <c r="H575" s="11" t="s">
        <v>489</v>
      </c>
      <c r="I575" s="11" t="s">
        <v>489</v>
      </c>
    </row>
    <row r="576" customFormat="false" ht="38" hidden="false" customHeight="true" outlineLevel="0" collapsed="false">
      <c r="A576" s="11" t="s">
        <v>214</v>
      </c>
      <c r="B576" s="11" t="s">
        <v>214</v>
      </c>
      <c r="C576" s="11" t="s">
        <v>214</v>
      </c>
      <c r="D576" s="11" t="s">
        <v>214</v>
      </c>
      <c r="E576" s="11" t="s">
        <v>215</v>
      </c>
      <c r="F576" s="11" t="s">
        <v>215</v>
      </c>
      <c r="G576" s="11" t="s">
        <v>215</v>
      </c>
      <c r="H576" s="11" t="s">
        <v>489</v>
      </c>
      <c r="I576" s="11" t="s">
        <v>489</v>
      </c>
    </row>
    <row r="577" customFormat="false" ht="38" hidden="false" customHeight="true" outlineLevel="0" collapsed="false">
      <c r="A577" s="11" t="s">
        <v>216</v>
      </c>
      <c r="B577" s="11" t="s">
        <v>216</v>
      </c>
      <c r="C577" s="11" t="s">
        <v>216</v>
      </c>
      <c r="D577" s="11" t="s">
        <v>216</v>
      </c>
      <c r="E577" s="11" t="n">
        <v>3.1</v>
      </c>
      <c r="F577" s="11" t="n">
        <v>3.1</v>
      </c>
      <c r="G577" s="11" t="n">
        <v>3.1</v>
      </c>
      <c r="H577" s="11" t="s">
        <v>489</v>
      </c>
      <c r="I577" s="11" t="s">
        <v>489</v>
      </c>
    </row>
    <row r="578" customFormat="false" ht="38" hidden="false" customHeight="true" outlineLevel="0" collapsed="false">
      <c r="A578" s="11" t="s">
        <v>217</v>
      </c>
      <c r="B578" s="11" t="s">
        <v>217</v>
      </c>
      <c r="C578" s="11" t="s">
        <v>217</v>
      </c>
      <c r="D578" s="11" t="s">
        <v>217</v>
      </c>
      <c r="E578" s="11" t="s">
        <v>218</v>
      </c>
      <c r="F578" s="11" t="s">
        <v>218</v>
      </c>
      <c r="G578" s="11" t="s">
        <v>218</v>
      </c>
      <c r="H578" s="11" t="s">
        <v>489</v>
      </c>
      <c r="I578" s="11" t="s">
        <v>489</v>
      </c>
    </row>
    <row r="579" customFormat="false" ht="38" hidden="false" customHeight="true" outlineLevel="0" collapsed="false">
      <c r="A579" s="11" t="s">
        <v>219</v>
      </c>
      <c r="B579" s="11" t="s">
        <v>219</v>
      </c>
      <c r="C579" s="11" t="s">
        <v>219</v>
      </c>
      <c r="D579" s="11" t="s">
        <v>219</v>
      </c>
      <c r="E579" s="11" t="s">
        <v>220</v>
      </c>
      <c r="F579" s="11" t="s">
        <v>220</v>
      </c>
      <c r="G579" s="11" t="s">
        <v>220</v>
      </c>
      <c r="H579" s="11" t="s">
        <v>489</v>
      </c>
      <c r="I579" s="11" t="s">
        <v>489</v>
      </c>
    </row>
    <row r="580" customFormat="false" ht="38" hidden="false" customHeight="true" outlineLevel="0" collapsed="false">
      <c r="A580" s="11" t="s">
        <v>221</v>
      </c>
      <c r="B580" s="11" t="s">
        <v>221</v>
      </c>
      <c r="C580" s="11" t="s">
        <v>221</v>
      </c>
      <c r="D580" s="11" t="s">
        <v>221</v>
      </c>
      <c r="E580" s="11" t="s">
        <v>488</v>
      </c>
      <c r="F580" s="11" t="s">
        <v>488</v>
      </c>
      <c r="G580" s="11" t="s">
        <v>488</v>
      </c>
      <c r="H580" s="11" t="s">
        <v>489</v>
      </c>
      <c r="I580" s="11" t="s">
        <v>489</v>
      </c>
    </row>
    <row r="581" customFormat="false" ht="38" hidden="false" customHeight="true" outlineLevel="0" collapsed="false">
      <c r="A581" s="11" t="s">
        <v>222</v>
      </c>
      <c r="B581" s="11" t="s">
        <v>222</v>
      </c>
      <c r="C581" s="11" t="s">
        <v>222</v>
      </c>
      <c r="D581" s="11" t="s">
        <v>222</v>
      </c>
      <c r="E581" s="11" t="n">
        <v>150</v>
      </c>
      <c r="F581" s="11" t="n">
        <v>150</v>
      </c>
      <c r="G581" s="11" t="n">
        <v>150</v>
      </c>
      <c r="H581" s="11" t="s">
        <v>489</v>
      </c>
      <c r="I581" s="11" t="s">
        <v>489</v>
      </c>
    </row>
    <row r="582" customFormat="false" ht="38" hidden="false" customHeight="true" outlineLevel="0" collapsed="false">
      <c r="A582" s="11" t="s">
        <v>223</v>
      </c>
      <c r="B582" s="11" t="s">
        <v>223</v>
      </c>
      <c r="C582" s="11" t="s">
        <v>223</v>
      </c>
      <c r="D582" s="11" t="s">
        <v>223</v>
      </c>
      <c r="E582" s="11" t="n">
        <v>11.48</v>
      </c>
      <c r="F582" s="11" t="n">
        <v>11.48</v>
      </c>
      <c r="G582" s="11" t="n">
        <v>11.48</v>
      </c>
      <c r="H582" s="11" t="s">
        <v>489</v>
      </c>
      <c r="I582" s="11" t="s">
        <v>489</v>
      </c>
    </row>
    <row r="583" customFormat="false" ht="38" hidden="false" customHeight="true" outlineLevel="0" collapsed="false">
      <c r="A583" s="11" t="s">
        <v>224</v>
      </c>
      <c r="B583" s="11" t="s">
        <v>224</v>
      </c>
      <c r="C583" s="11" t="s">
        <v>224</v>
      </c>
      <c r="D583" s="11" t="s">
        <v>224</v>
      </c>
      <c r="E583" s="11" t="s">
        <v>490</v>
      </c>
      <c r="F583" s="11" t="s">
        <v>490</v>
      </c>
      <c r="G583" s="11" t="s">
        <v>490</v>
      </c>
      <c r="H583" s="11" t="s">
        <v>489</v>
      </c>
      <c r="I583" s="11" t="s">
        <v>489</v>
      </c>
    </row>
    <row r="584" customFormat="false" ht="38" hidden="false" customHeight="true" outlineLevel="0" collapsed="false">
      <c r="A584" s="11" t="s">
        <v>226</v>
      </c>
      <c r="B584" s="11" t="s">
        <v>226</v>
      </c>
      <c r="C584" s="11" t="s">
        <v>226</v>
      </c>
      <c r="D584" s="11" t="s">
        <v>226</v>
      </c>
      <c r="E584" s="11" t="n">
        <v>4.67</v>
      </c>
      <c r="F584" s="11" t="n">
        <v>4.67</v>
      </c>
      <c r="G584" s="11" t="n">
        <v>4.67</v>
      </c>
      <c r="H584" s="11" t="s">
        <v>489</v>
      </c>
      <c r="I584" s="11" t="s">
        <v>489</v>
      </c>
    </row>
    <row r="585" customFormat="false" ht="38" hidden="false" customHeight="true" outlineLevel="0" collapsed="false">
      <c r="A585" s="11" t="s">
        <v>227</v>
      </c>
      <c r="B585" s="11" t="s">
        <v>227</v>
      </c>
      <c r="C585" s="11" t="s">
        <v>227</v>
      </c>
      <c r="D585" s="11" t="s">
        <v>227</v>
      </c>
      <c r="E585" s="11" t="s">
        <v>228</v>
      </c>
      <c r="F585" s="11" t="s">
        <v>228</v>
      </c>
      <c r="G585" s="11" t="s">
        <v>228</v>
      </c>
      <c r="H585" s="11" t="s">
        <v>489</v>
      </c>
      <c r="I585" s="11" t="s">
        <v>489</v>
      </c>
    </row>
    <row r="586" customFormat="false" ht="38" hidden="false" customHeight="true" outlineLevel="0" collapsed="false">
      <c r="A586" s="11" t="s">
        <v>229</v>
      </c>
      <c r="B586" s="11" t="s">
        <v>229</v>
      </c>
      <c r="C586" s="11" t="s">
        <v>229</v>
      </c>
      <c r="D586" s="11" t="s">
        <v>229</v>
      </c>
      <c r="E586" s="11" t="n">
        <v>45</v>
      </c>
      <c r="F586" s="11" t="n">
        <v>45</v>
      </c>
      <c r="G586" s="11" t="n">
        <v>45</v>
      </c>
      <c r="H586" s="11" t="s">
        <v>489</v>
      </c>
      <c r="I586" s="11" t="s">
        <v>489</v>
      </c>
    </row>
    <row r="587" customFormat="false" ht="38" hidden="false" customHeight="true" outlineLevel="0" collapsed="false">
      <c r="A587" s="11" t="s">
        <v>230</v>
      </c>
      <c r="B587" s="11" t="s">
        <v>230</v>
      </c>
      <c r="C587" s="11" t="s">
        <v>230</v>
      </c>
      <c r="D587" s="11" t="s">
        <v>230</v>
      </c>
      <c r="E587" s="11" t="n">
        <v>35.5</v>
      </c>
      <c r="F587" s="11" t="n">
        <v>35.5</v>
      </c>
      <c r="G587" s="11" t="n">
        <v>35.5</v>
      </c>
      <c r="H587" s="11" t="s">
        <v>489</v>
      </c>
      <c r="I587" s="11" t="s">
        <v>489</v>
      </c>
    </row>
    <row r="588" customFormat="false" ht="38" hidden="false" customHeight="true" outlineLevel="0" collapsed="false">
      <c r="A588" s="11" t="s">
        <v>231</v>
      </c>
      <c r="B588" s="11" t="s">
        <v>231</v>
      </c>
      <c r="C588" s="11" t="s">
        <v>231</v>
      </c>
      <c r="D588" s="11" t="s">
        <v>231</v>
      </c>
      <c r="E588" s="11" t="n">
        <v>31</v>
      </c>
      <c r="F588" s="11" t="n">
        <v>31</v>
      </c>
      <c r="G588" s="11" t="n">
        <v>31</v>
      </c>
      <c r="H588" s="11" t="s">
        <v>489</v>
      </c>
      <c r="I588" s="11" t="s">
        <v>489</v>
      </c>
    </row>
    <row r="589" customFormat="false" ht="38" hidden="false" customHeight="true" outlineLevel="0" collapsed="false">
      <c r="A589" s="11" t="s">
        <v>232</v>
      </c>
      <c r="B589" s="11" t="s">
        <v>232</v>
      </c>
      <c r="C589" s="11" t="s">
        <v>232</v>
      </c>
      <c r="D589" s="11" t="s">
        <v>232</v>
      </c>
      <c r="E589" s="11" t="n">
        <v>59</v>
      </c>
      <c r="F589" s="11" t="n">
        <v>59</v>
      </c>
      <c r="G589" s="11" t="n">
        <v>59</v>
      </c>
      <c r="H589" s="11" t="s">
        <v>489</v>
      </c>
      <c r="I589" s="11" t="s">
        <v>489</v>
      </c>
    </row>
    <row r="590" customFormat="false" ht="38" hidden="false" customHeight="true" outlineLevel="0" collapsed="false">
      <c r="A590" s="11" t="s">
        <v>233</v>
      </c>
      <c r="B590" s="11" t="s">
        <v>233</v>
      </c>
      <c r="C590" s="11" t="s">
        <v>233</v>
      </c>
      <c r="D590" s="11" t="s">
        <v>233</v>
      </c>
      <c r="E590" s="11" t="n">
        <v>11.93</v>
      </c>
      <c r="F590" s="11" t="n">
        <v>11.93</v>
      </c>
      <c r="G590" s="11" t="n">
        <v>11.93</v>
      </c>
      <c r="H590" s="11" t="s">
        <v>489</v>
      </c>
      <c r="I590" s="11" t="s">
        <v>489</v>
      </c>
    </row>
    <row r="591" customFormat="false" ht="38" hidden="false" customHeight="true" outlineLevel="0" collapsed="false">
      <c r="A591" s="11" t="s">
        <v>234</v>
      </c>
      <c r="B591" s="11" t="s">
        <v>234</v>
      </c>
      <c r="C591" s="11" t="s">
        <v>234</v>
      </c>
      <c r="D591" s="11" t="s">
        <v>234</v>
      </c>
      <c r="E591" s="11" t="s">
        <v>235</v>
      </c>
      <c r="F591" s="11" t="s">
        <v>235</v>
      </c>
      <c r="G591" s="11" t="s">
        <v>235</v>
      </c>
      <c r="H591" s="11" t="s">
        <v>489</v>
      </c>
      <c r="I591" s="11" t="s">
        <v>489</v>
      </c>
    </row>
    <row r="592" customFormat="false" ht="38" hidden="false" customHeight="true" outlineLevel="0" collapsed="false">
      <c r="A592" s="11" t="s">
        <v>236</v>
      </c>
      <c r="B592" s="11" t="s">
        <v>236</v>
      </c>
      <c r="C592" s="11" t="s">
        <v>236</v>
      </c>
      <c r="D592" s="11" t="s">
        <v>236</v>
      </c>
      <c r="E592" s="11" t="n">
        <v>3.68</v>
      </c>
      <c r="F592" s="11" t="n">
        <v>3.68</v>
      </c>
      <c r="G592" s="11" t="n">
        <v>3.68</v>
      </c>
      <c r="H592" s="11" t="s">
        <v>489</v>
      </c>
      <c r="I592" s="11" t="s">
        <v>489</v>
      </c>
    </row>
    <row r="593" customFormat="false" ht="38" hidden="false" customHeight="true" outlineLevel="0" collapsed="false">
      <c r="A593" s="11" t="s">
        <v>237</v>
      </c>
      <c r="B593" s="11" t="s">
        <v>237</v>
      </c>
      <c r="C593" s="11" t="s">
        <v>237</v>
      </c>
      <c r="D593" s="11" t="s">
        <v>237</v>
      </c>
      <c r="E593" s="11" t="s">
        <v>238</v>
      </c>
      <c r="F593" s="11" t="s">
        <v>238</v>
      </c>
      <c r="G593" s="11" t="s">
        <v>238</v>
      </c>
      <c r="H593" s="11" t="s">
        <v>489</v>
      </c>
      <c r="I593" s="11" t="s">
        <v>489</v>
      </c>
    </row>
    <row r="594" customFormat="false" ht="38" hidden="false" customHeight="true" outlineLevel="0" collapsed="false">
      <c r="A594" s="11" t="s">
        <v>239</v>
      </c>
      <c r="B594" s="11" t="s">
        <v>239</v>
      </c>
      <c r="C594" s="11" t="s">
        <v>239</v>
      </c>
      <c r="D594" s="11" t="s">
        <v>239</v>
      </c>
      <c r="E594" s="11" t="n">
        <v>45</v>
      </c>
      <c r="F594" s="11" t="n">
        <v>45</v>
      </c>
      <c r="G594" s="11" t="n">
        <v>45</v>
      </c>
      <c r="H594" s="11" t="s">
        <v>489</v>
      </c>
      <c r="I594" s="11" t="s">
        <v>489</v>
      </c>
    </row>
    <row r="595" customFormat="false" ht="38" hidden="false" customHeight="true" outlineLevel="0" collapsed="false">
      <c r="A595" s="11" t="s">
        <v>240</v>
      </c>
      <c r="B595" s="11" t="s">
        <v>240</v>
      </c>
      <c r="C595" s="11" t="s">
        <v>240</v>
      </c>
      <c r="D595" s="11" t="s">
        <v>240</v>
      </c>
      <c r="E595" s="11" t="n">
        <v>35.5</v>
      </c>
      <c r="F595" s="11" t="n">
        <v>35.5</v>
      </c>
      <c r="G595" s="11" t="n">
        <v>35.5</v>
      </c>
      <c r="H595" s="11" t="s">
        <v>489</v>
      </c>
      <c r="I595" s="11" t="s">
        <v>489</v>
      </c>
    </row>
    <row r="596" customFormat="false" ht="38" hidden="false" customHeight="true" outlineLevel="0" collapsed="false">
      <c r="A596" s="11" t="s">
        <v>241</v>
      </c>
      <c r="B596" s="11" t="s">
        <v>241</v>
      </c>
      <c r="C596" s="11" t="s">
        <v>241</v>
      </c>
      <c r="D596" s="11" t="s">
        <v>241</v>
      </c>
      <c r="E596" s="11" t="n">
        <v>31</v>
      </c>
      <c r="F596" s="11" t="n">
        <v>31</v>
      </c>
      <c r="G596" s="11" t="n">
        <v>31</v>
      </c>
      <c r="H596" s="11" t="s">
        <v>489</v>
      </c>
      <c r="I596" s="11" t="s">
        <v>489</v>
      </c>
    </row>
    <row r="597" customFormat="false" ht="38" hidden="false" customHeight="true" outlineLevel="0" collapsed="false">
      <c r="A597" s="11" t="s">
        <v>242</v>
      </c>
      <c r="B597" s="11" t="s">
        <v>242</v>
      </c>
      <c r="C597" s="11" t="s">
        <v>242</v>
      </c>
      <c r="D597" s="11" t="s">
        <v>242</v>
      </c>
      <c r="E597" s="11" t="n">
        <v>59</v>
      </c>
      <c r="F597" s="11" t="n">
        <v>59</v>
      </c>
      <c r="G597" s="11" t="n">
        <v>59</v>
      </c>
      <c r="H597" s="11" t="s">
        <v>489</v>
      </c>
      <c r="I597" s="11" t="s">
        <v>489</v>
      </c>
    </row>
    <row r="598" customFormat="false" ht="38" hidden="false" customHeight="true" outlineLevel="0" collapsed="false">
      <c r="A598" s="11" t="s">
        <v>243</v>
      </c>
      <c r="B598" s="11" t="s">
        <v>243</v>
      </c>
      <c r="C598" s="11" t="s">
        <v>243</v>
      </c>
      <c r="D598" s="11" t="s">
        <v>243</v>
      </c>
      <c r="E598" s="11" t="n">
        <v>15</v>
      </c>
      <c r="F598" s="11" t="n">
        <v>15</v>
      </c>
      <c r="G598" s="11" t="n">
        <v>15</v>
      </c>
      <c r="H598" s="11" t="s">
        <v>489</v>
      </c>
      <c r="I598" s="11" t="s">
        <v>489</v>
      </c>
    </row>
    <row r="599" customFormat="false" ht="38" hidden="false" customHeight="true" outlineLevel="0" collapsed="false">
      <c r="A599" s="11" t="s">
        <v>244</v>
      </c>
      <c r="B599" s="11" t="s">
        <v>244</v>
      </c>
      <c r="C599" s="11" t="s">
        <v>244</v>
      </c>
      <c r="D599" s="11" t="s">
        <v>244</v>
      </c>
      <c r="E599" s="11" t="n">
        <v>30</v>
      </c>
      <c r="F599" s="11" t="n">
        <v>30</v>
      </c>
      <c r="G599" s="11" t="n">
        <v>30</v>
      </c>
      <c r="H599" s="11" t="s">
        <v>489</v>
      </c>
      <c r="I599" s="11" t="s">
        <v>489</v>
      </c>
    </row>
    <row r="600" customFormat="false" ht="38" hidden="false" customHeight="true" outlineLevel="0" collapsed="false">
      <c r="A600" s="11" t="s">
        <v>245</v>
      </c>
      <c r="B600" s="11" t="s">
        <v>245</v>
      </c>
      <c r="C600" s="11" t="s">
        <v>245</v>
      </c>
      <c r="D600" s="11" t="s">
        <v>245</v>
      </c>
      <c r="E600" s="11" t="s">
        <v>246</v>
      </c>
      <c r="F600" s="11" t="s">
        <v>246</v>
      </c>
      <c r="G600" s="11" t="s">
        <v>246</v>
      </c>
      <c r="H600" s="11" t="s">
        <v>489</v>
      </c>
      <c r="I600" s="11" t="s">
        <v>489</v>
      </c>
    </row>
    <row r="601" customFormat="false" ht="38" hidden="false" customHeight="true" outlineLevel="0" collapsed="false">
      <c r="A601" s="11" t="s">
        <v>247</v>
      </c>
      <c r="B601" s="11" t="s">
        <v>247</v>
      </c>
      <c r="C601" s="11" t="s">
        <v>247</v>
      </c>
      <c r="D601" s="11" t="s">
        <v>247</v>
      </c>
      <c r="E601" s="11" t="s">
        <v>348</v>
      </c>
      <c r="F601" s="11" t="s">
        <v>348</v>
      </c>
      <c r="G601" s="11" t="s">
        <v>348</v>
      </c>
      <c r="H601" s="11" t="s">
        <v>489</v>
      </c>
      <c r="I601" s="11" t="s">
        <v>489</v>
      </c>
    </row>
    <row r="602" customFormat="false" ht="38" hidden="false" customHeight="true" outlineLevel="0" collapsed="false">
      <c r="A602" s="11" t="s">
        <v>249</v>
      </c>
      <c r="B602" s="11" t="s">
        <v>249</v>
      </c>
      <c r="C602" s="11" t="s">
        <v>249</v>
      </c>
      <c r="D602" s="11" t="s">
        <v>249</v>
      </c>
      <c r="E602" s="11" t="n">
        <v>200</v>
      </c>
      <c r="F602" s="11" t="n">
        <v>200</v>
      </c>
      <c r="G602" s="11" t="n">
        <v>200</v>
      </c>
      <c r="H602" s="11" t="s">
        <v>489</v>
      </c>
      <c r="I602" s="11" t="s">
        <v>489</v>
      </c>
    </row>
    <row r="603" customFormat="false" ht="42" hidden="false" customHeight="true" outlineLevel="0" collapsed="false">
      <c r="A603" s="4" t="s">
        <v>491</v>
      </c>
      <c r="B603" s="4" t="s">
        <v>491</v>
      </c>
      <c r="C603" s="4" t="s">
        <v>491</v>
      </c>
      <c r="D603" s="4" t="s">
        <v>491</v>
      </c>
      <c r="E603" s="4" t="s">
        <v>491</v>
      </c>
      <c r="F603" s="4" t="s">
        <v>491</v>
      </c>
      <c r="G603" s="4" t="s">
        <v>491</v>
      </c>
      <c r="H603" s="4" t="s">
        <v>491</v>
      </c>
      <c r="I603" s="4" t="s">
        <v>491</v>
      </c>
    </row>
    <row r="604" customFormat="false" ht="27" hidden="false" customHeight="true" outlineLevel="0" collapsed="false">
      <c r="A604" s="1"/>
      <c r="B604" s="1"/>
      <c r="C604" s="1"/>
      <c r="D604" s="1"/>
      <c r="E604" s="1"/>
      <c r="F604" s="1"/>
      <c r="G604" s="1"/>
      <c r="H604" s="1"/>
      <c r="I604" s="1"/>
    </row>
    <row r="605" customFormat="false" ht="31" hidden="false" customHeight="true" outlineLevel="0" collapsed="false">
      <c r="A605" s="10" t="s">
        <v>250</v>
      </c>
      <c r="B605" s="10" t="s">
        <v>250</v>
      </c>
      <c r="C605" s="10" t="s">
        <v>250</v>
      </c>
      <c r="D605" s="10" t="s">
        <v>250</v>
      </c>
      <c r="E605" s="10" t="s">
        <v>250</v>
      </c>
      <c r="F605" s="10" t="s">
        <v>250</v>
      </c>
      <c r="G605" s="10" t="s">
        <v>250</v>
      </c>
      <c r="H605" s="10" t="s">
        <v>250</v>
      </c>
      <c r="I605" s="3" t="str">
        <f aca="false">HYPERLINK("#'Главная'!A14","На главную")</f>
        <v>На главную</v>
      </c>
    </row>
    <row r="606" customFormat="false" ht="34" hidden="false" customHeight="true" outlineLevel="0" collapsed="false">
      <c r="A606" s="12" t="s">
        <v>251</v>
      </c>
      <c r="B606" s="12" t="s">
        <v>251</v>
      </c>
      <c r="C606" s="12" t="s">
        <v>251</v>
      </c>
      <c r="D606" s="12" t="s">
        <v>252</v>
      </c>
      <c r="E606" s="12" t="s">
        <v>252</v>
      </c>
      <c r="F606" s="12" t="s">
        <v>252</v>
      </c>
      <c r="G606" s="12" t="s">
        <v>253</v>
      </c>
      <c r="H606" s="12" t="s">
        <v>254</v>
      </c>
      <c r="I606" s="12" t="s">
        <v>254</v>
      </c>
    </row>
    <row r="607" customFormat="false" ht="53" hidden="false" customHeight="true" outlineLevel="0" collapsed="false">
      <c r="A607" s="1" t="s">
        <v>255</v>
      </c>
      <c r="B607" s="1" t="s">
        <v>255</v>
      </c>
      <c r="C607" s="1" t="s">
        <v>255</v>
      </c>
      <c r="D607" s="1" t="s">
        <v>256</v>
      </c>
      <c r="E607" s="1" t="s">
        <v>256</v>
      </c>
      <c r="F607" s="1" t="s">
        <v>256</v>
      </c>
      <c r="G607" s="1" t="s">
        <v>492</v>
      </c>
      <c r="H607" s="1" t="s">
        <v>206</v>
      </c>
      <c r="I607" s="1" t="s">
        <v>206</v>
      </c>
    </row>
    <row r="608" customFormat="false" ht="53" hidden="false" customHeight="true" outlineLevel="0" collapsed="false">
      <c r="A608" s="1" t="s">
        <v>255</v>
      </c>
      <c r="B608" s="1" t="s">
        <v>255</v>
      </c>
      <c r="C608" s="1" t="s">
        <v>255</v>
      </c>
      <c r="D608" s="1" t="s">
        <v>258</v>
      </c>
      <c r="E608" s="1" t="s">
        <v>258</v>
      </c>
      <c r="F608" s="1" t="s">
        <v>258</v>
      </c>
      <c r="G608" s="1" t="s">
        <v>386</v>
      </c>
      <c r="H608" s="1" t="s">
        <v>206</v>
      </c>
      <c r="I608" s="1" t="s">
        <v>206</v>
      </c>
    </row>
    <row r="609" customFormat="false" ht="53" hidden="false" customHeight="true" outlineLevel="0" collapsed="false">
      <c r="A609" s="1" t="s">
        <v>255</v>
      </c>
      <c r="B609" s="1" t="s">
        <v>255</v>
      </c>
      <c r="C609" s="1" t="s">
        <v>255</v>
      </c>
      <c r="D609" s="1" t="s">
        <v>260</v>
      </c>
      <c r="E609" s="1" t="s">
        <v>260</v>
      </c>
      <c r="F609" s="1" t="s">
        <v>260</v>
      </c>
      <c r="G609" s="1" t="s">
        <v>493</v>
      </c>
      <c r="H609" s="1" t="s">
        <v>206</v>
      </c>
      <c r="I609" s="1" t="s">
        <v>206</v>
      </c>
    </row>
    <row r="610" customFormat="false" ht="53" hidden="false" customHeight="true" outlineLevel="0" collapsed="false">
      <c r="A610" s="1" t="s">
        <v>262</v>
      </c>
      <c r="B610" s="1" t="s">
        <v>262</v>
      </c>
      <c r="C610" s="1" t="s">
        <v>262</v>
      </c>
      <c r="D610" s="1" t="s">
        <v>256</v>
      </c>
      <c r="E610" s="1" t="s">
        <v>256</v>
      </c>
      <c r="F610" s="1" t="s">
        <v>256</v>
      </c>
      <c r="G610" s="1" t="s">
        <v>494</v>
      </c>
      <c r="H610" s="1" t="s">
        <v>206</v>
      </c>
      <c r="I610" s="1" t="s">
        <v>206</v>
      </c>
    </row>
    <row r="611" customFormat="false" ht="53" hidden="false" customHeight="true" outlineLevel="0" collapsed="false">
      <c r="A611" s="1" t="s">
        <v>262</v>
      </c>
      <c r="B611" s="1" t="s">
        <v>262</v>
      </c>
      <c r="C611" s="1" t="s">
        <v>262</v>
      </c>
      <c r="D611" s="1" t="s">
        <v>258</v>
      </c>
      <c r="E611" s="1" t="s">
        <v>258</v>
      </c>
      <c r="F611" s="1" t="s">
        <v>258</v>
      </c>
      <c r="G611" s="1" t="s">
        <v>495</v>
      </c>
      <c r="H611" s="1" t="s">
        <v>206</v>
      </c>
      <c r="I611" s="1" t="s">
        <v>206</v>
      </c>
    </row>
    <row r="612" customFormat="false" ht="53" hidden="false" customHeight="true" outlineLevel="0" collapsed="false">
      <c r="A612" s="1" t="s">
        <v>262</v>
      </c>
      <c r="B612" s="1" t="s">
        <v>262</v>
      </c>
      <c r="C612" s="1" t="s">
        <v>262</v>
      </c>
      <c r="D612" s="1" t="s">
        <v>260</v>
      </c>
      <c r="E612" s="1" t="s">
        <v>260</v>
      </c>
      <c r="F612" s="1" t="s">
        <v>260</v>
      </c>
      <c r="G612" s="1" t="s">
        <v>456</v>
      </c>
      <c r="H612" s="1" t="s">
        <v>206</v>
      </c>
      <c r="I612" s="1" t="s">
        <v>206</v>
      </c>
    </row>
    <row r="613" customFormat="false" ht="53" hidden="false" customHeight="true" outlineLevel="0" collapsed="false">
      <c r="A613" s="1" t="s">
        <v>266</v>
      </c>
      <c r="B613" s="1" t="s">
        <v>266</v>
      </c>
      <c r="C613" s="1" t="s">
        <v>266</v>
      </c>
      <c r="D613" s="1" t="s">
        <v>256</v>
      </c>
      <c r="E613" s="1" t="s">
        <v>256</v>
      </c>
      <c r="F613" s="1" t="s">
        <v>256</v>
      </c>
      <c r="G613" s="1" t="s">
        <v>496</v>
      </c>
      <c r="H613" s="1" t="s">
        <v>206</v>
      </c>
      <c r="I613" s="1" t="s">
        <v>206</v>
      </c>
    </row>
    <row r="614" customFormat="false" ht="53" hidden="false" customHeight="true" outlineLevel="0" collapsed="false">
      <c r="A614" s="1" t="s">
        <v>266</v>
      </c>
      <c r="B614" s="1" t="s">
        <v>266</v>
      </c>
      <c r="C614" s="1" t="s">
        <v>266</v>
      </c>
      <c r="D614" s="1" t="s">
        <v>258</v>
      </c>
      <c r="E614" s="1" t="s">
        <v>258</v>
      </c>
      <c r="F614" s="1" t="s">
        <v>258</v>
      </c>
      <c r="G614" s="1" t="s">
        <v>497</v>
      </c>
      <c r="H614" s="1" t="s">
        <v>206</v>
      </c>
      <c r="I614" s="1" t="s">
        <v>206</v>
      </c>
    </row>
    <row r="615" customFormat="false" ht="53" hidden="false" customHeight="true" outlineLevel="0" collapsed="false">
      <c r="A615" s="1" t="s">
        <v>266</v>
      </c>
      <c r="B615" s="1" t="s">
        <v>266</v>
      </c>
      <c r="C615" s="1" t="s">
        <v>266</v>
      </c>
      <c r="D615" s="1" t="s">
        <v>260</v>
      </c>
      <c r="E615" s="1" t="s">
        <v>260</v>
      </c>
      <c r="F615" s="1" t="s">
        <v>260</v>
      </c>
      <c r="G615" s="1" t="s">
        <v>459</v>
      </c>
      <c r="H615" s="1" t="s">
        <v>206</v>
      </c>
      <c r="I615" s="1" t="s">
        <v>206</v>
      </c>
    </row>
    <row r="616" customFormat="false" ht="53" hidden="false" customHeight="true" outlineLevel="0" collapsed="false">
      <c r="A616" s="1" t="s">
        <v>270</v>
      </c>
      <c r="B616" s="1" t="s">
        <v>270</v>
      </c>
      <c r="C616" s="1" t="s">
        <v>270</v>
      </c>
      <c r="D616" s="1" t="s">
        <v>256</v>
      </c>
      <c r="E616" s="1" t="s">
        <v>256</v>
      </c>
      <c r="F616" s="1" t="s">
        <v>256</v>
      </c>
      <c r="G616" s="1" t="s">
        <v>498</v>
      </c>
      <c r="H616" s="1" t="s">
        <v>206</v>
      </c>
      <c r="I616" s="1" t="s">
        <v>206</v>
      </c>
    </row>
    <row r="617" customFormat="false" ht="53" hidden="false" customHeight="true" outlineLevel="0" collapsed="false">
      <c r="A617" s="1" t="s">
        <v>270</v>
      </c>
      <c r="B617" s="1" t="s">
        <v>270</v>
      </c>
      <c r="C617" s="1" t="s">
        <v>270</v>
      </c>
      <c r="D617" s="1" t="s">
        <v>258</v>
      </c>
      <c r="E617" s="1" t="s">
        <v>258</v>
      </c>
      <c r="F617" s="1" t="s">
        <v>258</v>
      </c>
      <c r="G617" s="1" t="s">
        <v>499</v>
      </c>
      <c r="H617" s="1" t="s">
        <v>206</v>
      </c>
      <c r="I617" s="1" t="s">
        <v>206</v>
      </c>
    </row>
    <row r="618" customFormat="false" ht="53" hidden="false" customHeight="true" outlineLevel="0" collapsed="false">
      <c r="A618" s="1" t="s">
        <v>270</v>
      </c>
      <c r="B618" s="1" t="s">
        <v>270</v>
      </c>
      <c r="C618" s="1" t="s">
        <v>270</v>
      </c>
      <c r="D618" s="1" t="s">
        <v>260</v>
      </c>
      <c r="E618" s="1" t="s">
        <v>260</v>
      </c>
      <c r="F618" s="1" t="s">
        <v>260</v>
      </c>
      <c r="G618" s="1" t="s">
        <v>500</v>
      </c>
      <c r="H618" s="1" t="s">
        <v>206</v>
      </c>
      <c r="I618" s="1" t="s">
        <v>206</v>
      </c>
    </row>
    <row r="619" customFormat="false" ht="53" hidden="false" customHeight="true" outlineLevel="0" collapsed="false">
      <c r="A619" s="1" t="s">
        <v>274</v>
      </c>
      <c r="B619" s="1" t="s">
        <v>274</v>
      </c>
      <c r="C619" s="1" t="s">
        <v>274</v>
      </c>
      <c r="D619" s="1" t="s">
        <v>256</v>
      </c>
      <c r="E619" s="1" t="s">
        <v>256</v>
      </c>
      <c r="F619" s="1" t="s">
        <v>256</v>
      </c>
      <c r="G619" s="1" t="s">
        <v>501</v>
      </c>
      <c r="H619" s="1" t="s">
        <v>206</v>
      </c>
      <c r="I619" s="1" t="s">
        <v>206</v>
      </c>
    </row>
    <row r="620" customFormat="false" ht="53" hidden="false" customHeight="true" outlineLevel="0" collapsed="false">
      <c r="A620" s="1" t="s">
        <v>274</v>
      </c>
      <c r="B620" s="1" t="s">
        <v>274</v>
      </c>
      <c r="C620" s="1" t="s">
        <v>274</v>
      </c>
      <c r="D620" s="1" t="s">
        <v>258</v>
      </c>
      <c r="E620" s="1" t="s">
        <v>258</v>
      </c>
      <c r="F620" s="1" t="s">
        <v>258</v>
      </c>
      <c r="G620" s="1" t="s">
        <v>502</v>
      </c>
      <c r="H620" s="1" t="s">
        <v>206</v>
      </c>
      <c r="I620" s="1" t="s">
        <v>206</v>
      </c>
    </row>
    <row r="621" customFormat="false" ht="53" hidden="false" customHeight="true" outlineLevel="0" collapsed="false">
      <c r="A621" s="1" t="s">
        <v>274</v>
      </c>
      <c r="B621" s="1" t="s">
        <v>274</v>
      </c>
      <c r="C621" s="1" t="s">
        <v>274</v>
      </c>
      <c r="D621" s="1" t="s">
        <v>260</v>
      </c>
      <c r="E621" s="1" t="s">
        <v>260</v>
      </c>
      <c r="F621" s="1" t="s">
        <v>260</v>
      </c>
      <c r="G621" s="1" t="s">
        <v>503</v>
      </c>
      <c r="H621" s="1" t="s">
        <v>206</v>
      </c>
      <c r="I621" s="1" t="s">
        <v>206</v>
      </c>
    </row>
    <row r="622" customFormat="false" ht="53" hidden="false" customHeight="true" outlineLevel="0" collapsed="false">
      <c r="A622" s="1" t="s">
        <v>278</v>
      </c>
      <c r="B622" s="1" t="s">
        <v>278</v>
      </c>
      <c r="C622" s="1" t="s">
        <v>278</v>
      </c>
      <c r="D622" s="1" t="s">
        <v>256</v>
      </c>
      <c r="E622" s="1" t="s">
        <v>256</v>
      </c>
      <c r="F622" s="1" t="s">
        <v>256</v>
      </c>
      <c r="G622" s="1" t="s">
        <v>504</v>
      </c>
      <c r="H622" s="1" t="s">
        <v>206</v>
      </c>
      <c r="I622" s="1" t="s">
        <v>206</v>
      </c>
    </row>
    <row r="623" customFormat="false" ht="53" hidden="false" customHeight="true" outlineLevel="0" collapsed="false">
      <c r="A623" s="1" t="s">
        <v>278</v>
      </c>
      <c r="B623" s="1" t="s">
        <v>278</v>
      </c>
      <c r="C623" s="1" t="s">
        <v>278</v>
      </c>
      <c r="D623" s="1" t="s">
        <v>258</v>
      </c>
      <c r="E623" s="1" t="s">
        <v>258</v>
      </c>
      <c r="F623" s="1" t="s">
        <v>258</v>
      </c>
      <c r="G623" s="1" t="s">
        <v>505</v>
      </c>
      <c r="H623" s="1" t="s">
        <v>206</v>
      </c>
      <c r="I623" s="1" t="s">
        <v>206</v>
      </c>
    </row>
    <row r="624" customFormat="false" ht="53" hidden="false" customHeight="true" outlineLevel="0" collapsed="false">
      <c r="A624" s="1" t="s">
        <v>278</v>
      </c>
      <c r="B624" s="1" t="s">
        <v>278</v>
      </c>
      <c r="C624" s="1" t="s">
        <v>278</v>
      </c>
      <c r="D624" s="1" t="s">
        <v>260</v>
      </c>
      <c r="E624" s="1" t="s">
        <v>260</v>
      </c>
      <c r="F624" s="1" t="s">
        <v>260</v>
      </c>
      <c r="G624" s="1" t="s">
        <v>506</v>
      </c>
      <c r="H624" s="1" t="s">
        <v>206</v>
      </c>
      <c r="I624" s="1" t="s">
        <v>206</v>
      </c>
    </row>
    <row r="625" customFormat="false" ht="53" hidden="false" customHeight="true" outlineLevel="0" collapsed="false">
      <c r="A625" s="1" t="s">
        <v>282</v>
      </c>
      <c r="B625" s="1" t="s">
        <v>282</v>
      </c>
      <c r="C625" s="1" t="s">
        <v>282</v>
      </c>
      <c r="D625" s="1" t="s">
        <v>256</v>
      </c>
      <c r="E625" s="1" t="s">
        <v>256</v>
      </c>
      <c r="F625" s="1" t="s">
        <v>256</v>
      </c>
      <c r="G625" s="1" t="s">
        <v>507</v>
      </c>
      <c r="H625" s="1" t="s">
        <v>206</v>
      </c>
      <c r="I625" s="1" t="s">
        <v>206</v>
      </c>
    </row>
    <row r="626" customFormat="false" ht="53" hidden="false" customHeight="true" outlineLevel="0" collapsed="false">
      <c r="A626" s="1" t="s">
        <v>282</v>
      </c>
      <c r="B626" s="1" t="s">
        <v>282</v>
      </c>
      <c r="C626" s="1" t="s">
        <v>282</v>
      </c>
      <c r="D626" s="1" t="s">
        <v>258</v>
      </c>
      <c r="E626" s="1" t="s">
        <v>258</v>
      </c>
      <c r="F626" s="1" t="s">
        <v>258</v>
      </c>
      <c r="G626" s="1" t="s">
        <v>508</v>
      </c>
      <c r="H626" s="1" t="s">
        <v>206</v>
      </c>
      <c r="I626" s="1" t="s">
        <v>206</v>
      </c>
    </row>
    <row r="627" customFormat="false" ht="53" hidden="false" customHeight="true" outlineLevel="0" collapsed="false">
      <c r="A627" s="1" t="s">
        <v>282</v>
      </c>
      <c r="B627" s="1" t="s">
        <v>282</v>
      </c>
      <c r="C627" s="1" t="s">
        <v>282</v>
      </c>
      <c r="D627" s="1" t="s">
        <v>260</v>
      </c>
      <c r="E627" s="1" t="s">
        <v>260</v>
      </c>
      <c r="F627" s="1" t="s">
        <v>260</v>
      </c>
      <c r="G627" s="1" t="s">
        <v>509</v>
      </c>
      <c r="H627" s="1" t="s">
        <v>206</v>
      </c>
      <c r="I627" s="1" t="s">
        <v>206</v>
      </c>
    </row>
    <row r="628" customFormat="false" ht="53" hidden="false" customHeight="true" outlineLevel="0" collapsed="false">
      <c r="A628" s="1" t="s">
        <v>286</v>
      </c>
      <c r="B628" s="1" t="s">
        <v>286</v>
      </c>
      <c r="C628" s="1" t="s">
        <v>286</v>
      </c>
      <c r="D628" s="1" t="s">
        <v>256</v>
      </c>
      <c r="E628" s="1" t="s">
        <v>256</v>
      </c>
      <c r="F628" s="1" t="s">
        <v>256</v>
      </c>
      <c r="G628" s="1" t="s">
        <v>510</v>
      </c>
      <c r="H628" s="1" t="s">
        <v>206</v>
      </c>
      <c r="I628" s="1" t="s">
        <v>206</v>
      </c>
    </row>
    <row r="629" customFormat="false" ht="53" hidden="false" customHeight="true" outlineLevel="0" collapsed="false">
      <c r="A629" s="1" t="s">
        <v>286</v>
      </c>
      <c r="B629" s="1" t="s">
        <v>286</v>
      </c>
      <c r="C629" s="1" t="s">
        <v>286</v>
      </c>
      <c r="D629" s="1" t="s">
        <v>258</v>
      </c>
      <c r="E629" s="1" t="s">
        <v>258</v>
      </c>
      <c r="F629" s="1" t="s">
        <v>258</v>
      </c>
      <c r="G629" s="1" t="s">
        <v>511</v>
      </c>
      <c r="H629" s="1" t="s">
        <v>206</v>
      </c>
      <c r="I629" s="1" t="s">
        <v>206</v>
      </c>
    </row>
    <row r="630" customFormat="false" ht="53" hidden="false" customHeight="true" outlineLevel="0" collapsed="false">
      <c r="A630" s="1" t="s">
        <v>286</v>
      </c>
      <c r="B630" s="1" t="s">
        <v>286</v>
      </c>
      <c r="C630" s="1" t="s">
        <v>286</v>
      </c>
      <c r="D630" s="1" t="s">
        <v>260</v>
      </c>
      <c r="E630" s="1" t="s">
        <v>260</v>
      </c>
      <c r="F630" s="1" t="s">
        <v>260</v>
      </c>
      <c r="G630" s="1" t="s">
        <v>512</v>
      </c>
      <c r="H630" s="1" t="s">
        <v>206</v>
      </c>
      <c r="I630" s="1" t="s">
        <v>206</v>
      </c>
    </row>
    <row r="631" customFormat="false" ht="53" hidden="false" customHeight="true" outlineLevel="0" collapsed="false">
      <c r="A631" s="1" t="s">
        <v>290</v>
      </c>
      <c r="B631" s="1" t="s">
        <v>290</v>
      </c>
      <c r="C631" s="1" t="s">
        <v>290</v>
      </c>
      <c r="D631" s="1" t="s">
        <v>256</v>
      </c>
      <c r="E631" s="1" t="s">
        <v>256</v>
      </c>
      <c r="F631" s="1" t="s">
        <v>256</v>
      </c>
      <c r="G631" s="1" t="s">
        <v>513</v>
      </c>
      <c r="H631" s="1" t="s">
        <v>206</v>
      </c>
      <c r="I631" s="1" t="s">
        <v>206</v>
      </c>
    </row>
    <row r="632" customFormat="false" ht="53" hidden="false" customHeight="true" outlineLevel="0" collapsed="false">
      <c r="A632" s="1" t="s">
        <v>290</v>
      </c>
      <c r="B632" s="1" t="s">
        <v>290</v>
      </c>
      <c r="C632" s="1" t="s">
        <v>290</v>
      </c>
      <c r="D632" s="1" t="s">
        <v>292</v>
      </c>
      <c r="E632" s="1" t="s">
        <v>292</v>
      </c>
      <c r="F632" s="1" t="s">
        <v>292</v>
      </c>
      <c r="G632" s="1" t="s">
        <v>410</v>
      </c>
      <c r="H632" s="1" t="s">
        <v>206</v>
      </c>
      <c r="I632" s="1" t="s">
        <v>206</v>
      </c>
    </row>
    <row r="633" customFormat="false" ht="53" hidden="false" customHeight="true" outlineLevel="0" collapsed="false">
      <c r="A633" s="1" t="s">
        <v>290</v>
      </c>
      <c r="B633" s="1" t="s">
        <v>290</v>
      </c>
      <c r="C633" s="1" t="s">
        <v>290</v>
      </c>
      <c r="D633" s="1" t="s">
        <v>294</v>
      </c>
      <c r="E633" s="1" t="s">
        <v>294</v>
      </c>
      <c r="F633" s="1" t="s">
        <v>294</v>
      </c>
      <c r="G633" s="1" t="s">
        <v>514</v>
      </c>
      <c r="H633" s="1" t="s">
        <v>206</v>
      </c>
      <c r="I633" s="1" t="s">
        <v>206</v>
      </c>
    </row>
    <row r="634" customFormat="false" ht="53" hidden="false" customHeight="true" outlineLevel="0" collapsed="false">
      <c r="A634" s="1" t="s">
        <v>296</v>
      </c>
      <c r="B634" s="1" t="s">
        <v>296</v>
      </c>
      <c r="C634" s="1" t="s">
        <v>296</v>
      </c>
      <c r="D634" s="1" t="s">
        <v>256</v>
      </c>
      <c r="E634" s="1" t="s">
        <v>256</v>
      </c>
      <c r="F634" s="1" t="s">
        <v>256</v>
      </c>
      <c r="G634" s="1" t="s">
        <v>515</v>
      </c>
      <c r="H634" s="1" t="s">
        <v>206</v>
      </c>
      <c r="I634" s="1" t="s">
        <v>206</v>
      </c>
    </row>
    <row r="635" customFormat="false" ht="53" hidden="false" customHeight="true" outlineLevel="0" collapsed="false">
      <c r="A635" s="1" t="s">
        <v>296</v>
      </c>
      <c r="B635" s="1" t="s">
        <v>296</v>
      </c>
      <c r="C635" s="1" t="s">
        <v>296</v>
      </c>
      <c r="D635" s="1" t="s">
        <v>258</v>
      </c>
      <c r="E635" s="1" t="s">
        <v>258</v>
      </c>
      <c r="F635" s="1" t="s">
        <v>258</v>
      </c>
      <c r="G635" s="1" t="s">
        <v>516</v>
      </c>
      <c r="H635" s="1" t="s">
        <v>206</v>
      </c>
      <c r="I635" s="1" t="s">
        <v>206</v>
      </c>
    </row>
    <row r="636" customFormat="false" ht="53" hidden="false" customHeight="true" outlineLevel="0" collapsed="false">
      <c r="A636" s="1" t="s">
        <v>296</v>
      </c>
      <c r="B636" s="1" t="s">
        <v>296</v>
      </c>
      <c r="C636" s="1" t="s">
        <v>296</v>
      </c>
      <c r="D636" s="1" t="s">
        <v>260</v>
      </c>
      <c r="E636" s="1" t="s">
        <v>260</v>
      </c>
      <c r="F636" s="1" t="s">
        <v>260</v>
      </c>
      <c r="G636" s="1" t="s">
        <v>517</v>
      </c>
      <c r="H636" s="1" t="s">
        <v>206</v>
      </c>
      <c r="I636" s="1" t="s">
        <v>206</v>
      </c>
    </row>
    <row r="637" customFormat="false" ht="53" hidden="false" customHeight="true" outlineLevel="0" collapsed="false">
      <c r="A637" s="1" t="s">
        <v>300</v>
      </c>
      <c r="B637" s="1" t="s">
        <v>300</v>
      </c>
      <c r="C637" s="1" t="s">
        <v>300</v>
      </c>
      <c r="D637" s="1" t="s">
        <v>256</v>
      </c>
      <c r="E637" s="1" t="s">
        <v>256</v>
      </c>
      <c r="F637" s="1" t="s">
        <v>256</v>
      </c>
      <c r="G637" s="1" t="s">
        <v>415</v>
      </c>
      <c r="H637" s="1" t="s">
        <v>206</v>
      </c>
      <c r="I637" s="1" t="s">
        <v>206</v>
      </c>
    </row>
    <row r="638" customFormat="false" ht="53" hidden="false" customHeight="true" outlineLevel="0" collapsed="false">
      <c r="A638" s="1" t="s">
        <v>300</v>
      </c>
      <c r="B638" s="1" t="s">
        <v>300</v>
      </c>
      <c r="C638" s="1" t="s">
        <v>300</v>
      </c>
      <c r="D638" s="1" t="s">
        <v>258</v>
      </c>
      <c r="E638" s="1" t="s">
        <v>258</v>
      </c>
      <c r="F638" s="1" t="s">
        <v>258</v>
      </c>
      <c r="G638" s="1" t="s">
        <v>416</v>
      </c>
      <c r="H638" s="1" t="s">
        <v>206</v>
      </c>
      <c r="I638" s="1" t="s">
        <v>206</v>
      </c>
    </row>
    <row r="639" customFormat="false" ht="53" hidden="false" customHeight="true" outlineLevel="0" collapsed="false">
      <c r="A639" s="1" t="s">
        <v>300</v>
      </c>
      <c r="B639" s="1" t="s">
        <v>300</v>
      </c>
      <c r="C639" s="1" t="s">
        <v>300</v>
      </c>
      <c r="D639" s="1" t="s">
        <v>260</v>
      </c>
      <c r="E639" s="1" t="s">
        <v>260</v>
      </c>
      <c r="F639" s="1" t="s">
        <v>260</v>
      </c>
      <c r="G639" s="1" t="s">
        <v>417</v>
      </c>
      <c r="H639" s="1" t="s">
        <v>206</v>
      </c>
      <c r="I639" s="1" t="s">
        <v>206</v>
      </c>
    </row>
    <row r="640" customFormat="false" ht="27" hidden="false" customHeight="true" outlineLevel="0" collapsed="false">
      <c r="A640" s="1"/>
      <c r="B640" s="1"/>
      <c r="C640" s="1"/>
      <c r="D640" s="1"/>
      <c r="E640" s="1"/>
      <c r="F640" s="1"/>
      <c r="G640" s="1"/>
      <c r="H640" s="1"/>
      <c r="I640" s="1"/>
    </row>
    <row r="641" customFormat="false" ht="31" hidden="false" customHeight="true" outlineLevel="0" collapsed="false">
      <c r="A641" s="10" t="s">
        <v>304</v>
      </c>
      <c r="B641" s="10" t="s">
        <v>304</v>
      </c>
      <c r="C641" s="10" t="s">
        <v>304</v>
      </c>
      <c r="D641" s="10" t="s">
        <v>304</v>
      </c>
      <c r="E641" s="10" t="s">
        <v>304</v>
      </c>
      <c r="F641" s="10" t="s">
        <v>304</v>
      </c>
      <c r="G641" s="10" t="s">
        <v>304</v>
      </c>
      <c r="H641" s="10" t="s">
        <v>304</v>
      </c>
      <c r="I641" s="1"/>
    </row>
    <row r="642" customFormat="false" ht="28" hidden="false" customHeight="true" outlineLevel="0" collapsed="false">
      <c r="A642" s="4" t="s">
        <v>305</v>
      </c>
      <c r="B642" s="4" t="s">
        <v>305</v>
      </c>
      <c r="C642" s="4" t="s">
        <v>305</v>
      </c>
      <c r="D642" s="4" t="s">
        <v>305</v>
      </c>
      <c r="E642" s="4" t="s">
        <v>305</v>
      </c>
      <c r="F642" s="4" t="s">
        <v>305</v>
      </c>
      <c r="G642" s="4" t="s">
        <v>305</v>
      </c>
      <c r="H642" s="4" t="s">
        <v>305</v>
      </c>
      <c r="I642" s="4" t="s">
        <v>305</v>
      </c>
    </row>
    <row r="643" customFormat="false" ht="27" hidden="false" customHeight="true" outlineLevel="0" collapsed="false">
      <c r="A643" s="1"/>
      <c r="B643" s="1"/>
      <c r="C643" s="1"/>
      <c r="D643" s="1"/>
      <c r="E643" s="1"/>
      <c r="F643" s="1"/>
      <c r="G643" s="1"/>
      <c r="H643" s="1"/>
      <c r="I643" s="1"/>
    </row>
    <row r="644" customFormat="false" ht="27" hidden="false" customHeight="true" outlineLevel="0" collapsed="false">
      <c r="A644" s="1"/>
      <c r="B644" s="1"/>
      <c r="C644" s="1"/>
      <c r="D644" s="1"/>
      <c r="E644" s="1"/>
      <c r="F644" s="1"/>
      <c r="G644" s="1"/>
      <c r="H644" s="1"/>
      <c r="I644" s="1"/>
    </row>
    <row r="645" customFormat="false" ht="27" hidden="false" customHeight="true" outlineLevel="0" collapsed="false">
      <c r="A645" s="1"/>
      <c r="B645" s="1"/>
      <c r="C645" s="1"/>
      <c r="D645" s="1"/>
      <c r="E645" s="1"/>
      <c r="F645" s="1"/>
      <c r="G645" s="1"/>
      <c r="H645" s="1"/>
      <c r="I645" s="1"/>
    </row>
    <row r="646" customFormat="false" ht="35" hidden="false" customHeight="true" outlineLevel="0" collapsed="false">
      <c r="A646" s="2" t="s">
        <v>518</v>
      </c>
      <c r="B646" s="2" t="s">
        <v>518</v>
      </c>
      <c r="C646" s="2" t="s">
        <v>518</v>
      </c>
      <c r="D646" s="2" t="s">
        <v>518</v>
      </c>
      <c r="E646" s="2" t="s">
        <v>518</v>
      </c>
      <c r="F646" s="2" t="s">
        <v>518</v>
      </c>
      <c r="G646" s="2" t="s">
        <v>518</v>
      </c>
      <c r="H646" s="2" t="s">
        <v>518</v>
      </c>
      <c r="I646" s="3" t="str">
        <f aca="false">HYPERLINK("#'Главная'!A15","На главную")</f>
        <v>На главную</v>
      </c>
    </row>
    <row r="647" customFormat="false" ht="28" hidden="false" customHeight="true" outlineLevel="0" collapsed="false">
      <c r="A647" s="4" t="s">
        <v>206</v>
      </c>
      <c r="B647" s="4" t="s">
        <v>206</v>
      </c>
      <c r="C647" s="4" t="s">
        <v>206</v>
      </c>
      <c r="D647" s="4" t="s">
        <v>206</v>
      </c>
      <c r="E647" s="4" t="s">
        <v>206</v>
      </c>
      <c r="F647" s="4" t="s">
        <v>206</v>
      </c>
      <c r="G647" s="4" t="s">
        <v>206</v>
      </c>
      <c r="H647" s="4" t="s">
        <v>206</v>
      </c>
      <c r="I647" s="4" t="s">
        <v>206</v>
      </c>
    </row>
    <row r="648" customFormat="false" ht="27" hidden="false" customHeight="true" outlineLevel="0" collapsed="false">
      <c r="A648" s="3" t="str">
        <f aca="false">HYPERLINK("#'Главная'!A15","Список моделей")</f>
        <v>Список моделей</v>
      </c>
      <c r="B648" s="1"/>
      <c r="C648" s="3" t="str">
        <f aca="false">HYPERLINK("#'Данные моделей'!A649","Характеристики")</f>
        <v>Характеристики</v>
      </c>
      <c r="D648" s="1"/>
      <c r="E648" s="1"/>
      <c r="F648" s="3" t="str">
        <f aca="false">HYPERLINK("#'Данные моделей'!A685","Рабочие точки")</f>
        <v>Рабочие точки</v>
      </c>
      <c r="G648" s="1"/>
      <c r="H648" s="3" t="str">
        <f aca="false">HYPERLINK("#'Данные моделей'!A721","Карты")</f>
        <v>Карты</v>
      </c>
      <c r="I648" s="1"/>
    </row>
    <row r="649" customFormat="false" ht="31" hidden="false" customHeight="true" outlineLevel="0" collapsed="false">
      <c r="A649" s="10" t="s">
        <v>9</v>
      </c>
      <c r="B649" s="10" t="s">
        <v>9</v>
      </c>
      <c r="C649" s="10" t="s">
        <v>9</v>
      </c>
      <c r="D649" s="10" t="s">
        <v>9</v>
      </c>
      <c r="E649" s="10" t="s">
        <v>9</v>
      </c>
      <c r="F649" s="10" t="s">
        <v>9</v>
      </c>
      <c r="G649" s="10" t="s">
        <v>9</v>
      </c>
      <c r="H649" s="10" t="s">
        <v>9</v>
      </c>
      <c r="I649" s="1"/>
    </row>
    <row r="650" customFormat="false" ht="28" hidden="false" customHeight="true" outlineLevel="0" collapsed="false">
      <c r="A650" s="11" t="s">
        <v>207</v>
      </c>
      <c r="B650" s="11" t="s">
        <v>207</v>
      </c>
      <c r="C650" s="11" t="s">
        <v>207</v>
      </c>
      <c r="D650" s="11" t="s">
        <v>207</v>
      </c>
      <c r="E650" s="11" t="s">
        <v>208</v>
      </c>
      <c r="F650" s="11" t="s">
        <v>208</v>
      </c>
      <c r="G650" s="11" t="s">
        <v>208</v>
      </c>
      <c r="H650" s="11"/>
      <c r="I650" s="11"/>
    </row>
    <row r="651" customFormat="false" ht="28" hidden="false" customHeight="true" outlineLevel="0" collapsed="false">
      <c r="A651" s="11" t="s">
        <v>8</v>
      </c>
      <c r="B651" s="11" t="s">
        <v>8</v>
      </c>
      <c r="C651" s="11" t="s">
        <v>8</v>
      </c>
      <c r="D651" s="11" t="s">
        <v>8</v>
      </c>
      <c r="E651" s="11" t="s">
        <v>28</v>
      </c>
      <c r="F651" s="11" t="s">
        <v>28</v>
      </c>
      <c r="G651" s="11" t="s">
        <v>28</v>
      </c>
      <c r="H651" s="11"/>
      <c r="I651" s="11"/>
    </row>
    <row r="652" customFormat="false" ht="28" hidden="false" customHeight="true" outlineLevel="0" collapsed="false">
      <c r="A652" s="11" t="s">
        <v>209</v>
      </c>
      <c r="B652" s="11" t="s">
        <v>209</v>
      </c>
      <c r="C652" s="11" t="s">
        <v>209</v>
      </c>
      <c r="D652" s="11" t="s">
        <v>209</v>
      </c>
      <c r="E652" s="11" t="s">
        <v>419</v>
      </c>
      <c r="F652" s="11" t="s">
        <v>419</v>
      </c>
      <c r="G652" s="11" t="s">
        <v>419</v>
      </c>
      <c r="H652" s="11"/>
      <c r="I652" s="11"/>
    </row>
    <row r="653" customFormat="false" ht="28" hidden="false" customHeight="true" outlineLevel="0" collapsed="false">
      <c r="A653" s="11" t="s">
        <v>211</v>
      </c>
      <c r="B653" s="11" t="s">
        <v>211</v>
      </c>
      <c r="C653" s="11" t="s">
        <v>211</v>
      </c>
      <c r="D653" s="11" t="s">
        <v>211</v>
      </c>
      <c r="E653" s="11" t="n">
        <v>200</v>
      </c>
      <c r="F653" s="11" t="n">
        <v>200</v>
      </c>
      <c r="G653" s="11" t="n">
        <v>200</v>
      </c>
      <c r="H653" s="11"/>
      <c r="I653" s="11"/>
    </row>
    <row r="654" customFormat="false" ht="28" hidden="false" customHeight="true" outlineLevel="0" collapsed="false">
      <c r="A654" s="11" t="s">
        <v>8</v>
      </c>
      <c r="B654" s="11" t="s">
        <v>8</v>
      </c>
      <c r="C654" s="11" t="s">
        <v>8</v>
      </c>
      <c r="D654" s="11" t="s">
        <v>8</v>
      </c>
      <c r="E654" s="11" t="s">
        <v>28</v>
      </c>
      <c r="F654" s="11" t="s">
        <v>28</v>
      </c>
      <c r="G654" s="11" t="s">
        <v>28</v>
      </c>
      <c r="H654" s="11"/>
      <c r="I654" s="11"/>
    </row>
    <row r="655" customFormat="false" ht="28" hidden="false" customHeight="true" outlineLevel="0" collapsed="false">
      <c r="A655" s="11" t="s">
        <v>212</v>
      </c>
      <c r="B655" s="11" t="s">
        <v>212</v>
      </c>
      <c r="C655" s="11" t="s">
        <v>212</v>
      </c>
      <c r="D655" s="11" t="s">
        <v>212</v>
      </c>
      <c r="E655" s="11" t="n">
        <v>7.5</v>
      </c>
      <c r="F655" s="11" t="n">
        <v>7.5</v>
      </c>
      <c r="G655" s="11" t="n">
        <v>7.5</v>
      </c>
      <c r="H655" s="11"/>
      <c r="I655" s="11"/>
    </row>
    <row r="656" customFormat="false" ht="28" hidden="false" customHeight="true" outlineLevel="0" collapsed="false">
      <c r="A656" s="11" t="s">
        <v>213</v>
      </c>
      <c r="B656" s="11" t="s">
        <v>213</v>
      </c>
      <c r="C656" s="11" t="s">
        <v>213</v>
      </c>
      <c r="D656" s="11" t="s">
        <v>213</v>
      </c>
      <c r="E656" s="11" t="n">
        <v>12</v>
      </c>
      <c r="F656" s="11" t="n">
        <v>12</v>
      </c>
      <c r="G656" s="11" t="n">
        <v>12</v>
      </c>
      <c r="H656" s="11"/>
      <c r="I656" s="11"/>
    </row>
    <row r="657" customFormat="false" ht="28" hidden="false" customHeight="true" outlineLevel="0" collapsed="false">
      <c r="A657" s="11" t="s">
        <v>214</v>
      </c>
      <c r="B657" s="11" t="s">
        <v>214</v>
      </c>
      <c r="C657" s="11" t="s">
        <v>214</v>
      </c>
      <c r="D657" s="11" t="s">
        <v>214</v>
      </c>
      <c r="E657" s="11" t="s">
        <v>215</v>
      </c>
      <c r="F657" s="11" t="s">
        <v>215</v>
      </c>
      <c r="G657" s="11" t="s">
        <v>215</v>
      </c>
      <c r="H657" s="11"/>
      <c r="I657" s="11"/>
    </row>
    <row r="658" customFormat="false" ht="28" hidden="false" customHeight="true" outlineLevel="0" collapsed="false">
      <c r="A658" s="11" t="s">
        <v>216</v>
      </c>
      <c r="B658" s="11" t="s">
        <v>216</v>
      </c>
      <c r="C658" s="11" t="s">
        <v>216</v>
      </c>
      <c r="D658" s="11" t="s">
        <v>216</v>
      </c>
      <c r="E658" s="11" t="n">
        <v>3.1</v>
      </c>
      <c r="F658" s="11" t="n">
        <v>3.1</v>
      </c>
      <c r="G658" s="11" t="n">
        <v>3.1</v>
      </c>
      <c r="H658" s="11"/>
      <c r="I658" s="11"/>
    </row>
    <row r="659" customFormat="false" ht="28" hidden="false" customHeight="true" outlineLevel="0" collapsed="false">
      <c r="A659" s="11" t="s">
        <v>217</v>
      </c>
      <c r="B659" s="11" t="s">
        <v>217</v>
      </c>
      <c r="C659" s="11" t="s">
        <v>217</v>
      </c>
      <c r="D659" s="11" t="s">
        <v>217</v>
      </c>
      <c r="E659" s="11" t="s">
        <v>218</v>
      </c>
      <c r="F659" s="11" t="s">
        <v>218</v>
      </c>
      <c r="G659" s="11" t="s">
        <v>218</v>
      </c>
      <c r="H659" s="11"/>
      <c r="I659" s="11"/>
    </row>
    <row r="660" customFormat="false" ht="28" hidden="false" customHeight="true" outlineLevel="0" collapsed="false">
      <c r="A660" s="11" t="s">
        <v>219</v>
      </c>
      <c r="B660" s="11" t="s">
        <v>219</v>
      </c>
      <c r="C660" s="11" t="s">
        <v>219</v>
      </c>
      <c r="D660" s="11" t="s">
        <v>219</v>
      </c>
      <c r="E660" s="11" t="s">
        <v>220</v>
      </c>
      <c r="F660" s="11" t="s">
        <v>220</v>
      </c>
      <c r="G660" s="11" t="s">
        <v>220</v>
      </c>
      <c r="H660" s="11"/>
      <c r="I660" s="11"/>
    </row>
    <row r="661" customFormat="false" ht="28" hidden="false" customHeight="true" outlineLevel="0" collapsed="false">
      <c r="A661" s="11" t="s">
        <v>221</v>
      </c>
      <c r="B661" s="11" t="s">
        <v>221</v>
      </c>
      <c r="C661" s="11" t="s">
        <v>221</v>
      </c>
      <c r="D661" s="11" t="s">
        <v>221</v>
      </c>
      <c r="E661" s="11" t="s">
        <v>419</v>
      </c>
      <c r="F661" s="11" t="s">
        <v>419</v>
      </c>
      <c r="G661" s="11" t="s">
        <v>419</v>
      </c>
      <c r="H661" s="11"/>
      <c r="I661" s="11"/>
    </row>
    <row r="662" customFormat="false" ht="28" hidden="false" customHeight="true" outlineLevel="0" collapsed="false">
      <c r="A662" s="11" t="s">
        <v>222</v>
      </c>
      <c r="B662" s="11" t="s">
        <v>222</v>
      </c>
      <c r="C662" s="11" t="s">
        <v>222</v>
      </c>
      <c r="D662" s="11" t="s">
        <v>222</v>
      </c>
      <c r="E662" s="11" t="n">
        <v>200</v>
      </c>
      <c r="F662" s="11" t="n">
        <v>200</v>
      </c>
      <c r="G662" s="11" t="n">
        <v>200</v>
      </c>
      <c r="H662" s="11"/>
      <c r="I662" s="11"/>
    </row>
    <row r="663" customFormat="false" ht="28" hidden="false" customHeight="true" outlineLevel="0" collapsed="false">
      <c r="A663" s="11" t="s">
        <v>223</v>
      </c>
      <c r="B663" s="11" t="s">
        <v>223</v>
      </c>
      <c r="C663" s="11" t="s">
        <v>223</v>
      </c>
      <c r="D663" s="11" t="s">
        <v>223</v>
      </c>
      <c r="E663" s="11" t="n">
        <v>12.75</v>
      </c>
      <c r="F663" s="11" t="n">
        <v>12.75</v>
      </c>
      <c r="G663" s="11" t="n">
        <v>12.75</v>
      </c>
      <c r="H663" s="11"/>
      <c r="I663" s="11"/>
    </row>
    <row r="664" customFormat="false" ht="28" hidden="false" customHeight="true" outlineLevel="0" collapsed="false">
      <c r="A664" s="11" t="s">
        <v>224</v>
      </c>
      <c r="B664" s="11" t="s">
        <v>224</v>
      </c>
      <c r="C664" s="11" t="s">
        <v>224</v>
      </c>
      <c r="D664" s="11" t="s">
        <v>224</v>
      </c>
      <c r="E664" s="11" t="s">
        <v>383</v>
      </c>
      <c r="F664" s="11" t="s">
        <v>383</v>
      </c>
      <c r="G664" s="11" t="s">
        <v>383</v>
      </c>
      <c r="H664" s="11"/>
      <c r="I664" s="11"/>
    </row>
    <row r="665" customFormat="false" ht="28" hidden="false" customHeight="true" outlineLevel="0" collapsed="false">
      <c r="A665" s="11" t="s">
        <v>226</v>
      </c>
      <c r="B665" s="11" t="s">
        <v>226</v>
      </c>
      <c r="C665" s="11" t="s">
        <v>226</v>
      </c>
      <c r="D665" s="11" t="s">
        <v>226</v>
      </c>
      <c r="E665" s="11" t="n">
        <v>4.65</v>
      </c>
      <c r="F665" s="11" t="n">
        <v>4.65</v>
      </c>
      <c r="G665" s="11" t="n">
        <v>4.65</v>
      </c>
      <c r="H665" s="11"/>
      <c r="I665" s="11"/>
    </row>
    <row r="666" customFormat="false" ht="28" hidden="false" customHeight="true" outlineLevel="0" collapsed="false">
      <c r="A666" s="11" t="s">
        <v>227</v>
      </c>
      <c r="B666" s="11" t="s">
        <v>227</v>
      </c>
      <c r="C666" s="11" t="s">
        <v>227</v>
      </c>
      <c r="D666" s="11" t="s">
        <v>227</v>
      </c>
      <c r="E666" s="11" t="s">
        <v>228</v>
      </c>
      <c r="F666" s="11" t="s">
        <v>228</v>
      </c>
      <c r="G666" s="11" t="s">
        <v>228</v>
      </c>
      <c r="H666" s="11"/>
      <c r="I666" s="11"/>
    </row>
    <row r="667" customFormat="false" ht="28" hidden="false" customHeight="true" outlineLevel="0" collapsed="false">
      <c r="A667" s="11" t="s">
        <v>229</v>
      </c>
      <c r="B667" s="11" t="s">
        <v>229</v>
      </c>
      <c r="C667" s="11" t="s">
        <v>229</v>
      </c>
      <c r="D667" s="11" t="s">
        <v>229</v>
      </c>
      <c r="E667" s="11" t="n">
        <v>46</v>
      </c>
      <c r="F667" s="11" t="n">
        <v>46</v>
      </c>
      <c r="G667" s="11" t="n">
        <v>46</v>
      </c>
      <c r="H667" s="11"/>
      <c r="I667" s="11"/>
    </row>
    <row r="668" customFormat="false" ht="28" hidden="false" customHeight="true" outlineLevel="0" collapsed="false">
      <c r="A668" s="11" t="s">
        <v>230</v>
      </c>
      <c r="B668" s="11" t="s">
        <v>230</v>
      </c>
      <c r="C668" s="11" t="s">
        <v>230</v>
      </c>
      <c r="D668" s="11" t="s">
        <v>230</v>
      </c>
      <c r="E668" s="11" t="n">
        <v>36.5</v>
      </c>
      <c r="F668" s="11" t="n">
        <v>36.5</v>
      </c>
      <c r="G668" s="11" t="n">
        <v>36.5</v>
      </c>
      <c r="H668" s="11"/>
      <c r="I668" s="11"/>
    </row>
    <row r="669" customFormat="false" ht="28" hidden="false" customHeight="true" outlineLevel="0" collapsed="false">
      <c r="A669" s="11" t="s">
        <v>231</v>
      </c>
      <c r="B669" s="11" t="s">
        <v>231</v>
      </c>
      <c r="C669" s="11" t="s">
        <v>231</v>
      </c>
      <c r="D669" s="11" t="s">
        <v>231</v>
      </c>
      <c r="E669" s="11" t="n">
        <v>32</v>
      </c>
      <c r="F669" s="11" t="n">
        <v>32</v>
      </c>
      <c r="G669" s="11" t="n">
        <v>32</v>
      </c>
      <c r="H669" s="11"/>
      <c r="I669" s="11"/>
    </row>
    <row r="670" customFormat="false" ht="28" hidden="false" customHeight="true" outlineLevel="0" collapsed="false">
      <c r="A670" s="11" t="s">
        <v>232</v>
      </c>
      <c r="B670" s="11" t="s">
        <v>232</v>
      </c>
      <c r="C670" s="11" t="s">
        <v>232</v>
      </c>
      <c r="D670" s="11" t="s">
        <v>232</v>
      </c>
      <c r="E670" s="11" t="n">
        <v>60</v>
      </c>
      <c r="F670" s="11" t="n">
        <v>60</v>
      </c>
      <c r="G670" s="11" t="n">
        <v>60</v>
      </c>
      <c r="H670" s="11"/>
      <c r="I670" s="11"/>
    </row>
    <row r="671" customFormat="false" ht="28" hidden="false" customHeight="true" outlineLevel="0" collapsed="false">
      <c r="A671" s="11" t="s">
        <v>233</v>
      </c>
      <c r="B671" s="11" t="s">
        <v>233</v>
      </c>
      <c r="C671" s="11" t="s">
        <v>233</v>
      </c>
      <c r="D671" s="11" t="s">
        <v>233</v>
      </c>
      <c r="E671" s="11" t="n">
        <v>11.93</v>
      </c>
      <c r="F671" s="11" t="n">
        <v>11.93</v>
      </c>
      <c r="G671" s="11" t="n">
        <v>11.93</v>
      </c>
      <c r="H671" s="11"/>
      <c r="I671" s="11"/>
    </row>
    <row r="672" customFormat="false" ht="28" hidden="false" customHeight="true" outlineLevel="0" collapsed="false">
      <c r="A672" s="11" t="s">
        <v>234</v>
      </c>
      <c r="B672" s="11" t="s">
        <v>234</v>
      </c>
      <c r="C672" s="11" t="s">
        <v>234</v>
      </c>
      <c r="D672" s="11" t="s">
        <v>234</v>
      </c>
      <c r="E672" s="11" t="s">
        <v>235</v>
      </c>
      <c r="F672" s="11" t="s">
        <v>235</v>
      </c>
      <c r="G672" s="11" t="s">
        <v>235</v>
      </c>
      <c r="H672" s="11"/>
      <c r="I672" s="11"/>
    </row>
    <row r="673" customFormat="false" ht="28" hidden="false" customHeight="true" outlineLevel="0" collapsed="false">
      <c r="A673" s="11" t="s">
        <v>236</v>
      </c>
      <c r="B673" s="11" t="s">
        <v>236</v>
      </c>
      <c r="C673" s="11" t="s">
        <v>236</v>
      </c>
      <c r="D673" s="11" t="s">
        <v>236</v>
      </c>
      <c r="E673" s="11" t="n">
        <v>3.68</v>
      </c>
      <c r="F673" s="11" t="n">
        <v>3.68</v>
      </c>
      <c r="G673" s="11" t="n">
        <v>3.68</v>
      </c>
      <c r="H673" s="11"/>
      <c r="I673" s="11"/>
    </row>
    <row r="674" customFormat="false" ht="28" hidden="false" customHeight="true" outlineLevel="0" collapsed="false">
      <c r="A674" s="11" t="s">
        <v>237</v>
      </c>
      <c r="B674" s="11" t="s">
        <v>237</v>
      </c>
      <c r="C674" s="11" t="s">
        <v>237</v>
      </c>
      <c r="D674" s="11" t="s">
        <v>237</v>
      </c>
      <c r="E674" s="11" t="s">
        <v>238</v>
      </c>
      <c r="F674" s="11" t="s">
        <v>238</v>
      </c>
      <c r="G674" s="11" t="s">
        <v>238</v>
      </c>
      <c r="H674" s="11"/>
      <c r="I674" s="11"/>
    </row>
    <row r="675" customFormat="false" ht="28" hidden="false" customHeight="true" outlineLevel="0" collapsed="false">
      <c r="A675" s="11" t="s">
        <v>239</v>
      </c>
      <c r="B675" s="11" t="s">
        <v>239</v>
      </c>
      <c r="C675" s="11" t="s">
        <v>239</v>
      </c>
      <c r="D675" s="11" t="s">
        <v>239</v>
      </c>
      <c r="E675" s="11" t="n">
        <v>46</v>
      </c>
      <c r="F675" s="11" t="n">
        <v>46</v>
      </c>
      <c r="G675" s="11" t="n">
        <v>46</v>
      </c>
      <c r="H675" s="11"/>
      <c r="I675" s="11"/>
    </row>
    <row r="676" customFormat="false" ht="28" hidden="false" customHeight="true" outlineLevel="0" collapsed="false">
      <c r="A676" s="11" t="s">
        <v>240</v>
      </c>
      <c r="B676" s="11" t="s">
        <v>240</v>
      </c>
      <c r="C676" s="11" t="s">
        <v>240</v>
      </c>
      <c r="D676" s="11" t="s">
        <v>240</v>
      </c>
      <c r="E676" s="11" t="n">
        <v>36.5</v>
      </c>
      <c r="F676" s="11" t="n">
        <v>36.5</v>
      </c>
      <c r="G676" s="11" t="n">
        <v>36.5</v>
      </c>
      <c r="H676" s="11"/>
      <c r="I676" s="11"/>
    </row>
    <row r="677" customFormat="false" ht="28" hidden="false" customHeight="true" outlineLevel="0" collapsed="false">
      <c r="A677" s="11" t="s">
        <v>241</v>
      </c>
      <c r="B677" s="11" t="s">
        <v>241</v>
      </c>
      <c r="C677" s="11" t="s">
        <v>241</v>
      </c>
      <c r="D677" s="11" t="s">
        <v>241</v>
      </c>
      <c r="E677" s="11" t="n">
        <v>32</v>
      </c>
      <c r="F677" s="11" t="n">
        <v>32</v>
      </c>
      <c r="G677" s="11" t="n">
        <v>32</v>
      </c>
      <c r="H677" s="11"/>
      <c r="I677" s="11"/>
    </row>
    <row r="678" customFormat="false" ht="28" hidden="false" customHeight="true" outlineLevel="0" collapsed="false">
      <c r="A678" s="11" t="s">
        <v>242</v>
      </c>
      <c r="B678" s="11" t="s">
        <v>242</v>
      </c>
      <c r="C678" s="11" t="s">
        <v>242</v>
      </c>
      <c r="D678" s="11" t="s">
        <v>242</v>
      </c>
      <c r="E678" s="11" t="n">
        <v>60</v>
      </c>
      <c r="F678" s="11" t="n">
        <v>60</v>
      </c>
      <c r="G678" s="11" t="n">
        <v>60</v>
      </c>
      <c r="H678" s="11"/>
      <c r="I678" s="11"/>
    </row>
    <row r="679" customFormat="false" ht="28" hidden="false" customHeight="true" outlineLevel="0" collapsed="false">
      <c r="A679" s="11" t="s">
        <v>243</v>
      </c>
      <c r="B679" s="11" t="s">
        <v>243</v>
      </c>
      <c r="C679" s="11" t="s">
        <v>243</v>
      </c>
      <c r="D679" s="11" t="s">
        <v>243</v>
      </c>
      <c r="E679" s="11" t="n">
        <v>1.5</v>
      </c>
      <c r="F679" s="11" t="n">
        <v>1.5</v>
      </c>
      <c r="G679" s="11" t="n">
        <v>1.5</v>
      </c>
      <c r="H679" s="11"/>
      <c r="I679" s="11"/>
    </row>
    <row r="680" customFormat="false" ht="28" hidden="false" customHeight="true" outlineLevel="0" collapsed="false">
      <c r="A680" s="11" t="s">
        <v>244</v>
      </c>
      <c r="B680" s="11" t="s">
        <v>244</v>
      </c>
      <c r="C680" s="11" t="s">
        <v>244</v>
      </c>
      <c r="D680" s="11" t="s">
        <v>244</v>
      </c>
      <c r="E680" s="11" t="n">
        <v>30</v>
      </c>
      <c r="F680" s="11" t="n">
        <v>30</v>
      </c>
      <c r="G680" s="11" t="n">
        <v>30</v>
      </c>
      <c r="H680" s="11"/>
      <c r="I680" s="11"/>
    </row>
    <row r="681" customFormat="false" ht="28" hidden="false" customHeight="true" outlineLevel="0" collapsed="false">
      <c r="A681" s="11" t="s">
        <v>245</v>
      </c>
      <c r="B681" s="11" t="s">
        <v>245</v>
      </c>
      <c r="C681" s="11" t="s">
        <v>245</v>
      </c>
      <c r="D681" s="11" t="s">
        <v>245</v>
      </c>
      <c r="E681" s="11" t="s">
        <v>246</v>
      </c>
      <c r="F681" s="11" t="s">
        <v>246</v>
      </c>
      <c r="G681" s="11" t="s">
        <v>246</v>
      </c>
      <c r="H681" s="11"/>
      <c r="I681" s="11"/>
    </row>
    <row r="682" customFormat="false" ht="28" hidden="false" customHeight="true" outlineLevel="0" collapsed="false">
      <c r="A682" s="11" t="s">
        <v>247</v>
      </c>
      <c r="B682" s="11" t="s">
        <v>247</v>
      </c>
      <c r="C682" s="11" t="s">
        <v>247</v>
      </c>
      <c r="D682" s="11" t="s">
        <v>247</v>
      </c>
      <c r="E682" s="11" t="s">
        <v>420</v>
      </c>
      <c r="F682" s="11" t="s">
        <v>420</v>
      </c>
      <c r="G682" s="11" t="s">
        <v>420</v>
      </c>
      <c r="H682" s="11"/>
      <c r="I682" s="11"/>
    </row>
    <row r="683" customFormat="false" ht="28" hidden="false" customHeight="true" outlineLevel="0" collapsed="false">
      <c r="A683" s="11" t="s">
        <v>249</v>
      </c>
      <c r="B683" s="11" t="s">
        <v>249</v>
      </c>
      <c r="C683" s="11" t="s">
        <v>249</v>
      </c>
      <c r="D683" s="11" t="s">
        <v>249</v>
      </c>
      <c r="E683" s="11" t="n">
        <v>250</v>
      </c>
      <c r="F683" s="11" t="n">
        <v>250</v>
      </c>
      <c r="G683" s="11" t="n">
        <v>250</v>
      </c>
      <c r="H683" s="11"/>
      <c r="I683" s="11"/>
    </row>
    <row r="684" customFormat="false" ht="27" hidden="false" customHeight="true" outlineLevel="0" collapsed="false">
      <c r="A684" s="1"/>
      <c r="B684" s="1"/>
      <c r="C684" s="1"/>
      <c r="D684" s="1"/>
      <c r="E684" s="1"/>
      <c r="F684" s="1"/>
      <c r="G684" s="1"/>
      <c r="H684" s="1"/>
      <c r="I684" s="1"/>
    </row>
    <row r="685" customFormat="false" ht="31" hidden="false" customHeight="true" outlineLevel="0" collapsed="false">
      <c r="A685" s="10" t="s">
        <v>250</v>
      </c>
      <c r="B685" s="10" t="s">
        <v>250</v>
      </c>
      <c r="C685" s="10" t="s">
        <v>250</v>
      </c>
      <c r="D685" s="10" t="s">
        <v>250</v>
      </c>
      <c r="E685" s="10" t="s">
        <v>250</v>
      </c>
      <c r="F685" s="10" t="s">
        <v>250</v>
      </c>
      <c r="G685" s="10" t="s">
        <v>250</v>
      </c>
      <c r="H685" s="10" t="s">
        <v>250</v>
      </c>
      <c r="I685" s="3" t="str">
        <f aca="false">HYPERLINK("#'Главная'!A15","На главную")</f>
        <v>На главную</v>
      </c>
    </row>
    <row r="686" customFormat="false" ht="34" hidden="false" customHeight="true" outlineLevel="0" collapsed="false">
      <c r="A686" s="12" t="s">
        <v>251</v>
      </c>
      <c r="B686" s="12" t="s">
        <v>251</v>
      </c>
      <c r="C686" s="12" t="s">
        <v>251</v>
      </c>
      <c r="D686" s="12" t="s">
        <v>252</v>
      </c>
      <c r="E686" s="12" t="s">
        <v>252</v>
      </c>
      <c r="F686" s="12" t="s">
        <v>252</v>
      </c>
      <c r="G686" s="12" t="s">
        <v>253</v>
      </c>
      <c r="H686" s="12" t="s">
        <v>254</v>
      </c>
      <c r="I686" s="12" t="s">
        <v>254</v>
      </c>
    </row>
    <row r="687" customFormat="false" ht="53" hidden="false" customHeight="true" outlineLevel="0" collapsed="false">
      <c r="A687" s="1" t="s">
        <v>255</v>
      </c>
      <c r="B687" s="1" t="s">
        <v>255</v>
      </c>
      <c r="C687" s="1" t="s">
        <v>255</v>
      </c>
      <c r="D687" s="1" t="s">
        <v>256</v>
      </c>
      <c r="E687" s="1" t="s">
        <v>256</v>
      </c>
      <c r="F687" s="1" t="s">
        <v>256</v>
      </c>
      <c r="G687" s="1" t="s">
        <v>519</v>
      </c>
      <c r="H687" s="1" t="s">
        <v>206</v>
      </c>
      <c r="I687" s="1" t="s">
        <v>206</v>
      </c>
    </row>
    <row r="688" customFormat="false" ht="53" hidden="false" customHeight="true" outlineLevel="0" collapsed="false">
      <c r="A688" s="1" t="s">
        <v>255</v>
      </c>
      <c r="B688" s="1" t="s">
        <v>255</v>
      </c>
      <c r="C688" s="1" t="s">
        <v>255</v>
      </c>
      <c r="D688" s="1" t="s">
        <v>258</v>
      </c>
      <c r="E688" s="1" t="s">
        <v>258</v>
      </c>
      <c r="F688" s="1" t="s">
        <v>258</v>
      </c>
      <c r="G688" s="1" t="s">
        <v>520</v>
      </c>
      <c r="H688" s="1" t="s">
        <v>206</v>
      </c>
      <c r="I688" s="1" t="s">
        <v>206</v>
      </c>
    </row>
    <row r="689" customFormat="false" ht="53" hidden="false" customHeight="true" outlineLevel="0" collapsed="false">
      <c r="A689" s="1" t="s">
        <v>255</v>
      </c>
      <c r="B689" s="1" t="s">
        <v>255</v>
      </c>
      <c r="C689" s="1" t="s">
        <v>255</v>
      </c>
      <c r="D689" s="1" t="s">
        <v>260</v>
      </c>
      <c r="E689" s="1" t="s">
        <v>260</v>
      </c>
      <c r="F689" s="1" t="s">
        <v>260</v>
      </c>
      <c r="G689" s="1" t="s">
        <v>387</v>
      </c>
      <c r="H689" s="1" t="s">
        <v>206</v>
      </c>
      <c r="I689" s="1" t="s">
        <v>206</v>
      </c>
    </row>
    <row r="690" customFormat="false" ht="53" hidden="false" customHeight="true" outlineLevel="0" collapsed="false">
      <c r="A690" s="1" t="s">
        <v>262</v>
      </c>
      <c r="B690" s="1" t="s">
        <v>262</v>
      </c>
      <c r="C690" s="1" t="s">
        <v>262</v>
      </c>
      <c r="D690" s="1" t="s">
        <v>256</v>
      </c>
      <c r="E690" s="1" t="s">
        <v>256</v>
      </c>
      <c r="F690" s="1" t="s">
        <v>256</v>
      </c>
      <c r="G690" s="1" t="s">
        <v>388</v>
      </c>
      <c r="H690" s="1" t="s">
        <v>206</v>
      </c>
      <c r="I690" s="1" t="s">
        <v>206</v>
      </c>
    </row>
    <row r="691" customFormat="false" ht="53" hidden="false" customHeight="true" outlineLevel="0" collapsed="false">
      <c r="A691" s="1" t="s">
        <v>262</v>
      </c>
      <c r="B691" s="1" t="s">
        <v>262</v>
      </c>
      <c r="C691" s="1" t="s">
        <v>262</v>
      </c>
      <c r="D691" s="1" t="s">
        <v>258</v>
      </c>
      <c r="E691" s="1" t="s">
        <v>258</v>
      </c>
      <c r="F691" s="1" t="s">
        <v>258</v>
      </c>
      <c r="G691" s="1" t="s">
        <v>389</v>
      </c>
      <c r="H691" s="1" t="s">
        <v>206</v>
      </c>
      <c r="I691" s="1" t="s">
        <v>206</v>
      </c>
    </row>
    <row r="692" customFormat="false" ht="53" hidden="false" customHeight="true" outlineLevel="0" collapsed="false">
      <c r="A692" s="1" t="s">
        <v>262</v>
      </c>
      <c r="B692" s="1" t="s">
        <v>262</v>
      </c>
      <c r="C692" s="1" t="s">
        <v>262</v>
      </c>
      <c r="D692" s="1" t="s">
        <v>260</v>
      </c>
      <c r="E692" s="1" t="s">
        <v>260</v>
      </c>
      <c r="F692" s="1" t="s">
        <v>260</v>
      </c>
      <c r="G692" s="1" t="s">
        <v>390</v>
      </c>
      <c r="H692" s="1" t="s">
        <v>206</v>
      </c>
      <c r="I692" s="1" t="s">
        <v>206</v>
      </c>
    </row>
    <row r="693" customFormat="false" ht="53" hidden="false" customHeight="true" outlineLevel="0" collapsed="false">
      <c r="A693" s="1" t="s">
        <v>266</v>
      </c>
      <c r="B693" s="1" t="s">
        <v>266</v>
      </c>
      <c r="C693" s="1" t="s">
        <v>266</v>
      </c>
      <c r="D693" s="1" t="s">
        <v>256</v>
      </c>
      <c r="E693" s="1" t="s">
        <v>256</v>
      </c>
      <c r="F693" s="1" t="s">
        <v>256</v>
      </c>
      <c r="G693" s="1" t="s">
        <v>521</v>
      </c>
      <c r="H693" s="1" t="s">
        <v>206</v>
      </c>
      <c r="I693" s="1" t="s">
        <v>206</v>
      </c>
    </row>
    <row r="694" customFormat="false" ht="53" hidden="false" customHeight="true" outlineLevel="0" collapsed="false">
      <c r="A694" s="1" t="s">
        <v>266</v>
      </c>
      <c r="B694" s="1" t="s">
        <v>266</v>
      </c>
      <c r="C694" s="1" t="s">
        <v>266</v>
      </c>
      <c r="D694" s="1" t="s">
        <v>258</v>
      </c>
      <c r="E694" s="1" t="s">
        <v>258</v>
      </c>
      <c r="F694" s="1" t="s">
        <v>258</v>
      </c>
      <c r="G694" s="1" t="s">
        <v>522</v>
      </c>
      <c r="H694" s="1" t="s">
        <v>206</v>
      </c>
      <c r="I694" s="1" t="s">
        <v>206</v>
      </c>
    </row>
    <row r="695" customFormat="false" ht="53" hidden="false" customHeight="true" outlineLevel="0" collapsed="false">
      <c r="A695" s="1" t="s">
        <v>266</v>
      </c>
      <c r="B695" s="1" t="s">
        <v>266</v>
      </c>
      <c r="C695" s="1" t="s">
        <v>266</v>
      </c>
      <c r="D695" s="1" t="s">
        <v>260</v>
      </c>
      <c r="E695" s="1" t="s">
        <v>260</v>
      </c>
      <c r="F695" s="1" t="s">
        <v>260</v>
      </c>
      <c r="G695" s="1" t="s">
        <v>393</v>
      </c>
      <c r="H695" s="1" t="s">
        <v>206</v>
      </c>
      <c r="I695" s="1" t="s">
        <v>206</v>
      </c>
    </row>
    <row r="696" customFormat="false" ht="53" hidden="false" customHeight="true" outlineLevel="0" collapsed="false">
      <c r="A696" s="1" t="s">
        <v>270</v>
      </c>
      <c r="B696" s="1" t="s">
        <v>270</v>
      </c>
      <c r="C696" s="1" t="s">
        <v>270</v>
      </c>
      <c r="D696" s="1" t="s">
        <v>256</v>
      </c>
      <c r="E696" s="1" t="s">
        <v>256</v>
      </c>
      <c r="F696" s="1" t="s">
        <v>256</v>
      </c>
      <c r="G696" s="1" t="s">
        <v>427</v>
      </c>
      <c r="H696" s="1" t="s">
        <v>206</v>
      </c>
      <c r="I696" s="1" t="s">
        <v>206</v>
      </c>
    </row>
    <row r="697" customFormat="false" ht="53" hidden="false" customHeight="true" outlineLevel="0" collapsed="false">
      <c r="A697" s="1" t="s">
        <v>270</v>
      </c>
      <c r="B697" s="1" t="s">
        <v>270</v>
      </c>
      <c r="C697" s="1" t="s">
        <v>270</v>
      </c>
      <c r="D697" s="1" t="s">
        <v>258</v>
      </c>
      <c r="E697" s="1" t="s">
        <v>258</v>
      </c>
      <c r="F697" s="1" t="s">
        <v>258</v>
      </c>
      <c r="G697" s="1" t="s">
        <v>428</v>
      </c>
      <c r="H697" s="1" t="s">
        <v>206</v>
      </c>
      <c r="I697" s="1" t="s">
        <v>206</v>
      </c>
    </row>
    <row r="698" customFormat="false" ht="53" hidden="false" customHeight="true" outlineLevel="0" collapsed="false">
      <c r="A698" s="1" t="s">
        <v>270</v>
      </c>
      <c r="B698" s="1" t="s">
        <v>270</v>
      </c>
      <c r="C698" s="1" t="s">
        <v>270</v>
      </c>
      <c r="D698" s="1" t="s">
        <v>260</v>
      </c>
      <c r="E698" s="1" t="s">
        <v>260</v>
      </c>
      <c r="F698" s="1" t="s">
        <v>260</v>
      </c>
      <c r="G698" s="1" t="s">
        <v>429</v>
      </c>
      <c r="H698" s="1" t="s">
        <v>206</v>
      </c>
      <c r="I698" s="1" t="s">
        <v>206</v>
      </c>
    </row>
    <row r="699" customFormat="false" ht="53" hidden="false" customHeight="true" outlineLevel="0" collapsed="false">
      <c r="A699" s="1" t="s">
        <v>274</v>
      </c>
      <c r="B699" s="1" t="s">
        <v>274</v>
      </c>
      <c r="C699" s="1" t="s">
        <v>274</v>
      </c>
      <c r="D699" s="1" t="s">
        <v>256</v>
      </c>
      <c r="E699" s="1" t="s">
        <v>256</v>
      </c>
      <c r="F699" s="1" t="s">
        <v>256</v>
      </c>
      <c r="G699" s="1" t="s">
        <v>430</v>
      </c>
      <c r="H699" s="1" t="s">
        <v>206</v>
      </c>
      <c r="I699" s="1" t="s">
        <v>206</v>
      </c>
    </row>
    <row r="700" customFormat="false" ht="53" hidden="false" customHeight="true" outlineLevel="0" collapsed="false">
      <c r="A700" s="1" t="s">
        <v>274</v>
      </c>
      <c r="B700" s="1" t="s">
        <v>274</v>
      </c>
      <c r="C700" s="1" t="s">
        <v>274</v>
      </c>
      <c r="D700" s="1" t="s">
        <v>258</v>
      </c>
      <c r="E700" s="1" t="s">
        <v>258</v>
      </c>
      <c r="F700" s="1" t="s">
        <v>258</v>
      </c>
      <c r="G700" s="1" t="s">
        <v>431</v>
      </c>
      <c r="H700" s="1" t="s">
        <v>206</v>
      </c>
      <c r="I700" s="1" t="s">
        <v>206</v>
      </c>
    </row>
    <row r="701" customFormat="false" ht="53" hidden="false" customHeight="true" outlineLevel="0" collapsed="false">
      <c r="A701" s="1" t="s">
        <v>274</v>
      </c>
      <c r="B701" s="1" t="s">
        <v>274</v>
      </c>
      <c r="C701" s="1" t="s">
        <v>274</v>
      </c>
      <c r="D701" s="1" t="s">
        <v>260</v>
      </c>
      <c r="E701" s="1" t="s">
        <v>260</v>
      </c>
      <c r="F701" s="1" t="s">
        <v>260</v>
      </c>
      <c r="G701" s="1" t="s">
        <v>432</v>
      </c>
      <c r="H701" s="1" t="s">
        <v>206</v>
      </c>
      <c r="I701" s="1" t="s">
        <v>206</v>
      </c>
    </row>
    <row r="702" customFormat="false" ht="53" hidden="false" customHeight="true" outlineLevel="0" collapsed="false">
      <c r="A702" s="1" t="s">
        <v>278</v>
      </c>
      <c r="B702" s="1" t="s">
        <v>278</v>
      </c>
      <c r="C702" s="1" t="s">
        <v>278</v>
      </c>
      <c r="D702" s="1" t="s">
        <v>256</v>
      </c>
      <c r="E702" s="1" t="s">
        <v>256</v>
      </c>
      <c r="F702" s="1" t="s">
        <v>256</v>
      </c>
      <c r="G702" s="1" t="s">
        <v>433</v>
      </c>
      <c r="H702" s="1" t="s">
        <v>206</v>
      </c>
      <c r="I702" s="1" t="s">
        <v>206</v>
      </c>
    </row>
    <row r="703" customFormat="false" ht="53" hidden="false" customHeight="true" outlineLevel="0" collapsed="false">
      <c r="A703" s="1" t="s">
        <v>278</v>
      </c>
      <c r="B703" s="1" t="s">
        <v>278</v>
      </c>
      <c r="C703" s="1" t="s">
        <v>278</v>
      </c>
      <c r="D703" s="1" t="s">
        <v>258</v>
      </c>
      <c r="E703" s="1" t="s">
        <v>258</v>
      </c>
      <c r="F703" s="1" t="s">
        <v>258</v>
      </c>
      <c r="G703" s="1" t="s">
        <v>434</v>
      </c>
      <c r="H703" s="1" t="s">
        <v>206</v>
      </c>
      <c r="I703" s="1" t="s">
        <v>206</v>
      </c>
    </row>
    <row r="704" customFormat="false" ht="53" hidden="false" customHeight="true" outlineLevel="0" collapsed="false">
      <c r="A704" s="1" t="s">
        <v>278</v>
      </c>
      <c r="B704" s="1" t="s">
        <v>278</v>
      </c>
      <c r="C704" s="1" t="s">
        <v>278</v>
      </c>
      <c r="D704" s="1" t="s">
        <v>260</v>
      </c>
      <c r="E704" s="1" t="s">
        <v>260</v>
      </c>
      <c r="F704" s="1" t="s">
        <v>260</v>
      </c>
      <c r="G704" s="1" t="s">
        <v>402</v>
      </c>
      <c r="H704" s="1" t="s">
        <v>206</v>
      </c>
      <c r="I704" s="1" t="s">
        <v>206</v>
      </c>
    </row>
    <row r="705" customFormat="false" ht="53" hidden="false" customHeight="true" outlineLevel="0" collapsed="false">
      <c r="A705" s="1" t="s">
        <v>282</v>
      </c>
      <c r="B705" s="1" t="s">
        <v>282</v>
      </c>
      <c r="C705" s="1" t="s">
        <v>282</v>
      </c>
      <c r="D705" s="1" t="s">
        <v>256</v>
      </c>
      <c r="E705" s="1" t="s">
        <v>256</v>
      </c>
      <c r="F705" s="1" t="s">
        <v>256</v>
      </c>
      <c r="G705" s="1" t="s">
        <v>435</v>
      </c>
      <c r="H705" s="1" t="s">
        <v>206</v>
      </c>
      <c r="I705" s="1" t="s">
        <v>206</v>
      </c>
    </row>
    <row r="706" customFormat="false" ht="53" hidden="false" customHeight="true" outlineLevel="0" collapsed="false">
      <c r="A706" s="1" t="s">
        <v>282</v>
      </c>
      <c r="B706" s="1" t="s">
        <v>282</v>
      </c>
      <c r="C706" s="1" t="s">
        <v>282</v>
      </c>
      <c r="D706" s="1" t="s">
        <v>258</v>
      </c>
      <c r="E706" s="1" t="s">
        <v>258</v>
      </c>
      <c r="F706" s="1" t="s">
        <v>258</v>
      </c>
      <c r="G706" s="1" t="s">
        <v>436</v>
      </c>
      <c r="H706" s="1" t="s">
        <v>206</v>
      </c>
      <c r="I706" s="1" t="s">
        <v>206</v>
      </c>
    </row>
    <row r="707" customFormat="false" ht="53" hidden="false" customHeight="true" outlineLevel="0" collapsed="false">
      <c r="A707" s="1" t="s">
        <v>282</v>
      </c>
      <c r="B707" s="1" t="s">
        <v>282</v>
      </c>
      <c r="C707" s="1" t="s">
        <v>282</v>
      </c>
      <c r="D707" s="1" t="s">
        <v>260</v>
      </c>
      <c r="E707" s="1" t="s">
        <v>260</v>
      </c>
      <c r="F707" s="1" t="s">
        <v>260</v>
      </c>
      <c r="G707" s="1" t="s">
        <v>405</v>
      </c>
      <c r="H707" s="1" t="s">
        <v>206</v>
      </c>
      <c r="I707" s="1" t="s">
        <v>206</v>
      </c>
    </row>
    <row r="708" customFormat="false" ht="53" hidden="false" customHeight="true" outlineLevel="0" collapsed="false">
      <c r="A708" s="1" t="s">
        <v>286</v>
      </c>
      <c r="B708" s="1" t="s">
        <v>286</v>
      </c>
      <c r="C708" s="1" t="s">
        <v>286</v>
      </c>
      <c r="D708" s="1" t="s">
        <v>256</v>
      </c>
      <c r="E708" s="1" t="s">
        <v>256</v>
      </c>
      <c r="F708" s="1" t="s">
        <v>256</v>
      </c>
      <c r="G708" s="1" t="s">
        <v>437</v>
      </c>
      <c r="H708" s="1" t="s">
        <v>206</v>
      </c>
      <c r="I708" s="1" t="s">
        <v>206</v>
      </c>
    </row>
    <row r="709" customFormat="false" ht="53" hidden="false" customHeight="true" outlineLevel="0" collapsed="false">
      <c r="A709" s="1" t="s">
        <v>286</v>
      </c>
      <c r="B709" s="1" t="s">
        <v>286</v>
      </c>
      <c r="C709" s="1" t="s">
        <v>286</v>
      </c>
      <c r="D709" s="1" t="s">
        <v>258</v>
      </c>
      <c r="E709" s="1" t="s">
        <v>258</v>
      </c>
      <c r="F709" s="1" t="s">
        <v>258</v>
      </c>
      <c r="G709" s="1" t="s">
        <v>438</v>
      </c>
      <c r="H709" s="1" t="s">
        <v>206</v>
      </c>
      <c r="I709" s="1" t="s">
        <v>206</v>
      </c>
    </row>
    <row r="710" customFormat="false" ht="53" hidden="false" customHeight="true" outlineLevel="0" collapsed="false">
      <c r="A710" s="1" t="s">
        <v>286</v>
      </c>
      <c r="B710" s="1" t="s">
        <v>286</v>
      </c>
      <c r="C710" s="1" t="s">
        <v>286</v>
      </c>
      <c r="D710" s="1" t="s">
        <v>260</v>
      </c>
      <c r="E710" s="1" t="s">
        <v>260</v>
      </c>
      <c r="F710" s="1" t="s">
        <v>260</v>
      </c>
      <c r="G710" s="1" t="s">
        <v>408</v>
      </c>
      <c r="H710" s="1" t="s">
        <v>206</v>
      </c>
      <c r="I710" s="1" t="s">
        <v>206</v>
      </c>
    </row>
    <row r="711" customFormat="false" ht="53" hidden="false" customHeight="true" outlineLevel="0" collapsed="false">
      <c r="A711" s="1" t="s">
        <v>290</v>
      </c>
      <c r="B711" s="1" t="s">
        <v>290</v>
      </c>
      <c r="C711" s="1" t="s">
        <v>290</v>
      </c>
      <c r="D711" s="1" t="s">
        <v>256</v>
      </c>
      <c r="E711" s="1" t="s">
        <v>256</v>
      </c>
      <c r="F711" s="1" t="s">
        <v>256</v>
      </c>
      <c r="G711" s="1" t="s">
        <v>439</v>
      </c>
      <c r="H711" s="1" t="s">
        <v>206</v>
      </c>
      <c r="I711" s="1" t="s">
        <v>206</v>
      </c>
    </row>
    <row r="712" customFormat="false" ht="53" hidden="false" customHeight="true" outlineLevel="0" collapsed="false">
      <c r="A712" s="1" t="s">
        <v>290</v>
      </c>
      <c r="B712" s="1" t="s">
        <v>290</v>
      </c>
      <c r="C712" s="1" t="s">
        <v>290</v>
      </c>
      <c r="D712" s="1" t="s">
        <v>292</v>
      </c>
      <c r="E712" s="1" t="s">
        <v>292</v>
      </c>
      <c r="F712" s="1" t="s">
        <v>292</v>
      </c>
      <c r="G712" s="1" t="s">
        <v>523</v>
      </c>
      <c r="H712" s="1" t="s">
        <v>206</v>
      </c>
      <c r="I712" s="1" t="s">
        <v>206</v>
      </c>
    </row>
    <row r="713" customFormat="false" ht="53" hidden="false" customHeight="true" outlineLevel="0" collapsed="false">
      <c r="A713" s="1" t="s">
        <v>290</v>
      </c>
      <c r="B713" s="1" t="s">
        <v>290</v>
      </c>
      <c r="C713" s="1" t="s">
        <v>290</v>
      </c>
      <c r="D713" s="1" t="s">
        <v>294</v>
      </c>
      <c r="E713" s="1" t="s">
        <v>294</v>
      </c>
      <c r="F713" s="1" t="s">
        <v>294</v>
      </c>
      <c r="G713" s="1" t="s">
        <v>441</v>
      </c>
      <c r="H713" s="1" t="s">
        <v>206</v>
      </c>
      <c r="I713" s="1" t="s">
        <v>206</v>
      </c>
    </row>
    <row r="714" customFormat="false" ht="53" hidden="false" customHeight="true" outlineLevel="0" collapsed="false">
      <c r="A714" s="1" t="s">
        <v>296</v>
      </c>
      <c r="B714" s="1" t="s">
        <v>296</v>
      </c>
      <c r="C714" s="1" t="s">
        <v>296</v>
      </c>
      <c r="D714" s="1" t="s">
        <v>256</v>
      </c>
      <c r="E714" s="1" t="s">
        <v>256</v>
      </c>
      <c r="F714" s="1" t="s">
        <v>256</v>
      </c>
      <c r="G714" s="1" t="s">
        <v>442</v>
      </c>
      <c r="H714" s="1" t="s">
        <v>206</v>
      </c>
      <c r="I714" s="1" t="s">
        <v>206</v>
      </c>
    </row>
    <row r="715" customFormat="false" ht="53" hidden="false" customHeight="true" outlineLevel="0" collapsed="false">
      <c r="A715" s="1" t="s">
        <v>296</v>
      </c>
      <c r="B715" s="1" t="s">
        <v>296</v>
      </c>
      <c r="C715" s="1" t="s">
        <v>296</v>
      </c>
      <c r="D715" s="1" t="s">
        <v>258</v>
      </c>
      <c r="E715" s="1" t="s">
        <v>258</v>
      </c>
      <c r="F715" s="1" t="s">
        <v>258</v>
      </c>
      <c r="G715" s="1" t="s">
        <v>443</v>
      </c>
      <c r="H715" s="1" t="s">
        <v>206</v>
      </c>
      <c r="I715" s="1" t="s">
        <v>206</v>
      </c>
    </row>
    <row r="716" customFormat="false" ht="53" hidden="false" customHeight="true" outlineLevel="0" collapsed="false">
      <c r="A716" s="1" t="s">
        <v>296</v>
      </c>
      <c r="B716" s="1" t="s">
        <v>296</v>
      </c>
      <c r="C716" s="1" t="s">
        <v>296</v>
      </c>
      <c r="D716" s="1" t="s">
        <v>260</v>
      </c>
      <c r="E716" s="1" t="s">
        <v>260</v>
      </c>
      <c r="F716" s="1" t="s">
        <v>260</v>
      </c>
      <c r="G716" s="1" t="s">
        <v>444</v>
      </c>
      <c r="H716" s="1" t="s">
        <v>206</v>
      </c>
      <c r="I716" s="1" t="s">
        <v>206</v>
      </c>
    </row>
    <row r="717" customFormat="false" ht="53" hidden="false" customHeight="true" outlineLevel="0" collapsed="false">
      <c r="A717" s="1" t="s">
        <v>300</v>
      </c>
      <c r="B717" s="1" t="s">
        <v>300</v>
      </c>
      <c r="C717" s="1" t="s">
        <v>300</v>
      </c>
      <c r="D717" s="1" t="s">
        <v>256</v>
      </c>
      <c r="E717" s="1" t="s">
        <v>256</v>
      </c>
      <c r="F717" s="1" t="s">
        <v>256</v>
      </c>
      <c r="G717" s="1" t="s">
        <v>524</v>
      </c>
      <c r="H717" s="1" t="s">
        <v>206</v>
      </c>
      <c r="I717" s="1" t="s">
        <v>206</v>
      </c>
    </row>
    <row r="718" customFormat="false" ht="53" hidden="false" customHeight="true" outlineLevel="0" collapsed="false">
      <c r="A718" s="1" t="s">
        <v>300</v>
      </c>
      <c r="B718" s="1" t="s">
        <v>300</v>
      </c>
      <c r="C718" s="1" t="s">
        <v>300</v>
      </c>
      <c r="D718" s="1" t="s">
        <v>258</v>
      </c>
      <c r="E718" s="1" t="s">
        <v>258</v>
      </c>
      <c r="F718" s="1" t="s">
        <v>258</v>
      </c>
      <c r="G718" s="1" t="s">
        <v>525</v>
      </c>
      <c r="H718" s="1" t="s">
        <v>206</v>
      </c>
      <c r="I718" s="1" t="s">
        <v>206</v>
      </c>
    </row>
    <row r="719" customFormat="false" ht="53" hidden="false" customHeight="true" outlineLevel="0" collapsed="false">
      <c r="A719" s="1" t="s">
        <v>300</v>
      </c>
      <c r="B719" s="1" t="s">
        <v>300</v>
      </c>
      <c r="C719" s="1" t="s">
        <v>300</v>
      </c>
      <c r="D719" s="1" t="s">
        <v>260</v>
      </c>
      <c r="E719" s="1" t="s">
        <v>260</v>
      </c>
      <c r="F719" s="1" t="s">
        <v>260</v>
      </c>
      <c r="G719" s="1" t="s">
        <v>447</v>
      </c>
      <c r="H719" s="1" t="s">
        <v>206</v>
      </c>
      <c r="I719" s="1" t="s">
        <v>206</v>
      </c>
    </row>
    <row r="720" customFormat="false" ht="27" hidden="false" customHeight="true" outlineLevel="0" collapsed="false">
      <c r="A720" s="1"/>
      <c r="B720" s="1"/>
      <c r="C720" s="1"/>
      <c r="D720" s="1"/>
      <c r="E720" s="1"/>
      <c r="F720" s="1"/>
      <c r="G720" s="1"/>
      <c r="H720" s="1"/>
      <c r="I720" s="1"/>
    </row>
    <row r="721" customFormat="false" ht="31" hidden="false" customHeight="true" outlineLevel="0" collapsed="false">
      <c r="A721" s="10" t="s">
        <v>304</v>
      </c>
      <c r="B721" s="10" t="s">
        <v>304</v>
      </c>
      <c r="C721" s="10" t="s">
        <v>304</v>
      </c>
      <c r="D721" s="10" t="s">
        <v>304</v>
      </c>
      <c r="E721" s="10" t="s">
        <v>304</v>
      </c>
      <c r="F721" s="10" t="s">
        <v>304</v>
      </c>
      <c r="G721" s="10" t="s">
        <v>304</v>
      </c>
      <c r="H721" s="10" t="s">
        <v>304</v>
      </c>
      <c r="I721" s="1"/>
    </row>
    <row r="722" customFormat="false" ht="28" hidden="false" customHeight="true" outlineLevel="0" collapsed="false">
      <c r="A722" s="4" t="s">
        <v>305</v>
      </c>
      <c r="B722" s="4" t="s">
        <v>305</v>
      </c>
      <c r="C722" s="4" t="s">
        <v>305</v>
      </c>
      <c r="D722" s="4" t="s">
        <v>305</v>
      </c>
      <c r="E722" s="4" t="s">
        <v>305</v>
      </c>
      <c r="F722" s="4" t="s">
        <v>305</v>
      </c>
      <c r="G722" s="4" t="s">
        <v>305</v>
      </c>
      <c r="H722" s="4" t="s">
        <v>305</v>
      </c>
      <c r="I722" s="4" t="s">
        <v>305</v>
      </c>
    </row>
    <row r="723" customFormat="false" ht="27" hidden="false" customHeight="true" outlineLevel="0" collapsed="false">
      <c r="A723" s="1"/>
      <c r="B723" s="1"/>
      <c r="C723" s="1"/>
      <c r="D723" s="1"/>
      <c r="E723" s="1"/>
      <c r="F723" s="1"/>
      <c r="G723" s="1"/>
      <c r="H723" s="1"/>
      <c r="I723" s="1"/>
    </row>
    <row r="724" customFormat="false" ht="27" hidden="false" customHeight="true" outlineLevel="0" collapsed="false">
      <c r="A724" s="1"/>
      <c r="B724" s="1"/>
      <c r="C724" s="1"/>
      <c r="D724" s="1"/>
      <c r="E724" s="1"/>
      <c r="F724" s="1"/>
      <c r="G724" s="1"/>
      <c r="H724" s="1"/>
      <c r="I724" s="1"/>
    </row>
    <row r="725" customFormat="false" ht="27" hidden="false" customHeight="true" outlineLevel="0" collapsed="false">
      <c r="A725" s="1"/>
      <c r="B725" s="1"/>
      <c r="C725" s="1"/>
      <c r="D725" s="1"/>
      <c r="E725" s="1"/>
      <c r="F725" s="1"/>
      <c r="G725" s="1"/>
      <c r="H725" s="1"/>
      <c r="I725" s="1"/>
    </row>
    <row r="726" customFormat="false" ht="35" hidden="false" customHeight="true" outlineLevel="0" collapsed="false">
      <c r="A726" s="2" t="s">
        <v>526</v>
      </c>
      <c r="B726" s="2" t="s">
        <v>526</v>
      </c>
      <c r="C726" s="2" t="s">
        <v>526</v>
      </c>
      <c r="D726" s="2" t="s">
        <v>526</v>
      </c>
      <c r="E726" s="2" t="s">
        <v>526</v>
      </c>
      <c r="F726" s="2" t="s">
        <v>526</v>
      </c>
      <c r="G726" s="2" t="s">
        <v>526</v>
      </c>
      <c r="H726" s="2" t="s">
        <v>526</v>
      </c>
      <c r="I726" s="3" t="str">
        <f aca="false">HYPERLINK("#'Главная'!A16","На главную")</f>
        <v>На главную</v>
      </c>
    </row>
    <row r="727" customFormat="false" ht="28" hidden="false" customHeight="true" outlineLevel="0" collapsed="false">
      <c r="A727" s="4" t="s">
        <v>206</v>
      </c>
      <c r="B727" s="4" t="s">
        <v>206</v>
      </c>
      <c r="C727" s="4" t="s">
        <v>206</v>
      </c>
      <c r="D727" s="4" t="s">
        <v>206</v>
      </c>
      <c r="E727" s="4" t="s">
        <v>206</v>
      </c>
      <c r="F727" s="4" t="s">
        <v>206</v>
      </c>
      <c r="G727" s="4" t="s">
        <v>206</v>
      </c>
      <c r="H727" s="4" t="s">
        <v>206</v>
      </c>
      <c r="I727" s="4" t="s">
        <v>206</v>
      </c>
    </row>
    <row r="728" customFormat="false" ht="27" hidden="false" customHeight="true" outlineLevel="0" collapsed="false">
      <c r="A728" s="3" t="str">
        <f aca="false">HYPERLINK("#'Главная'!A16","Список моделей")</f>
        <v>Список моделей</v>
      </c>
      <c r="B728" s="1"/>
      <c r="C728" s="3" t="str">
        <f aca="false">HYPERLINK("#'Данные моделей'!A729","Характеристики")</f>
        <v>Характеристики</v>
      </c>
      <c r="D728" s="1"/>
      <c r="E728" s="1"/>
      <c r="F728" s="3" t="str">
        <f aca="false">HYPERLINK("#'Данные моделей'!A765","Рабочие точки")</f>
        <v>Рабочие точки</v>
      </c>
      <c r="G728" s="1"/>
      <c r="H728" s="3" t="str">
        <f aca="false">HYPERLINK("#'Данные моделей'!A801","Карты")</f>
        <v>Карты</v>
      </c>
      <c r="I728" s="1"/>
    </row>
    <row r="729" customFormat="false" ht="31" hidden="false" customHeight="true" outlineLevel="0" collapsed="false">
      <c r="A729" s="10" t="s">
        <v>9</v>
      </c>
      <c r="B729" s="10" t="s">
        <v>9</v>
      </c>
      <c r="C729" s="10" t="s">
        <v>9</v>
      </c>
      <c r="D729" s="10" t="s">
        <v>9</v>
      </c>
      <c r="E729" s="10" t="s">
        <v>9</v>
      </c>
      <c r="F729" s="10" t="s">
        <v>9</v>
      </c>
      <c r="G729" s="10" t="s">
        <v>9</v>
      </c>
      <c r="H729" s="10" t="s">
        <v>9</v>
      </c>
      <c r="I729" s="1"/>
    </row>
    <row r="730" customFormat="false" ht="28" hidden="false" customHeight="true" outlineLevel="0" collapsed="false">
      <c r="A730" s="11" t="s">
        <v>207</v>
      </c>
      <c r="B730" s="11" t="s">
        <v>207</v>
      </c>
      <c r="C730" s="11" t="s">
        <v>207</v>
      </c>
      <c r="D730" s="11" t="s">
        <v>207</v>
      </c>
      <c r="E730" s="11" t="s">
        <v>208</v>
      </c>
      <c r="F730" s="11" t="s">
        <v>208</v>
      </c>
      <c r="G730" s="11" t="s">
        <v>208</v>
      </c>
      <c r="H730" s="11"/>
      <c r="I730" s="11"/>
    </row>
    <row r="731" customFormat="false" ht="28" hidden="false" customHeight="true" outlineLevel="0" collapsed="false">
      <c r="A731" s="11" t="s">
        <v>8</v>
      </c>
      <c r="B731" s="11" t="s">
        <v>8</v>
      </c>
      <c r="C731" s="11" t="s">
        <v>8</v>
      </c>
      <c r="D731" s="11" t="s">
        <v>8</v>
      </c>
      <c r="E731" s="11" t="s">
        <v>28</v>
      </c>
      <c r="F731" s="11" t="s">
        <v>28</v>
      </c>
      <c r="G731" s="11" t="s">
        <v>28</v>
      </c>
      <c r="H731" s="11"/>
      <c r="I731" s="11"/>
    </row>
    <row r="732" customFormat="false" ht="28" hidden="false" customHeight="true" outlineLevel="0" collapsed="false">
      <c r="A732" s="11" t="s">
        <v>209</v>
      </c>
      <c r="B732" s="11" t="s">
        <v>209</v>
      </c>
      <c r="C732" s="11" t="s">
        <v>209</v>
      </c>
      <c r="D732" s="11" t="s">
        <v>209</v>
      </c>
      <c r="E732" s="11" t="s">
        <v>419</v>
      </c>
      <c r="F732" s="11" t="s">
        <v>419</v>
      </c>
      <c r="G732" s="11" t="s">
        <v>419</v>
      </c>
      <c r="H732" s="11"/>
      <c r="I732" s="11"/>
    </row>
    <row r="733" customFormat="false" ht="28" hidden="false" customHeight="true" outlineLevel="0" collapsed="false">
      <c r="A733" s="11" t="s">
        <v>211</v>
      </c>
      <c r="B733" s="11" t="s">
        <v>211</v>
      </c>
      <c r="C733" s="11" t="s">
        <v>211</v>
      </c>
      <c r="D733" s="11" t="s">
        <v>211</v>
      </c>
      <c r="E733" s="11" t="n">
        <v>200</v>
      </c>
      <c r="F733" s="11" t="n">
        <v>200</v>
      </c>
      <c r="G733" s="11" t="n">
        <v>200</v>
      </c>
      <c r="H733" s="11"/>
      <c r="I733" s="11"/>
    </row>
    <row r="734" customFormat="false" ht="28" hidden="false" customHeight="true" outlineLevel="0" collapsed="false">
      <c r="A734" s="11" t="s">
        <v>8</v>
      </c>
      <c r="B734" s="11" t="s">
        <v>8</v>
      </c>
      <c r="C734" s="11" t="s">
        <v>8</v>
      </c>
      <c r="D734" s="11" t="s">
        <v>8</v>
      </c>
      <c r="E734" s="11" t="s">
        <v>28</v>
      </c>
      <c r="F734" s="11" t="s">
        <v>28</v>
      </c>
      <c r="G734" s="11" t="s">
        <v>28</v>
      </c>
      <c r="H734" s="11"/>
      <c r="I734" s="11"/>
    </row>
    <row r="735" customFormat="false" ht="28" hidden="false" customHeight="true" outlineLevel="0" collapsed="false">
      <c r="A735" s="11" t="s">
        <v>212</v>
      </c>
      <c r="B735" s="11" t="s">
        <v>212</v>
      </c>
      <c r="C735" s="11" t="s">
        <v>212</v>
      </c>
      <c r="D735" s="11" t="s">
        <v>212</v>
      </c>
      <c r="E735" s="11" t="n">
        <v>10.5</v>
      </c>
      <c r="F735" s="11" t="n">
        <v>10.5</v>
      </c>
      <c r="G735" s="11" t="n">
        <v>10.5</v>
      </c>
      <c r="H735" s="11"/>
      <c r="I735" s="11"/>
    </row>
    <row r="736" customFormat="false" ht="28" hidden="false" customHeight="true" outlineLevel="0" collapsed="false">
      <c r="A736" s="11" t="s">
        <v>213</v>
      </c>
      <c r="B736" s="11" t="s">
        <v>213</v>
      </c>
      <c r="C736" s="11" t="s">
        <v>213</v>
      </c>
      <c r="D736" s="11" t="s">
        <v>213</v>
      </c>
      <c r="E736" s="11" t="n">
        <v>17</v>
      </c>
      <c r="F736" s="11" t="n">
        <v>17</v>
      </c>
      <c r="G736" s="11" t="n">
        <v>17</v>
      </c>
      <c r="H736" s="11"/>
      <c r="I736" s="11"/>
    </row>
    <row r="737" customFormat="false" ht="28" hidden="false" customHeight="true" outlineLevel="0" collapsed="false">
      <c r="A737" s="11" t="s">
        <v>214</v>
      </c>
      <c r="B737" s="11" t="s">
        <v>214</v>
      </c>
      <c r="C737" s="11" t="s">
        <v>214</v>
      </c>
      <c r="D737" s="11" t="s">
        <v>214</v>
      </c>
      <c r="E737" s="11" t="s">
        <v>215</v>
      </c>
      <c r="F737" s="11" t="s">
        <v>215</v>
      </c>
      <c r="G737" s="11" t="s">
        <v>215</v>
      </c>
      <c r="H737" s="11"/>
      <c r="I737" s="11"/>
    </row>
    <row r="738" customFormat="false" ht="28" hidden="false" customHeight="true" outlineLevel="0" collapsed="false">
      <c r="A738" s="11" t="s">
        <v>216</v>
      </c>
      <c r="B738" s="11" t="s">
        <v>216</v>
      </c>
      <c r="C738" s="11" t="s">
        <v>216</v>
      </c>
      <c r="D738" s="11" t="s">
        <v>216</v>
      </c>
      <c r="E738" s="11" t="n">
        <v>3.44</v>
      </c>
      <c r="F738" s="11" t="n">
        <v>3.44</v>
      </c>
      <c r="G738" s="11" t="n">
        <v>3.44</v>
      </c>
      <c r="H738" s="11"/>
      <c r="I738" s="11"/>
    </row>
    <row r="739" customFormat="false" ht="28" hidden="false" customHeight="true" outlineLevel="0" collapsed="false">
      <c r="A739" s="11" t="s">
        <v>217</v>
      </c>
      <c r="B739" s="11" t="s">
        <v>217</v>
      </c>
      <c r="C739" s="11" t="s">
        <v>217</v>
      </c>
      <c r="D739" s="11" t="s">
        <v>217</v>
      </c>
      <c r="E739" s="11" t="s">
        <v>218</v>
      </c>
      <c r="F739" s="11" t="s">
        <v>218</v>
      </c>
      <c r="G739" s="11" t="s">
        <v>218</v>
      </c>
      <c r="H739" s="11"/>
      <c r="I739" s="11"/>
    </row>
    <row r="740" customFormat="false" ht="28" hidden="false" customHeight="true" outlineLevel="0" collapsed="false">
      <c r="A740" s="11" t="s">
        <v>219</v>
      </c>
      <c r="B740" s="11" t="s">
        <v>219</v>
      </c>
      <c r="C740" s="11" t="s">
        <v>219</v>
      </c>
      <c r="D740" s="11" t="s">
        <v>219</v>
      </c>
      <c r="E740" s="11" t="s">
        <v>220</v>
      </c>
      <c r="F740" s="11" t="s">
        <v>220</v>
      </c>
      <c r="G740" s="11" t="s">
        <v>220</v>
      </c>
      <c r="H740" s="11"/>
      <c r="I740" s="11"/>
    </row>
    <row r="741" customFormat="false" ht="28" hidden="false" customHeight="true" outlineLevel="0" collapsed="false">
      <c r="A741" s="11" t="s">
        <v>221</v>
      </c>
      <c r="B741" s="11" t="s">
        <v>221</v>
      </c>
      <c r="C741" s="11" t="s">
        <v>221</v>
      </c>
      <c r="D741" s="11" t="s">
        <v>221</v>
      </c>
      <c r="E741" s="11" t="s">
        <v>419</v>
      </c>
      <c r="F741" s="11" t="s">
        <v>419</v>
      </c>
      <c r="G741" s="11" t="s">
        <v>419</v>
      </c>
      <c r="H741" s="11"/>
      <c r="I741" s="11"/>
    </row>
    <row r="742" customFormat="false" ht="28" hidden="false" customHeight="true" outlineLevel="0" collapsed="false">
      <c r="A742" s="11" t="s">
        <v>222</v>
      </c>
      <c r="B742" s="11" t="s">
        <v>222</v>
      </c>
      <c r="C742" s="11" t="s">
        <v>222</v>
      </c>
      <c r="D742" s="11" t="s">
        <v>222</v>
      </c>
      <c r="E742" s="11" t="n">
        <v>200</v>
      </c>
      <c r="F742" s="11" t="n">
        <v>200</v>
      </c>
      <c r="G742" s="11" t="n">
        <v>200</v>
      </c>
      <c r="H742" s="11"/>
      <c r="I742" s="11"/>
    </row>
    <row r="743" customFormat="false" ht="28" hidden="false" customHeight="true" outlineLevel="0" collapsed="false">
      <c r="A743" s="11" t="s">
        <v>223</v>
      </c>
      <c r="B743" s="11" t="s">
        <v>223</v>
      </c>
      <c r="C743" s="11" t="s">
        <v>223</v>
      </c>
      <c r="D743" s="11" t="s">
        <v>223</v>
      </c>
      <c r="E743" s="11" t="n">
        <v>15.07</v>
      </c>
      <c r="F743" s="11" t="n">
        <v>15.07</v>
      </c>
      <c r="G743" s="11" t="n">
        <v>15.07</v>
      </c>
      <c r="H743" s="11"/>
      <c r="I743" s="11"/>
    </row>
    <row r="744" customFormat="false" ht="28" hidden="false" customHeight="true" outlineLevel="0" collapsed="false">
      <c r="A744" s="11" t="s">
        <v>224</v>
      </c>
      <c r="B744" s="11" t="s">
        <v>224</v>
      </c>
      <c r="C744" s="11" t="s">
        <v>224</v>
      </c>
      <c r="D744" s="11" t="s">
        <v>224</v>
      </c>
      <c r="E744" s="11" t="s">
        <v>449</v>
      </c>
      <c r="F744" s="11" t="s">
        <v>449</v>
      </c>
      <c r="G744" s="11" t="s">
        <v>449</v>
      </c>
      <c r="H744" s="11"/>
      <c r="I744" s="11"/>
    </row>
    <row r="745" customFormat="false" ht="28" hidden="false" customHeight="true" outlineLevel="0" collapsed="false">
      <c r="A745" s="11" t="s">
        <v>226</v>
      </c>
      <c r="B745" s="11" t="s">
        <v>226</v>
      </c>
      <c r="C745" s="11" t="s">
        <v>226</v>
      </c>
      <c r="D745" s="11" t="s">
        <v>226</v>
      </c>
      <c r="E745" s="11" t="n">
        <v>4.66</v>
      </c>
      <c r="F745" s="11" t="n">
        <v>4.66</v>
      </c>
      <c r="G745" s="11" t="n">
        <v>4.66</v>
      </c>
      <c r="H745" s="11"/>
      <c r="I745" s="11"/>
    </row>
    <row r="746" customFormat="false" ht="28" hidden="false" customHeight="true" outlineLevel="0" collapsed="false">
      <c r="A746" s="11" t="s">
        <v>227</v>
      </c>
      <c r="B746" s="11" t="s">
        <v>227</v>
      </c>
      <c r="C746" s="11" t="s">
        <v>227</v>
      </c>
      <c r="D746" s="11" t="s">
        <v>227</v>
      </c>
      <c r="E746" s="11" t="s">
        <v>228</v>
      </c>
      <c r="F746" s="11" t="s">
        <v>228</v>
      </c>
      <c r="G746" s="11" t="s">
        <v>228</v>
      </c>
      <c r="H746" s="11"/>
      <c r="I746" s="11"/>
    </row>
    <row r="747" customFormat="false" ht="28" hidden="false" customHeight="true" outlineLevel="0" collapsed="false">
      <c r="A747" s="11" t="s">
        <v>229</v>
      </c>
      <c r="B747" s="11" t="s">
        <v>229</v>
      </c>
      <c r="C747" s="11" t="s">
        <v>229</v>
      </c>
      <c r="D747" s="11" t="s">
        <v>229</v>
      </c>
      <c r="E747" s="11" t="n">
        <v>47</v>
      </c>
      <c r="F747" s="11" t="n">
        <v>47</v>
      </c>
      <c r="G747" s="11" t="n">
        <v>47</v>
      </c>
      <c r="H747" s="11"/>
      <c r="I747" s="11"/>
    </row>
    <row r="748" customFormat="false" ht="28" hidden="false" customHeight="true" outlineLevel="0" collapsed="false">
      <c r="A748" s="11" t="s">
        <v>230</v>
      </c>
      <c r="B748" s="11" t="s">
        <v>230</v>
      </c>
      <c r="C748" s="11" t="s">
        <v>230</v>
      </c>
      <c r="D748" s="11" t="s">
        <v>230</v>
      </c>
      <c r="E748" s="11" t="n">
        <v>37.5</v>
      </c>
      <c r="F748" s="11" t="n">
        <v>37.5</v>
      </c>
      <c r="G748" s="11" t="n">
        <v>37.5</v>
      </c>
      <c r="H748" s="11"/>
      <c r="I748" s="11"/>
    </row>
    <row r="749" customFormat="false" ht="28" hidden="false" customHeight="true" outlineLevel="0" collapsed="false">
      <c r="A749" s="11" t="s">
        <v>231</v>
      </c>
      <c r="B749" s="11" t="s">
        <v>231</v>
      </c>
      <c r="C749" s="11" t="s">
        <v>231</v>
      </c>
      <c r="D749" s="11" t="s">
        <v>231</v>
      </c>
      <c r="E749" s="11" t="n">
        <v>33</v>
      </c>
      <c r="F749" s="11" t="n">
        <v>33</v>
      </c>
      <c r="G749" s="11" t="n">
        <v>33</v>
      </c>
      <c r="H749" s="11"/>
      <c r="I749" s="11"/>
    </row>
    <row r="750" customFormat="false" ht="28" hidden="false" customHeight="true" outlineLevel="0" collapsed="false">
      <c r="A750" s="11" t="s">
        <v>232</v>
      </c>
      <c r="B750" s="11" t="s">
        <v>232</v>
      </c>
      <c r="C750" s="11" t="s">
        <v>232</v>
      </c>
      <c r="D750" s="11" t="s">
        <v>232</v>
      </c>
      <c r="E750" s="11" t="n">
        <v>62</v>
      </c>
      <c r="F750" s="11" t="n">
        <v>62</v>
      </c>
      <c r="G750" s="11" t="n">
        <v>62</v>
      </c>
      <c r="H750" s="11"/>
      <c r="I750" s="11"/>
    </row>
    <row r="751" customFormat="false" ht="28" hidden="false" customHeight="true" outlineLevel="0" collapsed="false">
      <c r="A751" s="11" t="s">
        <v>233</v>
      </c>
      <c r="B751" s="11" t="s">
        <v>233</v>
      </c>
      <c r="C751" s="11" t="s">
        <v>233</v>
      </c>
      <c r="D751" s="11" t="s">
        <v>233</v>
      </c>
      <c r="E751" s="11" t="n">
        <v>14.1</v>
      </c>
      <c r="F751" s="11" t="n">
        <v>14.1</v>
      </c>
      <c r="G751" s="11" t="n">
        <v>14.1</v>
      </c>
      <c r="H751" s="11"/>
      <c r="I751" s="11"/>
    </row>
    <row r="752" customFormat="false" ht="28" hidden="false" customHeight="true" outlineLevel="0" collapsed="false">
      <c r="A752" s="11" t="s">
        <v>234</v>
      </c>
      <c r="B752" s="11" t="s">
        <v>234</v>
      </c>
      <c r="C752" s="11" t="s">
        <v>234</v>
      </c>
      <c r="D752" s="11" t="s">
        <v>234</v>
      </c>
      <c r="E752" s="11" t="s">
        <v>235</v>
      </c>
      <c r="F752" s="11" t="s">
        <v>235</v>
      </c>
      <c r="G752" s="11" t="s">
        <v>235</v>
      </c>
      <c r="H752" s="11"/>
      <c r="I752" s="11"/>
    </row>
    <row r="753" customFormat="false" ht="28" hidden="false" customHeight="true" outlineLevel="0" collapsed="false">
      <c r="A753" s="11" t="s">
        <v>236</v>
      </c>
      <c r="B753" s="11" t="s">
        <v>236</v>
      </c>
      <c r="C753" s="11" t="s">
        <v>236</v>
      </c>
      <c r="D753" s="11" t="s">
        <v>236</v>
      </c>
      <c r="E753" s="11" t="n">
        <v>3.68</v>
      </c>
      <c r="F753" s="11" t="n">
        <v>3.68</v>
      </c>
      <c r="G753" s="11" t="n">
        <v>3.68</v>
      </c>
      <c r="H753" s="11"/>
      <c r="I753" s="11"/>
    </row>
    <row r="754" customFormat="false" ht="28" hidden="false" customHeight="true" outlineLevel="0" collapsed="false">
      <c r="A754" s="11" t="s">
        <v>237</v>
      </c>
      <c r="B754" s="11" t="s">
        <v>237</v>
      </c>
      <c r="C754" s="11" t="s">
        <v>237</v>
      </c>
      <c r="D754" s="11" t="s">
        <v>237</v>
      </c>
      <c r="E754" s="11" t="s">
        <v>238</v>
      </c>
      <c r="F754" s="11" t="s">
        <v>238</v>
      </c>
      <c r="G754" s="11" t="s">
        <v>238</v>
      </c>
      <c r="H754" s="11"/>
      <c r="I754" s="11"/>
    </row>
    <row r="755" customFormat="false" ht="28" hidden="false" customHeight="true" outlineLevel="0" collapsed="false">
      <c r="A755" s="11" t="s">
        <v>239</v>
      </c>
      <c r="B755" s="11" t="s">
        <v>239</v>
      </c>
      <c r="C755" s="11" t="s">
        <v>239</v>
      </c>
      <c r="D755" s="11" t="s">
        <v>239</v>
      </c>
      <c r="E755" s="11" t="n">
        <v>48</v>
      </c>
      <c r="F755" s="11" t="n">
        <v>48</v>
      </c>
      <c r="G755" s="11" t="n">
        <v>48</v>
      </c>
      <c r="H755" s="11"/>
      <c r="I755" s="11"/>
    </row>
    <row r="756" customFormat="false" ht="28" hidden="false" customHeight="true" outlineLevel="0" collapsed="false">
      <c r="A756" s="11" t="s">
        <v>240</v>
      </c>
      <c r="B756" s="11" t="s">
        <v>240</v>
      </c>
      <c r="C756" s="11" t="s">
        <v>240</v>
      </c>
      <c r="D756" s="11" t="s">
        <v>240</v>
      </c>
      <c r="E756" s="11" t="n">
        <v>38.5</v>
      </c>
      <c r="F756" s="11" t="n">
        <v>38.5</v>
      </c>
      <c r="G756" s="11" t="n">
        <v>38.5</v>
      </c>
      <c r="H756" s="11"/>
      <c r="I756" s="11"/>
    </row>
    <row r="757" customFormat="false" ht="28" hidden="false" customHeight="true" outlineLevel="0" collapsed="false">
      <c r="A757" s="11" t="s">
        <v>241</v>
      </c>
      <c r="B757" s="11" t="s">
        <v>241</v>
      </c>
      <c r="C757" s="11" t="s">
        <v>241</v>
      </c>
      <c r="D757" s="11" t="s">
        <v>241</v>
      </c>
      <c r="E757" s="11" t="n">
        <v>34</v>
      </c>
      <c r="F757" s="11" t="n">
        <v>34</v>
      </c>
      <c r="G757" s="11" t="n">
        <v>34</v>
      </c>
      <c r="H757" s="11"/>
      <c r="I757" s="11"/>
    </row>
    <row r="758" customFormat="false" ht="28" hidden="false" customHeight="true" outlineLevel="0" collapsed="false">
      <c r="A758" s="11" t="s">
        <v>242</v>
      </c>
      <c r="B758" s="11" t="s">
        <v>242</v>
      </c>
      <c r="C758" s="11" t="s">
        <v>242</v>
      </c>
      <c r="D758" s="11" t="s">
        <v>242</v>
      </c>
      <c r="E758" s="11" t="n">
        <v>63</v>
      </c>
      <c r="F758" s="11" t="n">
        <v>63</v>
      </c>
      <c r="G758" s="11" t="n">
        <v>63</v>
      </c>
      <c r="H758" s="11"/>
      <c r="I758" s="11"/>
    </row>
    <row r="759" customFormat="false" ht="28" hidden="false" customHeight="true" outlineLevel="0" collapsed="false">
      <c r="A759" s="11" t="s">
        <v>243</v>
      </c>
      <c r="B759" s="11" t="s">
        <v>243</v>
      </c>
      <c r="C759" s="11" t="s">
        <v>243</v>
      </c>
      <c r="D759" s="11" t="s">
        <v>243</v>
      </c>
      <c r="E759" s="11" t="n">
        <v>2</v>
      </c>
      <c r="F759" s="11" t="n">
        <v>2</v>
      </c>
      <c r="G759" s="11" t="n">
        <v>2</v>
      </c>
      <c r="H759" s="11"/>
      <c r="I759" s="11"/>
    </row>
    <row r="760" customFormat="false" ht="28" hidden="false" customHeight="true" outlineLevel="0" collapsed="false">
      <c r="A760" s="11" t="s">
        <v>244</v>
      </c>
      <c r="B760" s="11" t="s">
        <v>244</v>
      </c>
      <c r="C760" s="11" t="s">
        <v>244</v>
      </c>
      <c r="D760" s="11" t="s">
        <v>244</v>
      </c>
      <c r="E760" s="11" t="n">
        <v>30</v>
      </c>
      <c r="F760" s="11" t="n">
        <v>30</v>
      </c>
      <c r="G760" s="11" t="n">
        <v>30</v>
      </c>
      <c r="H760" s="11"/>
      <c r="I760" s="11"/>
    </row>
    <row r="761" customFormat="false" ht="28" hidden="false" customHeight="true" outlineLevel="0" collapsed="false">
      <c r="A761" s="11" t="s">
        <v>245</v>
      </c>
      <c r="B761" s="11" t="s">
        <v>245</v>
      </c>
      <c r="C761" s="11" t="s">
        <v>245</v>
      </c>
      <c r="D761" s="11" t="s">
        <v>245</v>
      </c>
      <c r="E761" s="11" t="s">
        <v>450</v>
      </c>
      <c r="F761" s="11" t="s">
        <v>450</v>
      </c>
      <c r="G761" s="11" t="s">
        <v>450</v>
      </c>
      <c r="H761" s="11"/>
      <c r="I761" s="11"/>
    </row>
    <row r="762" customFormat="false" ht="28" hidden="false" customHeight="true" outlineLevel="0" collapsed="false">
      <c r="A762" s="11" t="s">
        <v>247</v>
      </c>
      <c r="B762" s="11" t="s">
        <v>247</v>
      </c>
      <c r="C762" s="11" t="s">
        <v>247</v>
      </c>
      <c r="D762" s="11" t="s">
        <v>247</v>
      </c>
      <c r="E762" s="11" t="s">
        <v>420</v>
      </c>
      <c r="F762" s="11" t="s">
        <v>420</v>
      </c>
      <c r="G762" s="11" t="s">
        <v>420</v>
      </c>
      <c r="H762" s="11"/>
      <c r="I762" s="11"/>
    </row>
    <row r="763" customFormat="false" ht="28" hidden="false" customHeight="true" outlineLevel="0" collapsed="false">
      <c r="A763" s="11" t="s">
        <v>249</v>
      </c>
      <c r="B763" s="11" t="s">
        <v>249</v>
      </c>
      <c r="C763" s="11" t="s">
        <v>249</v>
      </c>
      <c r="D763" s="11" t="s">
        <v>249</v>
      </c>
      <c r="E763" s="11" t="n">
        <v>250</v>
      </c>
      <c r="F763" s="11" t="n">
        <v>250</v>
      </c>
      <c r="G763" s="11" t="n">
        <v>250</v>
      </c>
      <c r="H763" s="11"/>
      <c r="I763" s="11"/>
    </row>
    <row r="764" customFormat="false" ht="27" hidden="false" customHeight="true" outlineLevel="0" collapsed="false">
      <c r="A764" s="1"/>
      <c r="B764" s="1"/>
      <c r="C764" s="1"/>
      <c r="D764" s="1"/>
      <c r="E764" s="1"/>
      <c r="F764" s="1"/>
      <c r="G764" s="1"/>
      <c r="H764" s="1"/>
      <c r="I764" s="1"/>
    </row>
    <row r="765" customFormat="false" ht="31" hidden="false" customHeight="true" outlineLevel="0" collapsed="false">
      <c r="A765" s="10" t="s">
        <v>250</v>
      </c>
      <c r="B765" s="10" t="s">
        <v>250</v>
      </c>
      <c r="C765" s="10" t="s">
        <v>250</v>
      </c>
      <c r="D765" s="10" t="s">
        <v>250</v>
      </c>
      <c r="E765" s="10" t="s">
        <v>250</v>
      </c>
      <c r="F765" s="10" t="s">
        <v>250</v>
      </c>
      <c r="G765" s="10" t="s">
        <v>250</v>
      </c>
      <c r="H765" s="10" t="s">
        <v>250</v>
      </c>
      <c r="I765" s="3" t="str">
        <f aca="false">HYPERLINK("#'Главная'!A16","На главную")</f>
        <v>На главную</v>
      </c>
    </row>
    <row r="766" customFormat="false" ht="34" hidden="false" customHeight="true" outlineLevel="0" collapsed="false">
      <c r="A766" s="12" t="s">
        <v>251</v>
      </c>
      <c r="B766" s="12" t="s">
        <v>251</v>
      </c>
      <c r="C766" s="12" t="s">
        <v>251</v>
      </c>
      <c r="D766" s="12" t="s">
        <v>252</v>
      </c>
      <c r="E766" s="12" t="s">
        <v>252</v>
      </c>
      <c r="F766" s="12" t="s">
        <v>252</v>
      </c>
      <c r="G766" s="12" t="s">
        <v>253</v>
      </c>
      <c r="H766" s="12" t="s">
        <v>254</v>
      </c>
      <c r="I766" s="12" t="s">
        <v>254</v>
      </c>
    </row>
    <row r="767" customFormat="false" ht="53" hidden="false" customHeight="true" outlineLevel="0" collapsed="false">
      <c r="A767" s="1" t="s">
        <v>255</v>
      </c>
      <c r="B767" s="1" t="s">
        <v>255</v>
      </c>
      <c r="C767" s="1" t="s">
        <v>255</v>
      </c>
      <c r="D767" s="1" t="s">
        <v>256</v>
      </c>
      <c r="E767" s="1" t="s">
        <v>256</v>
      </c>
      <c r="F767" s="1" t="s">
        <v>256</v>
      </c>
      <c r="G767" s="1" t="s">
        <v>451</v>
      </c>
      <c r="H767" s="1" t="s">
        <v>206</v>
      </c>
      <c r="I767" s="1" t="s">
        <v>206</v>
      </c>
    </row>
    <row r="768" customFormat="false" ht="53" hidden="false" customHeight="true" outlineLevel="0" collapsed="false">
      <c r="A768" s="1" t="s">
        <v>255</v>
      </c>
      <c r="B768" s="1" t="s">
        <v>255</v>
      </c>
      <c r="C768" s="1" t="s">
        <v>255</v>
      </c>
      <c r="D768" s="1" t="s">
        <v>258</v>
      </c>
      <c r="E768" s="1" t="s">
        <v>258</v>
      </c>
      <c r="F768" s="1" t="s">
        <v>258</v>
      </c>
      <c r="G768" s="1" t="s">
        <v>452</v>
      </c>
      <c r="H768" s="1" t="s">
        <v>206</v>
      </c>
      <c r="I768" s="1" t="s">
        <v>206</v>
      </c>
    </row>
    <row r="769" customFormat="false" ht="53" hidden="false" customHeight="true" outlineLevel="0" collapsed="false">
      <c r="A769" s="1" t="s">
        <v>255</v>
      </c>
      <c r="B769" s="1" t="s">
        <v>255</v>
      </c>
      <c r="C769" s="1" t="s">
        <v>255</v>
      </c>
      <c r="D769" s="1" t="s">
        <v>260</v>
      </c>
      <c r="E769" s="1" t="s">
        <v>260</v>
      </c>
      <c r="F769" s="1" t="s">
        <v>260</v>
      </c>
      <c r="G769" s="1" t="s">
        <v>453</v>
      </c>
      <c r="H769" s="1" t="s">
        <v>206</v>
      </c>
      <c r="I769" s="1" t="s">
        <v>206</v>
      </c>
    </row>
    <row r="770" customFormat="false" ht="53" hidden="false" customHeight="true" outlineLevel="0" collapsed="false">
      <c r="A770" s="1" t="s">
        <v>262</v>
      </c>
      <c r="B770" s="1" t="s">
        <v>262</v>
      </c>
      <c r="C770" s="1" t="s">
        <v>262</v>
      </c>
      <c r="D770" s="1" t="s">
        <v>256</v>
      </c>
      <c r="E770" s="1" t="s">
        <v>256</v>
      </c>
      <c r="F770" s="1" t="s">
        <v>256</v>
      </c>
      <c r="G770" s="1" t="s">
        <v>454</v>
      </c>
      <c r="H770" s="1" t="s">
        <v>206</v>
      </c>
      <c r="I770" s="1" t="s">
        <v>206</v>
      </c>
    </row>
    <row r="771" customFormat="false" ht="53" hidden="false" customHeight="true" outlineLevel="0" collapsed="false">
      <c r="A771" s="1" t="s">
        <v>262</v>
      </c>
      <c r="B771" s="1" t="s">
        <v>262</v>
      </c>
      <c r="C771" s="1" t="s">
        <v>262</v>
      </c>
      <c r="D771" s="1" t="s">
        <v>258</v>
      </c>
      <c r="E771" s="1" t="s">
        <v>258</v>
      </c>
      <c r="F771" s="1" t="s">
        <v>258</v>
      </c>
      <c r="G771" s="1" t="s">
        <v>455</v>
      </c>
      <c r="H771" s="1" t="s">
        <v>206</v>
      </c>
      <c r="I771" s="1" t="s">
        <v>206</v>
      </c>
    </row>
    <row r="772" customFormat="false" ht="53" hidden="false" customHeight="true" outlineLevel="0" collapsed="false">
      <c r="A772" s="1" t="s">
        <v>262</v>
      </c>
      <c r="B772" s="1" t="s">
        <v>262</v>
      </c>
      <c r="C772" s="1" t="s">
        <v>262</v>
      </c>
      <c r="D772" s="1" t="s">
        <v>260</v>
      </c>
      <c r="E772" s="1" t="s">
        <v>260</v>
      </c>
      <c r="F772" s="1" t="s">
        <v>260</v>
      </c>
      <c r="G772" s="1" t="s">
        <v>456</v>
      </c>
      <c r="H772" s="1" t="s">
        <v>206</v>
      </c>
      <c r="I772" s="1" t="s">
        <v>206</v>
      </c>
    </row>
    <row r="773" customFormat="false" ht="53" hidden="false" customHeight="true" outlineLevel="0" collapsed="false">
      <c r="A773" s="1" t="s">
        <v>266</v>
      </c>
      <c r="B773" s="1" t="s">
        <v>266</v>
      </c>
      <c r="C773" s="1" t="s">
        <v>266</v>
      </c>
      <c r="D773" s="1" t="s">
        <v>256</v>
      </c>
      <c r="E773" s="1" t="s">
        <v>256</v>
      </c>
      <c r="F773" s="1" t="s">
        <v>256</v>
      </c>
      <c r="G773" s="1" t="s">
        <v>457</v>
      </c>
      <c r="H773" s="1" t="s">
        <v>206</v>
      </c>
      <c r="I773" s="1" t="s">
        <v>206</v>
      </c>
    </row>
    <row r="774" customFormat="false" ht="53" hidden="false" customHeight="true" outlineLevel="0" collapsed="false">
      <c r="A774" s="1" t="s">
        <v>266</v>
      </c>
      <c r="B774" s="1" t="s">
        <v>266</v>
      </c>
      <c r="C774" s="1" t="s">
        <v>266</v>
      </c>
      <c r="D774" s="1" t="s">
        <v>258</v>
      </c>
      <c r="E774" s="1" t="s">
        <v>258</v>
      </c>
      <c r="F774" s="1" t="s">
        <v>258</v>
      </c>
      <c r="G774" s="1" t="s">
        <v>458</v>
      </c>
      <c r="H774" s="1" t="s">
        <v>206</v>
      </c>
      <c r="I774" s="1" t="s">
        <v>206</v>
      </c>
    </row>
    <row r="775" customFormat="false" ht="53" hidden="false" customHeight="true" outlineLevel="0" collapsed="false">
      <c r="A775" s="1" t="s">
        <v>266</v>
      </c>
      <c r="B775" s="1" t="s">
        <v>266</v>
      </c>
      <c r="C775" s="1" t="s">
        <v>266</v>
      </c>
      <c r="D775" s="1" t="s">
        <v>260</v>
      </c>
      <c r="E775" s="1" t="s">
        <v>260</v>
      </c>
      <c r="F775" s="1" t="s">
        <v>260</v>
      </c>
      <c r="G775" s="1" t="s">
        <v>459</v>
      </c>
      <c r="H775" s="1" t="s">
        <v>206</v>
      </c>
      <c r="I775" s="1" t="s">
        <v>206</v>
      </c>
    </row>
    <row r="776" customFormat="false" ht="53" hidden="false" customHeight="true" outlineLevel="0" collapsed="false">
      <c r="A776" s="1" t="s">
        <v>270</v>
      </c>
      <c r="B776" s="1" t="s">
        <v>270</v>
      </c>
      <c r="C776" s="1" t="s">
        <v>270</v>
      </c>
      <c r="D776" s="1" t="s">
        <v>256</v>
      </c>
      <c r="E776" s="1" t="s">
        <v>256</v>
      </c>
      <c r="F776" s="1" t="s">
        <v>256</v>
      </c>
      <c r="G776" s="1" t="s">
        <v>460</v>
      </c>
      <c r="H776" s="1" t="s">
        <v>206</v>
      </c>
      <c r="I776" s="1" t="s">
        <v>206</v>
      </c>
    </row>
    <row r="777" customFormat="false" ht="53" hidden="false" customHeight="true" outlineLevel="0" collapsed="false">
      <c r="A777" s="1" t="s">
        <v>270</v>
      </c>
      <c r="B777" s="1" t="s">
        <v>270</v>
      </c>
      <c r="C777" s="1" t="s">
        <v>270</v>
      </c>
      <c r="D777" s="1" t="s">
        <v>258</v>
      </c>
      <c r="E777" s="1" t="s">
        <v>258</v>
      </c>
      <c r="F777" s="1" t="s">
        <v>258</v>
      </c>
      <c r="G777" s="1" t="s">
        <v>461</v>
      </c>
      <c r="H777" s="1" t="s">
        <v>206</v>
      </c>
      <c r="I777" s="1" t="s">
        <v>206</v>
      </c>
    </row>
    <row r="778" customFormat="false" ht="53" hidden="false" customHeight="true" outlineLevel="0" collapsed="false">
      <c r="A778" s="1" t="s">
        <v>270</v>
      </c>
      <c r="B778" s="1" t="s">
        <v>270</v>
      </c>
      <c r="C778" s="1" t="s">
        <v>270</v>
      </c>
      <c r="D778" s="1" t="s">
        <v>260</v>
      </c>
      <c r="E778" s="1" t="s">
        <v>260</v>
      </c>
      <c r="F778" s="1" t="s">
        <v>260</v>
      </c>
      <c r="G778" s="1" t="s">
        <v>462</v>
      </c>
      <c r="H778" s="1" t="s">
        <v>206</v>
      </c>
      <c r="I778" s="1" t="s">
        <v>206</v>
      </c>
    </row>
    <row r="779" customFormat="false" ht="53" hidden="false" customHeight="true" outlineLevel="0" collapsed="false">
      <c r="A779" s="1" t="s">
        <v>274</v>
      </c>
      <c r="B779" s="1" t="s">
        <v>274</v>
      </c>
      <c r="C779" s="1" t="s">
        <v>274</v>
      </c>
      <c r="D779" s="1" t="s">
        <v>256</v>
      </c>
      <c r="E779" s="1" t="s">
        <v>256</v>
      </c>
      <c r="F779" s="1" t="s">
        <v>256</v>
      </c>
      <c r="G779" s="1" t="s">
        <v>463</v>
      </c>
      <c r="H779" s="1" t="s">
        <v>206</v>
      </c>
      <c r="I779" s="1" t="s">
        <v>206</v>
      </c>
    </row>
    <row r="780" customFormat="false" ht="53" hidden="false" customHeight="true" outlineLevel="0" collapsed="false">
      <c r="A780" s="1" t="s">
        <v>274</v>
      </c>
      <c r="B780" s="1" t="s">
        <v>274</v>
      </c>
      <c r="C780" s="1" t="s">
        <v>274</v>
      </c>
      <c r="D780" s="1" t="s">
        <v>258</v>
      </c>
      <c r="E780" s="1" t="s">
        <v>258</v>
      </c>
      <c r="F780" s="1" t="s">
        <v>258</v>
      </c>
      <c r="G780" s="1" t="s">
        <v>464</v>
      </c>
      <c r="H780" s="1" t="s">
        <v>206</v>
      </c>
      <c r="I780" s="1" t="s">
        <v>206</v>
      </c>
    </row>
    <row r="781" customFormat="false" ht="53" hidden="false" customHeight="true" outlineLevel="0" collapsed="false">
      <c r="A781" s="1" t="s">
        <v>274</v>
      </c>
      <c r="B781" s="1" t="s">
        <v>274</v>
      </c>
      <c r="C781" s="1" t="s">
        <v>274</v>
      </c>
      <c r="D781" s="1" t="s">
        <v>260</v>
      </c>
      <c r="E781" s="1" t="s">
        <v>260</v>
      </c>
      <c r="F781" s="1" t="s">
        <v>260</v>
      </c>
      <c r="G781" s="1" t="s">
        <v>465</v>
      </c>
      <c r="H781" s="1" t="s">
        <v>206</v>
      </c>
      <c r="I781" s="1" t="s">
        <v>206</v>
      </c>
    </row>
    <row r="782" customFormat="false" ht="53" hidden="false" customHeight="true" outlineLevel="0" collapsed="false">
      <c r="A782" s="1" t="s">
        <v>278</v>
      </c>
      <c r="B782" s="1" t="s">
        <v>278</v>
      </c>
      <c r="C782" s="1" t="s">
        <v>278</v>
      </c>
      <c r="D782" s="1" t="s">
        <v>256</v>
      </c>
      <c r="E782" s="1" t="s">
        <v>256</v>
      </c>
      <c r="F782" s="1" t="s">
        <v>256</v>
      </c>
      <c r="G782" s="1" t="s">
        <v>466</v>
      </c>
      <c r="H782" s="1" t="s">
        <v>206</v>
      </c>
      <c r="I782" s="1" t="s">
        <v>206</v>
      </c>
    </row>
    <row r="783" customFormat="false" ht="53" hidden="false" customHeight="true" outlineLevel="0" collapsed="false">
      <c r="A783" s="1" t="s">
        <v>278</v>
      </c>
      <c r="B783" s="1" t="s">
        <v>278</v>
      </c>
      <c r="C783" s="1" t="s">
        <v>278</v>
      </c>
      <c r="D783" s="1" t="s">
        <v>258</v>
      </c>
      <c r="E783" s="1" t="s">
        <v>258</v>
      </c>
      <c r="F783" s="1" t="s">
        <v>258</v>
      </c>
      <c r="G783" s="1" t="s">
        <v>467</v>
      </c>
      <c r="H783" s="1" t="s">
        <v>206</v>
      </c>
      <c r="I783" s="1" t="s">
        <v>206</v>
      </c>
    </row>
    <row r="784" customFormat="false" ht="53" hidden="false" customHeight="true" outlineLevel="0" collapsed="false">
      <c r="A784" s="1" t="s">
        <v>278</v>
      </c>
      <c r="B784" s="1" t="s">
        <v>278</v>
      </c>
      <c r="C784" s="1" t="s">
        <v>278</v>
      </c>
      <c r="D784" s="1" t="s">
        <v>260</v>
      </c>
      <c r="E784" s="1" t="s">
        <v>260</v>
      </c>
      <c r="F784" s="1" t="s">
        <v>260</v>
      </c>
      <c r="G784" s="1" t="s">
        <v>468</v>
      </c>
      <c r="H784" s="1" t="s">
        <v>206</v>
      </c>
      <c r="I784" s="1" t="s">
        <v>206</v>
      </c>
    </row>
    <row r="785" customFormat="false" ht="53" hidden="false" customHeight="true" outlineLevel="0" collapsed="false">
      <c r="A785" s="1" t="s">
        <v>282</v>
      </c>
      <c r="B785" s="1" t="s">
        <v>282</v>
      </c>
      <c r="C785" s="1" t="s">
        <v>282</v>
      </c>
      <c r="D785" s="1" t="s">
        <v>256</v>
      </c>
      <c r="E785" s="1" t="s">
        <v>256</v>
      </c>
      <c r="F785" s="1" t="s">
        <v>256</v>
      </c>
      <c r="G785" s="1" t="s">
        <v>469</v>
      </c>
      <c r="H785" s="1" t="s">
        <v>206</v>
      </c>
      <c r="I785" s="1" t="s">
        <v>206</v>
      </c>
    </row>
    <row r="786" customFormat="false" ht="53" hidden="false" customHeight="true" outlineLevel="0" collapsed="false">
      <c r="A786" s="1" t="s">
        <v>282</v>
      </c>
      <c r="B786" s="1" t="s">
        <v>282</v>
      </c>
      <c r="C786" s="1" t="s">
        <v>282</v>
      </c>
      <c r="D786" s="1" t="s">
        <v>258</v>
      </c>
      <c r="E786" s="1" t="s">
        <v>258</v>
      </c>
      <c r="F786" s="1" t="s">
        <v>258</v>
      </c>
      <c r="G786" s="1" t="s">
        <v>470</v>
      </c>
      <c r="H786" s="1" t="s">
        <v>206</v>
      </c>
      <c r="I786" s="1" t="s">
        <v>206</v>
      </c>
    </row>
    <row r="787" customFormat="false" ht="53" hidden="false" customHeight="true" outlineLevel="0" collapsed="false">
      <c r="A787" s="1" t="s">
        <v>282</v>
      </c>
      <c r="B787" s="1" t="s">
        <v>282</v>
      </c>
      <c r="C787" s="1" t="s">
        <v>282</v>
      </c>
      <c r="D787" s="1" t="s">
        <v>260</v>
      </c>
      <c r="E787" s="1" t="s">
        <v>260</v>
      </c>
      <c r="F787" s="1" t="s">
        <v>260</v>
      </c>
      <c r="G787" s="1" t="s">
        <v>471</v>
      </c>
      <c r="H787" s="1" t="s">
        <v>206</v>
      </c>
      <c r="I787" s="1" t="s">
        <v>206</v>
      </c>
    </row>
    <row r="788" customFormat="false" ht="53" hidden="false" customHeight="true" outlineLevel="0" collapsed="false">
      <c r="A788" s="1" t="s">
        <v>286</v>
      </c>
      <c r="B788" s="1" t="s">
        <v>286</v>
      </c>
      <c r="C788" s="1" t="s">
        <v>286</v>
      </c>
      <c r="D788" s="1" t="s">
        <v>256</v>
      </c>
      <c r="E788" s="1" t="s">
        <v>256</v>
      </c>
      <c r="F788" s="1" t="s">
        <v>256</v>
      </c>
      <c r="G788" s="1" t="s">
        <v>472</v>
      </c>
      <c r="H788" s="1" t="s">
        <v>206</v>
      </c>
      <c r="I788" s="1" t="s">
        <v>206</v>
      </c>
    </row>
    <row r="789" customFormat="false" ht="53" hidden="false" customHeight="true" outlineLevel="0" collapsed="false">
      <c r="A789" s="1" t="s">
        <v>286</v>
      </c>
      <c r="B789" s="1" t="s">
        <v>286</v>
      </c>
      <c r="C789" s="1" t="s">
        <v>286</v>
      </c>
      <c r="D789" s="1" t="s">
        <v>258</v>
      </c>
      <c r="E789" s="1" t="s">
        <v>258</v>
      </c>
      <c r="F789" s="1" t="s">
        <v>258</v>
      </c>
      <c r="G789" s="1" t="s">
        <v>473</v>
      </c>
      <c r="H789" s="1" t="s">
        <v>206</v>
      </c>
      <c r="I789" s="1" t="s">
        <v>206</v>
      </c>
    </row>
    <row r="790" customFormat="false" ht="53" hidden="false" customHeight="true" outlineLevel="0" collapsed="false">
      <c r="A790" s="1" t="s">
        <v>286</v>
      </c>
      <c r="B790" s="1" t="s">
        <v>286</v>
      </c>
      <c r="C790" s="1" t="s">
        <v>286</v>
      </c>
      <c r="D790" s="1" t="s">
        <v>260</v>
      </c>
      <c r="E790" s="1" t="s">
        <v>260</v>
      </c>
      <c r="F790" s="1" t="s">
        <v>260</v>
      </c>
      <c r="G790" s="1" t="s">
        <v>474</v>
      </c>
      <c r="H790" s="1" t="s">
        <v>206</v>
      </c>
      <c r="I790" s="1" t="s">
        <v>206</v>
      </c>
    </row>
    <row r="791" customFormat="false" ht="53" hidden="false" customHeight="true" outlineLevel="0" collapsed="false">
      <c r="A791" s="1" t="s">
        <v>290</v>
      </c>
      <c r="B791" s="1" t="s">
        <v>290</v>
      </c>
      <c r="C791" s="1" t="s">
        <v>290</v>
      </c>
      <c r="D791" s="1" t="s">
        <v>256</v>
      </c>
      <c r="E791" s="1" t="s">
        <v>256</v>
      </c>
      <c r="F791" s="1" t="s">
        <v>256</v>
      </c>
      <c r="G791" s="1" t="s">
        <v>475</v>
      </c>
      <c r="H791" s="1" t="s">
        <v>206</v>
      </c>
      <c r="I791" s="1" t="s">
        <v>206</v>
      </c>
    </row>
    <row r="792" customFormat="false" ht="53" hidden="false" customHeight="true" outlineLevel="0" collapsed="false">
      <c r="A792" s="1" t="s">
        <v>290</v>
      </c>
      <c r="B792" s="1" t="s">
        <v>290</v>
      </c>
      <c r="C792" s="1" t="s">
        <v>290</v>
      </c>
      <c r="D792" s="1" t="s">
        <v>292</v>
      </c>
      <c r="E792" s="1" t="s">
        <v>292</v>
      </c>
      <c r="F792" s="1" t="s">
        <v>292</v>
      </c>
      <c r="G792" s="1" t="s">
        <v>476</v>
      </c>
      <c r="H792" s="1" t="s">
        <v>206</v>
      </c>
      <c r="I792" s="1" t="s">
        <v>206</v>
      </c>
    </row>
    <row r="793" customFormat="false" ht="53" hidden="false" customHeight="true" outlineLevel="0" collapsed="false">
      <c r="A793" s="1" t="s">
        <v>290</v>
      </c>
      <c r="B793" s="1" t="s">
        <v>290</v>
      </c>
      <c r="C793" s="1" t="s">
        <v>290</v>
      </c>
      <c r="D793" s="1" t="s">
        <v>294</v>
      </c>
      <c r="E793" s="1" t="s">
        <v>294</v>
      </c>
      <c r="F793" s="1" t="s">
        <v>294</v>
      </c>
      <c r="G793" s="1" t="s">
        <v>477</v>
      </c>
      <c r="H793" s="1" t="s">
        <v>206</v>
      </c>
      <c r="I793" s="1" t="s">
        <v>206</v>
      </c>
    </row>
    <row r="794" customFormat="false" ht="53" hidden="false" customHeight="true" outlineLevel="0" collapsed="false">
      <c r="A794" s="1" t="s">
        <v>296</v>
      </c>
      <c r="B794" s="1" t="s">
        <v>296</v>
      </c>
      <c r="C794" s="1" t="s">
        <v>296</v>
      </c>
      <c r="D794" s="1" t="s">
        <v>256</v>
      </c>
      <c r="E794" s="1" t="s">
        <v>256</v>
      </c>
      <c r="F794" s="1" t="s">
        <v>256</v>
      </c>
      <c r="G794" s="1" t="s">
        <v>478</v>
      </c>
      <c r="H794" s="1" t="s">
        <v>206</v>
      </c>
      <c r="I794" s="1" t="s">
        <v>206</v>
      </c>
    </row>
    <row r="795" customFormat="false" ht="53" hidden="false" customHeight="true" outlineLevel="0" collapsed="false">
      <c r="A795" s="1" t="s">
        <v>296</v>
      </c>
      <c r="B795" s="1" t="s">
        <v>296</v>
      </c>
      <c r="C795" s="1" t="s">
        <v>296</v>
      </c>
      <c r="D795" s="1" t="s">
        <v>258</v>
      </c>
      <c r="E795" s="1" t="s">
        <v>258</v>
      </c>
      <c r="F795" s="1" t="s">
        <v>258</v>
      </c>
      <c r="G795" s="1" t="s">
        <v>479</v>
      </c>
      <c r="H795" s="1" t="s">
        <v>206</v>
      </c>
      <c r="I795" s="1" t="s">
        <v>206</v>
      </c>
    </row>
    <row r="796" customFormat="false" ht="53" hidden="false" customHeight="true" outlineLevel="0" collapsed="false">
      <c r="A796" s="1" t="s">
        <v>296</v>
      </c>
      <c r="B796" s="1" t="s">
        <v>296</v>
      </c>
      <c r="C796" s="1" t="s">
        <v>296</v>
      </c>
      <c r="D796" s="1" t="s">
        <v>260</v>
      </c>
      <c r="E796" s="1" t="s">
        <v>260</v>
      </c>
      <c r="F796" s="1" t="s">
        <v>260</v>
      </c>
      <c r="G796" s="1" t="s">
        <v>480</v>
      </c>
      <c r="H796" s="1" t="s">
        <v>206</v>
      </c>
      <c r="I796" s="1" t="s">
        <v>206</v>
      </c>
    </row>
    <row r="797" customFormat="false" ht="53" hidden="false" customHeight="true" outlineLevel="0" collapsed="false">
      <c r="A797" s="1" t="s">
        <v>300</v>
      </c>
      <c r="B797" s="1" t="s">
        <v>300</v>
      </c>
      <c r="C797" s="1" t="s">
        <v>300</v>
      </c>
      <c r="D797" s="1" t="s">
        <v>256</v>
      </c>
      <c r="E797" s="1" t="s">
        <v>256</v>
      </c>
      <c r="F797" s="1" t="s">
        <v>256</v>
      </c>
      <c r="G797" s="1" t="s">
        <v>527</v>
      </c>
      <c r="H797" s="1" t="s">
        <v>206</v>
      </c>
      <c r="I797" s="1" t="s">
        <v>206</v>
      </c>
    </row>
    <row r="798" customFormat="false" ht="53" hidden="false" customHeight="true" outlineLevel="0" collapsed="false">
      <c r="A798" s="1" t="s">
        <v>300</v>
      </c>
      <c r="B798" s="1" t="s">
        <v>300</v>
      </c>
      <c r="C798" s="1" t="s">
        <v>300</v>
      </c>
      <c r="D798" s="1" t="s">
        <v>258</v>
      </c>
      <c r="E798" s="1" t="s">
        <v>258</v>
      </c>
      <c r="F798" s="1" t="s">
        <v>258</v>
      </c>
      <c r="G798" s="1" t="s">
        <v>528</v>
      </c>
      <c r="H798" s="1" t="s">
        <v>206</v>
      </c>
      <c r="I798" s="1" t="s">
        <v>206</v>
      </c>
    </row>
    <row r="799" customFormat="false" ht="53" hidden="false" customHeight="true" outlineLevel="0" collapsed="false">
      <c r="A799" s="1" t="s">
        <v>300</v>
      </c>
      <c r="B799" s="1" t="s">
        <v>300</v>
      </c>
      <c r="C799" s="1" t="s">
        <v>300</v>
      </c>
      <c r="D799" s="1" t="s">
        <v>260</v>
      </c>
      <c r="E799" s="1" t="s">
        <v>260</v>
      </c>
      <c r="F799" s="1" t="s">
        <v>260</v>
      </c>
      <c r="G799" s="1" t="s">
        <v>483</v>
      </c>
      <c r="H799" s="1" t="s">
        <v>206</v>
      </c>
      <c r="I799" s="1" t="s">
        <v>206</v>
      </c>
    </row>
    <row r="800" customFormat="false" ht="27" hidden="false" customHeight="true" outlineLevel="0" collapsed="false">
      <c r="A800" s="1"/>
      <c r="B800" s="1"/>
      <c r="C800" s="1"/>
      <c r="D800" s="1"/>
      <c r="E800" s="1"/>
      <c r="F800" s="1"/>
      <c r="G800" s="1"/>
      <c r="H800" s="1"/>
      <c r="I800" s="1"/>
    </row>
    <row r="801" customFormat="false" ht="31" hidden="false" customHeight="true" outlineLevel="0" collapsed="false">
      <c r="A801" s="10" t="s">
        <v>304</v>
      </c>
      <c r="B801" s="10" t="s">
        <v>304</v>
      </c>
      <c r="C801" s="10" t="s">
        <v>304</v>
      </c>
      <c r="D801" s="10" t="s">
        <v>304</v>
      </c>
      <c r="E801" s="10" t="s">
        <v>304</v>
      </c>
      <c r="F801" s="10" t="s">
        <v>304</v>
      </c>
      <c r="G801" s="10" t="s">
        <v>304</v>
      </c>
      <c r="H801" s="10" t="s">
        <v>304</v>
      </c>
      <c r="I801" s="1"/>
    </row>
    <row r="802" customFormat="false" ht="28" hidden="false" customHeight="true" outlineLevel="0" collapsed="false">
      <c r="A802" s="4" t="s">
        <v>305</v>
      </c>
      <c r="B802" s="4" t="s">
        <v>305</v>
      </c>
      <c r="C802" s="4" t="s">
        <v>305</v>
      </c>
      <c r="D802" s="4" t="s">
        <v>305</v>
      </c>
      <c r="E802" s="4" t="s">
        <v>305</v>
      </c>
      <c r="F802" s="4" t="s">
        <v>305</v>
      </c>
      <c r="G802" s="4" t="s">
        <v>305</v>
      </c>
      <c r="H802" s="4" t="s">
        <v>305</v>
      </c>
      <c r="I802" s="4" t="s">
        <v>305</v>
      </c>
    </row>
    <row r="803" customFormat="false" ht="27" hidden="false" customHeight="true" outlineLevel="0" collapsed="false">
      <c r="A803" s="1"/>
      <c r="B803" s="1"/>
      <c r="C803" s="1"/>
      <c r="D803" s="1"/>
      <c r="E803" s="1"/>
      <c r="F803" s="1"/>
      <c r="G803" s="1"/>
      <c r="H803" s="1"/>
      <c r="I803" s="1"/>
    </row>
    <row r="804" customFormat="false" ht="27" hidden="false" customHeight="true" outlineLevel="0" collapsed="false">
      <c r="A804" s="1"/>
      <c r="B804" s="1"/>
      <c r="C804" s="1"/>
      <c r="D804" s="1"/>
      <c r="E804" s="1"/>
      <c r="F804" s="1"/>
      <c r="G804" s="1"/>
      <c r="H804" s="1"/>
      <c r="I804" s="1"/>
    </row>
    <row r="805" customFormat="false" ht="27" hidden="false" customHeight="true" outlineLevel="0" collapsed="false">
      <c r="A805" s="1"/>
      <c r="B805" s="1"/>
      <c r="C805" s="1"/>
      <c r="D805" s="1"/>
      <c r="E805" s="1"/>
      <c r="F805" s="1"/>
      <c r="G805" s="1"/>
      <c r="H805" s="1"/>
      <c r="I805" s="1"/>
    </row>
    <row r="806" customFormat="false" ht="35" hidden="false" customHeight="true" outlineLevel="0" collapsed="false">
      <c r="A806" s="2" t="s">
        <v>529</v>
      </c>
      <c r="B806" s="2" t="s">
        <v>529</v>
      </c>
      <c r="C806" s="2" t="s">
        <v>529</v>
      </c>
      <c r="D806" s="2" t="s">
        <v>529</v>
      </c>
      <c r="E806" s="2" t="s">
        <v>529</v>
      </c>
      <c r="F806" s="2" t="s">
        <v>529</v>
      </c>
      <c r="G806" s="2" t="s">
        <v>529</v>
      </c>
      <c r="H806" s="2" t="s">
        <v>529</v>
      </c>
      <c r="I806" s="3" t="str">
        <f aca="false">HYPERLINK("#'Главная'!A17","На главную")</f>
        <v>На главную</v>
      </c>
    </row>
    <row r="807" customFormat="false" ht="28" hidden="false" customHeight="true" outlineLevel="0" collapsed="false">
      <c r="A807" s="4" t="s">
        <v>206</v>
      </c>
      <c r="B807" s="4" t="s">
        <v>206</v>
      </c>
      <c r="C807" s="4" t="s">
        <v>206</v>
      </c>
      <c r="D807" s="4" t="s">
        <v>206</v>
      </c>
      <c r="E807" s="4" t="s">
        <v>206</v>
      </c>
      <c r="F807" s="4" t="s">
        <v>206</v>
      </c>
      <c r="G807" s="4" t="s">
        <v>206</v>
      </c>
      <c r="H807" s="4" t="s">
        <v>206</v>
      </c>
      <c r="I807" s="4" t="s">
        <v>206</v>
      </c>
    </row>
    <row r="808" customFormat="false" ht="27" hidden="false" customHeight="true" outlineLevel="0" collapsed="false">
      <c r="A808" s="3" t="str">
        <f aca="false">HYPERLINK("#'Главная'!A17","Список моделей")</f>
        <v>Список моделей</v>
      </c>
      <c r="B808" s="1"/>
      <c r="C808" s="3" t="str">
        <f aca="false">HYPERLINK("#'Данные моделей'!A809","Характеристики")</f>
        <v>Характеристики</v>
      </c>
      <c r="D808" s="1"/>
      <c r="E808" s="1"/>
      <c r="F808" s="3" t="str">
        <f aca="false">HYPERLINK("#'Данные моделей'!A845","Рабочие точки")</f>
        <v>Рабочие точки</v>
      </c>
      <c r="G808" s="1"/>
      <c r="H808" s="3" t="str">
        <f aca="false">HYPERLINK("#'Данные моделей'!A881","Карты")</f>
        <v>Карты</v>
      </c>
      <c r="I808" s="1"/>
    </row>
    <row r="809" customFormat="false" ht="31" hidden="false" customHeight="true" outlineLevel="0" collapsed="false">
      <c r="A809" s="10" t="s">
        <v>9</v>
      </c>
      <c r="B809" s="10" t="s">
        <v>9</v>
      </c>
      <c r="C809" s="10" t="s">
        <v>9</v>
      </c>
      <c r="D809" s="10" t="s">
        <v>9</v>
      </c>
      <c r="E809" s="10" t="s">
        <v>9</v>
      </c>
      <c r="F809" s="10" t="s">
        <v>9</v>
      </c>
      <c r="G809" s="10" t="s">
        <v>9</v>
      </c>
      <c r="H809" s="10" t="s">
        <v>9</v>
      </c>
      <c r="I809" s="1"/>
    </row>
    <row r="810" customFormat="false" ht="28" hidden="false" customHeight="true" outlineLevel="0" collapsed="false">
      <c r="A810" s="11" t="s">
        <v>207</v>
      </c>
      <c r="B810" s="11" t="s">
        <v>207</v>
      </c>
      <c r="C810" s="11" t="s">
        <v>207</v>
      </c>
      <c r="D810" s="11" t="s">
        <v>207</v>
      </c>
      <c r="E810" s="11" t="s">
        <v>208</v>
      </c>
      <c r="F810" s="11" t="s">
        <v>208</v>
      </c>
      <c r="G810" s="11" t="s">
        <v>208</v>
      </c>
      <c r="H810" s="11"/>
      <c r="I810" s="11"/>
    </row>
    <row r="811" customFormat="false" ht="28" hidden="false" customHeight="true" outlineLevel="0" collapsed="false">
      <c r="A811" s="11" t="s">
        <v>8</v>
      </c>
      <c r="B811" s="11" t="s">
        <v>8</v>
      </c>
      <c r="C811" s="11" t="s">
        <v>8</v>
      </c>
      <c r="D811" s="11" t="s">
        <v>8</v>
      </c>
      <c r="E811" s="11" t="s">
        <v>28</v>
      </c>
      <c r="F811" s="11" t="s">
        <v>28</v>
      </c>
      <c r="G811" s="11" t="s">
        <v>28</v>
      </c>
      <c r="H811" s="11"/>
      <c r="I811" s="11"/>
    </row>
    <row r="812" customFormat="false" ht="28" hidden="false" customHeight="true" outlineLevel="0" collapsed="false">
      <c r="A812" s="11" t="s">
        <v>209</v>
      </c>
      <c r="B812" s="11" t="s">
        <v>209</v>
      </c>
      <c r="C812" s="11" t="s">
        <v>209</v>
      </c>
      <c r="D812" s="11" t="s">
        <v>209</v>
      </c>
      <c r="E812" s="11" t="s">
        <v>530</v>
      </c>
      <c r="F812" s="11" t="s">
        <v>530</v>
      </c>
      <c r="G812" s="11" t="s">
        <v>530</v>
      </c>
      <c r="H812" s="11"/>
      <c r="I812" s="11"/>
    </row>
    <row r="813" customFormat="false" ht="28" hidden="false" customHeight="true" outlineLevel="0" collapsed="false">
      <c r="A813" s="11" t="s">
        <v>211</v>
      </c>
      <c r="B813" s="11" t="s">
        <v>211</v>
      </c>
      <c r="C813" s="11" t="s">
        <v>211</v>
      </c>
      <c r="D813" s="11" t="s">
        <v>211</v>
      </c>
      <c r="E813" s="11" t="n">
        <v>200</v>
      </c>
      <c r="F813" s="11" t="n">
        <v>200</v>
      </c>
      <c r="G813" s="11" t="n">
        <v>200</v>
      </c>
      <c r="H813" s="11"/>
      <c r="I813" s="11"/>
    </row>
    <row r="814" customFormat="false" ht="28" hidden="false" customHeight="true" outlineLevel="0" collapsed="false">
      <c r="A814" s="11" t="s">
        <v>8</v>
      </c>
      <c r="B814" s="11" t="s">
        <v>8</v>
      </c>
      <c r="C814" s="11" t="s">
        <v>8</v>
      </c>
      <c r="D814" s="11" t="s">
        <v>8</v>
      </c>
      <c r="E814" s="11" t="s">
        <v>28</v>
      </c>
      <c r="F814" s="11" t="s">
        <v>28</v>
      </c>
      <c r="G814" s="11" t="s">
        <v>28</v>
      </c>
      <c r="H814" s="11"/>
      <c r="I814" s="11"/>
    </row>
    <row r="815" customFormat="false" ht="28" hidden="false" customHeight="true" outlineLevel="0" collapsed="false">
      <c r="A815" s="11" t="s">
        <v>212</v>
      </c>
      <c r="B815" s="11" t="s">
        <v>212</v>
      </c>
      <c r="C815" s="11" t="s">
        <v>212</v>
      </c>
      <c r="D815" s="11" t="s">
        <v>212</v>
      </c>
      <c r="E815" s="11" t="n">
        <v>13</v>
      </c>
      <c r="F815" s="11" t="n">
        <v>13</v>
      </c>
      <c r="G815" s="11" t="n">
        <v>13</v>
      </c>
      <c r="H815" s="11"/>
      <c r="I815" s="11"/>
    </row>
    <row r="816" customFormat="false" ht="28" hidden="false" customHeight="true" outlineLevel="0" collapsed="false">
      <c r="A816" s="11" t="s">
        <v>213</v>
      </c>
      <c r="B816" s="11" t="s">
        <v>213</v>
      </c>
      <c r="C816" s="11" t="s">
        <v>213</v>
      </c>
      <c r="D816" s="11" t="s">
        <v>213</v>
      </c>
      <c r="E816" s="11" t="n">
        <v>20</v>
      </c>
      <c r="F816" s="11" t="n">
        <v>20</v>
      </c>
      <c r="G816" s="11" t="n">
        <v>20</v>
      </c>
      <c r="H816" s="11"/>
      <c r="I816" s="11"/>
    </row>
    <row r="817" customFormat="false" ht="28" hidden="false" customHeight="true" outlineLevel="0" collapsed="false">
      <c r="A817" s="11" t="s">
        <v>214</v>
      </c>
      <c r="B817" s="11" t="s">
        <v>214</v>
      </c>
      <c r="C817" s="11" t="s">
        <v>214</v>
      </c>
      <c r="D817" s="11" t="s">
        <v>214</v>
      </c>
      <c r="E817" s="11" t="s">
        <v>215</v>
      </c>
      <c r="F817" s="11" t="s">
        <v>215</v>
      </c>
      <c r="G817" s="11" t="s">
        <v>215</v>
      </c>
      <c r="H817" s="11"/>
      <c r="I817" s="11"/>
    </row>
    <row r="818" customFormat="false" ht="28" hidden="false" customHeight="true" outlineLevel="0" collapsed="false">
      <c r="A818" s="11" t="s">
        <v>216</v>
      </c>
      <c r="B818" s="11" t="s">
        <v>216</v>
      </c>
      <c r="C818" s="11" t="s">
        <v>216</v>
      </c>
      <c r="D818" s="11" t="s">
        <v>216</v>
      </c>
      <c r="E818" s="11" t="n">
        <v>5.16</v>
      </c>
      <c r="F818" s="11" t="n">
        <v>5.16</v>
      </c>
      <c r="G818" s="11" t="n">
        <v>5.16</v>
      </c>
      <c r="H818" s="11"/>
      <c r="I818" s="11"/>
    </row>
    <row r="819" customFormat="false" ht="28" hidden="false" customHeight="true" outlineLevel="0" collapsed="false">
      <c r="A819" s="11" t="s">
        <v>217</v>
      </c>
      <c r="B819" s="11" t="s">
        <v>217</v>
      </c>
      <c r="C819" s="11" t="s">
        <v>217</v>
      </c>
      <c r="D819" s="11" t="s">
        <v>217</v>
      </c>
      <c r="E819" s="11" t="s">
        <v>218</v>
      </c>
      <c r="F819" s="11" t="s">
        <v>218</v>
      </c>
      <c r="G819" s="11" t="s">
        <v>218</v>
      </c>
      <c r="H819" s="11"/>
      <c r="I819" s="11"/>
    </row>
    <row r="820" customFormat="false" ht="28" hidden="false" customHeight="true" outlineLevel="0" collapsed="false">
      <c r="A820" s="11" t="s">
        <v>219</v>
      </c>
      <c r="B820" s="11" t="s">
        <v>219</v>
      </c>
      <c r="C820" s="11" t="s">
        <v>219</v>
      </c>
      <c r="D820" s="11" t="s">
        <v>219</v>
      </c>
      <c r="E820" s="11" t="s">
        <v>220</v>
      </c>
      <c r="F820" s="11" t="s">
        <v>220</v>
      </c>
      <c r="G820" s="11" t="s">
        <v>220</v>
      </c>
      <c r="H820" s="11"/>
      <c r="I820" s="11"/>
    </row>
    <row r="821" customFormat="false" ht="28" hidden="false" customHeight="true" outlineLevel="0" collapsed="false">
      <c r="A821" s="11" t="s">
        <v>221</v>
      </c>
      <c r="B821" s="11" t="s">
        <v>221</v>
      </c>
      <c r="C821" s="11" t="s">
        <v>221</v>
      </c>
      <c r="D821" s="11" t="s">
        <v>221</v>
      </c>
      <c r="E821" s="11" t="s">
        <v>530</v>
      </c>
      <c r="F821" s="11" t="s">
        <v>530</v>
      </c>
      <c r="G821" s="11" t="s">
        <v>530</v>
      </c>
      <c r="H821" s="11"/>
      <c r="I821" s="11"/>
    </row>
    <row r="822" customFormat="false" ht="28" hidden="false" customHeight="true" outlineLevel="0" collapsed="false">
      <c r="A822" s="11" t="s">
        <v>222</v>
      </c>
      <c r="B822" s="11" t="s">
        <v>222</v>
      </c>
      <c r="C822" s="11" t="s">
        <v>222</v>
      </c>
      <c r="D822" s="11" t="s">
        <v>222</v>
      </c>
      <c r="E822" s="11" t="n">
        <v>200</v>
      </c>
      <c r="F822" s="11" t="n">
        <v>200</v>
      </c>
      <c r="G822" s="11" t="n">
        <v>200</v>
      </c>
      <c r="H822" s="11"/>
      <c r="I822" s="11"/>
    </row>
    <row r="823" customFormat="false" ht="28" hidden="false" customHeight="true" outlineLevel="0" collapsed="false">
      <c r="A823" s="11" t="s">
        <v>223</v>
      </c>
      <c r="B823" s="11" t="s">
        <v>223</v>
      </c>
      <c r="C823" s="11" t="s">
        <v>223</v>
      </c>
      <c r="D823" s="11" t="s">
        <v>223</v>
      </c>
      <c r="E823" s="11" t="n">
        <v>19.78</v>
      </c>
      <c r="F823" s="11" t="n">
        <v>19.78</v>
      </c>
      <c r="G823" s="11" t="n">
        <v>19.78</v>
      </c>
      <c r="H823" s="11"/>
      <c r="I823" s="11"/>
    </row>
    <row r="824" customFormat="false" ht="28" hidden="false" customHeight="true" outlineLevel="0" collapsed="false">
      <c r="A824" s="11" t="s">
        <v>224</v>
      </c>
      <c r="B824" s="11" t="s">
        <v>224</v>
      </c>
      <c r="C824" s="11" t="s">
        <v>224</v>
      </c>
      <c r="D824" s="11" t="s">
        <v>224</v>
      </c>
      <c r="E824" s="11" t="s">
        <v>531</v>
      </c>
      <c r="F824" s="11" t="s">
        <v>531</v>
      </c>
      <c r="G824" s="11" t="s">
        <v>531</v>
      </c>
      <c r="H824" s="11"/>
      <c r="I824" s="11"/>
    </row>
    <row r="825" customFormat="false" ht="28" hidden="false" customHeight="true" outlineLevel="0" collapsed="false">
      <c r="A825" s="11" t="s">
        <v>226</v>
      </c>
      <c r="B825" s="11" t="s">
        <v>226</v>
      </c>
      <c r="C825" s="11" t="s">
        <v>226</v>
      </c>
      <c r="D825" s="11" t="s">
        <v>226</v>
      </c>
      <c r="E825" s="11" t="n">
        <v>4.68</v>
      </c>
      <c r="F825" s="11" t="n">
        <v>4.68</v>
      </c>
      <c r="G825" s="11" t="n">
        <v>4.68</v>
      </c>
      <c r="H825" s="11"/>
      <c r="I825" s="11"/>
    </row>
    <row r="826" customFormat="false" ht="28" hidden="false" customHeight="true" outlineLevel="0" collapsed="false">
      <c r="A826" s="11" t="s">
        <v>227</v>
      </c>
      <c r="B826" s="11" t="s">
        <v>227</v>
      </c>
      <c r="C826" s="11" t="s">
        <v>227</v>
      </c>
      <c r="D826" s="11" t="s">
        <v>227</v>
      </c>
      <c r="E826" s="11" t="s">
        <v>228</v>
      </c>
      <c r="F826" s="11" t="s">
        <v>228</v>
      </c>
      <c r="G826" s="11" t="s">
        <v>228</v>
      </c>
      <c r="H826" s="11"/>
      <c r="I826" s="11"/>
    </row>
    <row r="827" customFormat="false" ht="28" hidden="false" customHeight="true" outlineLevel="0" collapsed="false">
      <c r="A827" s="11" t="s">
        <v>229</v>
      </c>
      <c r="B827" s="11" t="s">
        <v>229</v>
      </c>
      <c r="C827" s="11" t="s">
        <v>229</v>
      </c>
      <c r="D827" s="11" t="s">
        <v>229</v>
      </c>
      <c r="E827" s="11" t="n">
        <v>49</v>
      </c>
      <c r="F827" s="11" t="n">
        <v>49</v>
      </c>
      <c r="G827" s="11" t="n">
        <v>49</v>
      </c>
      <c r="H827" s="11"/>
      <c r="I827" s="11"/>
    </row>
    <row r="828" customFormat="false" ht="28" hidden="false" customHeight="true" outlineLevel="0" collapsed="false">
      <c r="A828" s="11" t="s">
        <v>230</v>
      </c>
      <c r="B828" s="11" t="s">
        <v>230</v>
      </c>
      <c r="C828" s="11" t="s">
        <v>230</v>
      </c>
      <c r="D828" s="11" t="s">
        <v>230</v>
      </c>
      <c r="E828" s="11" t="n">
        <v>39.5</v>
      </c>
      <c r="F828" s="11" t="n">
        <v>39.5</v>
      </c>
      <c r="G828" s="11" t="n">
        <v>39.5</v>
      </c>
      <c r="H828" s="11"/>
      <c r="I828" s="11"/>
    </row>
    <row r="829" customFormat="false" ht="28" hidden="false" customHeight="true" outlineLevel="0" collapsed="false">
      <c r="A829" s="11" t="s">
        <v>231</v>
      </c>
      <c r="B829" s="11" t="s">
        <v>231</v>
      </c>
      <c r="C829" s="11" t="s">
        <v>231</v>
      </c>
      <c r="D829" s="11" t="s">
        <v>231</v>
      </c>
      <c r="E829" s="11" t="n">
        <v>35</v>
      </c>
      <c r="F829" s="11" t="n">
        <v>35</v>
      </c>
      <c r="G829" s="11" t="n">
        <v>35</v>
      </c>
      <c r="H829" s="11"/>
      <c r="I829" s="11"/>
    </row>
    <row r="830" customFormat="false" ht="28" hidden="false" customHeight="true" outlineLevel="0" collapsed="false">
      <c r="A830" s="11" t="s">
        <v>232</v>
      </c>
      <c r="B830" s="11" t="s">
        <v>232</v>
      </c>
      <c r="C830" s="11" t="s">
        <v>232</v>
      </c>
      <c r="D830" s="11" t="s">
        <v>232</v>
      </c>
      <c r="E830" s="11" t="n">
        <v>64</v>
      </c>
      <c r="F830" s="11" t="n">
        <v>64</v>
      </c>
      <c r="G830" s="11" t="n">
        <v>64</v>
      </c>
      <c r="H830" s="11"/>
      <c r="I830" s="11"/>
    </row>
    <row r="831" customFormat="false" ht="28" hidden="false" customHeight="true" outlineLevel="0" collapsed="false">
      <c r="A831" s="11" t="s">
        <v>233</v>
      </c>
      <c r="B831" s="11" t="s">
        <v>233</v>
      </c>
      <c r="C831" s="11" t="s">
        <v>233</v>
      </c>
      <c r="D831" s="11" t="s">
        <v>233</v>
      </c>
      <c r="E831" s="11" t="n">
        <v>17.35</v>
      </c>
      <c r="F831" s="11" t="n">
        <v>17.35</v>
      </c>
      <c r="G831" s="11" t="n">
        <v>17.35</v>
      </c>
      <c r="H831" s="11"/>
      <c r="I831" s="11"/>
    </row>
    <row r="832" customFormat="false" ht="28" hidden="false" customHeight="true" outlineLevel="0" collapsed="false">
      <c r="A832" s="11" t="s">
        <v>234</v>
      </c>
      <c r="B832" s="11" t="s">
        <v>234</v>
      </c>
      <c r="C832" s="11" t="s">
        <v>234</v>
      </c>
      <c r="D832" s="11" t="s">
        <v>234</v>
      </c>
      <c r="E832" s="11" t="s">
        <v>235</v>
      </c>
      <c r="F832" s="11" t="s">
        <v>235</v>
      </c>
      <c r="G832" s="11" t="s">
        <v>235</v>
      </c>
      <c r="H832" s="11"/>
      <c r="I832" s="11"/>
    </row>
    <row r="833" customFormat="false" ht="28" hidden="false" customHeight="true" outlineLevel="0" collapsed="false">
      <c r="A833" s="11" t="s">
        <v>236</v>
      </c>
      <c r="B833" s="11" t="s">
        <v>236</v>
      </c>
      <c r="C833" s="11" t="s">
        <v>236</v>
      </c>
      <c r="D833" s="11" t="s">
        <v>236</v>
      </c>
      <c r="E833" s="11" t="n">
        <v>3.68</v>
      </c>
      <c r="F833" s="11" t="n">
        <v>3.68</v>
      </c>
      <c r="G833" s="11" t="n">
        <v>3.68</v>
      </c>
      <c r="H833" s="11"/>
      <c r="I833" s="11"/>
    </row>
    <row r="834" customFormat="false" ht="28" hidden="false" customHeight="true" outlineLevel="0" collapsed="false">
      <c r="A834" s="11" t="s">
        <v>237</v>
      </c>
      <c r="B834" s="11" t="s">
        <v>237</v>
      </c>
      <c r="C834" s="11" t="s">
        <v>237</v>
      </c>
      <c r="D834" s="11" t="s">
        <v>237</v>
      </c>
      <c r="E834" s="11" t="s">
        <v>238</v>
      </c>
      <c r="F834" s="11" t="s">
        <v>238</v>
      </c>
      <c r="G834" s="11" t="s">
        <v>238</v>
      </c>
      <c r="H834" s="11"/>
      <c r="I834" s="11"/>
    </row>
    <row r="835" customFormat="false" ht="28" hidden="false" customHeight="true" outlineLevel="0" collapsed="false">
      <c r="A835" s="11" t="s">
        <v>239</v>
      </c>
      <c r="B835" s="11" t="s">
        <v>239</v>
      </c>
      <c r="C835" s="11" t="s">
        <v>239</v>
      </c>
      <c r="D835" s="11" t="s">
        <v>239</v>
      </c>
      <c r="E835" s="11" t="n">
        <v>50</v>
      </c>
      <c r="F835" s="11" t="n">
        <v>50</v>
      </c>
      <c r="G835" s="11" t="n">
        <v>50</v>
      </c>
      <c r="H835" s="11"/>
      <c r="I835" s="11"/>
    </row>
    <row r="836" customFormat="false" ht="28" hidden="false" customHeight="true" outlineLevel="0" collapsed="false">
      <c r="A836" s="11" t="s">
        <v>240</v>
      </c>
      <c r="B836" s="11" t="s">
        <v>240</v>
      </c>
      <c r="C836" s="11" t="s">
        <v>240</v>
      </c>
      <c r="D836" s="11" t="s">
        <v>240</v>
      </c>
      <c r="E836" s="11" t="n">
        <v>40.5</v>
      </c>
      <c r="F836" s="11" t="n">
        <v>40.5</v>
      </c>
      <c r="G836" s="11" t="n">
        <v>40.5</v>
      </c>
      <c r="H836" s="11"/>
      <c r="I836" s="11"/>
    </row>
    <row r="837" customFormat="false" ht="28" hidden="false" customHeight="true" outlineLevel="0" collapsed="false">
      <c r="A837" s="11" t="s">
        <v>241</v>
      </c>
      <c r="B837" s="11" t="s">
        <v>241</v>
      </c>
      <c r="C837" s="11" t="s">
        <v>241</v>
      </c>
      <c r="D837" s="11" t="s">
        <v>241</v>
      </c>
      <c r="E837" s="11" t="n">
        <v>36</v>
      </c>
      <c r="F837" s="11" t="n">
        <v>36</v>
      </c>
      <c r="G837" s="11" t="n">
        <v>36</v>
      </c>
      <c r="H837" s="11"/>
      <c r="I837" s="11"/>
    </row>
    <row r="838" customFormat="false" ht="28" hidden="false" customHeight="true" outlineLevel="0" collapsed="false">
      <c r="A838" s="11" t="s">
        <v>242</v>
      </c>
      <c r="B838" s="11" t="s">
        <v>242</v>
      </c>
      <c r="C838" s="11" t="s">
        <v>242</v>
      </c>
      <c r="D838" s="11" t="s">
        <v>242</v>
      </c>
      <c r="E838" s="11" t="n">
        <v>65</v>
      </c>
      <c r="F838" s="11" t="n">
        <v>65</v>
      </c>
      <c r="G838" s="11" t="n">
        <v>65</v>
      </c>
      <c r="H838" s="11"/>
      <c r="I838" s="11"/>
    </row>
    <row r="839" customFormat="false" ht="28" hidden="false" customHeight="true" outlineLevel="0" collapsed="false">
      <c r="A839" s="11" t="s">
        <v>243</v>
      </c>
      <c r="B839" s="11" t="s">
        <v>243</v>
      </c>
      <c r="C839" s="11" t="s">
        <v>243</v>
      </c>
      <c r="D839" s="11" t="s">
        <v>243</v>
      </c>
      <c r="E839" s="11" t="n">
        <v>2.3</v>
      </c>
      <c r="F839" s="11" t="n">
        <v>2.3</v>
      </c>
      <c r="G839" s="11" t="n">
        <v>2.3</v>
      </c>
      <c r="H839" s="11"/>
      <c r="I839" s="11"/>
    </row>
    <row r="840" customFormat="false" ht="28" hidden="false" customHeight="true" outlineLevel="0" collapsed="false">
      <c r="A840" s="11" t="s">
        <v>244</v>
      </c>
      <c r="B840" s="11" t="s">
        <v>244</v>
      </c>
      <c r="C840" s="11" t="s">
        <v>244</v>
      </c>
      <c r="D840" s="11" t="s">
        <v>244</v>
      </c>
      <c r="E840" s="11" t="n">
        <v>35</v>
      </c>
      <c r="F840" s="11" t="n">
        <v>35</v>
      </c>
      <c r="G840" s="11" t="n">
        <v>35</v>
      </c>
      <c r="H840" s="11"/>
      <c r="I840" s="11"/>
    </row>
    <row r="841" customFormat="false" ht="28" hidden="false" customHeight="true" outlineLevel="0" collapsed="false">
      <c r="A841" s="11" t="s">
        <v>245</v>
      </c>
      <c r="B841" s="11" t="s">
        <v>245</v>
      </c>
      <c r="C841" s="11" t="s">
        <v>245</v>
      </c>
      <c r="D841" s="11" t="s">
        <v>245</v>
      </c>
      <c r="E841" s="11" t="s">
        <v>450</v>
      </c>
      <c r="F841" s="11" t="s">
        <v>450</v>
      </c>
      <c r="G841" s="11" t="s">
        <v>450</v>
      </c>
      <c r="H841" s="11"/>
      <c r="I841" s="11"/>
    </row>
    <row r="842" customFormat="false" ht="28" hidden="false" customHeight="true" outlineLevel="0" collapsed="false">
      <c r="A842" s="11" t="s">
        <v>247</v>
      </c>
      <c r="B842" s="11" t="s">
        <v>247</v>
      </c>
      <c r="C842" s="11" t="s">
        <v>247</v>
      </c>
      <c r="D842" s="11" t="s">
        <v>247</v>
      </c>
      <c r="E842" s="11" t="s">
        <v>532</v>
      </c>
      <c r="F842" s="11" t="s">
        <v>532</v>
      </c>
      <c r="G842" s="11" t="s">
        <v>532</v>
      </c>
      <c r="H842" s="11"/>
      <c r="I842" s="11"/>
    </row>
    <row r="843" customFormat="false" ht="28" hidden="false" customHeight="true" outlineLevel="0" collapsed="false">
      <c r="A843" s="11" t="s">
        <v>249</v>
      </c>
      <c r="B843" s="11" t="s">
        <v>249</v>
      </c>
      <c r="C843" s="11" t="s">
        <v>249</v>
      </c>
      <c r="D843" s="11" t="s">
        <v>249</v>
      </c>
      <c r="E843" s="11" t="n">
        <v>270</v>
      </c>
      <c r="F843" s="11" t="n">
        <v>270</v>
      </c>
      <c r="G843" s="11" t="n">
        <v>270</v>
      </c>
      <c r="H843" s="11"/>
      <c r="I843" s="11"/>
    </row>
    <row r="844" customFormat="false" ht="27" hidden="false" customHeight="true" outlineLevel="0" collapsed="false">
      <c r="A844" s="1"/>
      <c r="B844" s="1"/>
      <c r="C844" s="1"/>
      <c r="D844" s="1"/>
      <c r="E844" s="1"/>
      <c r="F844" s="1"/>
      <c r="G844" s="1"/>
      <c r="H844" s="1"/>
      <c r="I844" s="1"/>
    </row>
    <row r="845" customFormat="false" ht="31" hidden="false" customHeight="true" outlineLevel="0" collapsed="false">
      <c r="A845" s="10" t="s">
        <v>250</v>
      </c>
      <c r="B845" s="10" t="s">
        <v>250</v>
      </c>
      <c r="C845" s="10" t="s">
        <v>250</v>
      </c>
      <c r="D845" s="10" t="s">
        <v>250</v>
      </c>
      <c r="E845" s="10" t="s">
        <v>250</v>
      </c>
      <c r="F845" s="10" t="s">
        <v>250</v>
      </c>
      <c r="G845" s="10" t="s">
        <v>250</v>
      </c>
      <c r="H845" s="10" t="s">
        <v>250</v>
      </c>
      <c r="I845" s="3" t="str">
        <f aca="false">HYPERLINK("#'Главная'!A17","На главную")</f>
        <v>На главную</v>
      </c>
    </row>
    <row r="846" customFormat="false" ht="34" hidden="false" customHeight="true" outlineLevel="0" collapsed="false">
      <c r="A846" s="12" t="s">
        <v>251</v>
      </c>
      <c r="B846" s="12" t="s">
        <v>251</v>
      </c>
      <c r="C846" s="12" t="s">
        <v>251</v>
      </c>
      <c r="D846" s="12" t="s">
        <v>252</v>
      </c>
      <c r="E846" s="12" t="s">
        <v>252</v>
      </c>
      <c r="F846" s="12" t="s">
        <v>252</v>
      </c>
      <c r="G846" s="12" t="s">
        <v>253</v>
      </c>
      <c r="H846" s="12" t="s">
        <v>254</v>
      </c>
      <c r="I846" s="12" t="s">
        <v>254</v>
      </c>
    </row>
    <row r="847" customFormat="false" ht="53" hidden="false" customHeight="true" outlineLevel="0" collapsed="false">
      <c r="A847" s="1" t="s">
        <v>255</v>
      </c>
      <c r="B847" s="1" t="s">
        <v>255</v>
      </c>
      <c r="C847" s="1" t="s">
        <v>255</v>
      </c>
      <c r="D847" s="1" t="s">
        <v>256</v>
      </c>
      <c r="E847" s="1" t="s">
        <v>256</v>
      </c>
      <c r="F847" s="1" t="s">
        <v>256</v>
      </c>
      <c r="G847" s="1" t="s">
        <v>533</v>
      </c>
      <c r="H847" s="1" t="s">
        <v>206</v>
      </c>
      <c r="I847" s="1" t="s">
        <v>206</v>
      </c>
    </row>
    <row r="848" customFormat="false" ht="53" hidden="false" customHeight="true" outlineLevel="0" collapsed="false">
      <c r="A848" s="1" t="s">
        <v>255</v>
      </c>
      <c r="B848" s="1" t="s">
        <v>255</v>
      </c>
      <c r="C848" s="1" t="s">
        <v>255</v>
      </c>
      <c r="D848" s="1" t="s">
        <v>258</v>
      </c>
      <c r="E848" s="1" t="s">
        <v>258</v>
      </c>
      <c r="F848" s="1" t="s">
        <v>258</v>
      </c>
      <c r="G848" s="1" t="s">
        <v>534</v>
      </c>
      <c r="H848" s="1" t="s">
        <v>206</v>
      </c>
      <c r="I848" s="1" t="s">
        <v>206</v>
      </c>
    </row>
    <row r="849" customFormat="false" ht="53" hidden="false" customHeight="true" outlineLevel="0" collapsed="false">
      <c r="A849" s="1" t="s">
        <v>255</v>
      </c>
      <c r="B849" s="1" t="s">
        <v>255</v>
      </c>
      <c r="C849" s="1" t="s">
        <v>255</v>
      </c>
      <c r="D849" s="1" t="s">
        <v>260</v>
      </c>
      <c r="E849" s="1" t="s">
        <v>260</v>
      </c>
      <c r="F849" s="1" t="s">
        <v>260</v>
      </c>
      <c r="G849" s="1" t="s">
        <v>535</v>
      </c>
      <c r="H849" s="1" t="s">
        <v>206</v>
      </c>
      <c r="I849" s="1" t="s">
        <v>206</v>
      </c>
    </row>
    <row r="850" customFormat="false" ht="53" hidden="false" customHeight="true" outlineLevel="0" collapsed="false">
      <c r="A850" s="1" t="s">
        <v>262</v>
      </c>
      <c r="B850" s="1" t="s">
        <v>262</v>
      </c>
      <c r="C850" s="1" t="s">
        <v>262</v>
      </c>
      <c r="D850" s="1" t="s">
        <v>256</v>
      </c>
      <c r="E850" s="1" t="s">
        <v>256</v>
      </c>
      <c r="F850" s="1" t="s">
        <v>256</v>
      </c>
      <c r="G850" s="1" t="s">
        <v>536</v>
      </c>
      <c r="H850" s="1" t="s">
        <v>206</v>
      </c>
      <c r="I850" s="1" t="s">
        <v>206</v>
      </c>
    </row>
    <row r="851" customFormat="false" ht="53" hidden="false" customHeight="true" outlineLevel="0" collapsed="false">
      <c r="A851" s="1" t="s">
        <v>262</v>
      </c>
      <c r="B851" s="1" t="s">
        <v>262</v>
      </c>
      <c r="C851" s="1" t="s">
        <v>262</v>
      </c>
      <c r="D851" s="1" t="s">
        <v>258</v>
      </c>
      <c r="E851" s="1" t="s">
        <v>258</v>
      </c>
      <c r="F851" s="1" t="s">
        <v>258</v>
      </c>
      <c r="G851" s="1" t="s">
        <v>537</v>
      </c>
      <c r="H851" s="1" t="s">
        <v>206</v>
      </c>
      <c r="I851" s="1" t="s">
        <v>206</v>
      </c>
    </row>
    <row r="852" customFormat="false" ht="53" hidden="false" customHeight="true" outlineLevel="0" collapsed="false">
      <c r="A852" s="1" t="s">
        <v>262</v>
      </c>
      <c r="B852" s="1" t="s">
        <v>262</v>
      </c>
      <c r="C852" s="1" t="s">
        <v>262</v>
      </c>
      <c r="D852" s="1" t="s">
        <v>260</v>
      </c>
      <c r="E852" s="1" t="s">
        <v>260</v>
      </c>
      <c r="F852" s="1" t="s">
        <v>260</v>
      </c>
      <c r="G852" s="1" t="s">
        <v>538</v>
      </c>
      <c r="H852" s="1" t="s">
        <v>206</v>
      </c>
      <c r="I852" s="1" t="s">
        <v>206</v>
      </c>
    </row>
    <row r="853" customFormat="false" ht="53" hidden="false" customHeight="true" outlineLevel="0" collapsed="false">
      <c r="A853" s="1" t="s">
        <v>266</v>
      </c>
      <c r="B853" s="1" t="s">
        <v>266</v>
      </c>
      <c r="C853" s="1" t="s">
        <v>266</v>
      </c>
      <c r="D853" s="1" t="s">
        <v>256</v>
      </c>
      <c r="E853" s="1" t="s">
        <v>256</v>
      </c>
      <c r="F853" s="1" t="s">
        <v>256</v>
      </c>
      <c r="G853" s="1" t="s">
        <v>539</v>
      </c>
      <c r="H853" s="1" t="s">
        <v>206</v>
      </c>
      <c r="I853" s="1" t="s">
        <v>206</v>
      </c>
    </row>
    <row r="854" customFormat="false" ht="53" hidden="false" customHeight="true" outlineLevel="0" collapsed="false">
      <c r="A854" s="1" t="s">
        <v>266</v>
      </c>
      <c r="B854" s="1" t="s">
        <v>266</v>
      </c>
      <c r="C854" s="1" t="s">
        <v>266</v>
      </c>
      <c r="D854" s="1" t="s">
        <v>258</v>
      </c>
      <c r="E854" s="1" t="s">
        <v>258</v>
      </c>
      <c r="F854" s="1" t="s">
        <v>258</v>
      </c>
      <c r="G854" s="1" t="s">
        <v>540</v>
      </c>
      <c r="H854" s="1" t="s">
        <v>206</v>
      </c>
      <c r="I854" s="1" t="s">
        <v>206</v>
      </c>
    </row>
    <row r="855" customFormat="false" ht="53" hidden="false" customHeight="true" outlineLevel="0" collapsed="false">
      <c r="A855" s="1" t="s">
        <v>266</v>
      </c>
      <c r="B855" s="1" t="s">
        <v>266</v>
      </c>
      <c r="C855" s="1" t="s">
        <v>266</v>
      </c>
      <c r="D855" s="1" t="s">
        <v>260</v>
      </c>
      <c r="E855" s="1" t="s">
        <v>260</v>
      </c>
      <c r="F855" s="1" t="s">
        <v>260</v>
      </c>
      <c r="G855" s="1" t="s">
        <v>541</v>
      </c>
      <c r="H855" s="1" t="s">
        <v>206</v>
      </c>
      <c r="I855" s="1" t="s">
        <v>206</v>
      </c>
    </row>
    <row r="856" customFormat="false" ht="53" hidden="false" customHeight="true" outlineLevel="0" collapsed="false">
      <c r="A856" s="1" t="s">
        <v>270</v>
      </c>
      <c r="B856" s="1" t="s">
        <v>270</v>
      </c>
      <c r="C856" s="1" t="s">
        <v>270</v>
      </c>
      <c r="D856" s="1" t="s">
        <v>256</v>
      </c>
      <c r="E856" s="1" t="s">
        <v>256</v>
      </c>
      <c r="F856" s="1" t="s">
        <v>256</v>
      </c>
      <c r="G856" s="1" t="s">
        <v>542</v>
      </c>
      <c r="H856" s="1" t="s">
        <v>206</v>
      </c>
      <c r="I856" s="1" t="s">
        <v>206</v>
      </c>
    </row>
    <row r="857" customFormat="false" ht="53" hidden="false" customHeight="true" outlineLevel="0" collapsed="false">
      <c r="A857" s="1" t="s">
        <v>270</v>
      </c>
      <c r="B857" s="1" t="s">
        <v>270</v>
      </c>
      <c r="C857" s="1" t="s">
        <v>270</v>
      </c>
      <c r="D857" s="1" t="s">
        <v>258</v>
      </c>
      <c r="E857" s="1" t="s">
        <v>258</v>
      </c>
      <c r="F857" s="1" t="s">
        <v>258</v>
      </c>
      <c r="G857" s="1" t="s">
        <v>543</v>
      </c>
      <c r="H857" s="1" t="s">
        <v>206</v>
      </c>
      <c r="I857" s="1" t="s">
        <v>206</v>
      </c>
    </row>
    <row r="858" customFormat="false" ht="53" hidden="false" customHeight="true" outlineLevel="0" collapsed="false">
      <c r="A858" s="1" t="s">
        <v>270</v>
      </c>
      <c r="B858" s="1" t="s">
        <v>270</v>
      </c>
      <c r="C858" s="1" t="s">
        <v>270</v>
      </c>
      <c r="D858" s="1" t="s">
        <v>260</v>
      </c>
      <c r="E858" s="1" t="s">
        <v>260</v>
      </c>
      <c r="F858" s="1" t="s">
        <v>260</v>
      </c>
      <c r="G858" s="1" t="s">
        <v>544</v>
      </c>
      <c r="H858" s="1" t="s">
        <v>206</v>
      </c>
      <c r="I858" s="1" t="s">
        <v>206</v>
      </c>
    </row>
    <row r="859" customFormat="false" ht="53" hidden="false" customHeight="true" outlineLevel="0" collapsed="false">
      <c r="A859" s="1" t="s">
        <v>274</v>
      </c>
      <c r="B859" s="1" t="s">
        <v>274</v>
      </c>
      <c r="C859" s="1" t="s">
        <v>274</v>
      </c>
      <c r="D859" s="1" t="s">
        <v>256</v>
      </c>
      <c r="E859" s="1" t="s">
        <v>256</v>
      </c>
      <c r="F859" s="1" t="s">
        <v>256</v>
      </c>
      <c r="G859" s="1" t="s">
        <v>545</v>
      </c>
      <c r="H859" s="1" t="s">
        <v>206</v>
      </c>
      <c r="I859" s="1" t="s">
        <v>206</v>
      </c>
    </row>
    <row r="860" customFormat="false" ht="53" hidden="false" customHeight="true" outlineLevel="0" collapsed="false">
      <c r="A860" s="1" t="s">
        <v>274</v>
      </c>
      <c r="B860" s="1" t="s">
        <v>274</v>
      </c>
      <c r="C860" s="1" t="s">
        <v>274</v>
      </c>
      <c r="D860" s="1" t="s">
        <v>258</v>
      </c>
      <c r="E860" s="1" t="s">
        <v>258</v>
      </c>
      <c r="F860" s="1" t="s">
        <v>258</v>
      </c>
      <c r="G860" s="1" t="s">
        <v>546</v>
      </c>
      <c r="H860" s="1" t="s">
        <v>206</v>
      </c>
      <c r="I860" s="1" t="s">
        <v>206</v>
      </c>
    </row>
    <row r="861" customFormat="false" ht="53" hidden="false" customHeight="true" outlineLevel="0" collapsed="false">
      <c r="A861" s="1" t="s">
        <v>274</v>
      </c>
      <c r="B861" s="1" t="s">
        <v>274</v>
      </c>
      <c r="C861" s="1" t="s">
        <v>274</v>
      </c>
      <c r="D861" s="1" t="s">
        <v>260</v>
      </c>
      <c r="E861" s="1" t="s">
        <v>260</v>
      </c>
      <c r="F861" s="1" t="s">
        <v>260</v>
      </c>
      <c r="G861" s="1" t="s">
        <v>547</v>
      </c>
      <c r="H861" s="1" t="s">
        <v>206</v>
      </c>
      <c r="I861" s="1" t="s">
        <v>206</v>
      </c>
    </row>
    <row r="862" customFormat="false" ht="53" hidden="false" customHeight="true" outlineLevel="0" collapsed="false">
      <c r="A862" s="1" t="s">
        <v>278</v>
      </c>
      <c r="B862" s="1" t="s">
        <v>278</v>
      </c>
      <c r="C862" s="1" t="s">
        <v>278</v>
      </c>
      <c r="D862" s="1" t="s">
        <v>256</v>
      </c>
      <c r="E862" s="1" t="s">
        <v>256</v>
      </c>
      <c r="F862" s="1" t="s">
        <v>256</v>
      </c>
      <c r="G862" s="1" t="s">
        <v>548</v>
      </c>
      <c r="H862" s="1" t="s">
        <v>206</v>
      </c>
      <c r="I862" s="1" t="s">
        <v>206</v>
      </c>
    </row>
    <row r="863" customFormat="false" ht="53" hidden="false" customHeight="true" outlineLevel="0" collapsed="false">
      <c r="A863" s="1" t="s">
        <v>278</v>
      </c>
      <c r="B863" s="1" t="s">
        <v>278</v>
      </c>
      <c r="C863" s="1" t="s">
        <v>278</v>
      </c>
      <c r="D863" s="1" t="s">
        <v>258</v>
      </c>
      <c r="E863" s="1" t="s">
        <v>258</v>
      </c>
      <c r="F863" s="1" t="s">
        <v>258</v>
      </c>
      <c r="G863" s="1" t="s">
        <v>549</v>
      </c>
      <c r="H863" s="1" t="s">
        <v>206</v>
      </c>
      <c r="I863" s="1" t="s">
        <v>206</v>
      </c>
    </row>
    <row r="864" customFormat="false" ht="53" hidden="false" customHeight="true" outlineLevel="0" collapsed="false">
      <c r="A864" s="1" t="s">
        <v>278</v>
      </c>
      <c r="B864" s="1" t="s">
        <v>278</v>
      </c>
      <c r="C864" s="1" t="s">
        <v>278</v>
      </c>
      <c r="D864" s="1" t="s">
        <v>260</v>
      </c>
      <c r="E864" s="1" t="s">
        <v>260</v>
      </c>
      <c r="F864" s="1" t="s">
        <v>260</v>
      </c>
      <c r="G864" s="1" t="s">
        <v>550</v>
      </c>
      <c r="H864" s="1" t="s">
        <v>206</v>
      </c>
      <c r="I864" s="1" t="s">
        <v>206</v>
      </c>
    </row>
    <row r="865" customFormat="false" ht="53" hidden="false" customHeight="true" outlineLevel="0" collapsed="false">
      <c r="A865" s="1" t="s">
        <v>282</v>
      </c>
      <c r="B865" s="1" t="s">
        <v>282</v>
      </c>
      <c r="C865" s="1" t="s">
        <v>282</v>
      </c>
      <c r="D865" s="1" t="s">
        <v>256</v>
      </c>
      <c r="E865" s="1" t="s">
        <v>256</v>
      </c>
      <c r="F865" s="1" t="s">
        <v>256</v>
      </c>
      <c r="G865" s="1" t="s">
        <v>551</v>
      </c>
      <c r="H865" s="1" t="s">
        <v>206</v>
      </c>
      <c r="I865" s="1" t="s">
        <v>206</v>
      </c>
    </row>
    <row r="866" customFormat="false" ht="53" hidden="false" customHeight="true" outlineLevel="0" collapsed="false">
      <c r="A866" s="1" t="s">
        <v>282</v>
      </c>
      <c r="B866" s="1" t="s">
        <v>282</v>
      </c>
      <c r="C866" s="1" t="s">
        <v>282</v>
      </c>
      <c r="D866" s="1" t="s">
        <v>258</v>
      </c>
      <c r="E866" s="1" t="s">
        <v>258</v>
      </c>
      <c r="F866" s="1" t="s">
        <v>258</v>
      </c>
      <c r="G866" s="1" t="s">
        <v>552</v>
      </c>
      <c r="H866" s="1" t="s">
        <v>206</v>
      </c>
      <c r="I866" s="1" t="s">
        <v>206</v>
      </c>
    </row>
    <row r="867" customFormat="false" ht="53" hidden="false" customHeight="true" outlineLevel="0" collapsed="false">
      <c r="A867" s="1" t="s">
        <v>282</v>
      </c>
      <c r="B867" s="1" t="s">
        <v>282</v>
      </c>
      <c r="C867" s="1" t="s">
        <v>282</v>
      </c>
      <c r="D867" s="1" t="s">
        <v>260</v>
      </c>
      <c r="E867" s="1" t="s">
        <v>260</v>
      </c>
      <c r="F867" s="1" t="s">
        <v>260</v>
      </c>
      <c r="G867" s="1" t="s">
        <v>553</v>
      </c>
      <c r="H867" s="1" t="s">
        <v>206</v>
      </c>
      <c r="I867" s="1" t="s">
        <v>206</v>
      </c>
    </row>
    <row r="868" customFormat="false" ht="53" hidden="false" customHeight="true" outlineLevel="0" collapsed="false">
      <c r="A868" s="1" t="s">
        <v>286</v>
      </c>
      <c r="B868" s="1" t="s">
        <v>286</v>
      </c>
      <c r="C868" s="1" t="s">
        <v>286</v>
      </c>
      <c r="D868" s="1" t="s">
        <v>256</v>
      </c>
      <c r="E868" s="1" t="s">
        <v>256</v>
      </c>
      <c r="F868" s="1" t="s">
        <v>256</v>
      </c>
      <c r="G868" s="1" t="s">
        <v>554</v>
      </c>
      <c r="H868" s="1" t="s">
        <v>206</v>
      </c>
      <c r="I868" s="1" t="s">
        <v>206</v>
      </c>
    </row>
    <row r="869" customFormat="false" ht="53" hidden="false" customHeight="true" outlineLevel="0" collapsed="false">
      <c r="A869" s="1" t="s">
        <v>286</v>
      </c>
      <c r="B869" s="1" t="s">
        <v>286</v>
      </c>
      <c r="C869" s="1" t="s">
        <v>286</v>
      </c>
      <c r="D869" s="1" t="s">
        <v>258</v>
      </c>
      <c r="E869" s="1" t="s">
        <v>258</v>
      </c>
      <c r="F869" s="1" t="s">
        <v>258</v>
      </c>
      <c r="G869" s="1" t="s">
        <v>555</v>
      </c>
      <c r="H869" s="1" t="s">
        <v>206</v>
      </c>
      <c r="I869" s="1" t="s">
        <v>206</v>
      </c>
    </row>
    <row r="870" customFormat="false" ht="53" hidden="false" customHeight="true" outlineLevel="0" collapsed="false">
      <c r="A870" s="1" t="s">
        <v>286</v>
      </c>
      <c r="B870" s="1" t="s">
        <v>286</v>
      </c>
      <c r="C870" s="1" t="s">
        <v>286</v>
      </c>
      <c r="D870" s="1" t="s">
        <v>260</v>
      </c>
      <c r="E870" s="1" t="s">
        <v>260</v>
      </c>
      <c r="F870" s="1" t="s">
        <v>260</v>
      </c>
      <c r="G870" s="1" t="s">
        <v>556</v>
      </c>
      <c r="H870" s="1" t="s">
        <v>206</v>
      </c>
      <c r="I870" s="1" t="s">
        <v>206</v>
      </c>
    </row>
    <row r="871" customFormat="false" ht="53" hidden="false" customHeight="true" outlineLevel="0" collapsed="false">
      <c r="A871" s="1" t="s">
        <v>290</v>
      </c>
      <c r="B871" s="1" t="s">
        <v>290</v>
      </c>
      <c r="C871" s="1" t="s">
        <v>290</v>
      </c>
      <c r="D871" s="1" t="s">
        <v>256</v>
      </c>
      <c r="E871" s="1" t="s">
        <v>256</v>
      </c>
      <c r="F871" s="1" t="s">
        <v>256</v>
      </c>
      <c r="G871" s="1" t="s">
        <v>557</v>
      </c>
      <c r="H871" s="1" t="s">
        <v>206</v>
      </c>
      <c r="I871" s="1" t="s">
        <v>206</v>
      </c>
    </row>
    <row r="872" customFormat="false" ht="53" hidden="false" customHeight="true" outlineLevel="0" collapsed="false">
      <c r="A872" s="1" t="s">
        <v>290</v>
      </c>
      <c r="B872" s="1" t="s">
        <v>290</v>
      </c>
      <c r="C872" s="1" t="s">
        <v>290</v>
      </c>
      <c r="D872" s="1" t="s">
        <v>292</v>
      </c>
      <c r="E872" s="1" t="s">
        <v>292</v>
      </c>
      <c r="F872" s="1" t="s">
        <v>292</v>
      </c>
      <c r="G872" s="1" t="s">
        <v>558</v>
      </c>
      <c r="H872" s="1" t="s">
        <v>206</v>
      </c>
      <c r="I872" s="1" t="s">
        <v>206</v>
      </c>
    </row>
    <row r="873" customFormat="false" ht="53" hidden="false" customHeight="true" outlineLevel="0" collapsed="false">
      <c r="A873" s="1" t="s">
        <v>290</v>
      </c>
      <c r="B873" s="1" t="s">
        <v>290</v>
      </c>
      <c r="C873" s="1" t="s">
        <v>290</v>
      </c>
      <c r="D873" s="1" t="s">
        <v>294</v>
      </c>
      <c r="E873" s="1" t="s">
        <v>294</v>
      </c>
      <c r="F873" s="1" t="s">
        <v>294</v>
      </c>
      <c r="G873" s="1" t="s">
        <v>559</v>
      </c>
      <c r="H873" s="1" t="s">
        <v>206</v>
      </c>
      <c r="I873" s="1" t="s">
        <v>206</v>
      </c>
    </row>
    <row r="874" customFormat="false" ht="53" hidden="false" customHeight="true" outlineLevel="0" collapsed="false">
      <c r="A874" s="1" t="s">
        <v>296</v>
      </c>
      <c r="B874" s="1" t="s">
        <v>296</v>
      </c>
      <c r="C874" s="1" t="s">
        <v>296</v>
      </c>
      <c r="D874" s="1" t="s">
        <v>256</v>
      </c>
      <c r="E874" s="1" t="s">
        <v>256</v>
      </c>
      <c r="F874" s="1" t="s">
        <v>256</v>
      </c>
      <c r="G874" s="1" t="s">
        <v>560</v>
      </c>
      <c r="H874" s="1" t="s">
        <v>206</v>
      </c>
      <c r="I874" s="1" t="s">
        <v>206</v>
      </c>
    </row>
    <row r="875" customFormat="false" ht="53" hidden="false" customHeight="true" outlineLevel="0" collapsed="false">
      <c r="A875" s="1" t="s">
        <v>296</v>
      </c>
      <c r="B875" s="1" t="s">
        <v>296</v>
      </c>
      <c r="C875" s="1" t="s">
        <v>296</v>
      </c>
      <c r="D875" s="1" t="s">
        <v>258</v>
      </c>
      <c r="E875" s="1" t="s">
        <v>258</v>
      </c>
      <c r="F875" s="1" t="s">
        <v>258</v>
      </c>
      <c r="G875" s="1" t="s">
        <v>561</v>
      </c>
      <c r="H875" s="1" t="s">
        <v>206</v>
      </c>
      <c r="I875" s="1" t="s">
        <v>206</v>
      </c>
    </row>
    <row r="876" customFormat="false" ht="53" hidden="false" customHeight="true" outlineLevel="0" collapsed="false">
      <c r="A876" s="1" t="s">
        <v>296</v>
      </c>
      <c r="B876" s="1" t="s">
        <v>296</v>
      </c>
      <c r="C876" s="1" t="s">
        <v>296</v>
      </c>
      <c r="D876" s="1" t="s">
        <v>260</v>
      </c>
      <c r="E876" s="1" t="s">
        <v>260</v>
      </c>
      <c r="F876" s="1" t="s">
        <v>260</v>
      </c>
      <c r="G876" s="1" t="s">
        <v>562</v>
      </c>
      <c r="H876" s="1" t="s">
        <v>206</v>
      </c>
      <c r="I876" s="1" t="s">
        <v>206</v>
      </c>
    </row>
    <row r="877" customFormat="false" ht="53" hidden="false" customHeight="true" outlineLevel="0" collapsed="false">
      <c r="A877" s="1" t="s">
        <v>300</v>
      </c>
      <c r="B877" s="1" t="s">
        <v>300</v>
      </c>
      <c r="C877" s="1" t="s">
        <v>300</v>
      </c>
      <c r="D877" s="1" t="s">
        <v>256</v>
      </c>
      <c r="E877" s="1" t="s">
        <v>256</v>
      </c>
      <c r="F877" s="1" t="s">
        <v>256</v>
      </c>
      <c r="G877" s="1" t="s">
        <v>563</v>
      </c>
      <c r="H877" s="1" t="s">
        <v>206</v>
      </c>
      <c r="I877" s="1" t="s">
        <v>206</v>
      </c>
    </row>
    <row r="878" customFormat="false" ht="53" hidden="false" customHeight="true" outlineLevel="0" collapsed="false">
      <c r="A878" s="1" t="s">
        <v>300</v>
      </c>
      <c r="B878" s="1" t="s">
        <v>300</v>
      </c>
      <c r="C878" s="1" t="s">
        <v>300</v>
      </c>
      <c r="D878" s="1" t="s">
        <v>258</v>
      </c>
      <c r="E878" s="1" t="s">
        <v>258</v>
      </c>
      <c r="F878" s="1" t="s">
        <v>258</v>
      </c>
      <c r="G878" s="1" t="s">
        <v>564</v>
      </c>
      <c r="H878" s="1" t="s">
        <v>206</v>
      </c>
      <c r="I878" s="1" t="s">
        <v>206</v>
      </c>
    </row>
    <row r="879" customFormat="false" ht="53" hidden="false" customHeight="true" outlineLevel="0" collapsed="false">
      <c r="A879" s="1" t="s">
        <v>300</v>
      </c>
      <c r="B879" s="1" t="s">
        <v>300</v>
      </c>
      <c r="C879" s="1" t="s">
        <v>300</v>
      </c>
      <c r="D879" s="1" t="s">
        <v>260</v>
      </c>
      <c r="E879" s="1" t="s">
        <v>260</v>
      </c>
      <c r="F879" s="1" t="s">
        <v>260</v>
      </c>
      <c r="G879" s="1" t="s">
        <v>565</v>
      </c>
      <c r="H879" s="1" t="s">
        <v>206</v>
      </c>
      <c r="I879" s="1" t="s">
        <v>206</v>
      </c>
    </row>
    <row r="880" customFormat="false" ht="27" hidden="false" customHeight="true" outlineLevel="0" collapsed="false">
      <c r="A880" s="1"/>
      <c r="B880" s="1"/>
      <c r="C880" s="1"/>
      <c r="D880" s="1"/>
      <c r="E880" s="1"/>
      <c r="F880" s="1"/>
      <c r="G880" s="1"/>
      <c r="H880" s="1"/>
      <c r="I880" s="1"/>
    </row>
    <row r="881" customFormat="false" ht="31" hidden="false" customHeight="true" outlineLevel="0" collapsed="false">
      <c r="A881" s="10" t="s">
        <v>304</v>
      </c>
      <c r="B881" s="10" t="s">
        <v>304</v>
      </c>
      <c r="C881" s="10" t="s">
        <v>304</v>
      </c>
      <c r="D881" s="10" t="s">
        <v>304</v>
      </c>
      <c r="E881" s="10" t="s">
        <v>304</v>
      </c>
      <c r="F881" s="10" t="s">
        <v>304</v>
      </c>
      <c r="G881" s="10" t="s">
        <v>304</v>
      </c>
      <c r="H881" s="10" t="s">
        <v>304</v>
      </c>
      <c r="I881" s="1"/>
    </row>
    <row r="882" customFormat="false" ht="28" hidden="false" customHeight="true" outlineLevel="0" collapsed="false">
      <c r="A882" s="4" t="s">
        <v>305</v>
      </c>
      <c r="B882" s="4" t="s">
        <v>305</v>
      </c>
      <c r="C882" s="4" t="s">
        <v>305</v>
      </c>
      <c r="D882" s="4" t="s">
        <v>305</v>
      </c>
      <c r="E882" s="4" t="s">
        <v>305</v>
      </c>
      <c r="F882" s="4" t="s">
        <v>305</v>
      </c>
      <c r="G882" s="4" t="s">
        <v>305</v>
      </c>
      <c r="H882" s="4" t="s">
        <v>305</v>
      </c>
      <c r="I882" s="4" t="s">
        <v>305</v>
      </c>
    </row>
    <row r="883" customFormat="false" ht="27" hidden="false" customHeight="true" outlineLevel="0" collapsed="false">
      <c r="A883" s="1"/>
      <c r="B883" s="1"/>
      <c r="C883" s="1"/>
      <c r="D883" s="1"/>
      <c r="E883" s="1"/>
      <c r="F883" s="1"/>
      <c r="G883" s="1"/>
      <c r="H883" s="1"/>
      <c r="I883" s="1"/>
    </row>
    <row r="884" customFormat="false" ht="27" hidden="false" customHeight="true" outlineLevel="0" collapsed="false">
      <c r="A884" s="1"/>
      <c r="B884" s="1"/>
      <c r="C884" s="1"/>
      <c r="D884" s="1"/>
      <c r="E884" s="1"/>
      <c r="F884" s="1"/>
      <c r="G884" s="1"/>
      <c r="H884" s="1"/>
      <c r="I884" s="1"/>
    </row>
    <row r="885" customFormat="false" ht="27" hidden="false" customHeight="true" outlineLevel="0" collapsed="false">
      <c r="A885" s="1"/>
      <c r="B885" s="1"/>
      <c r="C885" s="1"/>
      <c r="D885" s="1"/>
      <c r="E885" s="1"/>
      <c r="F885" s="1"/>
      <c r="G885" s="1"/>
      <c r="H885" s="1"/>
      <c r="I885" s="1"/>
    </row>
    <row r="886" customFormat="false" ht="35" hidden="false" customHeight="true" outlineLevel="0" collapsed="false">
      <c r="A886" s="2" t="s">
        <v>566</v>
      </c>
      <c r="B886" s="2" t="s">
        <v>566</v>
      </c>
      <c r="C886" s="2" t="s">
        <v>566</v>
      </c>
      <c r="D886" s="2" t="s">
        <v>566</v>
      </c>
      <c r="E886" s="2" t="s">
        <v>566</v>
      </c>
      <c r="F886" s="2" t="s">
        <v>566</v>
      </c>
      <c r="G886" s="2" t="s">
        <v>566</v>
      </c>
      <c r="H886" s="2" t="s">
        <v>566</v>
      </c>
      <c r="I886" s="3" t="str">
        <f aca="false">HYPERLINK("#'Главная'!A18","На главную")</f>
        <v>На главную</v>
      </c>
    </row>
    <row r="887" customFormat="false" ht="28" hidden="false" customHeight="true" outlineLevel="0" collapsed="false">
      <c r="A887" s="4" t="s">
        <v>206</v>
      </c>
      <c r="B887" s="4" t="s">
        <v>206</v>
      </c>
      <c r="C887" s="4" t="s">
        <v>206</v>
      </c>
      <c r="D887" s="4" t="s">
        <v>206</v>
      </c>
      <c r="E887" s="4" t="s">
        <v>206</v>
      </c>
      <c r="F887" s="4" t="s">
        <v>206</v>
      </c>
      <c r="G887" s="4" t="s">
        <v>206</v>
      </c>
      <c r="H887" s="4" t="s">
        <v>206</v>
      </c>
      <c r="I887" s="4" t="s">
        <v>206</v>
      </c>
    </row>
    <row r="888" customFormat="false" ht="27" hidden="false" customHeight="true" outlineLevel="0" collapsed="false">
      <c r="A888" s="3" t="str">
        <f aca="false">HYPERLINK("#'Главная'!A18","Список моделей")</f>
        <v>Список моделей</v>
      </c>
      <c r="B888" s="1"/>
      <c r="C888" s="3" t="str">
        <f aca="false">HYPERLINK("#'Данные моделей'!A889","Характеристики")</f>
        <v>Характеристики</v>
      </c>
      <c r="D888" s="1"/>
      <c r="E888" s="1"/>
      <c r="F888" s="3" t="str">
        <f aca="false">HYPERLINK("#'Данные моделей'!A925","Рабочие точки")</f>
        <v>Рабочие точки</v>
      </c>
      <c r="G888" s="1"/>
      <c r="H888" s="3" t="str">
        <f aca="false">HYPERLINK("#'Данные моделей'!A961","Карты")</f>
        <v>Карты</v>
      </c>
      <c r="I888" s="1"/>
    </row>
    <row r="889" customFormat="false" ht="31" hidden="false" customHeight="true" outlineLevel="0" collapsed="false">
      <c r="A889" s="10" t="s">
        <v>9</v>
      </c>
      <c r="B889" s="10" t="s">
        <v>9</v>
      </c>
      <c r="C889" s="10" t="s">
        <v>9</v>
      </c>
      <c r="D889" s="10" t="s">
        <v>9</v>
      </c>
      <c r="E889" s="10" t="s">
        <v>9</v>
      </c>
      <c r="F889" s="10" t="s">
        <v>9</v>
      </c>
      <c r="G889" s="10" t="s">
        <v>9</v>
      </c>
      <c r="H889" s="10" t="s">
        <v>9</v>
      </c>
      <c r="I889" s="1"/>
    </row>
    <row r="890" customFormat="false" ht="28" hidden="false" customHeight="true" outlineLevel="0" collapsed="false">
      <c r="A890" s="11" t="s">
        <v>207</v>
      </c>
      <c r="B890" s="11" t="s">
        <v>207</v>
      </c>
      <c r="C890" s="11" t="s">
        <v>207</v>
      </c>
      <c r="D890" s="11" t="s">
        <v>207</v>
      </c>
      <c r="E890" s="11" t="s">
        <v>208</v>
      </c>
      <c r="F890" s="11" t="s">
        <v>208</v>
      </c>
      <c r="G890" s="11" t="s">
        <v>208</v>
      </c>
      <c r="H890" s="11"/>
      <c r="I890" s="11"/>
    </row>
    <row r="891" customFormat="false" ht="28" hidden="false" customHeight="true" outlineLevel="0" collapsed="false">
      <c r="A891" s="11" t="s">
        <v>8</v>
      </c>
      <c r="B891" s="11" t="s">
        <v>8</v>
      </c>
      <c r="C891" s="11" t="s">
        <v>8</v>
      </c>
      <c r="D891" s="11" t="s">
        <v>8</v>
      </c>
      <c r="E891" s="11" t="s">
        <v>28</v>
      </c>
      <c r="F891" s="11" t="s">
        <v>28</v>
      </c>
      <c r="G891" s="11" t="s">
        <v>28</v>
      </c>
      <c r="H891" s="11"/>
      <c r="I891" s="11"/>
    </row>
    <row r="892" customFormat="false" ht="28" hidden="false" customHeight="true" outlineLevel="0" collapsed="false">
      <c r="A892" s="11" t="s">
        <v>209</v>
      </c>
      <c r="B892" s="11" t="s">
        <v>209</v>
      </c>
      <c r="C892" s="11" t="s">
        <v>209</v>
      </c>
      <c r="D892" s="11" t="s">
        <v>209</v>
      </c>
      <c r="E892" s="11" t="s">
        <v>567</v>
      </c>
      <c r="F892" s="11" t="s">
        <v>567</v>
      </c>
      <c r="G892" s="11" t="s">
        <v>567</v>
      </c>
      <c r="H892" s="11"/>
      <c r="I892" s="11"/>
    </row>
    <row r="893" customFormat="false" ht="28" hidden="false" customHeight="true" outlineLevel="0" collapsed="false">
      <c r="A893" s="11" t="s">
        <v>211</v>
      </c>
      <c r="B893" s="11" t="s">
        <v>211</v>
      </c>
      <c r="C893" s="11" t="s">
        <v>211</v>
      </c>
      <c r="D893" s="11" t="s">
        <v>211</v>
      </c>
      <c r="E893" s="11" t="n">
        <v>280</v>
      </c>
      <c r="F893" s="11" t="n">
        <v>280</v>
      </c>
      <c r="G893" s="11" t="n">
        <v>280</v>
      </c>
      <c r="H893" s="11"/>
      <c r="I893" s="11"/>
    </row>
    <row r="894" customFormat="false" ht="28" hidden="false" customHeight="true" outlineLevel="0" collapsed="false">
      <c r="A894" s="11" t="s">
        <v>8</v>
      </c>
      <c r="B894" s="11" t="s">
        <v>8</v>
      </c>
      <c r="C894" s="11" t="s">
        <v>8</v>
      </c>
      <c r="D894" s="11" t="s">
        <v>8</v>
      </c>
      <c r="E894" s="11" t="s">
        <v>28</v>
      </c>
      <c r="F894" s="11" t="s">
        <v>28</v>
      </c>
      <c r="G894" s="11" t="s">
        <v>28</v>
      </c>
      <c r="H894" s="11"/>
      <c r="I894" s="11"/>
    </row>
    <row r="895" customFormat="false" ht="28" hidden="false" customHeight="true" outlineLevel="0" collapsed="false">
      <c r="A895" s="11" t="s">
        <v>212</v>
      </c>
      <c r="B895" s="11" t="s">
        <v>212</v>
      </c>
      <c r="C895" s="11" t="s">
        <v>212</v>
      </c>
      <c r="D895" s="11" t="s">
        <v>212</v>
      </c>
      <c r="E895" s="11" t="n">
        <v>18</v>
      </c>
      <c r="F895" s="11" t="n">
        <v>18</v>
      </c>
      <c r="G895" s="11" t="n">
        <v>18</v>
      </c>
      <c r="H895" s="11"/>
      <c r="I895" s="11"/>
    </row>
    <row r="896" customFormat="false" ht="28" hidden="false" customHeight="true" outlineLevel="0" collapsed="false">
      <c r="A896" s="11" t="s">
        <v>213</v>
      </c>
      <c r="B896" s="11" t="s">
        <v>213</v>
      </c>
      <c r="C896" s="11" t="s">
        <v>213</v>
      </c>
      <c r="D896" s="11" t="s">
        <v>213</v>
      </c>
      <c r="E896" s="11" t="n">
        <v>25</v>
      </c>
      <c r="F896" s="11" t="n">
        <v>25</v>
      </c>
      <c r="G896" s="11" t="n">
        <v>25</v>
      </c>
      <c r="H896" s="11"/>
      <c r="I896" s="11"/>
    </row>
    <row r="897" customFormat="false" ht="28" hidden="false" customHeight="true" outlineLevel="0" collapsed="false">
      <c r="A897" s="11" t="s">
        <v>214</v>
      </c>
      <c r="B897" s="11" t="s">
        <v>214</v>
      </c>
      <c r="C897" s="11" t="s">
        <v>214</v>
      </c>
      <c r="D897" s="11" t="s">
        <v>214</v>
      </c>
      <c r="E897" s="11" t="s">
        <v>215</v>
      </c>
      <c r="F897" s="11" t="s">
        <v>215</v>
      </c>
      <c r="G897" s="11" t="s">
        <v>215</v>
      </c>
      <c r="H897" s="11"/>
      <c r="I897" s="11"/>
    </row>
    <row r="898" customFormat="false" ht="28" hidden="false" customHeight="true" outlineLevel="0" collapsed="false">
      <c r="A898" s="11" t="s">
        <v>216</v>
      </c>
      <c r="B898" s="11" t="s">
        <v>216</v>
      </c>
      <c r="C898" s="11" t="s">
        <v>216</v>
      </c>
      <c r="D898" s="11" t="s">
        <v>216</v>
      </c>
      <c r="E898" s="11" t="n">
        <v>6.88</v>
      </c>
      <c r="F898" s="11" t="n">
        <v>6.88</v>
      </c>
      <c r="G898" s="11" t="n">
        <v>6.88</v>
      </c>
      <c r="H898" s="11"/>
      <c r="I898" s="11"/>
    </row>
    <row r="899" customFormat="false" ht="28" hidden="false" customHeight="true" outlineLevel="0" collapsed="false">
      <c r="A899" s="11" t="s">
        <v>217</v>
      </c>
      <c r="B899" s="11" t="s">
        <v>217</v>
      </c>
      <c r="C899" s="11" t="s">
        <v>217</v>
      </c>
      <c r="D899" s="11" t="s">
        <v>217</v>
      </c>
      <c r="E899" s="11" t="s">
        <v>218</v>
      </c>
      <c r="F899" s="11" t="s">
        <v>218</v>
      </c>
      <c r="G899" s="11" t="s">
        <v>218</v>
      </c>
      <c r="H899" s="11"/>
      <c r="I899" s="11"/>
    </row>
    <row r="900" customFormat="false" ht="28" hidden="false" customHeight="true" outlineLevel="0" collapsed="false">
      <c r="A900" s="11" t="s">
        <v>219</v>
      </c>
      <c r="B900" s="11" t="s">
        <v>219</v>
      </c>
      <c r="C900" s="11" t="s">
        <v>219</v>
      </c>
      <c r="D900" s="11" t="s">
        <v>219</v>
      </c>
      <c r="E900" s="11" t="s">
        <v>220</v>
      </c>
      <c r="F900" s="11" t="s">
        <v>220</v>
      </c>
      <c r="G900" s="11" t="s">
        <v>220</v>
      </c>
      <c r="H900" s="11"/>
      <c r="I900" s="11"/>
    </row>
    <row r="901" customFormat="false" ht="28" hidden="false" customHeight="true" outlineLevel="0" collapsed="false">
      <c r="A901" s="11" t="s">
        <v>221</v>
      </c>
      <c r="B901" s="11" t="s">
        <v>221</v>
      </c>
      <c r="C901" s="11" t="s">
        <v>221</v>
      </c>
      <c r="D901" s="11" t="s">
        <v>221</v>
      </c>
      <c r="E901" s="11" t="s">
        <v>567</v>
      </c>
      <c r="F901" s="11" t="s">
        <v>567</v>
      </c>
      <c r="G901" s="11" t="s">
        <v>567</v>
      </c>
      <c r="H901" s="11"/>
      <c r="I901" s="11"/>
    </row>
    <row r="902" customFormat="false" ht="28" hidden="false" customHeight="true" outlineLevel="0" collapsed="false">
      <c r="A902" s="11" t="s">
        <v>222</v>
      </c>
      <c r="B902" s="11" t="s">
        <v>222</v>
      </c>
      <c r="C902" s="11" t="s">
        <v>222</v>
      </c>
      <c r="D902" s="11" t="s">
        <v>222</v>
      </c>
      <c r="E902" s="11" t="n">
        <v>280</v>
      </c>
      <c r="F902" s="11" t="n">
        <v>280</v>
      </c>
      <c r="G902" s="11" t="n">
        <v>280</v>
      </c>
      <c r="H902" s="11"/>
      <c r="I902" s="11"/>
    </row>
    <row r="903" customFormat="false" ht="28" hidden="false" customHeight="true" outlineLevel="0" collapsed="false">
      <c r="A903" s="11" t="s">
        <v>223</v>
      </c>
      <c r="B903" s="11" t="s">
        <v>223</v>
      </c>
      <c r="C903" s="11" t="s">
        <v>223</v>
      </c>
      <c r="D903" s="11" t="s">
        <v>223</v>
      </c>
      <c r="E903" s="11" t="n">
        <v>25.23</v>
      </c>
      <c r="F903" s="11" t="n">
        <v>25.23</v>
      </c>
      <c r="G903" s="11" t="n">
        <v>25.23</v>
      </c>
      <c r="H903" s="11"/>
      <c r="I903" s="11"/>
    </row>
    <row r="904" customFormat="false" ht="28" hidden="false" customHeight="true" outlineLevel="0" collapsed="false">
      <c r="A904" s="11" t="s">
        <v>224</v>
      </c>
      <c r="B904" s="11" t="s">
        <v>224</v>
      </c>
      <c r="C904" s="11" t="s">
        <v>224</v>
      </c>
      <c r="D904" s="11" t="s">
        <v>224</v>
      </c>
      <c r="E904" s="11" t="s">
        <v>568</v>
      </c>
      <c r="F904" s="11" t="s">
        <v>568</v>
      </c>
      <c r="G904" s="11" t="s">
        <v>568</v>
      </c>
      <c r="H904" s="11"/>
      <c r="I904" s="11"/>
    </row>
    <row r="905" customFormat="false" ht="28" hidden="false" customHeight="true" outlineLevel="0" collapsed="false">
      <c r="A905" s="11" t="s">
        <v>226</v>
      </c>
      <c r="B905" s="11" t="s">
        <v>226</v>
      </c>
      <c r="C905" s="11" t="s">
        <v>226</v>
      </c>
      <c r="D905" s="11" t="s">
        <v>226</v>
      </c>
      <c r="E905" s="11" t="n">
        <v>4.74</v>
      </c>
      <c r="F905" s="11" t="n">
        <v>4.74</v>
      </c>
      <c r="G905" s="11" t="n">
        <v>4.74</v>
      </c>
      <c r="H905" s="11"/>
      <c r="I905" s="11"/>
    </row>
    <row r="906" customFormat="false" ht="28" hidden="false" customHeight="true" outlineLevel="0" collapsed="false">
      <c r="A906" s="11" t="s">
        <v>227</v>
      </c>
      <c r="B906" s="11" t="s">
        <v>227</v>
      </c>
      <c r="C906" s="11" t="s">
        <v>227</v>
      </c>
      <c r="D906" s="11" t="s">
        <v>227</v>
      </c>
      <c r="E906" s="11" t="s">
        <v>228</v>
      </c>
      <c r="F906" s="11" t="s">
        <v>228</v>
      </c>
      <c r="G906" s="11" t="s">
        <v>228</v>
      </c>
      <c r="H906" s="11"/>
      <c r="I906" s="11"/>
    </row>
    <row r="907" customFormat="false" ht="28" hidden="false" customHeight="true" outlineLevel="0" collapsed="false">
      <c r="A907" s="11" t="s">
        <v>229</v>
      </c>
      <c r="B907" s="11" t="s">
        <v>229</v>
      </c>
      <c r="C907" s="11" t="s">
        <v>229</v>
      </c>
      <c r="D907" s="11" t="s">
        <v>229</v>
      </c>
      <c r="E907" s="11" t="n">
        <v>51</v>
      </c>
      <c r="F907" s="11" t="n">
        <v>51</v>
      </c>
      <c r="G907" s="11" t="n">
        <v>51</v>
      </c>
      <c r="H907" s="11"/>
      <c r="I907" s="11"/>
    </row>
    <row r="908" customFormat="false" ht="28" hidden="false" customHeight="true" outlineLevel="0" collapsed="false">
      <c r="A908" s="11" t="s">
        <v>230</v>
      </c>
      <c r="B908" s="11" t="s">
        <v>230</v>
      </c>
      <c r="C908" s="11" t="s">
        <v>230</v>
      </c>
      <c r="D908" s="11" t="s">
        <v>230</v>
      </c>
      <c r="E908" s="11" t="n">
        <v>41.5</v>
      </c>
      <c r="F908" s="11" t="n">
        <v>41.5</v>
      </c>
      <c r="G908" s="11" t="n">
        <v>41.5</v>
      </c>
      <c r="H908" s="11"/>
      <c r="I908" s="11"/>
    </row>
    <row r="909" customFormat="false" ht="28" hidden="false" customHeight="true" outlineLevel="0" collapsed="false">
      <c r="A909" s="11" t="s">
        <v>231</v>
      </c>
      <c r="B909" s="11" t="s">
        <v>231</v>
      </c>
      <c r="C909" s="11" t="s">
        <v>231</v>
      </c>
      <c r="D909" s="11" t="s">
        <v>231</v>
      </c>
      <c r="E909" s="11" t="n">
        <v>37</v>
      </c>
      <c r="F909" s="11" t="n">
        <v>37</v>
      </c>
      <c r="G909" s="11" t="n">
        <v>37</v>
      </c>
      <c r="H909" s="11"/>
      <c r="I909" s="11"/>
    </row>
    <row r="910" customFormat="false" ht="28" hidden="false" customHeight="true" outlineLevel="0" collapsed="false">
      <c r="A910" s="11" t="s">
        <v>232</v>
      </c>
      <c r="B910" s="11" t="s">
        <v>232</v>
      </c>
      <c r="C910" s="11" t="s">
        <v>232</v>
      </c>
      <c r="D910" s="11" t="s">
        <v>232</v>
      </c>
      <c r="E910" s="11" t="n">
        <v>65</v>
      </c>
      <c r="F910" s="11" t="n">
        <v>65</v>
      </c>
      <c r="G910" s="11" t="n">
        <v>65</v>
      </c>
      <c r="H910" s="11"/>
      <c r="I910" s="11"/>
    </row>
    <row r="911" customFormat="false" ht="28" hidden="false" customHeight="true" outlineLevel="0" collapsed="false">
      <c r="A911" s="11" t="s">
        <v>233</v>
      </c>
      <c r="B911" s="11" t="s">
        <v>233</v>
      </c>
      <c r="C911" s="11" t="s">
        <v>233</v>
      </c>
      <c r="D911" s="11" t="s">
        <v>233</v>
      </c>
      <c r="E911" s="11" t="n">
        <v>23.25</v>
      </c>
      <c r="F911" s="11" t="n">
        <v>23.25</v>
      </c>
      <c r="G911" s="11" t="n">
        <v>23.25</v>
      </c>
      <c r="H911" s="11"/>
      <c r="I911" s="11"/>
    </row>
    <row r="912" customFormat="false" ht="28" hidden="false" customHeight="true" outlineLevel="0" collapsed="false">
      <c r="A912" s="11" t="s">
        <v>234</v>
      </c>
      <c r="B912" s="11" t="s">
        <v>234</v>
      </c>
      <c r="C912" s="11" t="s">
        <v>234</v>
      </c>
      <c r="D912" s="11" t="s">
        <v>234</v>
      </c>
      <c r="E912" s="11" t="s">
        <v>384</v>
      </c>
      <c r="F912" s="11" t="s">
        <v>384</v>
      </c>
      <c r="G912" s="11" t="s">
        <v>384</v>
      </c>
      <c r="H912" s="11"/>
      <c r="I912" s="11"/>
    </row>
    <row r="913" customFormat="false" ht="28" hidden="false" customHeight="true" outlineLevel="0" collapsed="false">
      <c r="A913" s="11" t="s">
        <v>236</v>
      </c>
      <c r="B913" s="11" t="s">
        <v>236</v>
      </c>
      <c r="C913" s="11" t="s">
        <v>236</v>
      </c>
      <c r="D913" s="11" t="s">
        <v>236</v>
      </c>
      <c r="E913" s="11" t="n">
        <v>3.67</v>
      </c>
      <c r="F913" s="11" t="n">
        <v>3.67</v>
      </c>
      <c r="G913" s="11" t="n">
        <v>3.67</v>
      </c>
      <c r="H913" s="11"/>
      <c r="I913" s="11"/>
    </row>
    <row r="914" customFormat="false" ht="28" hidden="false" customHeight="true" outlineLevel="0" collapsed="false">
      <c r="A914" s="11" t="s">
        <v>237</v>
      </c>
      <c r="B914" s="11" t="s">
        <v>237</v>
      </c>
      <c r="C914" s="11" t="s">
        <v>237</v>
      </c>
      <c r="D914" s="11" t="s">
        <v>237</v>
      </c>
      <c r="E914" s="11" t="s">
        <v>238</v>
      </c>
      <c r="F914" s="11" t="s">
        <v>238</v>
      </c>
      <c r="G914" s="11" t="s">
        <v>238</v>
      </c>
      <c r="H914" s="11"/>
      <c r="I914" s="11"/>
    </row>
    <row r="915" customFormat="false" ht="28" hidden="false" customHeight="true" outlineLevel="0" collapsed="false">
      <c r="A915" s="11" t="s">
        <v>239</v>
      </c>
      <c r="B915" s="11" t="s">
        <v>239</v>
      </c>
      <c r="C915" s="11" t="s">
        <v>239</v>
      </c>
      <c r="D915" s="11" t="s">
        <v>239</v>
      </c>
      <c r="E915" s="11" t="n">
        <v>52</v>
      </c>
      <c r="F915" s="11" t="n">
        <v>52</v>
      </c>
      <c r="G915" s="11" t="n">
        <v>52</v>
      </c>
      <c r="H915" s="11"/>
      <c r="I915" s="11"/>
    </row>
    <row r="916" customFormat="false" ht="28" hidden="false" customHeight="true" outlineLevel="0" collapsed="false">
      <c r="A916" s="11" t="s">
        <v>240</v>
      </c>
      <c r="B916" s="11" t="s">
        <v>240</v>
      </c>
      <c r="C916" s="11" t="s">
        <v>240</v>
      </c>
      <c r="D916" s="11" t="s">
        <v>240</v>
      </c>
      <c r="E916" s="11" t="n">
        <v>42.5</v>
      </c>
      <c r="F916" s="11" t="n">
        <v>42.5</v>
      </c>
      <c r="G916" s="11" t="n">
        <v>42.5</v>
      </c>
      <c r="H916" s="11"/>
      <c r="I916" s="11"/>
    </row>
    <row r="917" customFormat="false" ht="28" hidden="false" customHeight="true" outlineLevel="0" collapsed="false">
      <c r="A917" s="11" t="s">
        <v>241</v>
      </c>
      <c r="B917" s="11" t="s">
        <v>241</v>
      </c>
      <c r="C917" s="11" t="s">
        <v>241</v>
      </c>
      <c r="D917" s="11" t="s">
        <v>241</v>
      </c>
      <c r="E917" s="11" t="n">
        <v>38</v>
      </c>
      <c r="F917" s="11" t="n">
        <v>38</v>
      </c>
      <c r="G917" s="11" t="n">
        <v>38</v>
      </c>
      <c r="H917" s="11"/>
      <c r="I917" s="11"/>
    </row>
    <row r="918" customFormat="false" ht="28" hidden="false" customHeight="true" outlineLevel="0" collapsed="false">
      <c r="A918" s="11" t="s">
        <v>242</v>
      </c>
      <c r="B918" s="11" t="s">
        <v>242</v>
      </c>
      <c r="C918" s="11" t="s">
        <v>242</v>
      </c>
      <c r="D918" s="11" t="s">
        <v>242</v>
      </c>
      <c r="E918" s="11" t="n">
        <v>66</v>
      </c>
      <c r="F918" s="11" t="n">
        <v>66</v>
      </c>
      <c r="G918" s="11" t="n">
        <v>66</v>
      </c>
      <c r="H918" s="11"/>
      <c r="I918" s="11"/>
    </row>
    <row r="919" customFormat="false" ht="28" hidden="false" customHeight="true" outlineLevel="0" collapsed="false">
      <c r="A919" s="11" t="s">
        <v>243</v>
      </c>
      <c r="B919" s="11" t="s">
        <v>243</v>
      </c>
      <c r="C919" s="11" t="s">
        <v>243</v>
      </c>
      <c r="D919" s="11" t="s">
        <v>243</v>
      </c>
      <c r="E919" s="11" t="n">
        <v>3</v>
      </c>
      <c r="F919" s="11" t="n">
        <v>3</v>
      </c>
      <c r="G919" s="11" t="n">
        <v>3</v>
      </c>
      <c r="H919" s="11"/>
      <c r="I919" s="11"/>
    </row>
    <row r="920" customFormat="false" ht="28" hidden="false" customHeight="true" outlineLevel="0" collapsed="false">
      <c r="A920" s="11" t="s">
        <v>244</v>
      </c>
      <c r="B920" s="11" t="s">
        <v>244</v>
      </c>
      <c r="C920" s="11" t="s">
        <v>244</v>
      </c>
      <c r="D920" s="11" t="s">
        <v>244</v>
      </c>
      <c r="E920" s="11" t="n">
        <v>35</v>
      </c>
      <c r="F920" s="11" t="n">
        <v>35</v>
      </c>
      <c r="G920" s="11" t="n">
        <v>35</v>
      </c>
      <c r="H920" s="11"/>
      <c r="I920" s="11"/>
    </row>
    <row r="921" customFormat="false" ht="28" hidden="false" customHeight="true" outlineLevel="0" collapsed="false">
      <c r="A921" s="11" t="s">
        <v>245</v>
      </c>
      <c r="B921" s="11" t="s">
        <v>245</v>
      </c>
      <c r="C921" s="11" t="s">
        <v>245</v>
      </c>
      <c r="D921" s="11" t="s">
        <v>245</v>
      </c>
      <c r="E921" s="11" t="s">
        <v>569</v>
      </c>
      <c r="F921" s="11" t="s">
        <v>569</v>
      </c>
      <c r="G921" s="11" t="s">
        <v>569</v>
      </c>
      <c r="H921" s="11"/>
      <c r="I921" s="11"/>
    </row>
    <row r="922" customFormat="false" ht="28" hidden="false" customHeight="true" outlineLevel="0" collapsed="false">
      <c r="A922" s="11" t="s">
        <v>247</v>
      </c>
      <c r="B922" s="11" t="s">
        <v>247</v>
      </c>
      <c r="C922" s="11" t="s">
        <v>247</v>
      </c>
      <c r="D922" s="11" t="s">
        <v>247</v>
      </c>
      <c r="E922" s="11" t="s">
        <v>570</v>
      </c>
      <c r="F922" s="11" t="s">
        <v>570</v>
      </c>
      <c r="G922" s="11" t="s">
        <v>570</v>
      </c>
      <c r="H922" s="11"/>
      <c r="I922" s="11"/>
    </row>
    <row r="923" customFormat="false" ht="28" hidden="false" customHeight="true" outlineLevel="0" collapsed="false">
      <c r="A923" s="11" t="s">
        <v>249</v>
      </c>
      <c r="B923" s="11" t="s">
        <v>249</v>
      </c>
      <c r="C923" s="11" t="s">
        <v>249</v>
      </c>
      <c r="D923" s="11" t="s">
        <v>249</v>
      </c>
      <c r="E923" s="11" t="n">
        <v>300</v>
      </c>
      <c r="F923" s="11" t="n">
        <v>300</v>
      </c>
      <c r="G923" s="11" t="n">
        <v>300</v>
      </c>
      <c r="H923" s="11"/>
      <c r="I923" s="11"/>
    </row>
    <row r="924" customFormat="false" ht="27" hidden="false" customHeight="true" outlineLevel="0" collapsed="false">
      <c r="A924" s="1"/>
      <c r="B924" s="1"/>
      <c r="C924" s="1"/>
      <c r="D924" s="1"/>
      <c r="E924" s="1"/>
      <c r="F924" s="1"/>
      <c r="G924" s="1"/>
      <c r="H924" s="1"/>
      <c r="I924" s="1"/>
    </row>
    <row r="925" customFormat="false" ht="31" hidden="false" customHeight="true" outlineLevel="0" collapsed="false">
      <c r="A925" s="10" t="s">
        <v>250</v>
      </c>
      <c r="B925" s="10" t="s">
        <v>250</v>
      </c>
      <c r="C925" s="10" t="s">
        <v>250</v>
      </c>
      <c r="D925" s="10" t="s">
        <v>250</v>
      </c>
      <c r="E925" s="10" t="s">
        <v>250</v>
      </c>
      <c r="F925" s="10" t="s">
        <v>250</v>
      </c>
      <c r="G925" s="10" t="s">
        <v>250</v>
      </c>
      <c r="H925" s="10" t="s">
        <v>250</v>
      </c>
      <c r="I925" s="3" t="str">
        <f aca="false">HYPERLINK("#'Главная'!A18","На главную")</f>
        <v>На главную</v>
      </c>
    </row>
    <row r="926" customFormat="false" ht="34" hidden="false" customHeight="true" outlineLevel="0" collapsed="false">
      <c r="A926" s="12" t="s">
        <v>251</v>
      </c>
      <c r="B926" s="12" t="s">
        <v>251</v>
      </c>
      <c r="C926" s="12" t="s">
        <v>251</v>
      </c>
      <c r="D926" s="12" t="s">
        <v>252</v>
      </c>
      <c r="E926" s="12" t="s">
        <v>252</v>
      </c>
      <c r="F926" s="12" t="s">
        <v>252</v>
      </c>
      <c r="G926" s="12" t="s">
        <v>253</v>
      </c>
      <c r="H926" s="12" t="s">
        <v>254</v>
      </c>
      <c r="I926" s="12" t="s">
        <v>254</v>
      </c>
    </row>
    <row r="927" customFormat="false" ht="53" hidden="false" customHeight="true" outlineLevel="0" collapsed="false">
      <c r="A927" s="1" t="s">
        <v>255</v>
      </c>
      <c r="B927" s="1" t="s">
        <v>255</v>
      </c>
      <c r="C927" s="1" t="s">
        <v>255</v>
      </c>
      <c r="D927" s="1" t="s">
        <v>256</v>
      </c>
      <c r="E927" s="1" t="s">
        <v>256</v>
      </c>
      <c r="F927" s="1" t="s">
        <v>256</v>
      </c>
      <c r="G927" s="1" t="s">
        <v>571</v>
      </c>
      <c r="H927" s="1" t="s">
        <v>206</v>
      </c>
      <c r="I927" s="1" t="s">
        <v>206</v>
      </c>
    </row>
    <row r="928" customFormat="false" ht="53" hidden="false" customHeight="true" outlineLevel="0" collapsed="false">
      <c r="A928" s="1" t="s">
        <v>255</v>
      </c>
      <c r="B928" s="1" t="s">
        <v>255</v>
      </c>
      <c r="C928" s="1" t="s">
        <v>255</v>
      </c>
      <c r="D928" s="1" t="s">
        <v>258</v>
      </c>
      <c r="E928" s="1" t="s">
        <v>258</v>
      </c>
      <c r="F928" s="1" t="s">
        <v>258</v>
      </c>
      <c r="G928" s="1" t="s">
        <v>572</v>
      </c>
      <c r="H928" s="1" t="s">
        <v>206</v>
      </c>
      <c r="I928" s="1" t="s">
        <v>206</v>
      </c>
    </row>
    <row r="929" customFormat="false" ht="53" hidden="false" customHeight="true" outlineLevel="0" collapsed="false">
      <c r="A929" s="1" t="s">
        <v>255</v>
      </c>
      <c r="B929" s="1" t="s">
        <v>255</v>
      </c>
      <c r="C929" s="1" t="s">
        <v>255</v>
      </c>
      <c r="D929" s="1" t="s">
        <v>260</v>
      </c>
      <c r="E929" s="1" t="s">
        <v>260</v>
      </c>
      <c r="F929" s="1" t="s">
        <v>260</v>
      </c>
      <c r="G929" s="1" t="s">
        <v>573</v>
      </c>
      <c r="H929" s="1" t="s">
        <v>206</v>
      </c>
      <c r="I929" s="1" t="s">
        <v>206</v>
      </c>
    </row>
    <row r="930" customFormat="false" ht="53" hidden="false" customHeight="true" outlineLevel="0" collapsed="false">
      <c r="A930" s="1" t="s">
        <v>262</v>
      </c>
      <c r="B930" s="1" t="s">
        <v>262</v>
      </c>
      <c r="C930" s="1" t="s">
        <v>262</v>
      </c>
      <c r="D930" s="1" t="s">
        <v>256</v>
      </c>
      <c r="E930" s="1" t="s">
        <v>256</v>
      </c>
      <c r="F930" s="1" t="s">
        <v>256</v>
      </c>
      <c r="G930" s="1" t="s">
        <v>574</v>
      </c>
      <c r="H930" s="1" t="s">
        <v>206</v>
      </c>
      <c r="I930" s="1" t="s">
        <v>206</v>
      </c>
    </row>
    <row r="931" customFormat="false" ht="53" hidden="false" customHeight="true" outlineLevel="0" collapsed="false">
      <c r="A931" s="1" t="s">
        <v>262</v>
      </c>
      <c r="B931" s="1" t="s">
        <v>262</v>
      </c>
      <c r="C931" s="1" t="s">
        <v>262</v>
      </c>
      <c r="D931" s="1" t="s">
        <v>258</v>
      </c>
      <c r="E931" s="1" t="s">
        <v>258</v>
      </c>
      <c r="F931" s="1" t="s">
        <v>258</v>
      </c>
      <c r="G931" s="1" t="s">
        <v>575</v>
      </c>
      <c r="H931" s="1" t="s">
        <v>206</v>
      </c>
      <c r="I931" s="1" t="s">
        <v>206</v>
      </c>
    </row>
    <row r="932" customFormat="false" ht="53" hidden="false" customHeight="true" outlineLevel="0" collapsed="false">
      <c r="A932" s="1" t="s">
        <v>262</v>
      </c>
      <c r="B932" s="1" t="s">
        <v>262</v>
      </c>
      <c r="C932" s="1" t="s">
        <v>262</v>
      </c>
      <c r="D932" s="1" t="s">
        <v>260</v>
      </c>
      <c r="E932" s="1" t="s">
        <v>260</v>
      </c>
      <c r="F932" s="1" t="s">
        <v>260</v>
      </c>
      <c r="G932" s="1" t="s">
        <v>576</v>
      </c>
      <c r="H932" s="1" t="s">
        <v>206</v>
      </c>
      <c r="I932" s="1" t="s">
        <v>206</v>
      </c>
    </row>
    <row r="933" customFormat="false" ht="53" hidden="false" customHeight="true" outlineLevel="0" collapsed="false">
      <c r="A933" s="1" t="s">
        <v>266</v>
      </c>
      <c r="B933" s="1" t="s">
        <v>266</v>
      </c>
      <c r="C933" s="1" t="s">
        <v>266</v>
      </c>
      <c r="D933" s="1" t="s">
        <v>256</v>
      </c>
      <c r="E933" s="1" t="s">
        <v>256</v>
      </c>
      <c r="F933" s="1" t="s">
        <v>256</v>
      </c>
      <c r="G933" s="1" t="s">
        <v>577</v>
      </c>
      <c r="H933" s="1" t="s">
        <v>206</v>
      </c>
      <c r="I933" s="1" t="s">
        <v>206</v>
      </c>
    </row>
    <row r="934" customFormat="false" ht="53" hidden="false" customHeight="true" outlineLevel="0" collapsed="false">
      <c r="A934" s="1" t="s">
        <v>266</v>
      </c>
      <c r="B934" s="1" t="s">
        <v>266</v>
      </c>
      <c r="C934" s="1" t="s">
        <v>266</v>
      </c>
      <c r="D934" s="1" t="s">
        <v>258</v>
      </c>
      <c r="E934" s="1" t="s">
        <v>258</v>
      </c>
      <c r="F934" s="1" t="s">
        <v>258</v>
      </c>
      <c r="G934" s="1" t="s">
        <v>578</v>
      </c>
      <c r="H934" s="1" t="s">
        <v>206</v>
      </c>
      <c r="I934" s="1" t="s">
        <v>206</v>
      </c>
    </row>
    <row r="935" customFormat="false" ht="53" hidden="false" customHeight="true" outlineLevel="0" collapsed="false">
      <c r="A935" s="1" t="s">
        <v>266</v>
      </c>
      <c r="B935" s="1" t="s">
        <v>266</v>
      </c>
      <c r="C935" s="1" t="s">
        <v>266</v>
      </c>
      <c r="D935" s="1" t="s">
        <v>260</v>
      </c>
      <c r="E935" s="1" t="s">
        <v>260</v>
      </c>
      <c r="F935" s="1" t="s">
        <v>260</v>
      </c>
      <c r="G935" s="1" t="s">
        <v>541</v>
      </c>
      <c r="H935" s="1" t="s">
        <v>206</v>
      </c>
      <c r="I935" s="1" t="s">
        <v>206</v>
      </c>
    </row>
    <row r="936" customFormat="false" ht="53" hidden="false" customHeight="true" outlineLevel="0" collapsed="false">
      <c r="A936" s="1" t="s">
        <v>270</v>
      </c>
      <c r="B936" s="1" t="s">
        <v>270</v>
      </c>
      <c r="C936" s="1" t="s">
        <v>270</v>
      </c>
      <c r="D936" s="1" t="s">
        <v>256</v>
      </c>
      <c r="E936" s="1" t="s">
        <v>256</v>
      </c>
      <c r="F936" s="1" t="s">
        <v>256</v>
      </c>
      <c r="G936" s="1" t="s">
        <v>579</v>
      </c>
      <c r="H936" s="1" t="s">
        <v>206</v>
      </c>
      <c r="I936" s="1" t="s">
        <v>206</v>
      </c>
    </row>
    <row r="937" customFormat="false" ht="53" hidden="false" customHeight="true" outlineLevel="0" collapsed="false">
      <c r="A937" s="1" t="s">
        <v>270</v>
      </c>
      <c r="B937" s="1" t="s">
        <v>270</v>
      </c>
      <c r="C937" s="1" t="s">
        <v>270</v>
      </c>
      <c r="D937" s="1" t="s">
        <v>258</v>
      </c>
      <c r="E937" s="1" t="s">
        <v>258</v>
      </c>
      <c r="F937" s="1" t="s">
        <v>258</v>
      </c>
      <c r="G937" s="1" t="s">
        <v>580</v>
      </c>
      <c r="H937" s="1" t="s">
        <v>206</v>
      </c>
      <c r="I937" s="1" t="s">
        <v>206</v>
      </c>
    </row>
    <row r="938" customFormat="false" ht="53" hidden="false" customHeight="true" outlineLevel="0" collapsed="false">
      <c r="A938" s="1" t="s">
        <v>270</v>
      </c>
      <c r="B938" s="1" t="s">
        <v>270</v>
      </c>
      <c r="C938" s="1" t="s">
        <v>270</v>
      </c>
      <c r="D938" s="1" t="s">
        <v>260</v>
      </c>
      <c r="E938" s="1" t="s">
        <v>260</v>
      </c>
      <c r="F938" s="1" t="s">
        <v>260</v>
      </c>
      <c r="G938" s="1" t="s">
        <v>544</v>
      </c>
      <c r="H938" s="1" t="s">
        <v>206</v>
      </c>
      <c r="I938" s="1" t="s">
        <v>206</v>
      </c>
    </row>
    <row r="939" customFormat="false" ht="53" hidden="false" customHeight="true" outlineLevel="0" collapsed="false">
      <c r="A939" s="1" t="s">
        <v>274</v>
      </c>
      <c r="B939" s="1" t="s">
        <v>274</v>
      </c>
      <c r="C939" s="1" t="s">
        <v>274</v>
      </c>
      <c r="D939" s="1" t="s">
        <v>256</v>
      </c>
      <c r="E939" s="1" t="s">
        <v>256</v>
      </c>
      <c r="F939" s="1" t="s">
        <v>256</v>
      </c>
      <c r="G939" s="1" t="s">
        <v>581</v>
      </c>
      <c r="H939" s="1" t="s">
        <v>206</v>
      </c>
      <c r="I939" s="1" t="s">
        <v>206</v>
      </c>
    </row>
    <row r="940" customFormat="false" ht="53" hidden="false" customHeight="true" outlineLevel="0" collapsed="false">
      <c r="A940" s="1" t="s">
        <v>274</v>
      </c>
      <c r="B940" s="1" t="s">
        <v>274</v>
      </c>
      <c r="C940" s="1" t="s">
        <v>274</v>
      </c>
      <c r="D940" s="1" t="s">
        <v>258</v>
      </c>
      <c r="E940" s="1" t="s">
        <v>258</v>
      </c>
      <c r="F940" s="1" t="s">
        <v>258</v>
      </c>
      <c r="G940" s="1" t="s">
        <v>582</v>
      </c>
      <c r="H940" s="1" t="s">
        <v>206</v>
      </c>
      <c r="I940" s="1" t="s">
        <v>206</v>
      </c>
    </row>
    <row r="941" customFormat="false" ht="53" hidden="false" customHeight="true" outlineLevel="0" collapsed="false">
      <c r="A941" s="1" t="s">
        <v>274</v>
      </c>
      <c r="B941" s="1" t="s">
        <v>274</v>
      </c>
      <c r="C941" s="1" t="s">
        <v>274</v>
      </c>
      <c r="D941" s="1" t="s">
        <v>260</v>
      </c>
      <c r="E941" s="1" t="s">
        <v>260</v>
      </c>
      <c r="F941" s="1" t="s">
        <v>260</v>
      </c>
      <c r="G941" s="1" t="s">
        <v>583</v>
      </c>
      <c r="H941" s="1" t="s">
        <v>206</v>
      </c>
      <c r="I941" s="1" t="s">
        <v>206</v>
      </c>
    </row>
    <row r="942" customFormat="false" ht="53" hidden="false" customHeight="true" outlineLevel="0" collapsed="false">
      <c r="A942" s="1" t="s">
        <v>278</v>
      </c>
      <c r="B942" s="1" t="s">
        <v>278</v>
      </c>
      <c r="C942" s="1" t="s">
        <v>278</v>
      </c>
      <c r="D942" s="1" t="s">
        <v>256</v>
      </c>
      <c r="E942" s="1" t="s">
        <v>256</v>
      </c>
      <c r="F942" s="1" t="s">
        <v>256</v>
      </c>
      <c r="G942" s="1" t="s">
        <v>584</v>
      </c>
      <c r="H942" s="1" t="s">
        <v>206</v>
      </c>
      <c r="I942" s="1" t="s">
        <v>206</v>
      </c>
    </row>
    <row r="943" customFormat="false" ht="53" hidden="false" customHeight="true" outlineLevel="0" collapsed="false">
      <c r="A943" s="1" t="s">
        <v>278</v>
      </c>
      <c r="B943" s="1" t="s">
        <v>278</v>
      </c>
      <c r="C943" s="1" t="s">
        <v>278</v>
      </c>
      <c r="D943" s="1" t="s">
        <v>258</v>
      </c>
      <c r="E943" s="1" t="s">
        <v>258</v>
      </c>
      <c r="F943" s="1" t="s">
        <v>258</v>
      </c>
      <c r="G943" s="1" t="s">
        <v>585</v>
      </c>
      <c r="H943" s="1" t="s">
        <v>206</v>
      </c>
      <c r="I943" s="1" t="s">
        <v>206</v>
      </c>
    </row>
    <row r="944" customFormat="false" ht="53" hidden="false" customHeight="true" outlineLevel="0" collapsed="false">
      <c r="A944" s="1" t="s">
        <v>278</v>
      </c>
      <c r="B944" s="1" t="s">
        <v>278</v>
      </c>
      <c r="C944" s="1" t="s">
        <v>278</v>
      </c>
      <c r="D944" s="1" t="s">
        <v>260</v>
      </c>
      <c r="E944" s="1" t="s">
        <v>260</v>
      </c>
      <c r="F944" s="1" t="s">
        <v>260</v>
      </c>
      <c r="G944" s="1" t="s">
        <v>586</v>
      </c>
      <c r="H944" s="1" t="s">
        <v>206</v>
      </c>
      <c r="I944" s="1" t="s">
        <v>206</v>
      </c>
    </row>
    <row r="945" customFormat="false" ht="53" hidden="false" customHeight="true" outlineLevel="0" collapsed="false">
      <c r="A945" s="1" t="s">
        <v>282</v>
      </c>
      <c r="B945" s="1" t="s">
        <v>282</v>
      </c>
      <c r="C945" s="1" t="s">
        <v>282</v>
      </c>
      <c r="D945" s="1" t="s">
        <v>256</v>
      </c>
      <c r="E945" s="1" t="s">
        <v>256</v>
      </c>
      <c r="F945" s="1" t="s">
        <v>256</v>
      </c>
      <c r="G945" s="1" t="s">
        <v>587</v>
      </c>
      <c r="H945" s="1" t="s">
        <v>206</v>
      </c>
      <c r="I945" s="1" t="s">
        <v>206</v>
      </c>
    </row>
    <row r="946" customFormat="false" ht="53" hidden="false" customHeight="true" outlineLevel="0" collapsed="false">
      <c r="A946" s="1" t="s">
        <v>282</v>
      </c>
      <c r="B946" s="1" t="s">
        <v>282</v>
      </c>
      <c r="C946" s="1" t="s">
        <v>282</v>
      </c>
      <c r="D946" s="1" t="s">
        <v>258</v>
      </c>
      <c r="E946" s="1" t="s">
        <v>258</v>
      </c>
      <c r="F946" s="1" t="s">
        <v>258</v>
      </c>
      <c r="G946" s="1" t="s">
        <v>588</v>
      </c>
      <c r="H946" s="1" t="s">
        <v>206</v>
      </c>
      <c r="I946" s="1" t="s">
        <v>206</v>
      </c>
    </row>
    <row r="947" customFormat="false" ht="53" hidden="false" customHeight="true" outlineLevel="0" collapsed="false">
      <c r="A947" s="1" t="s">
        <v>282</v>
      </c>
      <c r="B947" s="1" t="s">
        <v>282</v>
      </c>
      <c r="C947" s="1" t="s">
        <v>282</v>
      </c>
      <c r="D947" s="1" t="s">
        <v>260</v>
      </c>
      <c r="E947" s="1" t="s">
        <v>260</v>
      </c>
      <c r="F947" s="1" t="s">
        <v>260</v>
      </c>
      <c r="G947" s="1" t="s">
        <v>589</v>
      </c>
      <c r="H947" s="1" t="s">
        <v>206</v>
      </c>
      <c r="I947" s="1" t="s">
        <v>206</v>
      </c>
    </row>
    <row r="948" customFormat="false" ht="53" hidden="false" customHeight="true" outlineLevel="0" collapsed="false">
      <c r="A948" s="1" t="s">
        <v>286</v>
      </c>
      <c r="B948" s="1" t="s">
        <v>286</v>
      </c>
      <c r="C948" s="1" t="s">
        <v>286</v>
      </c>
      <c r="D948" s="1" t="s">
        <v>256</v>
      </c>
      <c r="E948" s="1" t="s">
        <v>256</v>
      </c>
      <c r="F948" s="1" t="s">
        <v>256</v>
      </c>
      <c r="G948" s="1" t="s">
        <v>590</v>
      </c>
      <c r="H948" s="1" t="s">
        <v>206</v>
      </c>
      <c r="I948" s="1" t="s">
        <v>206</v>
      </c>
    </row>
    <row r="949" customFormat="false" ht="53" hidden="false" customHeight="true" outlineLevel="0" collapsed="false">
      <c r="A949" s="1" t="s">
        <v>286</v>
      </c>
      <c r="B949" s="1" t="s">
        <v>286</v>
      </c>
      <c r="C949" s="1" t="s">
        <v>286</v>
      </c>
      <c r="D949" s="1" t="s">
        <v>258</v>
      </c>
      <c r="E949" s="1" t="s">
        <v>258</v>
      </c>
      <c r="F949" s="1" t="s">
        <v>258</v>
      </c>
      <c r="G949" s="1" t="s">
        <v>591</v>
      </c>
      <c r="H949" s="1" t="s">
        <v>206</v>
      </c>
      <c r="I949" s="1" t="s">
        <v>206</v>
      </c>
    </row>
    <row r="950" customFormat="false" ht="53" hidden="false" customHeight="true" outlineLevel="0" collapsed="false">
      <c r="A950" s="1" t="s">
        <v>286</v>
      </c>
      <c r="B950" s="1" t="s">
        <v>286</v>
      </c>
      <c r="C950" s="1" t="s">
        <v>286</v>
      </c>
      <c r="D950" s="1" t="s">
        <v>260</v>
      </c>
      <c r="E950" s="1" t="s">
        <v>260</v>
      </c>
      <c r="F950" s="1" t="s">
        <v>260</v>
      </c>
      <c r="G950" s="1" t="s">
        <v>592</v>
      </c>
      <c r="H950" s="1" t="s">
        <v>206</v>
      </c>
      <c r="I950" s="1" t="s">
        <v>206</v>
      </c>
    </row>
    <row r="951" customFormat="false" ht="53" hidden="false" customHeight="true" outlineLevel="0" collapsed="false">
      <c r="A951" s="1" t="s">
        <v>290</v>
      </c>
      <c r="B951" s="1" t="s">
        <v>290</v>
      </c>
      <c r="C951" s="1" t="s">
        <v>290</v>
      </c>
      <c r="D951" s="1" t="s">
        <v>256</v>
      </c>
      <c r="E951" s="1" t="s">
        <v>256</v>
      </c>
      <c r="F951" s="1" t="s">
        <v>256</v>
      </c>
      <c r="G951" s="1" t="s">
        <v>593</v>
      </c>
      <c r="H951" s="1" t="s">
        <v>206</v>
      </c>
      <c r="I951" s="1" t="s">
        <v>206</v>
      </c>
    </row>
    <row r="952" customFormat="false" ht="53" hidden="false" customHeight="true" outlineLevel="0" collapsed="false">
      <c r="A952" s="1" t="s">
        <v>290</v>
      </c>
      <c r="B952" s="1" t="s">
        <v>290</v>
      </c>
      <c r="C952" s="1" t="s">
        <v>290</v>
      </c>
      <c r="D952" s="1" t="s">
        <v>292</v>
      </c>
      <c r="E952" s="1" t="s">
        <v>292</v>
      </c>
      <c r="F952" s="1" t="s">
        <v>292</v>
      </c>
      <c r="G952" s="1" t="s">
        <v>594</v>
      </c>
      <c r="H952" s="1" t="s">
        <v>206</v>
      </c>
      <c r="I952" s="1" t="s">
        <v>206</v>
      </c>
    </row>
    <row r="953" customFormat="false" ht="53" hidden="false" customHeight="true" outlineLevel="0" collapsed="false">
      <c r="A953" s="1" t="s">
        <v>290</v>
      </c>
      <c r="B953" s="1" t="s">
        <v>290</v>
      </c>
      <c r="C953" s="1" t="s">
        <v>290</v>
      </c>
      <c r="D953" s="1" t="s">
        <v>294</v>
      </c>
      <c r="E953" s="1" t="s">
        <v>294</v>
      </c>
      <c r="F953" s="1" t="s">
        <v>294</v>
      </c>
      <c r="G953" s="1" t="s">
        <v>595</v>
      </c>
      <c r="H953" s="1" t="s">
        <v>206</v>
      </c>
      <c r="I953" s="1" t="s">
        <v>206</v>
      </c>
    </row>
    <row r="954" customFormat="false" ht="53" hidden="false" customHeight="true" outlineLevel="0" collapsed="false">
      <c r="A954" s="1" t="s">
        <v>296</v>
      </c>
      <c r="B954" s="1" t="s">
        <v>296</v>
      </c>
      <c r="C954" s="1" t="s">
        <v>296</v>
      </c>
      <c r="D954" s="1" t="s">
        <v>256</v>
      </c>
      <c r="E954" s="1" t="s">
        <v>256</v>
      </c>
      <c r="F954" s="1" t="s">
        <v>256</v>
      </c>
      <c r="G954" s="1" t="s">
        <v>596</v>
      </c>
      <c r="H954" s="1" t="s">
        <v>206</v>
      </c>
      <c r="I954" s="1" t="s">
        <v>206</v>
      </c>
    </row>
    <row r="955" customFormat="false" ht="53" hidden="false" customHeight="true" outlineLevel="0" collapsed="false">
      <c r="A955" s="1" t="s">
        <v>296</v>
      </c>
      <c r="B955" s="1" t="s">
        <v>296</v>
      </c>
      <c r="C955" s="1" t="s">
        <v>296</v>
      </c>
      <c r="D955" s="1" t="s">
        <v>258</v>
      </c>
      <c r="E955" s="1" t="s">
        <v>258</v>
      </c>
      <c r="F955" s="1" t="s">
        <v>258</v>
      </c>
      <c r="G955" s="1" t="s">
        <v>597</v>
      </c>
      <c r="H955" s="1" t="s">
        <v>206</v>
      </c>
      <c r="I955" s="1" t="s">
        <v>206</v>
      </c>
    </row>
    <row r="956" customFormat="false" ht="53" hidden="false" customHeight="true" outlineLevel="0" collapsed="false">
      <c r="A956" s="1" t="s">
        <v>296</v>
      </c>
      <c r="B956" s="1" t="s">
        <v>296</v>
      </c>
      <c r="C956" s="1" t="s">
        <v>296</v>
      </c>
      <c r="D956" s="1" t="s">
        <v>260</v>
      </c>
      <c r="E956" s="1" t="s">
        <v>260</v>
      </c>
      <c r="F956" s="1" t="s">
        <v>260</v>
      </c>
      <c r="G956" s="1" t="s">
        <v>598</v>
      </c>
      <c r="H956" s="1" t="s">
        <v>206</v>
      </c>
      <c r="I956" s="1" t="s">
        <v>206</v>
      </c>
    </row>
    <row r="957" customFormat="false" ht="53" hidden="false" customHeight="true" outlineLevel="0" collapsed="false">
      <c r="A957" s="1" t="s">
        <v>300</v>
      </c>
      <c r="B957" s="1" t="s">
        <v>300</v>
      </c>
      <c r="C957" s="1" t="s">
        <v>300</v>
      </c>
      <c r="D957" s="1" t="s">
        <v>256</v>
      </c>
      <c r="E957" s="1" t="s">
        <v>256</v>
      </c>
      <c r="F957" s="1" t="s">
        <v>256</v>
      </c>
      <c r="G957" s="1" t="s">
        <v>599</v>
      </c>
      <c r="H957" s="1" t="s">
        <v>206</v>
      </c>
      <c r="I957" s="1" t="s">
        <v>206</v>
      </c>
    </row>
    <row r="958" customFormat="false" ht="53" hidden="false" customHeight="true" outlineLevel="0" collapsed="false">
      <c r="A958" s="1" t="s">
        <v>300</v>
      </c>
      <c r="B958" s="1" t="s">
        <v>300</v>
      </c>
      <c r="C958" s="1" t="s">
        <v>300</v>
      </c>
      <c r="D958" s="1" t="s">
        <v>258</v>
      </c>
      <c r="E958" s="1" t="s">
        <v>258</v>
      </c>
      <c r="F958" s="1" t="s">
        <v>258</v>
      </c>
      <c r="G958" s="1" t="s">
        <v>572</v>
      </c>
      <c r="H958" s="1" t="s">
        <v>206</v>
      </c>
      <c r="I958" s="1" t="s">
        <v>206</v>
      </c>
    </row>
    <row r="959" customFormat="false" ht="53" hidden="false" customHeight="true" outlineLevel="0" collapsed="false">
      <c r="A959" s="1" t="s">
        <v>300</v>
      </c>
      <c r="B959" s="1" t="s">
        <v>300</v>
      </c>
      <c r="C959" s="1" t="s">
        <v>300</v>
      </c>
      <c r="D959" s="1" t="s">
        <v>260</v>
      </c>
      <c r="E959" s="1" t="s">
        <v>260</v>
      </c>
      <c r="F959" s="1" t="s">
        <v>260</v>
      </c>
      <c r="G959" s="1" t="s">
        <v>600</v>
      </c>
      <c r="H959" s="1" t="s">
        <v>206</v>
      </c>
      <c r="I959" s="1" t="s">
        <v>206</v>
      </c>
    </row>
    <row r="960" customFormat="false" ht="27" hidden="false" customHeight="true" outlineLevel="0" collapsed="false">
      <c r="A960" s="1"/>
      <c r="B960" s="1"/>
      <c r="C960" s="1"/>
      <c r="D960" s="1"/>
      <c r="E960" s="1"/>
      <c r="F960" s="1"/>
      <c r="G960" s="1"/>
      <c r="H960" s="1"/>
      <c r="I960" s="1"/>
    </row>
    <row r="961" customFormat="false" ht="31" hidden="false" customHeight="true" outlineLevel="0" collapsed="false">
      <c r="A961" s="10" t="s">
        <v>304</v>
      </c>
      <c r="B961" s="10" t="s">
        <v>304</v>
      </c>
      <c r="C961" s="10" t="s">
        <v>304</v>
      </c>
      <c r="D961" s="10" t="s">
        <v>304</v>
      </c>
      <c r="E961" s="10" t="s">
        <v>304</v>
      </c>
      <c r="F961" s="10" t="s">
        <v>304</v>
      </c>
      <c r="G961" s="10" t="s">
        <v>304</v>
      </c>
      <c r="H961" s="10" t="s">
        <v>304</v>
      </c>
      <c r="I961" s="1"/>
    </row>
    <row r="962" customFormat="false" ht="28" hidden="false" customHeight="true" outlineLevel="0" collapsed="false">
      <c r="A962" s="4" t="s">
        <v>305</v>
      </c>
      <c r="B962" s="4" t="s">
        <v>305</v>
      </c>
      <c r="C962" s="4" t="s">
        <v>305</v>
      </c>
      <c r="D962" s="4" t="s">
        <v>305</v>
      </c>
      <c r="E962" s="4" t="s">
        <v>305</v>
      </c>
      <c r="F962" s="4" t="s">
        <v>305</v>
      </c>
      <c r="G962" s="4" t="s">
        <v>305</v>
      </c>
      <c r="H962" s="4" t="s">
        <v>305</v>
      </c>
      <c r="I962" s="4" t="s">
        <v>305</v>
      </c>
    </row>
    <row r="963" customFormat="false" ht="27" hidden="false" customHeight="true" outlineLevel="0" collapsed="false">
      <c r="A963" s="1"/>
      <c r="B963" s="1"/>
      <c r="C963" s="1"/>
      <c r="D963" s="1"/>
      <c r="E963" s="1"/>
      <c r="F963" s="1"/>
      <c r="G963" s="1"/>
      <c r="H963" s="1"/>
      <c r="I963" s="1"/>
    </row>
    <row r="964" customFormat="false" ht="27" hidden="false" customHeight="true" outlineLevel="0" collapsed="false">
      <c r="A964" s="1"/>
      <c r="B964" s="1"/>
      <c r="C964" s="1"/>
      <c r="D964" s="1"/>
      <c r="E964" s="1"/>
      <c r="F964" s="1"/>
      <c r="G964" s="1"/>
      <c r="H964" s="1"/>
      <c r="I964" s="1"/>
    </row>
    <row r="965" customFormat="false" ht="27" hidden="false" customHeight="true" outlineLevel="0" collapsed="false">
      <c r="A965" s="1"/>
      <c r="B965" s="1"/>
      <c r="C965" s="1"/>
      <c r="D965" s="1"/>
      <c r="E965" s="1"/>
      <c r="F965" s="1"/>
      <c r="G965" s="1"/>
      <c r="H965" s="1"/>
      <c r="I965" s="1"/>
    </row>
    <row r="966" customFormat="false" ht="35" hidden="false" customHeight="true" outlineLevel="0" collapsed="false">
      <c r="A966" s="2" t="s">
        <v>601</v>
      </c>
      <c r="B966" s="2" t="s">
        <v>601</v>
      </c>
      <c r="C966" s="2" t="s">
        <v>601</v>
      </c>
      <c r="D966" s="2" t="s">
        <v>601</v>
      </c>
      <c r="E966" s="2" t="s">
        <v>601</v>
      </c>
      <c r="F966" s="2" t="s">
        <v>601</v>
      </c>
      <c r="G966" s="2" t="s">
        <v>601</v>
      </c>
      <c r="H966" s="2" t="s">
        <v>601</v>
      </c>
      <c r="I966" s="3" t="str">
        <f aca="false">HYPERLINK("#'Главная'!A19","На главную")</f>
        <v>На главную</v>
      </c>
    </row>
    <row r="967" customFormat="false" ht="28" hidden="false" customHeight="true" outlineLevel="0" collapsed="false">
      <c r="A967" s="4" t="s">
        <v>206</v>
      </c>
      <c r="B967" s="4" t="s">
        <v>206</v>
      </c>
      <c r="C967" s="4" t="s">
        <v>206</v>
      </c>
      <c r="D967" s="4" t="s">
        <v>206</v>
      </c>
      <c r="E967" s="4" t="s">
        <v>206</v>
      </c>
      <c r="F967" s="4" t="s">
        <v>206</v>
      </c>
      <c r="G967" s="4" t="s">
        <v>206</v>
      </c>
      <c r="H967" s="4" t="s">
        <v>206</v>
      </c>
      <c r="I967" s="4" t="s">
        <v>206</v>
      </c>
    </row>
    <row r="968" customFormat="false" ht="27" hidden="false" customHeight="true" outlineLevel="0" collapsed="false">
      <c r="A968" s="3" t="str">
        <f aca="false">HYPERLINK("#'Главная'!A19","Список моделей")</f>
        <v>Список моделей</v>
      </c>
      <c r="B968" s="1"/>
      <c r="C968" s="3" t="str">
        <f aca="false">HYPERLINK("#'Данные моделей'!A969","Характеристики")</f>
        <v>Характеристики</v>
      </c>
      <c r="D968" s="1"/>
      <c r="E968" s="1"/>
      <c r="F968" s="3" t="str">
        <f aca="false">HYPERLINK("#'Данные моделей'!A1005","Рабочие точки")</f>
        <v>Рабочие точки</v>
      </c>
      <c r="G968" s="1"/>
      <c r="H968" s="3" t="str">
        <f aca="false">HYPERLINK("#'Данные моделей'!A1041","Карты")</f>
        <v>Карты</v>
      </c>
      <c r="I968" s="1"/>
    </row>
    <row r="969" customFormat="false" ht="31" hidden="false" customHeight="true" outlineLevel="0" collapsed="false">
      <c r="A969" s="10" t="s">
        <v>9</v>
      </c>
      <c r="B969" s="10" t="s">
        <v>9</v>
      </c>
      <c r="C969" s="10" t="s">
        <v>9</v>
      </c>
      <c r="D969" s="10" t="s">
        <v>9</v>
      </c>
      <c r="E969" s="10" t="s">
        <v>9</v>
      </c>
      <c r="F969" s="10" t="s">
        <v>9</v>
      </c>
      <c r="G969" s="10" t="s">
        <v>9</v>
      </c>
      <c r="H969" s="10" t="s">
        <v>9</v>
      </c>
      <c r="I969" s="1"/>
    </row>
    <row r="970" customFormat="false" ht="28" hidden="false" customHeight="true" outlineLevel="0" collapsed="false">
      <c r="A970" s="11" t="s">
        <v>207</v>
      </c>
      <c r="B970" s="11" t="s">
        <v>207</v>
      </c>
      <c r="C970" s="11" t="s">
        <v>207</v>
      </c>
      <c r="D970" s="11" t="s">
        <v>207</v>
      </c>
      <c r="E970" s="11" t="s">
        <v>602</v>
      </c>
      <c r="F970" s="11" t="s">
        <v>602</v>
      </c>
      <c r="G970" s="11" t="s">
        <v>602</v>
      </c>
      <c r="H970" s="11"/>
      <c r="I970" s="11"/>
    </row>
    <row r="971" customFormat="false" ht="28" hidden="false" customHeight="true" outlineLevel="0" collapsed="false">
      <c r="A971" s="11" t="s">
        <v>8</v>
      </c>
      <c r="B971" s="11" t="s">
        <v>8</v>
      </c>
      <c r="C971" s="11" t="s">
        <v>8</v>
      </c>
      <c r="D971" s="11" t="s">
        <v>8</v>
      </c>
      <c r="E971" s="11" t="s">
        <v>16</v>
      </c>
      <c r="F971" s="11" t="s">
        <v>16</v>
      </c>
      <c r="G971" s="11" t="s">
        <v>16</v>
      </c>
      <c r="H971" s="11"/>
      <c r="I971" s="11"/>
    </row>
    <row r="972" customFormat="false" ht="28" hidden="false" customHeight="true" outlineLevel="0" collapsed="false">
      <c r="A972" s="11" t="s">
        <v>209</v>
      </c>
      <c r="B972" s="11" t="s">
        <v>209</v>
      </c>
      <c r="C972" s="11" t="s">
        <v>209</v>
      </c>
      <c r="D972" s="11" t="s">
        <v>209</v>
      </c>
      <c r="E972" s="11" t="s">
        <v>603</v>
      </c>
      <c r="F972" s="11" t="s">
        <v>603</v>
      </c>
      <c r="G972" s="11" t="s">
        <v>603</v>
      </c>
      <c r="H972" s="11"/>
      <c r="I972" s="11"/>
    </row>
    <row r="973" customFormat="false" ht="28" hidden="false" customHeight="true" outlineLevel="0" collapsed="false">
      <c r="A973" s="11" t="s">
        <v>211</v>
      </c>
      <c r="B973" s="11" t="s">
        <v>211</v>
      </c>
      <c r="C973" s="11" t="s">
        <v>211</v>
      </c>
      <c r="D973" s="11" t="s">
        <v>211</v>
      </c>
      <c r="E973" s="11" t="n">
        <v>75</v>
      </c>
      <c r="F973" s="11" t="n">
        <v>75</v>
      </c>
      <c r="G973" s="11" t="n">
        <v>75</v>
      </c>
      <c r="H973" s="11"/>
      <c r="I973" s="11"/>
    </row>
    <row r="974" customFormat="false" ht="28" hidden="false" customHeight="true" outlineLevel="0" collapsed="false">
      <c r="A974" s="11" t="s">
        <v>8</v>
      </c>
      <c r="B974" s="11" t="s">
        <v>8</v>
      </c>
      <c r="C974" s="11" t="s">
        <v>8</v>
      </c>
      <c r="D974" s="11" t="s">
        <v>8</v>
      </c>
      <c r="E974" s="11" t="s">
        <v>16</v>
      </c>
      <c r="F974" s="11" t="s">
        <v>16</v>
      </c>
      <c r="G974" s="11" t="s">
        <v>16</v>
      </c>
      <c r="H974" s="11"/>
      <c r="I974" s="11"/>
    </row>
    <row r="975" customFormat="false" ht="28" hidden="false" customHeight="true" outlineLevel="0" collapsed="false">
      <c r="A975" s="11" t="s">
        <v>212</v>
      </c>
      <c r="B975" s="11" t="s">
        <v>212</v>
      </c>
      <c r="C975" s="11" t="s">
        <v>212</v>
      </c>
      <c r="D975" s="11" t="s">
        <v>212</v>
      </c>
      <c r="E975" s="11" t="n">
        <v>3.7</v>
      </c>
      <c r="F975" s="11" t="n">
        <v>3.7</v>
      </c>
      <c r="G975" s="11" t="n">
        <v>3.7</v>
      </c>
      <c r="H975" s="11"/>
      <c r="I975" s="11"/>
    </row>
    <row r="976" customFormat="false" ht="28" hidden="false" customHeight="true" outlineLevel="0" collapsed="false">
      <c r="A976" s="11" t="s">
        <v>213</v>
      </c>
      <c r="B976" s="11" t="s">
        <v>213</v>
      </c>
      <c r="C976" s="11" t="s">
        <v>213</v>
      </c>
      <c r="D976" s="11" t="s">
        <v>213</v>
      </c>
      <c r="E976" s="11" t="n">
        <v>16</v>
      </c>
      <c r="F976" s="11" t="n">
        <v>16</v>
      </c>
      <c r="G976" s="11" t="n">
        <v>16</v>
      </c>
      <c r="H976" s="11"/>
      <c r="I976" s="11"/>
    </row>
    <row r="977" customFormat="false" ht="28" hidden="false" customHeight="true" outlineLevel="0" collapsed="false">
      <c r="A977" s="11" t="s">
        <v>214</v>
      </c>
      <c r="B977" s="11" t="s">
        <v>214</v>
      </c>
      <c r="C977" s="11" t="s">
        <v>214</v>
      </c>
      <c r="D977" s="11" t="s">
        <v>214</v>
      </c>
      <c r="E977" s="11" t="s">
        <v>604</v>
      </c>
      <c r="F977" s="11" t="s">
        <v>604</v>
      </c>
      <c r="G977" s="11" t="s">
        <v>604</v>
      </c>
      <c r="H977" s="11"/>
      <c r="I977" s="11"/>
    </row>
    <row r="978" customFormat="false" ht="28" hidden="false" customHeight="true" outlineLevel="0" collapsed="false">
      <c r="A978" s="11" t="s">
        <v>216</v>
      </c>
      <c r="B978" s="11" t="s">
        <v>216</v>
      </c>
      <c r="C978" s="11" t="s">
        <v>216</v>
      </c>
      <c r="D978" s="11" t="s">
        <v>216</v>
      </c>
      <c r="E978" s="11" t="n">
        <v>1.03</v>
      </c>
      <c r="F978" s="11" t="n">
        <v>1.03</v>
      </c>
      <c r="G978" s="11" t="n">
        <v>1.03</v>
      </c>
      <c r="H978" s="11"/>
      <c r="I978" s="11"/>
    </row>
    <row r="979" customFormat="false" ht="28" hidden="false" customHeight="true" outlineLevel="0" collapsed="false">
      <c r="A979" s="11" t="s">
        <v>217</v>
      </c>
      <c r="B979" s="11" t="s">
        <v>217</v>
      </c>
      <c r="C979" s="11" t="s">
        <v>217</v>
      </c>
      <c r="D979" s="11" t="s">
        <v>217</v>
      </c>
      <c r="E979" s="11" t="s">
        <v>605</v>
      </c>
      <c r="F979" s="11" t="s">
        <v>605</v>
      </c>
      <c r="G979" s="11" t="s">
        <v>605</v>
      </c>
      <c r="H979" s="11"/>
      <c r="I979" s="11"/>
    </row>
    <row r="980" customFormat="false" ht="28" hidden="false" customHeight="true" outlineLevel="0" collapsed="false">
      <c r="A980" s="11" t="s">
        <v>219</v>
      </c>
      <c r="B980" s="11" t="s">
        <v>219</v>
      </c>
      <c r="C980" s="11" t="s">
        <v>219</v>
      </c>
      <c r="D980" s="11" t="s">
        <v>219</v>
      </c>
      <c r="E980" s="11" t="s">
        <v>606</v>
      </c>
      <c r="F980" s="11" t="s">
        <v>606</v>
      </c>
      <c r="G980" s="11" t="s">
        <v>606</v>
      </c>
      <c r="H980" s="11"/>
      <c r="I980" s="11"/>
    </row>
    <row r="981" customFormat="false" ht="28" hidden="false" customHeight="true" outlineLevel="0" collapsed="false">
      <c r="A981" s="11" t="s">
        <v>221</v>
      </c>
      <c r="B981" s="11" t="s">
        <v>221</v>
      </c>
      <c r="C981" s="11" t="s">
        <v>221</v>
      </c>
      <c r="D981" s="11" t="s">
        <v>221</v>
      </c>
      <c r="E981" s="11" t="s">
        <v>603</v>
      </c>
      <c r="F981" s="11" t="s">
        <v>603</v>
      </c>
      <c r="G981" s="11" t="s">
        <v>603</v>
      </c>
      <c r="H981" s="11"/>
      <c r="I981" s="11"/>
    </row>
    <row r="982" customFormat="false" ht="28" hidden="false" customHeight="true" outlineLevel="0" collapsed="false">
      <c r="A982" s="11" t="s">
        <v>222</v>
      </c>
      <c r="B982" s="11" t="s">
        <v>222</v>
      </c>
      <c r="C982" s="11" t="s">
        <v>222</v>
      </c>
      <c r="D982" s="11" t="s">
        <v>222</v>
      </c>
      <c r="E982" s="11" t="n">
        <v>75</v>
      </c>
      <c r="F982" s="11" t="n">
        <v>75</v>
      </c>
      <c r="G982" s="11" t="n">
        <v>75</v>
      </c>
      <c r="H982" s="11"/>
      <c r="I982" s="11"/>
    </row>
    <row r="983" customFormat="false" ht="28" hidden="false" customHeight="true" outlineLevel="0" collapsed="false">
      <c r="A983" s="11" t="s">
        <v>223</v>
      </c>
      <c r="B983" s="11" t="s">
        <v>223</v>
      </c>
      <c r="C983" s="11" t="s">
        <v>223</v>
      </c>
      <c r="D983" s="11" t="s">
        <v>223</v>
      </c>
      <c r="E983" s="11" t="n">
        <v>5.24</v>
      </c>
      <c r="F983" s="11" t="n">
        <v>5.24</v>
      </c>
      <c r="G983" s="11" t="n">
        <v>5.24</v>
      </c>
      <c r="H983" s="11"/>
      <c r="I983" s="11"/>
    </row>
    <row r="984" customFormat="false" ht="28" hidden="false" customHeight="true" outlineLevel="0" collapsed="false">
      <c r="A984" s="11" t="s">
        <v>224</v>
      </c>
      <c r="B984" s="11" t="s">
        <v>224</v>
      </c>
      <c r="C984" s="11" t="s">
        <v>224</v>
      </c>
      <c r="D984" s="11" t="s">
        <v>224</v>
      </c>
      <c r="E984" s="11" t="s">
        <v>607</v>
      </c>
      <c r="F984" s="11" t="s">
        <v>607</v>
      </c>
      <c r="G984" s="11" t="s">
        <v>607</v>
      </c>
      <c r="H984" s="11"/>
      <c r="I984" s="11"/>
    </row>
    <row r="985" customFormat="false" ht="28" hidden="false" customHeight="true" outlineLevel="0" collapsed="false">
      <c r="A985" s="11" t="s">
        <v>226</v>
      </c>
      <c r="B985" s="11" t="s">
        <v>226</v>
      </c>
      <c r="C985" s="11" t="s">
        <v>226</v>
      </c>
      <c r="D985" s="11" t="s">
        <v>226</v>
      </c>
      <c r="E985" s="11" t="n">
        <v>4.54</v>
      </c>
      <c r="F985" s="11" t="n">
        <v>4.54</v>
      </c>
      <c r="G985" s="11" t="n">
        <v>4.54</v>
      </c>
      <c r="H985" s="11"/>
      <c r="I985" s="11"/>
    </row>
    <row r="986" customFormat="false" ht="28" hidden="false" customHeight="true" outlineLevel="0" collapsed="false">
      <c r="A986" s="11" t="s">
        <v>227</v>
      </c>
      <c r="B986" s="11" t="s">
        <v>227</v>
      </c>
      <c r="C986" s="11" t="s">
        <v>227</v>
      </c>
      <c r="D986" s="11" t="s">
        <v>227</v>
      </c>
      <c r="E986" s="11" t="s">
        <v>228</v>
      </c>
      <c r="F986" s="11" t="s">
        <v>228</v>
      </c>
      <c r="G986" s="11" t="s">
        <v>228</v>
      </c>
      <c r="H986" s="11"/>
      <c r="I986" s="11"/>
    </row>
    <row r="987" customFormat="false" ht="28" hidden="false" customHeight="true" outlineLevel="0" collapsed="false">
      <c r="A987" s="11" t="s">
        <v>229</v>
      </c>
      <c r="B987" s="11" t="s">
        <v>229</v>
      </c>
      <c r="C987" s="11" t="s">
        <v>229</v>
      </c>
      <c r="D987" s="11" t="s">
        <v>229</v>
      </c>
      <c r="E987" s="11" t="n">
        <v>41</v>
      </c>
      <c r="F987" s="11" t="n">
        <v>41</v>
      </c>
      <c r="G987" s="11" t="n">
        <v>41</v>
      </c>
      <c r="H987" s="11"/>
      <c r="I987" s="11"/>
    </row>
    <row r="988" customFormat="false" ht="28" hidden="false" customHeight="true" outlineLevel="0" collapsed="false">
      <c r="A988" s="11" t="s">
        <v>230</v>
      </c>
      <c r="B988" s="11" t="s">
        <v>230</v>
      </c>
      <c r="C988" s="11" t="s">
        <v>230</v>
      </c>
      <c r="D988" s="11" t="s">
        <v>230</v>
      </c>
      <c r="E988" s="11" t="n">
        <v>31.5</v>
      </c>
      <c r="F988" s="11" t="n">
        <v>31.5</v>
      </c>
      <c r="G988" s="11" t="n">
        <v>31.5</v>
      </c>
      <c r="H988" s="11"/>
      <c r="I988" s="11"/>
    </row>
    <row r="989" customFormat="false" ht="28" hidden="false" customHeight="true" outlineLevel="0" collapsed="false">
      <c r="A989" s="11" t="s">
        <v>231</v>
      </c>
      <c r="B989" s="11" t="s">
        <v>231</v>
      </c>
      <c r="C989" s="11" t="s">
        <v>231</v>
      </c>
      <c r="D989" s="11" t="s">
        <v>231</v>
      </c>
      <c r="E989" s="11" t="n">
        <v>27</v>
      </c>
      <c r="F989" s="11" t="n">
        <v>27</v>
      </c>
      <c r="G989" s="11" t="n">
        <v>27</v>
      </c>
      <c r="H989" s="11"/>
      <c r="I989" s="11"/>
    </row>
    <row r="990" customFormat="false" ht="28" hidden="false" customHeight="true" outlineLevel="0" collapsed="false">
      <c r="A990" s="11" t="s">
        <v>232</v>
      </c>
      <c r="B990" s="11" t="s">
        <v>232</v>
      </c>
      <c r="C990" s="11" t="s">
        <v>232</v>
      </c>
      <c r="D990" s="11" t="s">
        <v>232</v>
      </c>
      <c r="E990" s="11" t="n">
        <v>55</v>
      </c>
      <c r="F990" s="11" t="n">
        <v>55</v>
      </c>
      <c r="G990" s="11" t="n">
        <v>55</v>
      </c>
      <c r="H990" s="11"/>
      <c r="I990" s="11"/>
    </row>
    <row r="991" customFormat="false" ht="28" hidden="false" customHeight="true" outlineLevel="0" collapsed="false">
      <c r="A991" s="11" t="s">
        <v>233</v>
      </c>
      <c r="B991" s="11" t="s">
        <v>233</v>
      </c>
      <c r="C991" s="11" t="s">
        <v>233</v>
      </c>
      <c r="D991" s="11" t="s">
        <v>233</v>
      </c>
      <c r="E991" s="11" t="n">
        <v>4.9</v>
      </c>
      <c r="F991" s="11" t="n">
        <v>4.9</v>
      </c>
      <c r="G991" s="11" t="n">
        <v>4.9</v>
      </c>
      <c r="H991" s="11"/>
      <c r="I991" s="11"/>
    </row>
    <row r="992" customFormat="false" ht="28" hidden="false" customHeight="true" outlineLevel="0" collapsed="false">
      <c r="A992" s="11" t="s">
        <v>234</v>
      </c>
      <c r="B992" s="11" t="s">
        <v>234</v>
      </c>
      <c r="C992" s="11" t="s">
        <v>234</v>
      </c>
      <c r="D992" s="11" t="s">
        <v>234</v>
      </c>
      <c r="E992" s="11" t="s">
        <v>347</v>
      </c>
      <c r="F992" s="11" t="s">
        <v>347</v>
      </c>
      <c r="G992" s="11" t="s">
        <v>347</v>
      </c>
      <c r="H992" s="11"/>
      <c r="I992" s="11"/>
    </row>
    <row r="993" customFormat="false" ht="28" hidden="false" customHeight="true" outlineLevel="0" collapsed="false">
      <c r="A993" s="11" t="s">
        <v>236</v>
      </c>
      <c r="B993" s="11" t="s">
        <v>236</v>
      </c>
      <c r="C993" s="11" t="s">
        <v>236</v>
      </c>
      <c r="D993" s="11" t="s">
        <v>236</v>
      </c>
      <c r="E993" s="11" t="n">
        <v>3.66</v>
      </c>
      <c r="F993" s="11" t="n">
        <v>3.66</v>
      </c>
      <c r="G993" s="11" t="n">
        <v>3.66</v>
      </c>
      <c r="H993" s="11"/>
      <c r="I993" s="11"/>
    </row>
    <row r="994" customFormat="false" ht="28" hidden="false" customHeight="true" outlineLevel="0" collapsed="false">
      <c r="A994" s="11" t="s">
        <v>237</v>
      </c>
      <c r="B994" s="11" t="s">
        <v>237</v>
      </c>
      <c r="C994" s="11" t="s">
        <v>237</v>
      </c>
      <c r="D994" s="11" t="s">
        <v>237</v>
      </c>
      <c r="E994" s="11" t="s">
        <v>238</v>
      </c>
      <c r="F994" s="11" t="s">
        <v>238</v>
      </c>
      <c r="G994" s="11" t="s">
        <v>238</v>
      </c>
      <c r="H994" s="11"/>
      <c r="I994" s="11"/>
    </row>
    <row r="995" customFormat="false" ht="28" hidden="false" customHeight="true" outlineLevel="0" collapsed="false">
      <c r="A995" s="11" t="s">
        <v>239</v>
      </c>
      <c r="B995" s="11" t="s">
        <v>239</v>
      </c>
      <c r="C995" s="11" t="s">
        <v>239</v>
      </c>
      <c r="D995" s="11" t="s">
        <v>239</v>
      </c>
      <c r="E995" s="11" t="n">
        <v>41</v>
      </c>
      <c r="F995" s="11" t="n">
        <v>41</v>
      </c>
      <c r="G995" s="11" t="n">
        <v>41</v>
      </c>
      <c r="H995" s="11"/>
      <c r="I995" s="11"/>
    </row>
    <row r="996" customFormat="false" ht="28" hidden="false" customHeight="true" outlineLevel="0" collapsed="false">
      <c r="A996" s="11" t="s">
        <v>240</v>
      </c>
      <c r="B996" s="11" t="s">
        <v>240</v>
      </c>
      <c r="C996" s="11" t="s">
        <v>240</v>
      </c>
      <c r="D996" s="11" t="s">
        <v>240</v>
      </c>
      <c r="E996" s="11" t="n">
        <v>31.5</v>
      </c>
      <c r="F996" s="11" t="n">
        <v>31.5</v>
      </c>
      <c r="G996" s="11" t="n">
        <v>31.5</v>
      </c>
      <c r="H996" s="11"/>
      <c r="I996" s="11"/>
    </row>
    <row r="997" customFormat="false" ht="28" hidden="false" customHeight="true" outlineLevel="0" collapsed="false">
      <c r="A997" s="11" t="s">
        <v>241</v>
      </c>
      <c r="B997" s="11" t="s">
        <v>241</v>
      </c>
      <c r="C997" s="11" t="s">
        <v>241</v>
      </c>
      <c r="D997" s="11" t="s">
        <v>241</v>
      </c>
      <c r="E997" s="11" t="n">
        <v>27</v>
      </c>
      <c r="F997" s="11" t="n">
        <v>27</v>
      </c>
      <c r="G997" s="11" t="n">
        <v>27</v>
      </c>
      <c r="H997" s="11"/>
      <c r="I997" s="11"/>
    </row>
    <row r="998" customFormat="false" ht="28" hidden="false" customHeight="true" outlineLevel="0" collapsed="false">
      <c r="A998" s="11" t="s">
        <v>242</v>
      </c>
      <c r="B998" s="11" t="s">
        <v>242</v>
      </c>
      <c r="C998" s="11" t="s">
        <v>242</v>
      </c>
      <c r="D998" s="11" t="s">
        <v>242</v>
      </c>
      <c r="E998" s="11" t="n">
        <v>55</v>
      </c>
      <c r="F998" s="11" t="n">
        <v>55</v>
      </c>
      <c r="G998" s="11" t="n">
        <v>55</v>
      </c>
      <c r="H998" s="11"/>
      <c r="I998" s="11"/>
    </row>
    <row r="999" customFormat="false" ht="28" hidden="false" customHeight="true" outlineLevel="0" collapsed="false">
      <c r="A999" s="11" t="s">
        <v>243</v>
      </c>
      <c r="B999" s="11" t="s">
        <v>243</v>
      </c>
      <c r="C999" s="11" t="s">
        <v>243</v>
      </c>
      <c r="D999" s="11" t="s">
        <v>243</v>
      </c>
      <c r="E999" s="11" t="n">
        <v>1.5</v>
      </c>
      <c r="F999" s="11" t="n">
        <v>1.5</v>
      </c>
      <c r="G999" s="11" t="n">
        <v>1.5</v>
      </c>
      <c r="H999" s="11"/>
      <c r="I999" s="11"/>
    </row>
    <row r="1000" customFormat="false" ht="28" hidden="false" customHeight="true" outlineLevel="0" collapsed="false">
      <c r="A1000" s="11" t="s">
        <v>244</v>
      </c>
      <c r="B1000" s="11" t="s">
        <v>244</v>
      </c>
      <c r="C1000" s="11" t="s">
        <v>244</v>
      </c>
      <c r="D1000" s="11" t="s">
        <v>244</v>
      </c>
      <c r="E1000" s="11" t="n">
        <v>20</v>
      </c>
      <c r="F1000" s="11" t="n">
        <v>20</v>
      </c>
      <c r="G1000" s="11" t="n">
        <v>20</v>
      </c>
      <c r="H1000" s="11"/>
      <c r="I1000" s="11"/>
    </row>
    <row r="1001" customFormat="false" ht="28" hidden="false" customHeight="true" outlineLevel="0" collapsed="false">
      <c r="A1001" s="11" t="s">
        <v>245</v>
      </c>
      <c r="B1001" s="11" t="s">
        <v>245</v>
      </c>
      <c r="C1001" s="11" t="s">
        <v>245</v>
      </c>
      <c r="D1001" s="11" t="s">
        <v>245</v>
      </c>
      <c r="E1001" s="11" t="s">
        <v>246</v>
      </c>
      <c r="F1001" s="11" t="s">
        <v>246</v>
      </c>
      <c r="G1001" s="11" t="s">
        <v>246</v>
      </c>
      <c r="H1001" s="11"/>
      <c r="I1001" s="11"/>
    </row>
    <row r="1002" customFormat="false" ht="28" hidden="false" customHeight="true" outlineLevel="0" collapsed="false">
      <c r="A1002" s="11" t="s">
        <v>608</v>
      </c>
      <c r="B1002" s="11" t="s">
        <v>608</v>
      </c>
      <c r="C1002" s="11" t="s">
        <v>608</v>
      </c>
      <c r="D1002" s="11" t="s">
        <v>608</v>
      </c>
      <c r="E1002" s="11" t="s">
        <v>609</v>
      </c>
      <c r="F1002" s="11" t="s">
        <v>609</v>
      </c>
      <c r="G1002" s="11" t="s">
        <v>609</v>
      </c>
      <c r="H1002" s="11"/>
      <c r="I1002" s="11"/>
    </row>
    <row r="1003" customFormat="false" ht="28" hidden="false" customHeight="true" outlineLevel="0" collapsed="false">
      <c r="A1003" s="11" t="s">
        <v>610</v>
      </c>
      <c r="B1003" s="11" t="s">
        <v>610</v>
      </c>
      <c r="C1003" s="11" t="s">
        <v>610</v>
      </c>
      <c r="D1003" s="11" t="s">
        <v>610</v>
      </c>
      <c r="E1003" s="11" t="s">
        <v>611</v>
      </c>
      <c r="F1003" s="11" t="s">
        <v>611</v>
      </c>
      <c r="G1003" s="11" t="s">
        <v>611</v>
      </c>
      <c r="H1003" s="11"/>
      <c r="I1003" s="11"/>
    </row>
    <row r="1004" customFormat="false" ht="27" hidden="false" customHeight="true" outlineLevel="0" collapsed="false">
      <c r="A1004" s="1"/>
      <c r="B1004" s="1"/>
      <c r="C1004" s="1"/>
      <c r="D1004" s="1"/>
      <c r="E1004" s="1"/>
      <c r="F1004" s="1"/>
      <c r="G1004" s="1"/>
      <c r="H1004" s="1"/>
      <c r="I1004" s="1"/>
    </row>
    <row r="1005" customFormat="false" ht="31" hidden="false" customHeight="true" outlineLevel="0" collapsed="false">
      <c r="A1005" s="10" t="s">
        <v>250</v>
      </c>
      <c r="B1005" s="10" t="s">
        <v>250</v>
      </c>
      <c r="C1005" s="10" t="s">
        <v>250</v>
      </c>
      <c r="D1005" s="10" t="s">
        <v>250</v>
      </c>
      <c r="E1005" s="10" t="s">
        <v>250</v>
      </c>
      <c r="F1005" s="10" t="s">
        <v>250</v>
      </c>
      <c r="G1005" s="10" t="s">
        <v>250</v>
      </c>
      <c r="H1005" s="10" t="s">
        <v>250</v>
      </c>
      <c r="I1005" s="3" t="str">
        <f aca="false">HYPERLINK("#'Главная'!A19","На главную")</f>
        <v>На главную</v>
      </c>
    </row>
    <row r="1006" customFormat="false" ht="34" hidden="false" customHeight="true" outlineLevel="0" collapsed="false">
      <c r="A1006" s="12" t="s">
        <v>251</v>
      </c>
      <c r="B1006" s="12" t="s">
        <v>251</v>
      </c>
      <c r="C1006" s="12" t="s">
        <v>251</v>
      </c>
      <c r="D1006" s="12" t="s">
        <v>252</v>
      </c>
      <c r="E1006" s="12" t="s">
        <v>252</v>
      </c>
      <c r="F1006" s="12" t="s">
        <v>252</v>
      </c>
      <c r="G1006" s="12" t="s">
        <v>253</v>
      </c>
      <c r="H1006" s="12" t="s">
        <v>254</v>
      </c>
      <c r="I1006" s="12" t="s">
        <v>254</v>
      </c>
    </row>
    <row r="1007" customFormat="false" ht="53" hidden="false" customHeight="true" outlineLevel="0" collapsed="false">
      <c r="A1007" s="1" t="s">
        <v>255</v>
      </c>
      <c r="B1007" s="1" t="s">
        <v>255</v>
      </c>
      <c r="C1007" s="1" t="s">
        <v>255</v>
      </c>
      <c r="D1007" s="1" t="s">
        <v>256</v>
      </c>
      <c r="E1007" s="1" t="s">
        <v>256</v>
      </c>
      <c r="F1007" s="1" t="s">
        <v>256</v>
      </c>
      <c r="G1007" s="1" t="s">
        <v>612</v>
      </c>
      <c r="H1007" s="1" t="s">
        <v>206</v>
      </c>
      <c r="I1007" s="1" t="s">
        <v>206</v>
      </c>
    </row>
    <row r="1008" customFormat="false" ht="53" hidden="false" customHeight="true" outlineLevel="0" collapsed="false">
      <c r="A1008" s="1" t="s">
        <v>255</v>
      </c>
      <c r="B1008" s="1" t="s">
        <v>255</v>
      </c>
      <c r="C1008" s="1" t="s">
        <v>255</v>
      </c>
      <c r="D1008" s="1" t="s">
        <v>258</v>
      </c>
      <c r="E1008" s="1" t="s">
        <v>258</v>
      </c>
      <c r="F1008" s="1" t="s">
        <v>258</v>
      </c>
      <c r="G1008" s="1" t="s">
        <v>613</v>
      </c>
      <c r="H1008" s="1" t="s">
        <v>206</v>
      </c>
      <c r="I1008" s="1" t="s">
        <v>206</v>
      </c>
    </row>
    <row r="1009" customFormat="false" ht="53" hidden="false" customHeight="true" outlineLevel="0" collapsed="false">
      <c r="A1009" s="1" t="s">
        <v>255</v>
      </c>
      <c r="B1009" s="1" t="s">
        <v>255</v>
      </c>
      <c r="C1009" s="1" t="s">
        <v>255</v>
      </c>
      <c r="D1009" s="1" t="s">
        <v>260</v>
      </c>
      <c r="E1009" s="1" t="s">
        <v>260</v>
      </c>
      <c r="F1009" s="1" t="s">
        <v>260</v>
      </c>
      <c r="G1009" s="1" t="s">
        <v>261</v>
      </c>
      <c r="H1009" s="1" t="s">
        <v>206</v>
      </c>
      <c r="I1009" s="1" t="s">
        <v>206</v>
      </c>
    </row>
    <row r="1010" customFormat="false" ht="53" hidden="false" customHeight="true" outlineLevel="0" collapsed="false">
      <c r="A1010" s="1" t="s">
        <v>262</v>
      </c>
      <c r="B1010" s="1" t="s">
        <v>262</v>
      </c>
      <c r="C1010" s="1" t="s">
        <v>262</v>
      </c>
      <c r="D1010" s="1" t="s">
        <v>256</v>
      </c>
      <c r="E1010" s="1" t="s">
        <v>256</v>
      </c>
      <c r="F1010" s="1" t="s">
        <v>256</v>
      </c>
      <c r="G1010" s="1" t="s">
        <v>614</v>
      </c>
      <c r="H1010" s="1" t="s">
        <v>206</v>
      </c>
      <c r="I1010" s="1" t="s">
        <v>206</v>
      </c>
    </row>
    <row r="1011" customFormat="false" ht="53" hidden="false" customHeight="true" outlineLevel="0" collapsed="false">
      <c r="A1011" s="1" t="s">
        <v>262</v>
      </c>
      <c r="B1011" s="1" t="s">
        <v>262</v>
      </c>
      <c r="C1011" s="1" t="s">
        <v>262</v>
      </c>
      <c r="D1011" s="1" t="s">
        <v>258</v>
      </c>
      <c r="E1011" s="1" t="s">
        <v>258</v>
      </c>
      <c r="F1011" s="1" t="s">
        <v>258</v>
      </c>
      <c r="G1011" s="1" t="s">
        <v>615</v>
      </c>
      <c r="H1011" s="1" t="s">
        <v>206</v>
      </c>
      <c r="I1011" s="1" t="s">
        <v>206</v>
      </c>
    </row>
    <row r="1012" customFormat="false" ht="53" hidden="false" customHeight="true" outlineLevel="0" collapsed="false">
      <c r="A1012" s="1" t="s">
        <v>262</v>
      </c>
      <c r="B1012" s="1" t="s">
        <v>262</v>
      </c>
      <c r="C1012" s="1" t="s">
        <v>262</v>
      </c>
      <c r="D1012" s="1" t="s">
        <v>260</v>
      </c>
      <c r="E1012" s="1" t="s">
        <v>260</v>
      </c>
      <c r="F1012" s="1" t="s">
        <v>260</v>
      </c>
      <c r="G1012" s="1" t="s">
        <v>265</v>
      </c>
      <c r="H1012" s="1" t="s">
        <v>206</v>
      </c>
      <c r="I1012" s="1" t="s">
        <v>206</v>
      </c>
    </row>
    <row r="1013" customFormat="false" ht="53" hidden="false" customHeight="true" outlineLevel="0" collapsed="false">
      <c r="A1013" s="1" t="s">
        <v>266</v>
      </c>
      <c r="B1013" s="1" t="s">
        <v>266</v>
      </c>
      <c r="C1013" s="1" t="s">
        <v>266</v>
      </c>
      <c r="D1013" s="1" t="s">
        <v>256</v>
      </c>
      <c r="E1013" s="1" t="s">
        <v>256</v>
      </c>
      <c r="F1013" s="1" t="s">
        <v>256</v>
      </c>
      <c r="G1013" s="1" t="s">
        <v>616</v>
      </c>
      <c r="H1013" s="1" t="s">
        <v>206</v>
      </c>
      <c r="I1013" s="1" t="s">
        <v>206</v>
      </c>
    </row>
    <row r="1014" customFormat="false" ht="53" hidden="false" customHeight="true" outlineLevel="0" collapsed="false">
      <c r="A1014" s="1" t="s">
        <v>266</v>
      </c>
      <c r="B1014" s="1" t="s">
        <v>266</v>
      </c>
      <c r="C1014" s="1" t="s">
        <v>266</v>
      </c>
      <c r="D1014" s="1" t="s">
        <v>258</v>
      </c>
      <c r="E1014" s="1" t="s">
        <v>258</v>
      </c>
      <c r="F1014" s="1" t="s">
        <v>258</v>
      </c>
      <c r="G1014" s="1" t="s">
        <v>617</v>
      </c>
      <c r="H1014" s="1" t="s">
        <v>206</v>
      </c>
      <c r="I1014" s="1" t="s">
        <v>206</v>
      </c>
    </row>
    <row r="1015" customFormat="false" ht="53" hidden="false" customHeight="true" outlineLevel="0" collapsed="false">
      <c r="A1015" s="1" t="s">
        <v>266</v>
      </c>
      <c r="B1015" s="1" t="s">
        <v>266</v>
      </c>
      <c r="C1015" s="1" t="s">
        <v>266</v>
      </c>
      <c r="D1015" s="1" t="s">
        <v>260</v>
      </c>
      <c r="E1015" s="1" t="s">
        <v>260</v>
      </c>
      <c r="F1015" s="1" t="s">
        <v>260</v>
      </c>
      <c r="G1015" s="1" t="s">
        <v>269</v>
      </c>
      <c r="H1015" s="1" t="s">
        <v>206</v>
      </c>
      <c r="I1015" s="1" t="s">
        <v>206</v>
      </c>
    </row>
    <row r="1016" customFormat="false" ht="53" hidden="false" customHeight="true" outlineLevel="0" collapsed="false">
      <c r="A1016" s="1" t="s">
        <v>270</v>
      </c>
      <c r="B1016" s="1" t="s">
        <v>270</v>
      </c>
      <c r="C1016" s="1" t="s">
        <v>270</v>
      </c>
      <c r="D1016" s="1" t="s">
        <v>256</v>
      </c>
      <c r="E1016" s="1" t="s">
        <v>256</v>
      </c>
      <c r="F1016" s="1" t="s">
        <v>256</v>
      </c>
      <c r="G1016" s="1" t="s">
        <v>614</v>
      </c>
      <c r="H1016" s="1" t="s">
        <v>206</v>
      </c>
      <c r="I1016" s="1" t="s">
        <v>206</v>
      </c>
    </row>
    <row r="1017" customFormat="false" ht="53" hidden="false" customHeight="true" outlineLevel="0" collapsed="false">
      <c r="A1017" s="1" t="s">
        <v>270</v>
      </c>
      <c r="B1017" s="1" t="s">
        <v>270</v>
      </c>
      <c r="C1017" s="1" t="s">
        <v>270</v>
      </c>
      <c r="D1017" s="1" t="s">
        <v>258</v>
      </c>
      <c r="E1017" s="1" t="s">
        <v>258</v>
      </c>
      <c r="F1017" s="1" t="s">
        <v>258</v>
      </c>
      <c r="G1017" s="1" t="s">
        <v>618</v>
      </c>
      <c r="H1017" s="1" t="s">
        <v>206</v>
      </c>
      <c r="I1017" s="1" t="s">
        <v>206</v>
      </c>
    </row>
    <row r="1018" customFormat="false" ht="53" hidden="false" customHeight="true" outlineLevel="0" collapsed="false">
      <c r="A1018" s="1" t="s">
        <v>270</v>
      </c>
      <c r="B1018" s="1" t="s">
        <v>270</v>
      </c>
      <c r="C1018" s="1" t="s">
        <v>270</v>
      </c>
      <c r="D1018" s="1" t="s">
        <v>260</v>
      </c>
      <c r="E1018" s="1" t="s">
        <v>260</v>
      </c>
      <c r="F1018" s="1" t="s">
        <v>260</v>
      </c>
      <c r="G1018" s="1" t="s">
        <v>273</v>
      </c>
      <c r="H1018" s="1" t="s">
        <v>206</v>
      </c>
      <c r="I1018" s="1" t="s">
        <v>206</v>
      </c>
    </row>
    <row r="1019" customFormat="false" ht="53" hidden="false" customHeight="true" outlineLevel="0" collapsed="false">
      <c r="A1019" s="1" t="s">
        <v>274</v>
      </c>
      <c r="B1019" s="1" t="s">
        <v>274</v>
      </c>
      <c r="C1019" s="1" t="s">
        <v>274</v>
      </c>
      <c r="D1019" s="1" t="s">
        <v>256</v>
      </c>
      <c r="E1019" s="1" t="s">
        <v>256</v>
      </c>
      <c r="F1019" s="1" t="s">
        <v>256</v>
      </c>
      <c r="G1019" s="1" t="s">
        <v>619</v>
      </c>
      <c r="H1019" s="1" t="s">
        <v>206</v>
      </c>
      <c r="I1019" s="1" t="s">
        <v>206</v>
      </c>
    </row>
    <row r="1020" customFormat="false" ht="53" hidden="false" customHeight="true" outlineLevel="0" collapsed="false">
      <c r="A1020" s="1" t="s">
        <v>274</v>
      </c>
      <c r="B1020" s="1" t="s">
        <v>274</v>
      </c>
      <c r="C1020" s="1" t="s">
        <v>274</v>
      </c>
      <c r="D1020" s="1" t="s">
        <v>258</v>
      </c>
      <c r="E1020" s="1" t="s">
        <v>258</v>
      </c>
      <c r="F1020" s="1" t="s">
        <v>258</v>
      </c>
      <c r="G1020" s="1" t="s">
        <v>620</v>
      </c>
      <c r="H1020" s="1" t="s">
        <v>206</v>
      </c>
      <c r="I1020" s="1" t="s">
        <v>206</v>
      </c>
    </row>
    <row r="1021" customFormat="false" ht="53" hidden="false" customHeight="true" outlineLevel="0" collapsed="false">
      <c r="A1021" s="1" t="s">
        <v>274</v>
      </c>
      <c r="B1021" s="1" t="s">
        <v>274</v>
      </c>
      <c r="C1021" s="1" t="s">
        <v>274</v>
      </c>
      <c r="D1021" s="1" t="s">
        <v>260</v>
      </c>
      <c r="E1021" s="1" t="s">
        <v>260</v>
      </c>
      <c r="F1021" s="1" t="s">
        <v>260</v>
      </c>
      <c r="G1021" s="1" t="s">
        <v>277</v>
      </c>
      <c r="H1021" s="1" t="s">
        <v>206</v>
      </c>
      <c r="I1021" s="1" t="s">
        <v>206</v>
      </c>
    </row>
    <row r="1022" customFormat="false" ht="53" hidden="false" customHeight="true" outlineLevel="0" collapsed="false">
      <c r="A1022" s="1" t="s">
        <v>278</v>
      </c>
      <c r="B1022" s="1" t="s">
        <v>278</v>
      </c>
      <c r="C1022" s="1" t="s">
        <v>278</v>
      </c>
      <c r="D1022" s="1" t="s">
        <v>256</v>
      </c>
      <c r="E1022" s="1" t="s">
        <v>256</v>
      </c>
      <c r="F1022" s="1" t="s">
        <v>256</v>
      </c>
      <c r="G1022" s="1" t="s">
        <v>621</v>
      </c>
      <c r="H1022" s="1" t="s">
        <v>206</v>
      </c>
      <c r="I1022" s="1" t="s">
        <v>206</v>
      </c>
    </row>
    <row r="1023" customFormat="false" ht="53" hidden="false" customHeight="true" outlineLevel="0" collapsed="false">
      <c r="A1023" s="1" t="s">
        <v>278</v>
      </c>
      <c r="B1023" s="1" t="s">
        <v>278</v>
      </c>
      <c r="C1023" s="1" t="s">
        <v>278</v>
      </c>
      <c r="D1023" s="1" t="s">
        <v>258</v>
      </c>
      <c r="E1023" s="1" t="s">
        <v>258</v>
      </c>
      <c r="F1023" s="1" t="s">
        <v>258</v>
      </c>
      <c r="G1023" s="1" t="s">
        <v>622</v>
      </c>
      <c r="H1023" s="1" t="s">
        <v>206</v>
      </c>
      <c r="I1023" s="1" t="s">
        <v>206</v>
      </c>
    </row>
    <row r="1024" customFormat="false" ht="53" hidden="false" customHeight="true" outlineLevel="0" collapsed="false">
      <c r="A1024" s="1" t="s">
        <v>278</v>
      </c>
      <c r="B1024" s="1" t="s">
        <v>278</v>
      </c>
      <c r="C1024" s="1" t="s">
        <v>278</v>
      </c>
      <c r="D1024" s="1" t="s">
        <v>260</v>
      </c>
      <c r="E1024" s="1" t="s">
        <v>260</v>
      </c>
      <c r="F1024" s="1" t="s">
        <v>260</v>
      </c>
      <c r="G1024" s="1" t="s">
        <v>281</v>
      </c>
      <c r="H1024" s="1" t="s">
        <v>206</v>
      </c>
      <c r="I1024" s="1" t="s">
        <v>206</v>
      </c>
    </row>
    <row r="1025" customFormat="false" ht="53" hidden="false" customHeight="true" outlineLevel="0" collapsed="false">
      <c r="A1025" s="1" t="s">
        <v>282</v>
      </c>
      <c r="B1025" s="1" t="s">
        <v>282</v>
      </c>
      <c r="C1025" s="1" t="s">
        <v>282</v>
      </c>
      <c r="D1025" s="1" t="s">
        <v>256</v>
      </c>
      <c r="E1025" s="1" t="s">
        <v>256</v>
      </c>
      <c r="F1025" s="1" t="s">
        <v>256</v>
      </c>
      <c r="G1025" s="1" t="s">
        <v>623</v>
      </c>
      <c r="H1025" s="1" t="s">
        <v>206</v>
      </c>
      <c r="I1025" s="1" t="s">
        <v>206</v>
      </c>
    </row>
    <row r="1026" customFormat="false" ht="53" hidden="false" customHeight="true" outlineLevel="0" collapsed="false">
      <c r="A1026" s="1" t="s">
        <v>282</v>
      </c>
      <c r="B1026" s="1" t="s">
        <v>282</v>
      </c>
      <c r="C1026" s="1" t="s">
        <v>282</v>
      </c>
      <c r="D1026" s="1" t="s">
        <v>258</v>
      </c>
      <c r="E1026" s="1" t="s">
        <v>258</v>
      </c>
      <c r="F1026" s="1" t="s">
        <v>258</v>
      </c>
      <c r="G1026" s="1" t="s">
        <v>624</v>
      </c>
      <c r="H1026" s="1" t="s">
        <v>206</v>
      </c>
      <c r="I1026" s="1" t="s">
        <v>206</v>
      </c>
    </row>
    <row r="1027" customFormat="false" ht="53" hidden="false" customHeight="true" outlineLevel="0" collapsed="false">
      <c r="A1027" s="1" t="s">
        <v>282</v>
      </c>
      <c r="B1027" s="1" t="s">
        <v>282</v>
      </c>
      <c r="C1027" s="1" t="s">
        <v>282</v>
      </c>
      <c r="D1027" s="1" t="s">
        <v>260</v>
      </c>
      <c r="E1027" s="1" t="s">
        <v>260</v>
      </c>
      <c r="F1027" s="1" t="s">
        <v>260</v>
      </c>
      <c r="G1027" s="1" t="s">
        <v>285</v>
      </c>
      <c r="H1027" s="1" t="s">
        <v>206</v>
      </c>
      <c r="I1027" s="1" t="s">
        <v>206</v>
      </c>
    </row>
    <row r="1028" customFormat="false" ht="53" hidden="false" customHeight="true" outlineLevel="0" collapsed="false">
      <c r="A1028" s="1" t="s">
        <v>286</v>
      </c>
      <c r="B1028" s="1" t="s">
        <v>286</v>
      </c>
      <c r="C1028" s="1" t="s">
        <v>286</v>
      </c>
      <c r="D1028" s="1" t="s">
        <v>256</v>
      </c>
      <c r="E1028" s="1" t="s">
        <v>256</v>
      </c>
      <c r="F1028" s="1" t="s">
        <v>256</v>
      </c>
      <c r="G1028" s="1" t="s">
        <v>625</v>
      </c>
      <c r="H1028" s="1" t="s">
        <v>206</v>
      </c>
      <c r="I1028" s="1" t="s">
        <v>206</v>
      </c>
    </row>
    <row r="1029" customFormat="false" ht="53" hidden="false" customHeight="true" outlineLevel="0" collapsed="false">
      <c r="A1029" s="1" t="s">
        <v>286</v>
      </c>
      <c r="B1029" s="1" t="s">
        <v>286</v>
      </c>
      <c r="C1029" s="1" t="s">
        <v>286</v>
      </c>
      <c r="D1029" s="1" t="s">
        <v>258</v>
      </c>
      <c r="E1029" s="1" t="s">
        <v>258</v>
      </c>
      <c r="F1029" s="1" t="s">
        <v>258</v>
      </c>
      <c r="G1029" s="1" t="s">
        <v>626</v>
      </c>
      <c r="H1029" s="1" t="s">
        <v>206</v>
      </c>
      <c r="I1029" s="1" t="s">
        <v>206</v>
      </c>
    </row>
    <row r="1030" customFormat="false" ht="53" hidden="false" customHeight="true" outlineLevel="0" collapsed="false">
      <c r="A1030" s="1" t="s">
        <v>286</v>
      </c>
      <c r="B1030" s="1" t="s">
        <v>286</v>
      </c>
      <c r="C1030" s="1" t="s">
        <v>286</v>
      </c>
      <c r="D1030" s="1" t="s">
        <v>260</v>
      </c>
      <c r="E1030" s="1" t="s">
        <v>260</v>
      </c>
      <c r="F1030" s="1" t="s">
        <v>260</v>
      </c>
      <c r="G1030" s="1" t="s">
        <v>289</v>
      </c>
      <c r="H1030" s="1" t="s">
        <v>206</v>
      </c>
      <c r="I1030" s="1" t="s">
        <v>206</v>
      </c>
    </row>
    <row r="1031" customFormat="false" ht="53" hidden="false" customHeight="true" outlineLevel="0" collapsed="false">
      <c r="A1031" s="1" t="s">
        <v>290</v>
      </c>
      <c r="B1031" s="1" t="s">
        <v>290</v>
      </c>
      <c r="C1031" s="1" t="s">
        <v>290</v>
      </c>
      <c r="D1031" s="1" t="s">
        <v>256</v>
      </c>
      <c r="E1031" s="1" t="s">
        <v>256</v>
      </c>
      <c r="F1031" s="1" t="s">
        <v>256</v>
      </c>
      <c r="G1031" s="1" t="s">
        <v>627</v>
      </c>
      <c r="H1031" s="1" t="s">
        <v>206</v>
      </c>
      <c r="I1031" s="1" t="s">
        <v>206</v>
      </c>
    </row>
    <row r="1032" customFormat="false" ht="53" hidden="false" customHeight="true" outlineLevel="0" collapsed="false">
      <c r="A1032" s="1" t="s">
        <v>290</v>
      </c>
      <c r="B1032" s="1" t="s">
        <v>290</v>
      </c>
      <c r="C1032" s="1" t="s">
        <v>290</v>
      </c>
      <c r="D1032" s="1" t="s">
        <v>292</v>
      </c>
      <c r="E1032" s="1" t="s">
        <v>292</v>
      </c>
      <c r="F1032" s="1" t="s">
        <v>292</v>
      </c>
      <c r="G1032" s="1" t="s">
        <v>628</v>
      </c>
      <c r="H1032" s="1" t="s">
        <v>206</v>
      </c>
      <c r="I1032" s="1" t="s">
        <v>206</v>
      </c>
    </row>
    <row r="1033" customFormat="false" ht="53" hidden="false" customHeight="true" outlineLevel="0" collapsed="false">
      <c r="A1033" s="1" t="s">
        <v>290</v>
      </c>
      <c r="B1033" s="1" t="s">
        <v>290</v>
      </c>
      <c r="C1033" s="1" t="s">
        <v>290</v>
      </c>
      <c r="D1033" s="1" t="s">
        <v>294</v>
      </c>
      <c r="E1033" s="1" t="s">
        <v>294</v>
      </c>
      <c r="F1033" s="1" t="s">
        <v>294</v>
      </c>
      <c r="G1033" s="1" t="s">
        <v>629</v>
      </c>
      <c r="H1033" s="1" t="s">
        <v>206</v>
      </c>
      <c r="I1033" s="1" t="s">
        <v>206</v>
      </c>
    </row>
    <row r="1034" customFormat="false" ht="53" hidden="false" customHeight="true" outlineLevel="0" collapsed="false">
      <c r="A1034" s="1" t="s">
        <v>296</v>
      </c>
      <c r="B1034" s="1" t="s">
        <v>296</v>
      </c>
      <c r="C1034" s="1" t="s">
        <v>296</v>
      </c>
      <c r="D1034" s="1" t="s">
        <v>256</v>
      </c>
      <c r="E1034" s="1" t="s">
        <v>256</v>
      </c>
      <c r="F1034" s="1" t="s">
        <v>256</v>
      </c>
      <c r="G1034" s="1" t="s">
        <v>630</v>
      </c>
      <c r="H1034" s="1" t="s">
        <v>206</v>
      </c>
      <c r="I1034" s="1" t="s">
        <v>206</v>
      </c>
    </row>
    <row r="1035" customFormat="false" ht="53" hidden="false" customHeight="true" outlineLevel="0" collapsed="false">
      <c r="A1035" s="1" t="s">
        <v>296</v>
      </c>
      <c r="B1035" s="1" t="s">
        <v>296</v>
      </c>
      <c r="C1035" s="1" t="s">
        <v>296</v>
      </c>
      <c r="D1035" s="1" t="s">
        <v>258</v>
      </c>
      <c r="E1035" s="1" t="s">
        <v>258</v>
      </c>
      <c r="F1035" s="1" t="s">
        <v>258</v>
      </c>
      <c r="G1035" s="1" t="s">
        <v>631</v>
      </c>
      <c r="H1035" s="1" t="s">
        <v>206</v>
      </c>
      <c r="I1035" s="1" t="s">
        <v>206</v>
      </c>
    </row>
    <row r="1036" customFormat="false" ht="53" hidden="false" customHeight="true" outlineLevel="0" collapsed="false">
      <c r="A1036" s="1" t="s">
        <v>296</v>
      </c>
      <c r="B1036" s="1" t="s">
        <v>296</v>
      </c>
      <c r="C1036" s="1" t="s">
        <v>296</v>
      </c>
      <c r="D1036" s="1" t="s">
        <v>260</v>
      </c>
      <c r="E1036" s="1" t="s">
        <v>260</v>
      </c>
      <c r="F1036" s="1" t="s">
        <v>260</v>
      </c>
      <c r="G1036" s="1" t="s">
        <v>632</v>
      </c>
      <c r="H1036" s="1" t="s">
        <v>206</v>
      </c>
      <c r="I1036" s="1" t="s">
        <v>206</v>
      </c>
    </row>
    <row r="1037" customFormat="false" ht="53" hidden="false" customHeight="true" outlineLevel="0" collapsed="false">
      <c r="A1037" s="1" t="s">
        <v>300</v>
      </c>
      <c r="B1037" s="1" t="s">
        <v>300</v>
      </c>
      <c r="C1037" s="1" t="s">
        <v>300</v>
      </c>
      <c r="D1037" s="1" t="s">
        <v>256</v>
      </c>
      <c r="E1037" s="1" t="s">
        <v>256</v>
      </c>
      <c r="F1037" s="1" t="s">
        <v>256</v>
      </c>
      <c r="G1037" s="1" t="s">
        <v>633</v>
      </c>
      <c r="H1037" s="1" t="s">
        <v>206</v>
      </c>
      <c r="I1037" s="1" t="s">
        <v>206</v>
      </c>
    </row>
    <row r="1038" customFormat="false" ht="53" hidden="false" customHeight="true" outlineLevel="0" collapsed="false">
      <c r="A1038" s="1" t="s">
        <v>300</v>
      </c>
      <c r="B1038" s="1" t="s">
        <v>300</v>
      </c>
      <c r="C1038" s="1" t="s">
        <v>300</v>
      </c>
      <c r="D1038" s="1" t="s">
        <v>258</v>
      </c>
      <c r="E1038" s="1" t="s">
        <v>258</v>
      </c>
      <c r="F1038" s="1" t="s">
        <v>258</v>
      </c>
      <c r="G1038" s="1" t="s">
        <v>634</v>
      </c>
      <c r="H1038" s="1" t="s">
        <v>206</v>
      </c>
      <c r="I1038" s="1" t="s">
        <v>206</v>
      </c>
    </row>
    <row r="1039" customFormat="false" ht="53" hidden="false" customHeight="true" outlineLevel="0" collapsed="false">
      <c r="A1039" s="1" t="s">
        <v>300</v>
      </c>
      <c r="B1039" s="1" t="s">
        <v>300</v>
      </c>
      <c r="C1039" s="1" t="s">
        <v>300</v>
      </c>
      <c r="D1039" s="1" t="s">
        <v>260</v>
      </c>
      <c r="E1039" s="1" t="s">
        <v>260</v>
      </c>
      <c r="F1039" s="1" t="s">
        <v>260</v>
      </c>
      <c r="G1039" s="1" t="s">
        <v>635</v>
      </c>
      <c r="H1039" s="1" t="s">
        <v>206</v>
      </c>
      <c r="I1039" s="1" t="s">
        <v>206</v>
      </c>
    </row>
    <row r="1040" customFormat="false" ht="27" hidden="false" customHeight="true" outlineLevel="0" collapsed="false">
      <c r="A1040" s="1"/>
      <c r="B1040" s="1"/>
      <c r="C1040" s="1"/>
      <c r="D1040" s="1"/>
      <c r="E1040" s="1"/>
      <c r="F1040" s="1"/>
      <c r="G1040" s="1"/>
      <c r="H1040" s="1"/>
      <c r="I1040" s="1"/>
    </row>
    <row r="1041" customFormat="false" ht="31" hidden="false" customHeight="true" outlineLevel="0" collapsed="false">
      <c r="A1041" s="10" t="s">
        <v>304</v>
      </c>
      <c r="B1041" s="10" t="s">
        <v>304</v>
      </c>
      <c r="C1041" s="10" t="s">
        <v>304</v>
      </c>
      <c r="D1041" s="10" t="s">
        <v>304</v>
      </c>
      <c r="E1041" s="10" t="s">
        <v>304</v>
      </c>
      <c r="F1041" s="10" t="s">
        <v>304</v>
      </c>
      <c r="G1041" s="10" t="s">
        <v>304</v>
      </c>
      <c r="H1041" s="10" t="s">
        <v>304</v>
      </c>
      <c r="I1041" s="1"/>
    </row>
    <row r="1042" customFormat="false" ht="28" hidden="false" customHeight="true" outlineLevel="0" collapsed="false">
      <c r="A1042" s="4" t="s">
        <v>305</v>
      </c>
      <c r="B1042" s="4" t="s">
        <v>305</v>
      </c>
      <c r="C1042" s="4" t="s">
        <v>305</v>
      </c>
      <c r="D1042" s="4" t="s">
        <v>305</v>
      </c>
      <c r="E1042" s="4" t="s">
        <v>305</v>
      </c>
      <c r="F1042" s="4" t="s">
        <v>305</v>
      </c>
      <c r="G1042" s="4" t="s">
        <v>305</v>
      </c>
      <c r="H1042" s="4" t="s">
        <v>305</v>
      </c>
      <c r="I1042" s="4" t="s">
        <v>305</v>
      </c>
    </row>
    <row r="1043" customFormat="false" ht="27" hidden="false" customHeight="true" outlineLevel="0" collapsed="false">
      <c r="A1043" s="1"/>
      <c r="B1043" s="1"/>
      <c r="C1043" s="1"/>
      <c r="D1043" s="1"/>
      <c r="E1043" s="1"/>
      <c r="F1043" s="1"/>
      <c r="G1043" s="1"/>
      <c r="H1043" s="1"/>
      <c r="I1043" s="1"/>
    </row>
    <row r="1044" customFormat="false" ht="27" hidden="false" customHeight="true" outlineLevel="0" collapsed="false">
      <c r="A1044" s="1"/>
      <c r="B1044" s="1"/>
      <c r="C1044" s="1"/>
      <c r="D1044" s="1"/>
      <c r="E1044" s="1"/>
      <c r="F1044" s="1"/>
      <c r="G1044" s="1"/>
      <c r="H1044" s="1"/>
      <c r="I1044" s="1"/>
    </row>
    <row r="1045" customFormat="false" ht="27" hidden="false" customHeight="true" outlineLevel="0" collapsed="false">
      <c r="A1045" s="1"/>
      <c r="B1045" s="1"/>
      <c r="C1045" s="1"/>
      <c r="D1045" s="1"/>
      <c r="E1045" s="1"/>
      <c r="F1045" s="1"/>
      <c r="G1045" s="1"/>
      <c r="H1045" s="1"/>
      <c r="I1045" s="1"/>
    </row>
    <row r="1046" customFormat="false" ht="35" hidden="false" customHeight="true" outlineLevel="0" collapsed="false">
      <c r="A1046" s="2" t="s">
        <v>636</v>
      </c>
      <c r="B1046" s="2" t="s">
        <v>636</v>
      </c>
      <c r="C1046" s="2" t="s">
        <v>636</v>
      </c>
      <c r="D1046" s="2" t="s">
        <v>636</v>
      </c>
      <c r="E1046" s="2" t="s">
        <v>636</v>
      </c>
      <c r="F1046" s="2" t="s">
        <v>636</v>
      </c>
      <c r="G1046" s="2" t="s">
        <v>636</v>
      </c>
      <c r="H1046" s="2" t="s">
        <v>636</v>
      </c>
      <c r="I1046" s="3" t="str">
        <f aca="false">HYPERLINK("#'Главная'!A20","На главную")</f>
        <v>На главную</v>
      </c>
    </row>
    <row r="1047" customFormat="false" ht="28" hidden="false" customHeight="true" outlineLevel="0" collapsed="false">
      <c r="A1047" s="4" t="s">
        <v>206</v>
      </c>
      <c r="B1047" s="4" t="s">
        <v>206</v>
      </c>
      <c r="C1047" s="4" t="s">
        <v>206</v>
      </c>
      <c r="D1047" s="4" t="s">
        <v>206</v>
      </c>
      <c r="E1047" s="4" t="s">
        <v>206</v>
      </c>
      <c r="F1047" s="4" t="s">
        <v>206</v>
      </c>
      <c r="G1047" s="4" t="s">
        <v>206</v>
      </c>
      <c r="H1047" s="4" t="s">
        <v>206</v>
      </c>
      <c r="I1047" s="4" t="s">
        <v>206</v>
      </c>
    </row>
    <row r="1048" customFormat="false" ht="27" hidden="false" customHeight="true" outlineLevel="0" collapsed="false">
      <c r="A1048" s="3" t="str">
        <f aca="false">HYPERLINK("#'Главная'!A20","Список моделей")</f>
        <v>Список моделей</v>
      </c>
      <c r="B1048" s="1"/>
      <c r="C1048" s="3" t="str">
        <f aca="false">HYPERLINK("#'Данные моделей'!A1049","Характеристики")</f>
        <v>Характеристики</v>
      </c>
      <c r="D1048" s="1"/>
      <c r="E1048" s="1"/>
      <c r="F1048" s="3" t="str">
        <f aca="false">HYPERLINK("#'Данные моделей'!A1085","Рабочие точки")</f>
        <v>Рабочие точки</v>
      </c>
      <c r="G1048" s="1"/>
      <c r="H1048" s="3" t="str">
        <f aca="false">HYPERLINK("#'Данные моделей'!A1121","Карты")</f>
        <v>Карты</v>
      </c>
      <c r="I1048" s="1"/>
    </row>
    <row r="1049" customFormat="false" ht="31" hidden="false" customHeight="true" outlineLevel="0" collapsed="false">
      <c r="A1049" s="10" t="s">
        <v>9</v>
      </c>
      <c r="B1049" s="10" t="s">
        <v>9</v>
      </c>
      <c r="C1049" s="10" t="s">
        <v>9</v>
      </c>
      <c r="D1049" s="10" t="s">
        <v>9</v>
      </c>
      <c r="E1049" s="10" t="s">
        <v>9</v>
      </c>
      <c r="F1049" s="10" t="s">
        <v>9</v>
      </c>
      <c r="G1049" s="10" t="s">
        <v>9</v>
      </c>
      <c r="H1049" s="10" t="s">
        <v>9</v>
      </c>
      <c r="I1049" s="1"/>
    </row>
    <row r="1050" customFormat="false" ht="28" hidden="false" customHeight="true" outlineLevel="0" collapsed="false">
      <c r="A1050" s="11" t="s">
        <v>207</v>
      </c>
      <c r="B1050" s="11" t="s">
        <v>207</v>
      </c>
      <c r="C1050" s="11" t="s">
        <v>207</v>
      </c>
      <c r="D1050" s="11" t="s">
        <v>207</v>
      </c>
      <c r="E1050" s="11" t="s">
        <v>602</v>
      </c>
      <c r="F1050" s="11" t="s">
        <v>602</v>
      </c>
      <c r="G1050" s="11" t="s">
        <v>602</v>
      </c>
      <c r="H1050" s="11"/>
      <c r="I1050" s="11"/>
    </row>
    <row r="1051" customFormat="false" ht="28" hidden="false" customHeight="true" outlineLevel="0" collapsed="false">
      <c r="A1051" s="11" t="s">
        <v>8</v>
      </c>
      <c r="B1051" s="11" t="s">
        <v>8</v>
      </c>
      <c r="C1051" s="11" t="s">
        <v>8</v>
      </c>
      <c r="D1051" s="11" t="s">
        <v>8</v>
      </c>
      <c r="E1051" s="11" t="s">
        <v>16</v>
      </c>
      <c r="F1051" s="11" t="s">
        <v>16</v>
      </c>
      <c r="G1051" s="11" t="s">
        <v>16</v>
      </c>
      <c r="H1051" s="11"/>
      <c r="I1051" s="11"/>
    </row>
    <row r="1052" customFormat="false" ht="28" hidden="false" customHeight="true" outlineLevel="0" collapsed="false">
      <c r="A1052" s="11" t="s">
        <v>209</v>
      </c>
      <c r="B1052" s="11" t="s">
        <v>209</v>
      </c>
      <c r="C1052" s="11" t="s">
        <v>209</v>
      </c>
      <c r="D1052" s="11" t="s">
        <v>209</v>
      </c>
      <c r="E1052" s="11" t="s">
        <v>603</v>
      </c>
      <c r="F1052" s="11" t="s">
        <v>603</v>
      </c>
      <c r="G1052" s="11" t="s">
        <v>603</v>
      </c>
      <c r="H1052" s="11"/>
      <c r="I1052" s="11"/>
    </row>
    <row r="1053" customFormat="false" ht="28" hidden="false" customHeight="true" outlineLevel="0" collapsed="false">
      <c r="A1053" s="11" t="s">
        <v>211</v>
      </c>
      <c r="B1053" s="11" t="s">
        <v>211</v>
      </c>
      <c r="C1053" s="11" t="s">
        <v>211</v>
      </c>
      <c r="D1053" s="11" t="s">
        <v>211</v>
      </c>
      <c r="E1053" s="11" t="n">
        <v>103</v>
      </c>
      <c r="F1053" s="11" t="n">
        <v>103</v>
      </c>
      <c r="G1053" s="11" t="n">
        <v>103</v>
      </c>
      <c r="H1053" s="11"/>
      <c r="I1053" s="11"/>
    </row>
    <row r="1054" customFormat="false" ht="28" hidden="false" customHeight="true" outlineLevel="0" collapsed="false">
      <c r="A1054" s="11" t="s">
        <v>8</v>
      </c>
      <c r="B1054" s="11" t="s">
        <v>8</v>
      </c>
      <c r="C1054" s="11" t="s">
        <v>8</v>
      </c>
      <c r="D1054" s="11" t="s">
        <v>8</v>
      </c>
      <c r="E1054" s="11" t="s">
        <v>16</v>
      </c>
      <c r="F1054" s="11" t="s">
        <v>16</v>
      </c>
      <c r="G1054" s="11" t="s">
        <v>16</v>
      </c>
      <c r="H1054" s="11"/>
      <c r="I1054" s="11"/>
    </row>
    <row r="1055" customFormat="false" ht="28" hidden="false" customHeight="true" outlineLevel="0" collapsed="false">
      <c r="A1055" s="11" t="s">
        <v>212</v>
      </c>
      <c r="B1055" s="11" t="s">
        <v>212</v>
      </c>
      <c r="C1055" s="11" t="s">
        <v>212</v>
      </c>
      <c r="D1055" s="11" t="s">
        <v>212</v>
      </c>
      <c r="E1055" s="11" t="n">
        <v>4.8</v>
      </c>
      <c r="F1055" s="11" t="n">
        <v>4.8</v>
      </c>
      <c r="G1055" s="11" t="n">
        <v>4.8</v>
      </c>
      <c r="H1055" s="11"/>
      <c r="I1055" s="11"/>
    </row>
    <row r="1056" customFormat="false" ht="28" hidden="false" customHeight="true" outlineLevel="0" collapsed="false">
      <c r="A1056" s="11" t="s">
        <v>213</v>
      </c>
      <c r="B1056" s="11" t="s">
        <v>213</v>
      </c>
      <c r="C1056" s="11" t="s">
        <v>213</v>
      </c>
      <c r="D1056" s="11" t="s">
        <v>213</v>
      </c>
      <c r="E1056" s="11" t="n">
        <v>20</v>
      </c>
      <c r="F1056" s="11" t="n">
        <v>20</v>
      </c>
      <c r="G1056" s="11" t="n">
        <v>20</v>
      </c>
      <c r="H1056" s="11"/>
      <c r="I1056" s="11"/>
    </row>
    <row r="1057" customFormat="false" ht="28" hidden="false" customHeight="true" outlineLevel="0" collapsed="false">
      <c r="A1057" s="11" t="s">
        <v>214</v>
      </c>
      <c r="B1057" s="11" t="s">
        <v>214</v>
      </c>
      <c r="C1057" s="11" t="s">
        <v>214</v>
      </c>
      <c r="D1057" s="11" t="s">
        <v>214</v>
      </c>
      <c r="E1057" s="11" t="s">
        <v>604</v>
      </c>
      <c r="F1057" s="11" t="s">
        <v>604</v>
      </c>
      <c r="G1057" s="11" t="s">
        <v>604</v>
      </c>
      <c r="H1057" s="11"/>
      <c r="I1057" s="11"/>
    </row>
    <row r="1058" customFormat="false" ht="28" hidden="false" customHeight="true" outlineLevel="0" collapsed="false">
      <c r="A1058" s="11" t="s">
        <v>216</v>
      </c>
      <c r="B1058" s="11" t="s">
        <v>216</v>
      </c>
      <c r="C1058" s="11" t="s">
        <v>216</v>
      </c>
      <c r="D1058" s="11" t="s">
        <v>216</v>
      </c>
      <c r="E1058" s="11" t="n">
        <v>1.55</v>
      </c>
      <c r="F1058" s="11" t="n">
        <v>1.55</v>
      </c>
      <c r="G1058" s="11" t="n">
        <v>1.55</v>
      </c>
      <c r="H1058" s="11"/>
      <c r="I1058" s="11"/>
    </row>
    <row r="1059" customFormat="false" ht="28" hidden="false" customHeight="true" outlineLevel="0" collapsed="false">
      <c r="A1059" s="11" t="s">
        <v>217</v>
      </c>
      <c r="B1059" s="11" t="s">
        <v>217</v>
      </c>
      <c r="C1059" s="11" t="s">
        <v>217</v>
      </c>
      <c r="D1059" s="11" t="s">
        <v>217</v>
      </c>
      <c r="E1059" s="11" t="s">
        <v>605</v>
      </c>
      <c r="F1059" s="11" t="s">
        <v>605</v>
      </c>
      <c r="G1059" s="11" t="s">
        <v>605</v>
      </c>
      <c r="H1059" s="11"/>
      <c r="I1059" s="11"/>
    </row>
    <row r="1060" customFormat="false" ht="28" hidden="false" customHeight="true" outlineLevel="0" collapsed="false">
      <c r="A1060" s="11" t="s">
        <v>219</v>
      </c>
      <c r="B1060" s="11" t="s">
        <v>219</v>
      </c>
      <c r="C1060" s="11" t="s">
        <v>219</v>
      </c>
      <c r="D1060" s="11" t="s">
        <v>219</v>
      </c>
      <c r="E1060" s="11" t="s">
        <v>606</v>
      </c>
      <c r="F1060" s="11" t="s">
        <v>606</v>
      </c>
      <c r="G1060" s="11" t="s">
        <v>606</v>
      </c>
      <c r="H1060" s="11"/>
      <c r="I1060" s="11"/>
    </row>
    <row r="1061" customFormat="false" ht="28" hidden="false" customHeight="true" outlineLevel="0" collapsed="false">
      <c r="A1061" s="11" t="s">
        <v>221</v>
      </c>
      <c r="B1061" s="11" t="s">
        <v>221</v>
      </c>
      <c r="C1061" s="11" t="s">
        <v>221</v>
      </c>
      <c r="D1061" s="11" t="s">
        <v>221</v>
      </c>
      <c r="E1061" s="11" t="s">
        <v>603</v>
      </c>
      <c r="F1061" s="11" t="s">
        <v>603</v>
      </c>
      <c r="G1061" s="11" t="s">
        <v>603</v>
      </c>
      <c r="H1061" s="11"/>
      <c r="I1061" s="11"/>
    </row>
    <row r="1062" customFormat="false" ht="28" hidden="false" customHeight="true" outlineLevel="0" collapsed="false">
      <c r="A1062" s="11" t="s">
        <v>222</v>
      </c>
      <c r="B1062" s="11" t="s">
        <v>222</v>
      </c>
      <c r="C1062" s="11" t="s">
        <v>222</v>
      </c>
      <c r="D1062" s="11" t="s">
        <v>222</v>
      </c>
      <c r="E1062" s="11" t="n">
        <v>103</v>
      </c>
      <c r="F1062" s="11" t="n">
        <v>103</v>
      </c>
      <c r="G1062" s="11" t="n">
        <v>103</v>
      </c>
      <c r="H1062" s="11"/>
      <c r="I1062" s="11"/>
    </row>
    <row r="1063" customFormat="false" ht="28" hidden="false" customHeight="true" outlineLevel="0" collapsed="false">
      <c r="A1063" s="11" t="s">
        <v>223</v>
      </c>
      <c r="B1063" s="11" t="s">
        <v>223</v>
      </c>
      <c r="C1063" s="11" t="s">
        <v>223</v>
      </c>
      <c r="D1063" s="11" t="s">
        <v>223</v>
      </c>
      <c r="E1063" s="11" t="n">
        <v>8.96</v>
      </c>
      <c r="F1063" s="11" t="n">
        <v>8.96</v>
      </c>
      <c r="G1063" s="11" t="n">
        <v>8.96</v>
      </c>
      <c r="H1063" s="11"/>
      <c r="I1063" s="11"/>
    </row>
    <row r="1064" customFormat="false" ht="28" hidden="false" customHeight="true" outlineLevel="0" collapsed="false">
      <c r="A1064" s="11" t="s">
        <v>224</v>
      </c>
      <c r="B1064" s="11" t="s">
        <v>224</v>
      </c>
      <c r="C1064" s="11" t="s">
        <v>224</v>
      </c>
      <c r="D1064" s="11" t="s">
        <v>224</v>
      </c>
      <c r="E1064" s="11" t="s">
        <v>637</v>
      </c>
      <c r="F1064" s="11" t="s">
        <v>637</v>
      </c>
      <c r="G1064" s="11" t="s">
        <v>637</v>
      </c>
      <c r="H1064" s="11"/>
      <c r="I1064" s="11"/>
    </row>
    <row r="1065" customFormat="false" ht="28" hidden="false" customHeight="true" outlineLevel="0" collapsed="false">
      <c r="A1065" s="11" t="s">
        <v>226</v>
      </c>
      <c r="B1065" s="11" t="s">
        <v>226</v>
      </c>
      <c r="C1065" s="11" t="s">
        <v>226</v>
      </c>
      <c r="D1065" s="11" t="s">
        <v>226</v>
      </c>
      <c r="E1065" s="11" t="n">
        <v>4.45</v>
      </c>
      <c r="F1065" s="11" t="n">
        <v>4.45</v>
      </c>
      <c r="G1065" s="11" t="n">
        <v>4.45</v>
      </c>
      <c r="H1065" s="11"/>
      <c r="I1065" s="11"/>
    </row>
    <row r="1066" customFormat="false" ht="28" hidden="false" customHeight="true" outlineLevel="0" collapsed="false">
      <c r="A1066" s="11" t="s">
        <v>227</v>
      </c>
      <c r="B1066" s="11" t="s">
        <v>227</v>
      </c>
      <c r="C1066" s="11" t="s">
        <v>227</v>
      </c>
      <c r="D1066" s="11" t="s">
        <v>227</v>
      </c>
      <c r="E1066" s="11" t="s">
        <v>228</v>
      </c>
      <c r="F1066" s="11" t="s">
        <v>228</v>
      </c>
      <c r="G1066" s="11" t="s">
        <v>228</v>
      </c>
      <c r="H1066" s="11"/>
      <c r="I1066" s="11"/>
    </row>
    <row r="1067" customFormat="false" ht="28" hidden="false" customHeight="true" outlineLevel="0" collapsed="false">
      <c r="A1067" s="11" t="s">
        <v>229</v>
      </c>
      <c r="B1067" s="11" t="s">
        <v>229</v>
      </c>
      <c r="C1067" s="11" t="s">
        <v>229</v>
      </c>
      <c r="D1067" s="11" t="s">
        <v>229</v>
      </c>
      <c r="E1067" s="11" t="n">
        <v>45</v>
      </c>
      <c r="F1067" s="11" t="n">
        <v>45</v>
      </c>
      <c r="G1067" s="11" t="n">
        <v>45</v>
      </c>
      <c r="H1067" s="11"/>
      <c r="I1067" s="11"/>
    </row>
    <row r="1068" customFormat="false" ht="28" hidden="false" customHeight="true" outlineLevel="0" collapsed="false">
      <c r="A1068" s="11" t="s">
        <v>230</v>
      </c>
      <c r="B1068" s="11" t="s">
        <v>230</v>
      </c>
      <c r="C1068" s="11" t="s">
        <v>230</v>
      </c>
      <c r="D1068" s="11" t="s">
        <v>230</v>
      </c>
      <c r="E1068" s="11" t="n">
        <v>35.5</v>
      </c>
      <c r="F1068" s="11" t="n">
        <v>35.5</v>
      </c>
      <c r="G1068" s="11" t="n">
        <v>35.5</v>
      </c>
      <c r="H1068" s="11"/>
      <c r="I1068" s="11"/>
    </row>
    <row r="1069" customFormat="false" ht="28" hidden="false" customHeight="true" outlineLevel="0" collapsed="false">
      <c r="A1069" s="11" t="s">
        <v>231</v>
      </c>
      <c r="B1069" s="11" t="s">
        <v>231</v>
      </c>
      <c r="C1069" s="11" t="s">
        <v>231</v>
      </c>
      <c r="D1069" s="11" t="s">
        <v>231</v>
      </c>
      <c r="E1069" s="11" t="n">
        <v>31</v>
      </c>
      <c r="F1069" s="11" t="n">
        <v>31</v>
      </c>
      <c r="G1069" s="11" t="n">
        <v>31</v>
      </c>
      <c r="H1069" s="11"/>
      <c r="I1069" s="11"/>
    </row>
    <row r="1070" customFormat="false" ht="28" hidden="false" customHeight="true" outlineLevel="0" collapsed="false">
      <c r="A1070" s="11" t="s">
        <v>232</v>
      </c>
      <c r="B1070" s="11" t="s">
        <v>232</v>
      </c>
      <c r="C1070" s="11" t="s">
        <v>232</v>
      </c>
      <c r="D1070" s="11" t="s">
        <v>232</v>
      </c>
      <c r="E1070" s="11" t="n">
        <v>59</v>
      </c>
      <c r="F1070" s="11" t="n">
        <v>59</v>
      </c>
      <c r="G1070" s="11" t="n">
        <v>59</v>
      </c>
      <c r="H1070" s="11"/>
      <c r="I1070" s="11"/>
    </row>
    <row r="1071" customFormat="false" ht="28" hidden="false" customHeight="true" outlineLevel="0" collapsed="false">
      <c r="A1071" s="11" t="s">
        <v>233</v>
      </c>
      <c r="B1071" s="11" t="s">
        <v>233</v>
      </c>
      <c r="C1071" s="11" t="s">
        <v>233</v>
      </c>
      <c r="D1071" s="11" t="s">
        <v>233</v>
      </c>
      <c r="E1071" s="11" t="n">
        <v>7.16</v>
      </c>
      <c r="F1071" s="11" t="n">
        <v>7.16</v>
      </c>
      <c r="G1071" s="11" t="n">
        <v>7.16</v>
      </c>
      <c r="H1071" s="11"/>
      <c r="I1071" s="11"/>
    </row>
    <row r="1072" customFormat="false" ht="28" hidden="false" customHeight="true" outlineLevel="0" collapsed="false">
      <c r="A1072" s="11" t="s">
        <v>234</v>
      </c>
      <c r="B1072" s="11" t="s">
        <v>234</v>
      </c>
      <c r="C1072" s="11" t="s">
        <v>234</v>
      </c>
      <c r="D1072" s="11" t="s">
        <v>234</v>
      </c>
      <c r="E1072" s="11" t="s">
        <v>235</v>
      </c>
      <c r="F1072" s="11" t="s">
        <v>235</v>
      </c>
      <c r="G1072" s="11" t="s">
        <v>235</v>
      </c>
      <c r="H1072" s="11"/>
      <c r="I1072" s="11"/>
    </row>
    <row r="1073" customFormat="false" ht="28" hidden="false" customHeight="true" outlineLevel="0" collapsed="false">
      <c r="A1073" s="11" t="s">
        <v>236</v>
      </c>
      <c r="B1073" s="11" t="s">
        <v>236</v>
      </c>
      <c r="C1073" s="11" t="s">
        <v>236</v>
      </c>
      <c r="D1073" s="11" t="s">
        <v>236</v>
      </c>
      <c r="E1073" s="11" t="n">
        <v>3.68</v>
      </c>
      <c r="F1073" s="11" t="n">
        <v>3.68</v>
      </c>
      <c r="G1073" s="11" t="n">
        <v>3.68</v>
      </c>
      <c r="H1073" s="11"/>
      <c r="I1073" s="11"/>
    </row>
    <row r="1074" customFormat="false" ht="28" hidden="false" customHeight="true" outlineLevel="0" collapsed="false">
      <c r="A1074" s="11" t="s">
        <v>237</v>
      </c>
      <c r="B1074" s="11" t="s">
        <v>237</v>
      </c>
      <c r="C1074" s="11" t="s">
        <v>237</v>
      </c>
      <c r="D1074" s="11" t="s">
        <v>237</v>
      </c>
      <c r="E1074" s="11" t="s">
        <v>238</v>
      </c>
      <c r="F1074" s="11" t="s">
        <v>238</v>
      </c>
      <c r="G1074" s="11" t="s">
        <v>238</v>
      </c>
      <c r="H1074" s="11"/>
      <c r="I1074" s="11"/>
    </row>
    <row r="1075" customFormat="false" ht="28" hidden="false" customHeight="true" outlineLevel="0" collapsed="false">
      <c r="A1075" s="11" t="s">
        <v>239</v>
      </c>
      <c r="B1075" s="11" t="s">
        <v>239</v>
      </c>
      <c r="C1075" s="11" t="s">
        <v>239</v>
      </c>
      <c r="D1075" s="11" t="s">
        <v>239</v>
      </c>
      <c r="E1075" s="11" t="n">
        <v>46</v>
      </c>
      <c r="F1075" s="11" t="n">
        <v>46</v>
      </c>
      <c r="G1075" s="11" t="n">
        <v>46</v>
      </c>
      <c r="H1075" s="11"/>
      <c r="I1075" s="11"/>
    </row>
    <row r="1076" customFormat="false" ht="28" hidden="false" customHeight="true" outlineLevel="0" collapsed="false">
      <c r="A1076" s="11" t="s">
        <v>240</v>
      </c>
      <c r="B1076" s="11" t="s">
        <v>240</v>
      </c>
      <c r="C1076" s="11" t="s">
        <v>240</v>
      </c>
      <c r="D1076" s="11" t="s">
        <v>240</v>
      </c>
      <c r="E1076" s="11" t="n">
        <v>36.5</v>
      </c>
      <c r="F1076" s="11" t="n">
        <v>36.5</v>
      </c>
      <c r="G1076" s="11" t="n">
        <v>36.5</v>
      </c>
      <c r="H1076" s="11"/>
      <c r="I1076" s="11"/>
    </row>
    <row r="1077" customFormat="false" ht="28" hidden="false" customHeight="true" outlineLevel="0" collapsed="false">
      <c r="A1077" s="11" t="s">
        <v>241</v>
      </c>
      <c r="B1077" s="11" t="s">
        <v>241</v>
      </c>
      <c r="C1077" s="11" t="s">
        <v>241</v>
      </c>
      <c r="D1077" s="11" t="s">
        <v>241</v>
      </c>
      <c r="E1077" s="11" t="n">
        <v>32</v>
      </c>
      <c r="F1077" s="11" t="n">
        <v>32</v>
      </c>
      <c r="G1077" s="11" t="n">
        <v>32</v>
      </c>
      <c r="H1077" s="11"/>
      <c r="I1077" s="11"/>
    </row>
    <row r="1078" customFormat="false" ht="28" hidden="false" customHeight="true" outlineLevel="0" collapsed="false">
      <c r="A1078" s="11" t="s">
        <v>242</v>
      </c>
      <c r="B1078" s="11" t="s">
        <v>242</v>
      </c>
      <c r="C1078" s="11" t="s">
        <v>242</v>
      </c>
      <c r="D1078" s="11" t="s">
        <v>242</v>
      </c>
      <c r="E1078" s="11" t="n">
        <v>60</v>
      </c>
      <c r="F1078" s="11" t="n">
        <v>60</v>
      </c>
      <c r="G1078" s="11" t="n">
        <v>60</v>
      </c>
      <c r="H1078" s="11"/>
      <c r="I1078" s="11"/>
    </row>
    <row r="1079" customFormat="false" ht="28" hidden="false" customHeight="true" outlineLevel="0" collapsed="false">
      <c r="A1079" s="11" t="s">
        <v>243</v>
      </c>
      <c r="B1079" s="11" t="s">
        <v>243</v>
      </c>
      <c r="C1079" s="11" t="s">
        <v>243</v>
      </c>
      <c r="D1079" s="11" t="s">
        <v>243</v>
      </c>
      <c r="E1079" s="11" t="n">
        <v>2</v>
      </c>
      <c r="F1079" s="11" t="n">
        <v>2</v>
      </c>
      <c r="G1079" s="11" t="n">
        <v>2</v>
      </c>
      <c r="H1079" s="11"/>
      <c r="I1079" s="11"/>
    </row>
    <row r="1080" customFormat="false" ht="28" hidden="false" customHeight="true" outlineLevel="0" collapsed="false">
      <c r="A1080" s="11" t="s">
        <v>244</v>
      </c>
      <c r="B1080" s="11" t="s">
        <v>244</v>
      </c>
      <c r="C1080" s="11" t="s">
        <v>244</v>
      </c>
      <c r="D1080" s="11" t="s">
        <v>244</v>
      </c>
      <c r="E1080" s="11" t="n">
        <v>23</v>
      </c>
      <c r="F1080" s="11" t="n">
        <v>23</v>
      </c>
      <c r="G1080" s="11" t="n">
        <v>23</v>
      </c>
      <c r="H1080" s="11"/>
      <c r="I1080" s="11"/>
    </row>
    <row r="1081" customFormat="false" ht="28" hidden="false" customHeight="true" outlineLevel="0" collapsed="false">
      <c r="A1081" s="11" t="s">
        <v>245</v>
      </c>
      <c r="B1081" s="11" t="s">
        <v>245</v>
      </c>
      <c r="C1081" s="11" t="s">
        <v>245</v>
      </c>
      <c r="D1081" s="11" t="s">
        <v>245</v>
      </c>
      <c r="E1081" s="11" t="s">
        <v>246</v>
      </c>
      <c r="F1081" s="11" t="s">
        <v>246</v>
      </c>
      <c r="G1081" s="11" t="s">
        <v>246</v>
      </c>
      <c r="H1081" s="11"/>
      <c r="I1081" s="11"/>
    </row>
    <row r="1082" customFormat="false" ht="28" hidden="false" customHeight="true" outlineLevel="0" collapsed="false">
      <c r="A1082" s="11" t="s">
        <v>608</v>
      </c>
      <c r="B1082" s="11" t="s">
        <v>608</v>
      </c>
      <c r="C1082" s="11" t="s">
        <v>608</v>
      </c>
      <c r="D1082" s="11" t="s">
        <v>608</v>
      </c>
      <c r="E1082" s="11" t="s">
        <v>609</v>
      </c>
      <c r="F1082" s="11" t="s">
        <v>609</v>
      </c>
      <c r="G1082" s="11" t="s">
        <v>609</v>
      </c>
      <c r="H1082" s="11"/>
      <c r="I1082" s="11"/>
    </row>
    <row r="1083" customFormat="false" ht="28" hidden="false" customHeight="true" outlineLevel="0" collapsed="false">
      <c r="A1083" s="11" t="s">
        <v>610</v>
      </c>
      <c r="B1083" s="11" t="s">
        <v>610</v>
      </c>
      <c r="C1083" s="11" t="s">
        <v>610</v>
      </c>
      <c r="D1083" s="11" t="s">
        <v>610</v>
      </c>
      <c r="E1083" s="11" t="s">
        <v>638</v>
      </c>
      <c r="F1083" s="11" t="s">
        <v>638</v>
      </c>
      <c r="G1083" s="11" t="s">
        <v>638</v>
      </c>
      <c r="H1083" s="11"/>
      <c r="I1083" s="11"/>
    </row>
    <row r="1084" customFormat="false" ht="27" hidden="false" customHeight="true" outlineLevel="0" collapsed="false">
      <c r="A1084" s="1"/>
      <c r="B1084" s="1"/>
      <c r="C1084" s="1"/>
      <c r="D1084" s="1"/>
      <c r="E1084" s="1"/>
      <c r="F1084" s="1"/>
      <c r="G1084" s="1"/>
      <c r="H1084" s="1"/>
      <c r="I1084" s="1"/>
    </row>
    <row r="1085" customFormat="false" ht="31" hidden="false" customHeight="true" outlineLevel="0" collapsed="false">
      <c r="A1085" s="10" t="s">
        <v>250</v>
      </c>
      <c r="B1085" s="10" t="s">
        <v>250</v>
      </c>
      <c r="C1085" s="10" t="s">
        <v>250</v>
      </c>
      <c r="D1085" s="10" t="s">
        <v>250</v>
      </c>
      <c r="E1085" s="10" t="s">
        <v>250</v>
      </c>
      <c r="F1085" s="10" t="s">
        <v>250</v>
      </c>
      <c r="G1085" s="10" t="s">
        <v>250</v>
      </c>
      <c r="H1085" s="10" t="s">
        <v>250</v>
      </c>
      <c r="I1085" s="3" t="str">
        <f aca="false">HYPERLINK("#'Главная'!A20","На главную")</f>
        <v>На главную</v>
      </c>
    </row>
    <row r="1086" customFormat="false" ht="34" hidden="false" customHeight="true" outlineLevel="0" collapsed="false">
      <c r="A1086" s="12" t="s">
        <v>251</v>
      </c>
      <c r="B1086" s="12" t="s">
        <v>251</v>
      </c>
      <c r="C1086" s="12" t="s">
        <v>251</v>
      </c>
      <c r="D1086" s="12" t="s">
        <v>252</v>
      </c>
      <c r="E1086" s="12" t="s">
        <v>252</v>
      </c>
      <c r="F1086" s="12" t="s">
        <v>252</v>
      </c>
      <c r="G1086" s="12" t="s">
        <v>253</v>
      </c>
      <c r="H1086" s="12" t="s">
        <v>254</v>
      </c>
      <c r="I1086" s="12" t="s">
        <v>254</v>
      </c>
    </row>
    <row r="1087" customFormat="false" ht="53" hidden="false" customHeight="true" outlineLevel="0" collapsed="false">
      <c r="A1087" s="1" t="s">
        <v>255</v>
      </c>
      <c r="B1087" s="1" t="s">
        <v>255</v>
      </c>
      <c r="C1087" s="1" t="s">
        <v>255</v>
      </c>
      <c r="D1087" s="1" t="s">
        <v>256</v>
      </c>
      <c r="E1087" s="1" t="s">
        <v>256</v>
      </c>
      <c r="F1087" s="1" t="s">
        <v>256</v>
      </c>
      <c r="G1087" s="1" t="s">
        <v>639</v>
      </c>
      <c r="H1087" s="1" t="s">
        <v>206</v>
      </c>
      <c r="I1087" s="1" t="s">
        <v>206</v>
      </c>
    </row>
    <row r="1088" customFormat="false" ht="53" hidden="false" customHeight="true" outlineLevel="0" collapsed="false">
      <c r="A1088" s="1" t="s">
        <v>255</v>
      </c>
      <c r="B1088" s="1" t="s">
        <v>255</v>
      </c>
      <c r="C1088" s="1" t="s">
        <v>255</v>
      </c>
      <c r="D1088" s="1" t="s">
        <v>258</v>
      </c>
      <c r="E1088" s="1" t="s">
        <v>258</v>
      </c>
      <c r="F1088" s="1" t="s">
        <v>258</v>
      </c>
      <c r="G1088" s="1" t="s">
        <v>640</v>
      </c>
      <c r="H1088" s="1" t="s">
        <v>206</v>
      </c>
      <c r="I1088" s="1" t="s">
        <v>206</v>
      </c>
    </row>
    <row r="1089" customFormat="false" ht="53" hidden="false" customHeight="true" outlineLevel="0" collapsed="false">
      <c r="A1089" s="1" t="s">
        <v>255</v>
      </c>
      <c r="B1089" s="1" t="s">
        <v>255</v>
      </c>
      <c r="C1089" s="1" t="s">
        <v>255</v>
      </c>
      <c r="D1089" s="1" t="s">
        <v>260</v>
      </c>
      <c r="E1089" s="1" t="s">
        <v>260</v>
      </c>
      <c r="F1089" s="1" t="s">
        <v>260</v>
      </c>
      <c r="G1089" s="1" t="s">
        <v>641</v>
      </c>
      <c r="H1089" s="1" t="s">
        <v>206</v>
      </c>
      <c r="I1089" s="1" t="s">
        <v>206</v>
      </c>
    </row>
    <row r="1090" customFormat="false" ht="53" hidden="false" customHeight="true" outlineLevel="0" collapsed="false">
      <c r="A1090" s="1" t="s">
        <v>262</v>
      </c>
      <c r="B1090" s="1" t="s">
        <v>262</v>
      </c>
      <c r="C1090" s="1" t="s">
        <v>262</v>
      </c>
      <c r="D1090" s="1" t="s">
        <v>256</v>
      </c>
      <c r="E1090" s="1" t="s">
        <v>256</v>
      </c>
      <c r="F1090" s="1" t="s">
        <v>256</v>
      </c>
      <c r="G1090" s="1" t="s">
        <v>642</v>
      </c>
      <c r="H1090" s="1" t="s">
        <v>206</v>
      </c>
      <c r="I1090" s="1" t="s">
        <v>206</v>
      </c>
    </row>
    <row r="1091" customFormat="false" ht="53" hidden="false" customHeight="true" outlineLevel="0" collapsed="false">
      <c r="A1091" s="1" t="s">
        <v>262</v>
      </c>
      <c r="B1091" s="1" t="s">
        <v>262</v>
      </c>
      <c r="C1091" s="1" t="s">
        <v>262</v>
      </c>
      <c r="D1091" s="1" t="s">
        <v>258</v>
      </c>
      <c r="E1091" s="1" t="s">
        <v>258</v>
      </c>
      <c r="F1091" s="1" t="s">
        <v>258</v>
      </c>
      <c r="G1091" s="1" t="s">
        <v>643</v>
      </c>
      <c r="H1091" s="1" t="s">
        <v>206</v>
      </c>
      <c r="I1091" s="1" t="s">
        <v>206</v>
      </c>
    </row>
    <row r="1092" customFormat="false" ht="53" hidden="false" customHeight="true" outlineLevel="0" collapsed="false">
      <c r="A1092" s="1" t="s">
        <v>262</v>
      </c>
      <c r="B1092" s="1" t="s">
        <v>262</v>
      </c>
      <c r="C1092" s="1" t="s">
        <v>262</v>
      </c>
      <c r="D1092" s="1" t="s">
        <v>260</v>
      </c>
      <c r="E1092" s="1" t="s">
        <v>260</v>
      </c>
      <c r="F1092" s="1" t="s">
        <v>260</v>
      </c>
      <c r="G1092" s="1" t="s">
        <v>316</v>
      </c>
      <c r="H1092" s="1" t="s">
        <v>206</v>
      </c>
      <c r="I1092" s="1" t="s">
        <v>206</v>
      </c>
    </row>
    <row r="1093" customFormat="false" ht="53" hidden="false" customHeight="true" outlineLevel="0" collapsed="false">
      <c r="A1093" s="1" t="s">
        <v>266</v>
      </c>
      <c r="B1093" s="1" t="s">
        <v>266</v>
      </c>
      <c r="C1093" s="1" t="s">
        <v>266</v>
      </c>
      <c r="D1093" s="1" t="s">
        <v>256</v>
      </c>
      <c r="E1093" s="1" t="s">
        <v>256</v>
      </c>
      <c r="F1093" s="1" t="s">
        <v>256</v>
      </c>
      <c r="G1093" s="1" t="s">
        <v>644</v>
      </c>
      <c r="H1093" s="1" t="s">
        <v>206</v>
      </c>
      <c r="I1093" s="1" t="s">
        <v>206</v>
      </c>
    </row>
    <row r="1094" customFormat="false" ht="53" hidden="false" customHeight="true" outlineLevel="0" collapsed="false">
      <c r="A1094" s="1" t="s">
        <v>266</v>
      </c>
      <c r="B1094" s="1" t="s">
        <v>266</v>
      </c>
      <c r="C1094" s="1" t="s">
        <v>266</v>
      </c>
      <c r="D1094" s="1" t="s">
        <v>258</v>
      </c>
      <c r="E1094" s="1" t="s">
        <v>258</v>
      </c>
      <c r="F1094" s="1" t="s">
        <v>258</v>
      </c>
      <c r="G1094" s="1" t="s">
        <v>645</v>
      </c>
      <c r="H1094" s="1" t="s">
        <v>206</v>
      </c>
      <c r="I1094" s="1" t="s">
        <v>206</v>
      </c>
    </row>
    <row r="1095" customFormat="false" ht="53" hidden="false" customHeight="true" outlineLevel="0" collapsed="false">
      <c r="A1095" s="1" t="s">
        <v>266</v>
      </c>
      <c r="B1095" s="1" t="s">
        <v>266</v>
      </c>
      <c r="C1095" s="1" t="s">
        <v>266</v>
      </c>
      <c r="D1095" s="1" t="s">
        <v>260</v>
      </c>
      <c r="E1095" s="1" t="s">
        <v>260</v>
      </c>
      <c r="F1095" s="1" t="s">
        <v>260</v>
      </c>
      <c r="G1095" s="1" t="s">
        <v>319</v>
      </c>
      <c r="H1095" s="1" t="s">
        <v>206</v>
      </c>
      <c r="I1095" s="1" t="s">
        <v>206</v>
      </c>
    </row>
    <row r="1096" customFormat="false" ht="53" hidden="false" customHeight="true" outlineLevel="0" collapsed="false">
      <c r="A1096" s="1" t="s">
        <v>270</v>
      </c>
      <c r="B1096" s="1" t="s">
        <v>270</v>
      </c>
      <c r="C1096" s="1" t="s">
        <v>270</v>
      </c>
      <c r="D1096" s="1" t="s">
        <v>256</v>
      </c>
      <c r="E1096" s="1" t="s">
        <v>256</v>
      </c>
      <c r="F1096" s="1" t="s">
        <v>256</v>
      </c>
      <c r="G1096" s="1" t="s">
        <v>646</v>
      </c>
      <c r="H1096" s="1" t="s">
        <v>206</v>
      </c>
      <c r="I1096" s="1" t="s">
        <v>206</v>
      </c>
    </row>
    <row r="1097" customFormat="false" ht="53" hidden="false" customHeight="true" outlineLevel="0" collapsed="false">
      <c r="A1097" s="1" t="s">
        <v>270</v>
      </c>
      <c r="B1097" s="1" t="s">
        <v>270</v>
      </c>
      <c r="C1097" s="1" t="s">
        <v>270</v>
      </c>
      <c r="D1097" s="1" t="s">
        <v>258</v>
      </c>
      <c r="E1097" s="1" t="s">
        <v>258</v>
      </c>
      <c r="F1097" s="1" t="s">
        <v>258</v>
      </c>
      <c r="G1097" s="1" t="s">
        <v>647</v>
      </c>
      <c r="H1097" s="1" t="s">
        <v>206</v>
      </c>
      <c r="I1097" s="1" t="s">
        <v>206</v>
      </c>
    </row>
    <row r="1098" customFormat="false" ht="53" hidden="false" customHeight="true" outlineLevel="0" collapsed="false">
      <c r="A1098" s="1" t="s">
        <v>270</v>
      </c>
      <c r="B1098" s="1" t="s">
        <v>270</v>
      </c>
      <c r="C1098" s="1" t="s">
        <v>270</v>
      </c>
      <c r="D1098" s="1" t="s">
        <v>260</v>
      </c>
      <c r="E1098" s="1" t="s">
        <v>260</v>
      </c>
      <c r="F1098" s="1" t="s">
        <v>260</v>
      </c>
      <c r="G1098" s="1" t="s">
        <v>322</v>
      </c>
      <c r="H1098" s="1" t="s">
        <v>206</v>
      </c>
      <c r="I1098" s="1" t="s">
        <v>206</v>
      </c>
    </row>
    <row r="1099" customFormat="false" ht="53" hidden="false" customHeight="true" outlineLevel="0" collapsed="false">
      <c r="A1099" s="1" t="s">
        <v>274</v>
      </c>
      <c r="B1099" s="1" t="s">
        <v>274</v>
      </c>
      <c r="C1099" s="1" t="s">
        <v>274</v>
      </c>
      <c r="D1099" s="1" t="s">
        <v>256</v>
      </c>
      <c r="E1099" s="1" t="s">
        <v>256</v>
      </c>
      <c r="F1099" s="1" t="s">
        <v>256</v>
      </c>
      <c r="G1099" s="1" t="s">
        <v>648</v>
      </c>
      <c r="H1099" s="1" t="s">
        <v>206</v>
      </c>
      <c r="I1099" s="1" t="s">
        <v>206</v>
      </c>
    </row>
    <row r="1100" customFormat="false" ht="53" hidden="false" customHeight="true" outlineLevel="0" collapsed="false">
      <c r="A1100" s="1" t="s">
        <v>274</v>
      </c>
      <c r="B1100" s="1" t="s">
        <v>274</v>
      </c>
      <c r="C1100" s="1" t="s">
        <v>274</v>
      </c>
      <c r="D1100" s="1" t="s">
        <v>258</v>
      </c>
      <c r="E1100" s="1" t="s">
        <v>258</v>
      </c>
      <c r="F1100" s="1" t="s">
        <v>258</v>
      </c>
      <c r="G1100" s="1" t="s">
        <v>649</v>
      </c>
      <c r="H1100" s="1" t="s">
        <v>206</v>
      </c>
      <c r="I1100" s="1" t="s">
        <v>206</v>
      </c>
    </row>
    <row r="1101" customFormat="false" ht="53" hidden="false" customHeight="true" outlineLevel="0" collapsed="false">
      <c r="A1101" s="1" t="s">
        <v>274</v>
      </c>
      <c r="B1101" s="1" t="s">
        <v>274</v>
      </c>
      <c r="C1101" s="1" t="s">
        <v>274</v>
      </c>
      <c r="D1101" s="1" t="s">
        <v>260</v>
      </c>
      <c r="E1101" s="1" t="s">
        <v>260</v>
      </c>
      <c r="F1101" s="1" t="s">
        <v>260</v>
      </c>
      <c r="G1101" s="1" t="s">
        <v>325</v>
      </c>
      <c r="H1101" s="1" t="s">
        <v>206</v>
      </c>
      <c r="I1101" s="1" t="s">
        <v>206</v>
      </c>
    </row>
    <row r="1102" customFormat="false" ht="53" hidden="false" customHeight="true" outlineLevel="0" collapsed="false">
      <c r="A1102" s="1" t="s">
        <v>278</v>
      </c>
      <c r="B1102" s="1" t="s">
        <v>278</v>
      </c>
      <c r="C1102" s="1" t="s">
        <v>278</v>
      </c>
      <c r="D1102" s="1" t="s">
        <v>256</v>
      </c>
      <c r="E1102" s="1" t="s">
        <v>256</v>
      </c>
      <c r="F1102" s="1" t="s">
        <v>256</v>
      </c>
      <c r="G1102" s="1" t="s">
        <v>650</v>
      </c>
      <c r="H1102" s="1" t="s">
        <v>206</v>
      </c>
      <c r="I1102" s="1" t="s">
        <v>206</v>
      </c>
    </row>
    <row r="1103" customFormat="false" ht="53" hidden="false" customHeight="true" outlineLevel="0" collapsed="false">
      <c r="A1103" s="1" t="s">
        <v>278</v>
      </c>
      <c r="B1103" s="1" t="s">
        <v>278</v>
      </c>
      <c r="C1103" s="1" t="s">
        <v>278</v>
      </c>
      <c r="D1103" s="1" t="s">
        <v>258</v>
      </c>
      <c r="E1103" s="1" t="s">
        <v>258</v>
      </c>
      <c r="F1103" s="1" t="s">
        <v>258</v>
      </c>
      <c r="G1103" s="1" t="s">
        <v>651</v>
      </c>
      <c r="H1103" s="1" t="s">
        <v>206</v>
      </c>
      <c r="I1103" s="1" t="s">
        <v>206</v>
      </c>
    </row>
    <row r="1104" customFormat="false" ht="53" hidden="false" customHeight="true" outlineLevel="0" collapsed="false">
      <c r="A1104" s="1" t="s">
        <v>278</v>
      </c>
      <c r="B1104" s="1" t="s">
        <v>278</v>
      </c>
      <c r="C1104" s="1" t="s">
        <v>278</v>
      </c>
      <c r="D1104" s="1" t="s">
        <v>260</v>
      </c>
      <c r="E1104" s="1" t="s">
        <v>260</v>
      </c>
      <c r="F1104" s="1" t="s">
        <v>260</v>
      </c>
      <c r="G1104" s="1" t="s">
        <v>328</v>
      </c>
      <c r="H1104" s="1" t="s">
        <v>206</v>
      </c>
      <c r="I1104" s="1" t="s">
        <v>206</v>
      </c>
    </row>
    <row r="1105" customFormat="false" ht="53" hidden="false" customHeight="true" outlineLevel="0" collapsed="false">
      <c r="A1105" s="1" t="s">
        <v>282</v>
      </c>
      <c r="B1105" s="1" t="s">
        <v>282</v>
      </c>
      <c r="C1105" s="1" t="s">
        <v>282</v>
      </c>
      <c r="D1105" s="1" t="s">
        <v>256</v>
      </c>
      <c r="E1105" s="1" t="s">
        <v>256</v>
      </c>
      <c r="F1105" s="1" t="s">
        <v>256</v>
      </c>
      <c r="G1105" s="1" t="s">
        <v>652</v>
      </c>
      <c r="H1105" s="1" t="s">
        <v>206</v>
      </c>
      <c r="I1105" s="1" t="s">
        <v>206</v>
      </c>
    </row>
    <row r="1106" customFormat="false" ht="53" hidden="false" customHeight="true" outlineLevel="0" collapsed="false">
      <c r="A1106" s="1" t="s">
        <v>282</v>
      </c>
      <c r="B1106" s="1" t="s">
        <v>282</v>
      </c>
      <c r="C1106" s="1" t="s">
        <v>282</v>
      </c>
      <c r="D1106" s="1" t="s">
        <v>258</v>
      </c>
      <c r="E1106" s="1" t="s">
        <v>258</v>
      </c>
      <c r="F1106" s="1" t="s">
        <v>258</v>
      </c>
      <c r="G1106" s="1" t="s">
        <v>653</v>
      </c>
      <c r="H1106" s="1" t="s">
        <v>206</v>
      </c>
      <c r="I1106" s="1" t="s">
        <v>206</v>
      </c>
    </row>
    <row r="1107" customFormat="false" ht="53" hidden="false" customHeight="true" outlineLevel="0" collapsed="false">
      <c r="A1107" s="1" t="s">
        <v>282</v>
      </c>
      <c r="B1107" s="1" t="s">
        <v>282</v>
      </c>
      <c r="C1107" s="1" t="s">
        <v>282</v>
      </c>
      <c r="D1107" s="1" t="s">
        <v>260</v>
      </c>
      <c r="E1107" s="1" t="s">
        <v>260</v>
      </c>
      <c r="F1107" s="1" t="s">
        <v>260</v>
      </c>
      <c r="G1107" s="1" t="s">
        <v>331</v>
      </c>
      <c r="H1107" s="1" t="s">
        <v>206</v>
      </c>
      <c r="I1107" s="1" t="s">
        <v>206</v>
      </c>
    </row>
    <row r="1108" customFormat="false" ht="53" hidden="false" customHeight="true" outlineLevel="0" collapsed="false">
      <c r="A1108" s="1" t="s">
        <v>286</v>
      </c>
      <c r="B1108" s="1" t="s">
        <v>286</v>
      </c>
      <c r="C1108" s="1" t="s">
        <v>286</v>
      </c>
      <c r="D1108" s="1" t="s">
        <v>256</v>
      </c>
      <c r="E1108" s="1" t="s">
        <v>256</v>
      </c>
      <c r="F1108" s="1" t="s">
        <v>256</v>
      </c>
      <c r="G1108" s="1" t="s">
        <v>654</v>
      </c>
      <c r="H1108" s="1" t="s">
        <v>206</v>
      </c>
      <c r="I1108" s="1" t="s">
        <v>206</v>
      </c>
    </row>
    <row r="1109" customFormat="false" ht="53" hidden="false" customHeight="true" outlineLevel="0" collapsed="false">
      <c r="A1109" s="1" t="s">
        <v>286</v>
      </c>
      <c r="B1109" s="1" t="s">
        <v>286</v>
      </c>
      <c r="C1109" s="1" t="s">
        <v>286</v>
      </c>
      <c r="D1109" s="1" t="s">
        <v>258</v>
      </c>
      <c r="E1109" s="1" t="s">
        <v>258</v>
      </c>
      <c r="F1109" s="1" t="s">
        <v>258</v>
      </c>
      <c r="G1109" s="1" t="s">
        <v>655</v>
      </c>
      <c r="H1109" s="1" t="s">
        <v>206</v>
      </c>
      <c r="I1109" s="1" t="s">
        <v>206</v>
      </c>
    </row>
    <row r="1110" customFormat="false" ht="53" hidden="false" customHeight="true" outlineLevel="0" collapsed="false">
      <c r="A1110" s="1" t="s">
        <v>286</v>
      </c>
      <c r="B1110" s="1" t="s">
        <v>286</v>
      </c>
      <c r="C1110" s="1" t="s">
        <v>286</v>
      </c>
      <c r="D1110" s="1" t="s">
        <v>260</v>
      </c>
      <c r="E1110" s="1" t="s">
        <v>260</v>
      </c>
      <c r="F1110" s="1" t="s">
        <v>260</v>
      </c>
      <c r="G1110" s="1" t="s">
        <v>334</v>
      </c>
      <c r="H1110" s="1" t="s">
        <v>206</v>
      </c>
      <c r="I1110" s="1" t="s">
        <v>206</v>
      </c>
    </row>
    <row r="1111" customFormat="false" ht="53" hidden="false" customHeight="true" outlineLevel="0" collapsed="false">
      <c r="A1111" s="1" t="s">
        <v>290</v>
      </c>
      <c r="B1111" s="1" t="s">
        <v>290</v>
      </c>
      <c r="C1111" s="1" t="s">
        <v>290</v>
      </c>
      <c r="D1111" s="1" t="s">
        <v>256</v>
      </c>
      <c r="E1111" s="1" t="s">
        <v>256</v>
      </c>
      <c r="F1111" s="1" t="s">
        <v>256</v>
      </c>
      <c r="G1111" s="1" t="s">
        <v>656</v>
      </c>
      <c r="H1111" s="1" t="s">
        <v>206</v>
      </c>
      <c r="I1111" s="1" t="s">
        <v>206</v>
      </c>
    </row>
    <row r="1112" customFormat="false" ht="53" hidden="false" customHeight="true" outlineLevel="0" collapsed="false">
      <c r="A1112" s="1" t="s">
        <v>290</v>
      </c>
      <c r="B1112" s="1" t="s">
        <v>290</v>
      </c>
      <c r="C1112" s="1" t="s">
        <v>290</v>
      </c>
      <c r="D1112" s="1" t="s">
        <v>292</v>
      </c>
      <c r="E1112" s="1" t="s">
        <v>292</v>
      </c>
      <c r="F1112" s="1" t="s">
        <v>292</v>
      </c>
      <c r="G1112" s="1" t="s">
        <v>657</v>
      </c>
      <c r="H1112" s="1" t="s">
        <v>206</v>
      </c>
      <c r="I1112" s="1" t="s">
        <v>206</v>
      </c>
    </row>
    <row r="1113" customFormat="false" ht="53" hidden="false" customHeight="true" outlineLevel="0" collapsed="false">
      <c r="A1113" s="1" t="s">
        <v>290</v>
      </c>
      <c r="B1113" s="1" t="s">
        <v>290</v>
      </c>
      <c r="C1113" s="1" t="s">
        <v>290</v>
      </c>
      <c r="D1113" s="1" t="s">
        <v>294</v>
      </c>
      <c r="E1113" s="1" t="s">
        <v>294</v>
      </c>
      <c r="F1113" s="1" t="s">
        <v>294</v>
      </c>
      <c r="G1113" s="1" t="s">
        <v>658</v>
      </c>
      <c r="H1113" s="1" t="s">
        <v>206</v>
      </c>
      <c r="I1113" s="1" t="s">
        <v>206</v>
      </c>
    </row>
    <row r="1114" customFormat="false" ht="53" hidden="false" customHeight="true" outlineLevel="0" collapsed="false">
      <c r="A1114" s="1" t="s">
        <v>296</v>
      </c>
      <c r="B1114" s="1" t="s">
        <v>296</v>
      </c>
      <c r="C1114" s="1" t="s">
        <v>296</v>
      </c>
      <c r="D1114" s="1" t="s">
        <v>256</v>
      </c>
      <c r="E1114" s="1" t="s">
        <v>256</v>
      </c>
      <c r="F1114" s="1" t="s">
        <v>256</v>
      </c>
      <c r="G1114" s="1" t="s">
        <v>659</v>
      </c>
      <c r="H1114" s="1" t="s">
        <v>206</v>
      </c>
      <c r="I1114" s="1" t="s">
        <v>206</v>
      </c>
    </row>
    <row r="1115" customFormat="false" ht="53" hidden="false" customHeight="true" outlineLevel="0" collapsed="false">
      <c r="A1115" s="1" t="s">
        <v>296</v>
      </c>
      <c r="B1115" s="1" t="s">
        <v>296</v>
      </c>
      <c r="C1115" s="1" t="s">
        <v>296</v>
      </c>
      <c r="D1115" s="1" t="s">
        <v>258</v>
      </c>
      <c r="E1115" s="1" t="s">
        <v>258</v>
      </c>
      <c r="F1115" s="1" t="s">
        <v>258</v>
      </c>
      <c r="G1115" s="1" t="s">
        <v>660</v>
      </c>
      <c r="H1115" s="1" t="s">
        <v>206</v>
      </c>
      <c r="I1115" s="1" t="s">
        <v>206</v>
      </c>
    </row>
    <row r="1116" customFormat="false" ht="53" hidden="false" customHeight="true" outlineLevel="0" collapsed="false">
      <c r="A1116" s="1" t="s">
        <v>296</v>
      </c>
      <c r="B1116" s="1" t="s">
        <v>296</v>
      </c>
      <c r="C1116" s="1" t="s">
        <v>296</v>
      </c>
      <c r="D1116" s="1" t="s">
        <v>260</v>
      </c>
      <c r="E1116" s="1" t="s">
        <v>260</v>
      </c>
      <c r="F1116" s="1" t="s">
        <v>260</v>
      </c>
      <c r="G1116" s="1" t="s">
        <v>661</v>
      </c>
      <c r="H1116" s="1" t="s">
        <v>206</v>
      </c>
      <c r="I1116" s="1" t="s">
        <v>206</v>
      </c>
    </row>
    <row r="1117" customFormat="false" ht="53" hidden="false" customHeight="true" outlineLevel="0" collapsed="false">
      <c r="A1117" s="1" t="s">
        <v>300</v>
      </c>
      <c r="B1117" s="1" t="s">
        <v>300</v>
      </c>
      <c r="C1117" s="1" t="s">
        <v>300</v>
      </c>
      <c r="D1117" s="1" t="s">
        <v>256</v>
      </c>
      <c r="E1117" s="1" t="s">
        <v>256</v>
      </c>
      <c r="F1117" s="1" t="s">
        <v>256</v>
      </c>
      <c r="G1117" s="1" t="s">
        <v>662</v>
      </c>
      <c r="H1117" s="1" t="s">
        <v>206</v>
      </c>
      <c r="I1117" s="1" t="s">
        <v>206</v>
      </c>
    </row>
    <row r="1118" customFormat="false" ht="53" hidden="false" customHeight="true" outlineLevel="0" collapsed="false">
      <c r="A1118" s="1" t="s">
        <v>300</v>
      </c>
      <c r="B1118" s="1" t="s">
        <v>300</v>
      </c>
      <c r="C1118" s="1" t="s">
        <v>300</v>
      </c>
      <c r="D1118" s="1" t="s">
        <v>258</v>
      </c>
      <c r="E1118" s="1" t="s">
        <v>258</v>
      </c>
      <c r="F1118" s="1" t="s">
        <v>258</v>
      </c>
      <c r="G1118" s="1" t="s">
        <v>663</v>
      </c>
      <c r="H1118" s="1" t="s">
        <v>206</v>
      </c>
      <c r="I1118" s="1" t="s">
        <v>206</v>
      </c>
    </row>
    <row r="1119" customFormat="false" ht="53" hidden="false" customHeight="true" outlineLevel="0" collapsed="false">
      <c r="A1119" s="1" t="s">
        <v>300</v>
      </c>
      <c r="B1119" s="1" t="s">
        <v>300</v>
      </c>
      <c r="C1119" s="1" t="s">
        <v>300</v>
      </c>
      <c r="D1119" s="1" t="s">
        <v>260</v>
      </c>
      <c r="E1119" s="1" t="s">
        <v>260</v>
      </c>
      <c r="F1119" s="1" t="s">
        <v>260</v>
      </c>
      <c r="G1119" s="1" t="s">
        <v>664</v>
      </c>
      <c r="H1119" s="1" t="s">
        <v>206</v>
      </c>
      <c r="I1119" s="1" t="s">
        <v>206</v>
      </c>
    </row>
    <row r="1120" customFormat="false" ht="27" hidden="false" customHeight="true" outlineLevel="0" collapsed="false">
      <c r="A1120" s="1"/>
      <c r="B1120" s="1"/>
      <c r="C1120" s="1"/>
      <c r="D1120" s="1"/>
      <c r="E1120" s="1"/>
      <c r="F1120" s="1"/>
      <c r="G1120" s="1"/>
      <c r="H1120" s="1"/>
      <c r="I1120" s="1"/>
    </row>
    <row r="1121" customFormat="false" ht="31" hidden="false" customHeight="true" outlineLevel="0" collapsed="false">
      <c r="A1121" s="10" t="s">
        <v>304</v>
      </c>
      <c r="B1121" s="10" t="s">
        <v>304</v>
      </c>
      <c r="C1121" s="10" t="s">
        <v>304</v>
      </c>
      <c r="D1121" s="10" t="s">
        <v>304</v>
      </c>
      <c r="E1121" s="10" t="s">
        <v>304</v>
      </c>
      <c r="F1121" s="10" t="s">
        <v>304</v>
      </c>
      <c r="G1121" s="10" t="s">
        <v>304</v>
      </c>
      <c r="H1121" s="10" t="s">
        <v>304</v>
      </c>
      <c r="I1121" s="1"/>
    </row>
    <row r="1122" customFormat="false" ht="31" hidden="false" customHeight="true" outlineLevel="0" collapsed="false">
      <c r="A1122" s="10" t="s">
        <v>665</v>
      </c>
      <c r="B1122" s="10" t="s">
        <v>665</v>
      </c>
      <c r="C1122" s="10" t="s">
        <v>665</v>
      </c>
      <c r="D1122" s="10" t="s">
        <v>665</v>
      </c>
      <c r="E1122" s="10" t="s">
        <v>665</v>
      </c>
      <c r="F1122" s="10" t="s">
        <v>665</v>
      </c>
      <c r="G1122" s="10" t="s">
        <v>665</v>
      </c>
      <c r="H1122" s="10" t="s">
        <v>665</v>
      </c>
      <c r="I1122" s="3" t="str">
        <f aca="false">HYPERLINK("#'Главная'!A20","На главную")</f>
        <v>На главную</v>
      </c>
    </row>
    <row r="1123" customFormat="false" ht="28" hidden="false" customHeight="true" outlineLevel="0" collapsed="false">
      <c r="A1123" s="4" t="s">
        <v>666</v>
      </c>
      <c r="B1123" s="4" t="s">
        <v>666</v>
      </c>
      <c r="C1123" s="4" t="s">
        <v>666</v>
      </c>
      <c r="D1123" s="4" t="s">
        <v>666</v>
      </c>
      <c r="E1123" s="4" t="s">
        <v>666</v>
      </c>
      <c r="F1123" s="4" t="s">
        <v>666</v>
      </c>
      <c r="G1123" s="4" t="s">
        <v>666</v>
      </c>
      <c r="H1123" s="4" t="s">
        <v>666</v>
      </c>
      <c r="I1123" s="4" t="s">
        <v>666</v>
      </c>
    </row>
    <row r="1124" customFormat="false" ht="43" hidden="false" customHeight="true" outlineLevel="0" collapsed="false">
      <c r="A1124" s="5" t="s">
        <v>667</v>
      </c>
      <c r="B1124" s="5" t="s">
        <v>668</v>
      </c>
      <c r="C1124" s="5" t="s">
        <v>5</v>
      </c>
      <c r="D1124" s="5" t="s">
        <v>669</v>
      </c>
      <c r="E1124" s="5" t="s">
        <v>670</v>
      </c>
      <c r="F1124" s="5" t="s">
        <v>671</v>
      </c>
      <c r="G1124" s="5" t="s">
        <v>672</v>
      </c>
      <c r="H1124" s="5" t="s">
        <v>673</v>
      </c>
      <c r="I1124" s="5" t="s">
        <v>674</v>
      </c>
    </row>
    <row r="1125" customFormat="false" ht="42" hidden="false" customHeight="true" outlineLevel="0" collapsed="false">
      <c r="A1125" s="1" t="n">
        <v>-25</v>
      </c>
      <c r="B1125" s="1" t="n">
        <v>35</v>
      </c>
      <c r="C1125" s="9" t="n">
        <v>5.36</v>
      </c>
      <c r="D1125" s="9" t="n">
        <v>2.42008307747878</v>
      </c>
      <c r="E1125" s="9" t="n">
        <v>2.2148</v>
      </c>
      <c r="F1125" s="9" t="n">
        <f aca="false">IF(OR(C1125="",D1125="",D1125=0),"",C1125/D1125)</f>
        <v>2.2148</v>
      </c>
      <c r="G1125" s="9" t="n">
        <f aca="false">IF(OR(F1125="",E1125=""),"",F1125-E1125)</f>
        <v>0</v>
      </c>
      <c r="H1125" s="1" t="s">
        <v>675</v>
      </c>
      <c r="I1125" s="1"/>
    </row>
    <row r="1126" customFormat="false" ht="42" hidden="false" customHeight="true" outlineLevel="0" collapsed="false">
      <c r="A1126" s="1" t="n">
        <v>-20</v>
      </c>
      <c r="B1126" s="1" t="n">
        <v>35</v>
      </c>
      <c r="C1126" s="9" t="n">
        <v>6.15</v>
      </c>
      <c r="D1126" s="9" t="n">
        <v>2.48135954294568</v>
      </c>
      <c r="E1126" s="9" t="n">
        <v>2.47848</v>
      </c>
      <c r="F1126" s="9" t="n">
        <f aca="false">IF(OR(C1126="",D1126="",D1126=0),"",C1126/D1126)</f>
        <v>2.47848</v>
      </c>
      <c r="G1126" s="9" t="n">
        <f aca="false">IF(OR(F1126="",E1126=""),"",F1126-E1126)</f>
        <v>0</v>
      </c>
      <c r="H1126" s="1" t="s">
        <v>675</v>
      </c>
      <c r="I1126" s="1"/>
    </row>
    <row r="1127" customFormat="false" ht="42" hidden="false" customHeight="true" outlineLevel="0" collapsed="false">
      <c r="A1127" s="1" t="n">
        <v>-15</v>
      </c>
      <c r="B1127" s="1" t="n">
        <v>35</v>
      </c>
      <c r="C1127" s="9" t="n">
        <v>6.83</v>
      </c>
      <c r="D1127" s="9" t="n">
        <v>2.47858905501524</v>
      </c>
      <c r="E1127" s="9" t="n">
        <v>2.7556</v>
      </c>
      <c r="F1127" s="9" t="n">
        <f aca="false">IF(OR(C1127="",D1127="",D1127=0),"",C1127/D1127)</f>
        <v>2.7556</v>
      </c>
      <c r="G1127" s="9" t="n">
        <f aca="false">IF(OR(F1127="",E1127=""),"",F1127-E1127)</f>
        <v>0</v>
      </c>
      <c r="H1127" s="1" t="s">
        <v>675</v>
      </c>
      <c r="I1127" s="1"/>
    </row>
    <row r="1128" customFormat="false" ht="42" hidden="false" customHeight="true" outlineLevel="0" collapsed="false">
      <c r="A1128" s="1" t="n">
        <v>-10</v>
      </c>
      <c r="B1128" s="1" t="n">
        <v>35</v>
      </c>
      <c r="C1128" s="9" t="n">
        <v>7.21</v>
      </c>
      <c r="D1128" s="9" t="n">
        <v>2.43581081081081</v>
      </c>
      <c r="E1128" s="9" t="n">
        <v>2.96</v>
      </c>
      <c r="F1128" s="9" t="n">
        <f aca="false">IF(OR(C1128="",D1128="",D1128=0),"",C1128/D1128)</f>
        <v>2.96</v>
      </c>
      <c r="G1128" s="9" t="n">
        <f aca="false">IF(OR(F1128="",E1128=""),"",F1128-E1128)</f>
        <v>0</v>
      </c>
      <c r="H1128" s="1" t="s">
        <v>675</v>
      </c>
      <c r="I1128" s="1"/>
    </row>
    <row r="1129" customFormat="false" ht="42" hidden="false" customHeight="true" outlineLevel="0" collapsed="false">
      <c r="A1129" s="1" t="n">
        <v>-5</v>
      </c>
      <c r="B1129" s="1" t="n">
        <v>35</v>
      </c>
      <c r="C1129" s="9" t="n">
        <v>7.53</v>
      </c>
      <c r="D1129" s="9" t="n">
        <v>2.26998673580128</v>
      </c>
      <c r="E1129" s="9" t="n">
        <v>3.3172</v>
      </c>
      <c r="F1129" s="9" t="n">
        <f aca="false">IF(OR(C1129="",D1129="",D1129=0),"",C1129/D1129)</f>
        <v>3.3172</v>
      </c>
      <c r="G1129" s="9" t="n">
        <f aca="false">IF(OR(F1129="",E1129=""),"",F1129-E1129)</f>
        <v>0</v>
      </c>
      <c r="H1129" s="1" t="s">
        <v>675</v>
      </c>
      <c r="I1129" s="1"/>
    </row>
    <row r="1130" customFormat="false" ht="42" hidden="false" customHeight="true" outlineLevel="0" collapsed="false">
      <c r="A1130" s="1" t="n">
        <v>0</v>
      </c>
      <c r="B1130" s="1" t="n">
        <v>35</v>
      </c>
      <c r="C1130" s="9" t="n">
        <v>8.12</v>
      </c>
      <c r="D1130" s="9" t="n">
        <v>2.22490135905305</v>
      </c>
      <c r="E1130" s="9" t="n">
        <v>3.6496</v>
      </c>
      <c r="F1130" s="9" t="n">
        <f aca="false">IF(OR(C1130="",D1130="",D1130=0),"",C1130/D1130)</f>
        <v>3.6496</v>
      </c>
      <c r="G1130" s="9" t="n">
        <f aca="false">IF(OR(F1130="",E1130=""),"",F1130-E1130)</f>
        <v>0</v>
      </c>
      <c r="H1130" s="1" t="s">
        <v>675</v>
      </c>
      <c r="I1130" s="1"/>
    </row>
    <row r="1131" customFormat="false" ht="42" hidden="false" customHeight="true" outlineLevel="0" collapsed="false">
      <c r="A1131" s="1" t="n">
        <v>5</v>
      </c>
      <c r="B1131" s="1" t="n">
        <v>35</v>
      </c>
      <c r="C1131" s="9" t="n">
        <v>8.83</v>
      </c>
      <c r="D1131" s="9" t="n">
        <v>1.94888319943498</v>
      </c>
      <c r="E1131" s="9" t="n">
        <v>4.5308</v>
      </c>
      <c r="F1131" s="9" t="n">
        <f aca="false">IF(OR(C1131="",D1131="",D1131=0),"",C1131/D1131)</f>
        <v>4.5308</v>
      </c>
      <c r="G1131" s="9" t="n">
        <f aca="false">IF(OR(F1131="",E1131=""),"",F1131-E1131)</f>
        <v>0</v>
      </c>
      <c r="H1131" s="1" t="s">
        <v>675</v>
      </c>
      <c r="I1131" s="1"/>
    </row>
    <row r="1132" customFormat="false" ht="42" hidden="false" customHeight="true" outlineLevel="0" collapsed="false">
      <c r="A1132" s="1" t="n">
        <v>10</v>
      </c>
      <c r="B1132" s="1" t="n">
        <v>35</v>
      </c>
      <c r="C1132" s="9" t="n">
        <v>9.32</v>
      </c>
      <c r="D1132" s="9" t="n">
        <v>1.93296830927493</v>
      </c>
      <c r="E1132" s="9" t="n">
        <v>4.8216</v>
      </c>
      <c r="F1132" s="9" t="n">
        <f aca="false">IF(OR(C1132="",D1132="",D1132=0),"",C1132/D1132)</f>
        <v>4.8216</v>
      </c>
      <c r="G1132" s="9" t="n">
        <f aca="false">IF(OR(F1132="",E1132=""),"",F1132-E1132)</f>
        <v>0</v>
      </c>
      <c r="H1132" s="1" t="s">
        <v>675</v>
      </c>
      <c r="I1132" s="1"/>
    </row>
    <row r="1133" customFormat="false" ht="42" hidden="false" customHeight="true" outlineLevel="0" collapsed="false">
      <c r="A1133" s="1" t="n">
        <v>15</v>
      </c>
      <c r="B1133" s="1" t="n">
        <v>35</v>
      </c>
      <c r="C1133" s="9" t="n">
        <v>9.75</v>
      </c>
      <c r="D1133" s="9" t="n">
        <v>1.99070595537552</v>
      </c>
      <c r="E1133" s="9" t="n">
        <v>4.89776</v>
      </c>
      <c r="F1133" s="9" t="n">
        <f aca="false">IF(OR(C1133="",D1133="",D1133=0),"",C1133/D1133)</f>
        <v>4.89776</v>
      </c>
      <c r="G1133" s="9" t="n">
        <f aca="false">IF(OR(F1133="",E1133=""),"",F1133-E1133)</f>
        <v>0</v>
      </c>
      <c r="H1133" s="1" t="s">
        <v>675</v>
      </c>
      <c r="I1133" s="1"/>
    </row>
    <row r="1134" customFormat="false" ht="42" hidden="false" customHeight="true" outlineLevel="0" collapsed="false">
      <c r="A1134" s="1" t="n">
        <v>20</v>
      </c>
      <c r="B1134" s="1" t="n">
        <v>35</v>
      </c>
      <c r="C1134" s="9" t="n">
        <v>10.24</v>
      </c>
      <c r="D1134" s="9" t="n">
        <v>1.99906293924723</v>
      </c>
      <c r="E1134" s="9" t="n">
        <v>5.1224</v>
      </c>
      <c r="F1134" s="9" t="n">
        <f aca="false">IF(OR(C1134="",D1134="",D1134=0),"",C1134/D1134)</f>
        <v>5.1224</v>
      </c>
      <c r="G1134" s="9" t="n">
        <f aca="false">IF(OR(F1134="",E1134=""),"",F1134-E1134)</f>
        <v>0</v>
      </c>
      <c r="H1134" s="1" t="s">
        <v>675</v>
      </c>
      <c r="I1134" s="1"/>
    </row>
    <row r="1135" customFormat="false" ht="42" hidden="false" customHeight="true" outlineLevel="0" collapsed="false">
      <c r="A1135" s="1" t="n">
        <v>-25</v>
      </c>
      <c r="B1135" s="1" t="n">
        <v>45</v>
      </c>
      <c r="C1135" s="9" t="n">
        <v>5.46112896</v>
      </c>
      <c r="D1135" s="9" t="n">
        <v>2.96800486956522</v>
      </c>
      <c r="E1135" s="9" t="n">
        <v>1.84</v>
      </c>
      <c r="F1135" s="9" t="n">
        <f aca="false">IF(OR(C1135="",D1135="",D1135=0),"",C1135/D1135)</f>
        <v>1.84</v>
      </c>
      <c r="G1135" s="9" t="n">
        <f aca="false">IF(OR(F1135="",E1135=""),"",F1135-E1135)</f>
        <v>0</v>
      </c>
      <c r="H1135" s="1" t="s">
        <v>675</v>
      </c>
      <c r="I1135" s="1"/>
    </row>
    <row r="1136" customFormat="false" ht="42" hidden="false" customHeight="true" outlineLevel="0" collapsed="false">
      <c r="A1136" s="1" t="n">
        <v>-20</v>
      </c>
      <c r="B1136" s="1" t="n">
        <v>45</v>
      </c>
      <c r="C1136" s="9" t="n">
        <v>6.248140272</v>
      </c>
      <c r="D1136" s="9" t="n">
        <v>3.01696777981651</v>
      </c>
      <c r="E1136" s="9" t="n">
        <v>2.071</v>
      </c>
      <c r="F1136" s="9" t="n">
        <f aca="false">IF(OR(C1136="",D1136="",D1136=0),"",C1136/D1136)</f>
        <v>2.071</v>
      </c>
      <c r="G1136" s="9" t="n">
        <f aca="false">IF(OR(F1136="",E1136=""),"",F1136-E1136)</f>
        <v>0</v>
      </c>
      <c r="H1136" s="1" t="s">
        <v>675</v>
      </c>
      <c r="I1136" s="1"/>
    </row>
    <row r="1137" customFormat="false" ht="42" hidden="false" customHeight="true" outlineLevel="0" collapsed="false">
      <c r="A1137" s="1" t="n">
        <v>-15</v>
      </c>
      <c r="B1137" s="1" t="n">
        <v>45</v>
      </c>
      <c r="C1137" s="9" t="n">
        <v>6.95567718481013</v>
      </c>
      <c r="D1137" s="9" t="n">
        <v>3.05073560737286</v>
      </c>
      <c r="E1137" s="9" t="n">
        <v>2.28</v>
      </c>
      <c r="F1137" s="9" t="n">
        <f aca="false">IF(OR(C1137="",D1137="",D1137=0),"",C1137/D1137)</f>
        <v>2.28</v>
      </c>
      <c r="G1137" s="9" t="n">
        <f aca="false">IF(OR(F1137="",E1137=""),"",F1137-E1137)</f>
        <v>0</v>
      </c>
      <c r="H1137" s="1" t="s">
        <v>675</v>
      </c>
      <c r="I1137" s="1"/>
    </row>
    <row r="1138" customFormat="false" ht="42" hidden="false" customHeight="true" outlineLevel="0" collapsed="false">
      <c r="A1138" s="1" t="n">
        <v>-10</v>
      </c>
      <c r="B1138" s="1" t="n">
        <v>45</v>
      </c>
      <c r="C1138" s="9" t="n">
        <v>7.3295184</v>
      </c>
      <c r="D1138" s="9" t="n">
        <v>2.87319419835359</v>
      </c>
      <c r="E1138" s="9" t="n">
        <v>2.551</v>
      </c>
      <c r="F1138" s="9" t="n">
        <f aca="false">IF(OR(C1138="",D1138="",D1138=0),"",C1138/D1138)</f>
        <v>2.551</v>
      </c>
      <c r="G1138" s="9" t="n">
        <f aca="false">IF(OR(F1138="",E1138=""),"",F1138-E1138)</f>
        <v>0</v>
      </c>
      <c r="H1138" s="1" t="s">
        <v>675</v>
      </c>
      <c r="I1138" s="1"/>
    </row>
    <row r="1139" customFormat="false" ht="42" hidden="false" customHeight="true" outlineLevel="0" collapsed="false">
      <c r="A1139" s="1" t="n">
        <v>-5</v>
      </c>
      <c r="B1139" s="1" t="n">
        <v>45</v>
      </c>
      <c r="C1139" s="9" t="n">
        <v>7.641704</v>
      </c>
      <c r="D1139" s="9" t="n">
        <v>2.74683824586628</v>
      </c>
      <c r="E1139" s="9" t="n">
        <v>2.782</v>
      </c>
      <c r="F1139" s="9" t="n">
        <f aca="false">IF(OR(C1139="",D1139="",D1139=0),"",C1139/D1139)</f>
        <v>2.782</v>
      </c>
      <c r="G1139" s="9" t="n">
        <f aca="false">IF(OR(F1139="",E1139=""),"",F1139-E1139)</f>
        <v>0</v>
      </c>
      <c r="H1139" s="1" t="s">
        <v>675</v>
      </c>
      <c r="I1139" s="1"/>
    </row>
    <row r="1140" customFormat="false" ht="42" hidden="false" customHeight="true" outlineLevel="0" collapsed="false">
      <c r="A1140" s="1" t="n">
        <v>0</v>
      </c>
      <c r="B1140" s="1" t="n">
        <v>45</v>
      </c>
      <c r="C1140" s="9" t="n">
        <v>8.150424</v>
      </c>
      <c r="D1140" s="9" t="n">
        <v>2.65875844071114</v>
      </c>
      <c r="E1140" s="9" t="n">
        <v>3.0655</v>
      </c>
      <c r="F1140" s="9" t="n">
        <f aca="false">IF(OR(C1140="",D1140="",D1140=0),"",C1140/D1140)</f>
        <v>3.0655</v>
      </c>
      <c r="G1140" s="9" t="n">
        <f aca="false">IF(OR(F1140="",E1140=""),"",F1140-E1140)</f>
        <v>0</v>
      </c>
      <c r="H1140" s="1" t="s">
        <v>675</v>
      </c>
      <c r="I1140" s="1"/>
    </row>
    <row r="1141" customFormat="false" ht="42" hidden="false" customHeight="true" outlineLevel="0" collapsed="false">
      <c r="A1141" s="1" t="n">
        <v>5</v>
      </c>
      <c r="B1141" s="1" t="n">
        <v>45</v>
      </c>
      <c r="C1141" s="9" t="n">
        <v>8.782824</v>
      </c>
      <c r="D1141" s="9" t="n">
        <v>2.42619447513812</v>
      </c>
      <c r="E1141" s="9" t="n">
        <v>3.62</v>
      </c>
      <c r="F1141" s="9" t="n">
        <f aca="false">IF(OR(C1141="",D1141="",D1141=0),"",C1141/D1141)</f>
        <v>3.62</v>
      </c>
      <c r="G1141" s="9" t="n">
        <f aca="false">IF(OR(F1141="",E1141=""),"",F1141-E1141)</f>
        <v>0</v>
      </c>
      <c r="H1141" s="1" t="s">
        <v>675</v>
      </c>
      <c r="I1141" s="1"/>
    </row>
    <row r="1142" customFormat="false" ht="42" hidden="false" customHeight="true" outlineLevel="0" collapsed="false">
      <c r="A1142" s="1" t="n">
        <v>10</v>
      </c>
      <c r="B1142" s="1" t="n">
        <v>45</v>
      </c>
      <c r="C1142" s="9" t="n">
        <v>9.178368</v>
      </c>
      <c r="D1142" s="9" t="n">
        <v>2.3902</v>
      </c>
      <c r="E1142" s="9" t="n">
        <v>3.84</v>
      </c>
      <c r="F1142" s="9" t="n">
        <f aca="false">IF(OR(C1142="",D1142="",D1142=0),"",C1142/D1142)</f>
        <v>3.84</v>
      </c>
      <c r="G1142" s="9" t="n">
        <f aca="false">IF(OR(F1142="",E1142=""),"",F1142-E1142)</f>
        <v>0</v>
      </c>
      <c r="H1142" s="1" t="s">
        <v>675</v>
      </c>
      <c r="I1142" s="1"/>
    </row>
    <row r="1143" customFormat="false" ht="42" hidden="false" customHeight="true" outlineLevel="0" collapsed="false">
      <c r="A1143" s="1" t="n">
        <v>15</v>
      </c>
      <c r="B1143" s="1" t="n">
        <v>45</v>
      </c>
      <c r="C1143" s="9" t="n">
        <v>9.64328</v>
      </c>
      <c r="D1143" s="9" t="n">
        <v>2.46002040816327</v>
      </c>
      <c r="E1143" s="9" t="n">
        <v>3.92</v>
      </c>
      <c r="F1143" s="9" t="n">
        <f aca="false">IF(OR(C1143="",D1143="",D1143=0),"",C1143/D1143)</f>
        <v>3.92</v>
      </c>
      <c r="G1143" s="9" t="n">
        <f aca="false">IF(OR(F1143="",E1143=""),"",F1143-E1143)</f>
        <v>0</v>
      </c>
      <c r="H1143" s="1" t="s">
        <v>675</v>
      </c>
      <c r="I1143" s="1"/>
    </row>
    <row r="1144" customFormat="false" ht="42" hidden="false" customHeight="true" outlineLevel="0" collapsed="false">
      <c r="A1144" s="1" t="n">
        <v>20</v>
      </c>
      <c r="B1144" s="1" t="n">
        <v>45</v>
      </c>
      <c r="C1144" s="9" t="n">
        <v>10.090688</v>
      </c>
      <c r="D1144" s="9" t="n">
        <v>2.49152790123457</v>
      </c>
      <c r="E1144" s="9" t="n">
        <v>4.05</v>
      </c>
      <c r="F1144" s="9" t="n">
        <f aca="false">IF(OR(C1144="",D1144="",D1144=0),"",C1144/D1144)</f>
        <v>4.05</v>
      </c>
      <c r="G1144" s="9" t="n">
        <f aca="false">IF(OR(F1144="",E1144=""),"",F1144-E1144)</f>
        <v>0</v>
      </c>
      <c r="H1144" s="1" t="s">
        <v>675</v>
      </c>
      <c r="I1144" s="1"/>
    </row>
    <row r="1145" customFormat="false" ht="42" hidden="false" customHeight="true" outlineLevel="0" collapsed="false">
      <c r="A1145" s="1" t="n">
        <v>-25</v>
      </c>
      <c r="B1145" s="1" t="n">
        <v>55</v>
      </c>
      <c r="C1145" s="9" t="n">
        <v>5.5817504</v>
      </c>
      <c r="D1145" s="9" t="n">
        <v>3.54712150482969</v>
      </c>
      <c r="E1145" s="9" t="n">
        <v>1.5736</v>
      </c>
      <c r="F1145" s="9" t="n">
        <f aca="false">IF(OR(C1145="",D1145="",D1145=0),"",C1145/D1145)</f>
        <v>1.5736</v>
      </c>
      <c r="G1145" s="9" t="n">
        <f aca="false">IF(OR(F1145="",E1145=""),"",F1145-E1145)</f>
        <v>0</v>
      </c>
      <c r="H1145" s="1" t="s">
        <v>675</v>
      </c>
      <c r="I1145" s="1"/>
    </row>
    <row r="1146" customFormat="false" ht="42" hidden="false" customHeight="true" outlineLevel="0" collapsed="false">
      <c r="A1146" s="1" t="n">
        <v>-20</v>
      </c>
      <c r="B1146" s="1" t="n">
        <v>55</v>
      </c>
      <c r="C1146" s="9" t="n">
        <v>6.3600831872</v>
      </c>
      <c r="D1146" s="9" t="n">
        <v>3.60099829419092</v>
      </c>
      <c r="E1146" s="9" t="n">
        <v>1.7662</v>
      </c>
      <c r="F1146" s="9" t="n">
        <f aca="false">IF(OR(C1146="",D1146="",D1146=0),"",C1146/D1146)</f>
        <v>1.7662</v>
      </c>
      <c r="G1146" s="9" t="n">
        <f aca="false">IF(OR(F1146="",E1146=""),"",F1146-E1146)</f>
        <v>0</v>
      </c>
      <c r="H1146" s="1" t="s">
        <v>675</v>
      </c>
      <c r="I1146" s="1"/>
    </row>
    <row r="1147" customFormat="false" ht="42" hidden="false" customHeight="true" outlineLevel="0" collapsed="false">
      <c r="A1147" s="1" t="n">
        <v>-15</v>
      </c>
      <c r="B1147" s="1" t="n">
        <v>55</v>
      </c>
      <c r="C1147" s="9" t="n">
        <v>7.03</v>
      </c>
      <c r="D1147" s="9" t="n">
        <v>3.66145833333333</v>
      </c>
      <c r="E1147" s="9" t="n">
        <v>1.92</v>
      </c>
      <c r="F1147" s="9" t="n">
        <f aca="false">IF(OR(C1147="",D1147="",D1147=0),"",C1147/D1147)</f>
        <v>1.92</v>
      </c>
      <c r="G1147" s="9" t="n">
        <f aca="false">IF(OR(F1147="",E1147=""),"",F1147-E1147)</f>
        <v>0</v>
      </c>
      <c r="H1147" s="1" t="s">
        <v>675</v>
      </c>
      <c r="I1147" s="1"/>
    </row>
    <row r="1148" customFormat="false" ht="42" hidden="false" customHeight="true" outlineLevel="0" collapsed="false">
      <c r="A1148" s="1" t="n">
        <v>-10</v>
      </c>
      <c r="B1148" s="1" t="n">
        <v>55</v>
      </c>
      <c r="C1148" s="9" t="n">
        <v>7.42</v>
      </c>
      <c r="D1148" s="9" t="n">
        <v>3.44779517680405</v>
      </c>
      <c r="E1148" s="9" t="n">
        <v>2.1521</v>
      </c>
      <c r="F1148" s="9" t="n">
        <f aca="false">IF(OR(C1148="",D1148="",D1148=0),"",C1148/D1148)</f>
        <v>2.1521</v>
      </c>
      <c r="G1148" s="9" t="n">
        <f aca="false">IF(OR(F1148="",E1148=""),"",F1148-E1148)</f>
        <v>0</v>
      </c>
      <c r="H1148" s="1" t="s">
        <v>675</v>
      </c>
      <c r="I1148" s="1"/>
    </row>
    <row r="1149" customFormat="false" ht="42" hidden="false" customHeight="true" outlineLevel="0" collapsed="false">
      <c r="A1149" s="1" t="n">
        <v>-5</v>
      </c>
      <c r="B1149" s="1" t="n">
        <v>55</v>
      </c>
      <c r="C1149" s="9" t="n">
        <v>7.72</v>
      </c>
      <c r="D1149" s="9" t="n">
        <v>3.31885989424358</v>
      </c>
      <c r="E1149" s="9" t="n">
        <v>2.3261</v>
      </c>
      <c r="F1149" s="9" t="n">
        <f aca="false">IF(OR(C1149="",D1149="",D1149=0),"",C1149/D1149)</f>
        <v>2.3261</v>
      </c>
      <c r="G1149" s="9" t="n">
        <f aca="false">IF(OR(F1149="",E1149=""),"",F1149-E1149)</f>
        <v>0</v>
      </c>
      <c r="H1149" s="1" t="s">
        <v>675</v>
      </c>
      <c r="I1149" s="1"/>
    </row>
    <row r="1150" customFormat="false" ht="42" hidden="false" customHeight="true" outlineLevel="0" collapsed="false">
      <c r="A1150" s="1" t="n">
        <v>0</v>
      </c>
      <c r="B1150" s="1" t="n">
        <v>55</v>
      </c>
      <c r="C1150" s="9" t="n">
        <v>8.19</v>
      </c>
      <c r="D1150" s="9" t="n">
        <v>3.1241655540721</v>
      </c>
      <c r="E1150" s="9" t="n">
        <v>2.6215</v>
      </c>
      <c r="F1150" s="9" t="n">
        <f aca="false">IF(OR(C1150="",D1150="",D1150=0),"",C1150/D1150)</f>
        <v>2.6215</v>
      </c>
      <c r="G1150" s="9" t="n">
        <f aca="false">IF(OR(F1150="",E1150=""),"",F1150-E1150)</f>
        <v>0</v>
      </c>
      <c r="H1150" s="1" t="s">
        <v>675</v>
      </c>
      <c r="I1150" s="1"/>
    </row>
    <row r="1151" customFormat="false" ht="42" hidden="false" customHeight="true" outlineLevel="0" collapsed="false">
      <c r="A1151" s="1" t="n">
        <v>5</v>
      </c>
      <c r="B1151" s="1" t="n">
        <v>55</v>
      </c>
      <c r="C1151" s="9" t="n">
        <v>8.737216</v>
      </c>
      <c r="D1151" s="9" t="n">
        <v>3.00247972508591</v>
      </c>
      <c r="E1151" s="9" t="n">
        <v>2.91</v>
      </c>
      <c r="F1151" s="9" t="n">
        <f aca="false">IF(OR(C1151="",D1151="",D1151=0),"",C1151/D1151)</f>
        <v>2.91</v>
      </c>
      <c r="G1151" s="9" t="n">
        <f aca="false">IF(OR(F1151="",E1151=""),"",F1151-E1151)</f>
        <v>0</v>
      </c>
      <c r="H1151" s="1" t="s">
        <v>675</v>
      </c>
      <c r="I1151" s="1"/>
    </row>
    <row r="1152" customFormat="false" ht="42" hidden="false" customHeight="true" outlineLevel="0" collapsed="false">
      <c r="A1152" s="1" t="n">
        <v>10</v>
      </c>
      <c r="B1152" s="1" t="n">
        <v>55</v>
      </c>
      <c r="C1152" s="9" t="n">
        <v>9.181528</v>
      </c>
      <c r="D1152" s="9" t="n">
        <v>2.89638107255521</v>
      </c>
      <c r="E1152" s="9" t="n">
        <v>3.17</v>
      </c>
      <c r="F1152" s="9" t="n">
        <f aca="false">IF(OR(C1152="",D1152="",D1152=0),"",C1152/D1152)</f>
        <v>3.17</v>
      </c>
      <c r="G1152" s="9" t="n">
        <f aca="false">IF(OR(F1152="",E1152=""),"",F1152-E1152)</f>
        <v>0</v>
      </c>
      <c r="H1152" s="1" t="s">
        <v>675</v>
      </c>
      <c r="I1152" s="1"/>
    </row>
    <row r="1153" customFormat="false" ht="42" hidden="false" customHeight="true" outlineLevel="0" collapsed="false">
      <c r="A1153" s="1" t="n">
        <v>15</v>
      </c>
      <c r="B1153" s="1" t="n">
        <v>55</v>
      </c>
      <c r="C1153" s="9" t="n">
        <v>9.513328</v>
      </c>
      <c r="D1153" s="9" t="n">
        <v>2.90040487804878</v>
      </c>
      <c r="E1153" s="9" t="n">
        <v>3.28</v>
      </c>
      <c r="F1153" s="9" t="n">
        <f aca="false">IF(OR(C1153="",D1153="",D1153=0),"",C1153/D1153)</f>
        <v>3.28</v>
      </c>
      <c r="G1153" s="9" t="n">
        <f aca="false">IF(OR(F1153="",E1153=""),"",F1153-E1153)</f>
        <v>0</v>
      </c>
      <c r="H1153" s="1" t="s">
        <v>675</v>
      </c>
      <c r="I1153" s="1"/>
    </row>
    <row r="1154" customFormat="false" ht="42" hidden="false" customHeight="true" outlineLevel="0" collapsed="false">
      <c r="A1154" s="1" t="n">
        <v>20</v>
      </c>
      <c r="B1154" s="1" t="n">
        <v>55</v>
      </c>
      <c r="C1154" s="9" t="n">
        <v>9.92636</v>
      </c>
      <c r="D1154" s="9" t="n">
        <v>2.96309253731343</v>
      </c>
      <c r="E1154" s="9" t="n">
        <v>3.35</v>
      </c>
      <c r="F1154" s="9" t="n">
        <f aca="false">IF(OR(C1154="",D1154="",D1154=0),"",C1154/D1154)</f>
        <v>3.35</v>
      </c>
      <c r="G1154" s="9" t="n">
        <f aca="false">IF(OR(F1154="",E1154=""),"",F1154-E1154)</f>
        <v>0</v>
      </c>
      <c r="H1154" s="1" t="s">
        <v>675</v>
      </c>
      <c r="I1154" s="1"/>
    </row>
    <row r="1155" customFormat="false" ht="31" hidden="false" customHeight="true" outlineLevel="0" collapsed="false">
      <c r="A1155" s="10" t="s">
        <v>676</v>
      </c>
      <c r="B1155" s="10" t="s">
        <v>676</v>
      </c>
      <c r="C1155" s="10" t="s">
        <v>676</v>
      </c>
      <c r="D1155" s="10" t="s">
        <v>676</v>
      </c>
      <c r="E1155" s="10" t="s">
        <v>676</v>
      </c>
      <c r="F1155" s="10" t="s">
        <v>676</v>
      </c>
      <c r="G1155" s="10" t="s">
        <v>676</v>
      </c>
      <c r="H1155" s="10" t="s">
        <v>676</v>
      </c>
      <c r="I1155" s="1"/>
    </row>
    <row r="1156" customFormat="false" ht="38" hidden="false" customHeight="true" outlineLevel="0" collapsed="false">
      <c r="A1156" s="11" t="s">
        <v>677</v>
      </c>
      <c r="B1156" s="11" t="s">
        <v>677</v>
      </c>
      <c r="C1156" s="11" t="s">
        <v>677</v>
      </c>
      <c r="D1156" s="11" t="s">
        <v>677</v>
      </c>
      <c r="E1156" s="11" t="s">
        <v>678</v>
      </c>
      <c r="F1156" s="11" t="s">
        <v>678</v>
      </c>
      <c r="G1156" s="11" t="s">
        <v>678</v>
      </c>
      <c r="H1156" s="11" t="s">
        <v>679</v>
      </c>
      <c r="I1156" s="11" t="s">
        <v>679</v>
      </c>
    </row>
    <row r="1157" customFormat="false" ht="27" hidden="false" customHeight="true" outlineLevel="0" collapsed="false">
      <c r="A1157" s="1"/>
      <c r="B1157" s="1"/>
      <c r="C1157" s="1"/>
      <c r="D1157" s="1"/>
      <c r="E1157" s="1"/>
      <c r="F1157" s="1"/>
      <c r="G1157" s="1"/>
      <c r="H1157" s="1"/>
      <c r="I1157" s="1"/>
    </row>
    <row r="1158" customFormat="false" ht="27" hidden="false" customHeight="true" outlineLevel="0" collapsed="false">
      <c r="A1158" s="1"/>
      <c r="B1158" s="1"/>
      <c r="C1158" s="1"/>
      <c r="D1158" s="1"/>
      <c r="E1158" s="1"/>
      <c r="F1158" s="1"/>
      <c r="G1158" s="1"/>
      <c r="H1158" s="1"/>
      <c r="I1158" s="1"/>
    </row>
    <row r="1159" customFormat="false" ht="27" hidden="false" customHeight="true" outlineLevel="0" collapsed="false">
      <c r="A1159" s="1"/>
      <c r="B1159" s="1"/>
      <c r="C1159" s="1"/>
      <c r="D1159" s="1"/>
      <c r="E1159" s="1"/>
      <c r="F1159" s="1"/>
      <c r="G1159" s="1"/>
      <c r="H1159" s="1"/>
      <c r="I1159" s="1"/>
    </row>
    <row r="1160" customFormat="false" ht="27" hidden="false" customHeight="true" outlineLevel="0" collapsed="false">
      <c r="A1160" s="1"/>
      <c r="B1160" s="1"/>
      <c r="C1160" s="1"/>
      <c r="D1160" s="1"/>
      <c r="E1160" s="1"/>
      <c r="F1160" s="1"/>
      <c r="G1160" s="1"/>
      <c r="H1160" s="1"/>
      <c r="I1160" s="1"/>
    </row>
    <row r="1161" customFormat="false" ht="27" hidden="false" customHeight="true" outlineLevel="0" collapsed="false">
      <c r="A1161" s="1"/>
      <c r="B1161" s="1"/>
      <c r="C1161" s="1"/>
      <c r="D1161" s="1"/>
      <c r="E1161" s="1"/>
      <c r="F1161" s="1"/>
      <c r="G1161" s="1"/>
      <c r="H1161" s="1"/>
      <c r="I1161" s="1"/>
    </row>
    <row r="1162" customFormat="false" ht="35" hidden="false" customHeight="true" outlineLevel="0" collapsed="false">
      <c r="A1162" s="2" t="s">
        <v>680</v>
      </c>
      <c r="B1162" s="2" t="s">
        <v>680</v>
      </c>
      <c r="C1162" s="2" t="s">
        <v>680</v>
      </c>
      <c r="D1162" s="2" t="s">
        <v>680</v>
      </c>
      <c r="E1162" s="2" t="s">
        <v>680</v>
      </c>
      <c r="F1162" s="2" t="s">
        <v>680</v>
      </c>
      <c r="G1162" s="2" t="s">
        <v>680</v>
      </c>
      <c r="H1162" s="2" t="s">
        <v>680</v>
      </c>
      <c r="I1162" s="3" t="str">
        <f aca="false">HYPERLINK("#'Главная'!A21","На главную")</f>
        <v>На главную</v>
      </c>
    </row>
    <row r="1163" customFormat="false" ht="28" hidden="false" customHeight="true" outlineLevel="0" collapsed="false">
      <c r="A1163" s="4" t="s">
        <v>206</v>
      </c>
      <c r="B1163" s="4" t="s">
        <v>206</v>
      </c>
      <c r="C1163" s="4" t="s">
        <v>206</v>
      </c>
      <c r="D1163" s="4" t="s">
        <v>206</v>
      </c>
      <c r="E1163" s="4" t="s">
        <v>206</v>
      </c>
      <c r="F1163" s="4" t="s">
        <v>206</v>
      </c>
      <c r="G1163" s="4" t="s">
        <v>206</v>
      </c>
      <c r="H1163" s="4" t="s">
        <v>206</v>
      </c>
      <c r="I1163" s="4" t="s">
        <v>206</v>
      </c>
    </row>
    <row r="1164" customFormat="false" ht="27" hidden="false" customHeight="true" outlineLevel="0" collapsed="false">
      <c r="A1164" s="3" t="str">
        <f aca="false">HYPERLINK("#'Главная'!A21","Список моделей")</f>
        <v>Список моделей</v>
      </c>
      <c r="B1164" s="1"/>
      <c r="C1164" s="3" t="str">
        <f aca="false">HYPERLINK("#'Данные моделей'!A1165","Характеристики")</f>
        <v>Характеристики</v>
      </c>
      <c r="D1164" s="1"/>
      <c r="E1164" s="1"/>
      <c r="F1164" s="3" t="str">
        <f aca="false">HYPERLINK("#'Данные моделей'!A1201","Рабочие точки")</f>
        <v>Рабочие точки</v>
      </c>
      <c r="G1164" s="1"/>
      <c r="H1164" s="3" t="str">
        <f aca="false">HYPERLINK("#'Данные моделей'!A1237","Карты")</f>
        <v>Карты</v>
      </c>
      <c r="I1164" s="1"/>
    </row>
    <row r="1165" customFormat="false" ht="31" hidden="false" customHeight="true" outlineLevel="0" collapsed="false">
      <c r="A1165" s="10" t="s">
        <v>9</v>
      </c>
      <c r="B1165" s="10" t="s">
        <v>9</v>
      </c>
      <c r="C1165" s="10" t="s">
        <v>9</v>
      </c>
      <c r="D1165" s="10" t="s">
        <v>9</v>
      </c>
      <c r="E1165" s="10" t="s">
        <v>9</v>
      </c>
      <c r="F1165" s="10" t="s">
        <v>9</v>
      </c>
      <c r="G1165" s="10" t="s">
        <v>9</v>
      </c>
      <c r="H1165" s="10" t="s">
        <v>9</v>
      </c>
      <c r="I1165" s="1"/>
    </row>
    <row r="1166" customFormat="false" ht="28" hidden="false" customHeight="true" outlineLevel="0" collapsed="false">
      <c r="A1166" s="11" t="s">
        <v>207</v>
      </c>
      <c r="B1166" s="11" t="s">
        <v>207</v>
      </c>
      <c r="C1166" s="11" t="s">
        <v>207</v>
      </c>
      <c r="D1166" s="11" t="s">
        <v>207</v>
      </c>
      <c r="E1166" s="11" t="s">
        <v>602</v>
      </c>
      <c r="F1166" s="11" t="s">
        <v>602</v>
      </c>
      <c r="G1166" s="11" t="s">
        <v>602</v>
      </c>
      <c r="H1166" s="11"/>
      <c r="I1166" s="11"/>
    </row>
    <row r="1167" customFormat="false" ht="28" hidden="false" customHeight="true" outlineLevel="0" collapsed="false">
      <c r="A1167" s="11" t="s">
        <v>8</v>
      </c>
      <c r="B1167" s="11" t="s">
        <v>8</v>
      </c>
      <c r="C1167" s="11" t="s">
        <v>8</v>
      </c>
      <c r="D1167" s="11" t="s">
        <v>8</v>
      </c>
      <c r="E1167" s="11" t="s">
        <v>16</v>
      </c>
      <c r="F1167" s="11" t="s">
        <v>16</v>
      </c>
      <c r="G1167" s="11" t="s">
        <v>16</v>
      </c>
      <c r="H1167" s="11"/>
      <c r="I1167" s="11"/>
    </row>
    <row r="1168" customFormat="false" ht="28" hidden="false" customHeight="true" outlineLevel="0" collapsed="false">
      <c r="A1168" s="11" t="s">
        <v>209</v>
      </c>
      <c r="B1168" s="11" t="s">
        <v>209</v>
      </c>
      <c r="C1168" s="11" t="s">
        <v>209</v>
      </c>
      <c r="D1168" s="11" t="s">
        <v>209</v>
      </c>
      <c r="E1168" s="11" t="s">
        <v>681</v>
      </c>
      <c r="F1168" s="11" t="s">
        <v>681</v>
      </c>
      <c r="G1168" s="11" t="s">
        <v>681</v>
      </c>
      <c r="H1168" s="11"/>
      <c r="I1168" s="11"/>
    </row>
    <row r="1169" customFormat="false" ht="28" hidden="false" customHeight="true" outlineLevel="0" collapsed="false">
      <c r="A1169" s="11" t="s">
        <v>211</v>
      </c>
      <c r="B1169" s="11" t="s">
        <v>211</v>
      </c>
      <c r="C1169" s="11" t="s">
        <v>211</v>
      </c>
      <c r="D1169" s="11" t="s">
        <v>211</v>
      </c>
      <c r="E1169" s="11" t="n">
        <v>108</v>
      </c>
      <c r="F1169" s="11" t="n">
        <v>108</v>
      </c>
      <c r="G1169" s="11" t="n">
        <v>108</v>
      </c>
      <c r="H1169" s="11"/>
      <c r="I1169" s="11"/>
    </row>
    <row r="1170" customFormat="false" ht="28" hidden="false" customHeight="true" outlineLevel="0" collapsed="false">
      <c r="A1170" s="11" t="s">
        <v>8</v>
      </c>
      <c r="B1170" s="11" t="s">
        <v>8</v>
      </c>
      <c r="C1170" s="11" t="s">
        <v>8</v>
      </c>
      <c r="D1170" s="11" t="s">
        <v>8</v>
      </c>
      <c r="E1170" s="11" t="s">
        <v>16</v>
      </c>
      <c r="F1170" s="11" t="s">
        <v>16</v>
      </c>
      <c r="G1170" s="11" t="s">
        <v>16</v>
      </c>
      <c r="H1170" s="11"/>
      <c r="I1170" s="11"/>
    </row>
    <row r="1171" customFormat="false" ht="28" hidden="false" customHeight="true" outlineLevel="0" collapsed="false">
      <c r="A1171" s="11" t="s">
        <v>212</v>
      </c>
      <c r="B1171" s="11" t="s">
        <v>212</v>
      </c>
      <c r="C1171" s="11" t="s">
        <v>212</v>
      </c>
      <c r="D1171" s="11" t="s">
        <v>212</v>
      </c>
      <c r="E1171" s="11" t="n">
        <v>5.5</v>
      </c>
      <c r="F1171" s="11" t="n">
        <v>5.5</v>
      </c>
      <c r="G1171" s="11" t="n">
        <v>5.5</v>
      </c>
      <c r="H1171" s="11"/>
      <c r="I1171" s="11"/>
    </row>
    <row r="1172" customFormat="false" ht="28" hidden="false" customHeight="true" outlineLevel="0" collapsed="false">
      <c r="A1172" s="11" t="s">
        <v>213</v>
      </c>
      <c r="B1172" s="11" t="s">
        <v>213</v>
      </c>
      <c r="C1172" s="11" t="s">
        <v>213</v>
      </c>
      <c r="D1172" s="11" t="s">
        <v>213</v>
      </c>
      <c r="E1172" s="11" t="n">
        <v>25</v>
      </c>
      <c r="F1172" s="11" t="n">
        <v>25</v>
      </c>
      <c r="G1172" s="11" t="n">
        <v>25</v>
      </c>
      <c r="H1172" s="11"/>
      <c r="I1172" s="11"/>
    </row>
    <row r="1173" customFormat="false" ht="28" hidden="false" customHeight="true" outlineLevel="0" collapsed="false">
      <c r="A1173" s="11" t="s">
        <v>214</v>
      </c>
      <c r="B1173" s="11" t="s">
        <v>214</v>
      </c>
      <c r="C1173" s="11" t="s">
        <v>214</v>
      </c>
      <c r="D1173" s="11" t="s">
        <v>214</v>
      </c>
      <c r="E1173" s="11" t="s">
        <v>604</v>
      </c>
      <c r="F1173" s="11" t="s">
        <v>604</v>
      </c>
      <c r="G1173" s="11" t="s">
        <v>604</v>
      </c>
      <c r="H1173" s="11"/>
      <c r="I1173" s="11"/>
    </row>
    <row r="1174" customFormat="false" ht="28" hidden="false" customHeight="true" outlineLevel="0" collapsed="false">
      <c r="A1174" s="11" t="s">
        <v>216</v>
      </c>
      <c r="B1174" s="11" t="s">
        <v>216</v>
      </c>
      <c r="C1174" s="11" t="s">
        <v>216</v>
      </c>
      <c r="D1174" s="11" t="s">
        <v>216</v>
      </c>
      <c r="E1174" s="11" t="n">
        <v>2.06</v>
      </c>
      <c r="F1174" s="11" t="n">
        <v>2.06</v>
      </c>
      <c r="G1174" s="11" t="n">
        <v>2.06</v>
      </c>
      <c r="H1174" s="11"/>
      <c r="I1174" s="11"/>
    </row>
    <row r="1175" customFormat="false" ht="28" hidden="false" customHeight="true" outlineLevel="0" collapsed="false">
      <c r="A1175" s="11" t="s">
        <v>217</v>
      </c>
      <c r="B1175" s="11" t="s">
        <v>217</v>
      </c>
      <c r="C1175" s="11" t="s">
        <v>217</v>
      </c>
      <c r="D1175" s="11" t="s">
        <v>217</v>
      </c>
      <c r="E1175" s="11" t="s">
        <v>605</v>
      </c>
      <c r="F1175" s="11" t="s">
        <v>605</v>
      </c>
      <c r="G1175" s="11" t="s">
        <v>605</v>
      </c>
      <c r="H1175" s="11"/>
      <c r="I1175" s="11"/>
    </row>
    <row r="1176" customFormat="false" ht="28" hidden="false" customHeight="true" outlineLevel="0" collapsed="false">
      <c r="A1176" s="11" t="s">
        <v>219</v>
      </c>
      <c r="B1176" s="11" t="s">
        <v>219</v>
      </c>
      <c r="C1176" s="11" t="s">
        <v>219</v>
      </c>
      <c r="D1176" s="11" t="s">
        <v>219</v>
      </c>
      <c r="E1176" s="11" t="s">
        <v>606</v>
      </c>
      <c r="F1176" s="11" t="s">
        <v>606</v>
      </c>
      <c r="G1176" s="11" t="s">
        <v>606</v>
      </c>
      <c r="H1176" s="11"/>
      <c r="I1176" s="11"/>
    </row>
    <row r="1177" customFormat="false" ht="28" hidden="false" customHeight="true" outlineLevel="0" collapsed="false">
      <c r="A1177" s="11" t="s">
        <v>221</v>
      </c>
      <c r="B1177" s="11" t="s">
        <v>221</v>
      </c>
      <c r="C1177" s="11" t="s">
        <v>221</v>
      </c>
      <c r="D1177" s="11" t="s">
        <v>221</v>
      </c>
      <c r="E1177" s="11" t="s">
        <v>681</v>
      </c>
      <c r="F1177" s="11" t="s">
        <v>681</v>
      </c>
      <c r="G1177" s="11" t="s">
        <v>681</v>
      </c>
      <c r="H1177" s="11"/>
      <c r="I1177" s="11"/>
    </row>
    <row r="1178" customFormat="false" ht="28" hidden="false" customHeight="true" outlineLevel="0" collapsed="false">
      <c r="A1178" s="11" t="s">
        <v>222</v>
      </c>
      <c r="B1178" s="11" t="s">
        <v>222</v>
      </c>
      <c r="C1178" s="11" t="s">
        <v>222</v>
      </c>
      <c r="D1178" s="11" t="s">
        <v>222</v>
      </c>
      <c r="E1178" s="11" t="n">
        <v>108</v>
      </c>
      <c r="F1178" s="11" t="n">
        <v>108</v>
      </c>
      <c r="G1178" s="11" t="n">
        <v>108</v>
      </c>
      <c r="H1178" s="11"/>
      <c r="I1178" s="11"/>
    </row>
    <row r="1179" customFormat="false" ht="28" hidden="false" customHeight="true" outlineLevel="0" collapsed="false">
      <c r="A1179" s="11" t="s">
        <v>223</v>
      </c>
      <c r="B1179" s="11" t="s">
        <v>223</v>
      </c>
      <c r="C1179" s="11" t="s">
        <v>223</v>
      </c>
      <c r="D1179" s="11" t="s">
        <v>223</v>
      </c>
      <c r="E1179" s="11" t="n">
        <v>10.07</v>
      </c>
      <c r="F1179" s="11" t="n">
        <v>10.07</v>
      </c>
      <c r="G1179" s="11" t="n">
        <v>10.07</v>
      </c>
      <c r="H1179" s="11"/>
      <c r="I1179" s="11"/>
    </row>
    <row r="1180" customFormat="false" ht="28" hidden="false" customHeight="true" outlineLevel="0" collapsed="false">
      <c r="A1180" s="11" t="s">
        <v>224</v>
      </c>
      <c r="B1180" s="11" t="s">
        <v>224</v>
      </c>
      <c r="C1180" s="11" t="s">
        <v>224</v>
      </c>
      <c r="D1180" s="11" t="s">
        <v>224</v>
      </c>
      <c r="E1180" s="11" t="s">
        <v>682</v>
      </c>
      <c r="F1180" s="11" t="s">
        <v>682</v>
      </c>
      <c r="G1180" s="11" t="s">
        <v>682</v>
      </c>
      <c r="H1180" s="11"/>
      <c r="I1180" s="11"/>
    </row>
    <row r="1181" customFormat="false" ht="28" hidden="false" customHeight="true" outlineLevel="0" collapsed="false">
      <c r="A1181" s="11" t="s">
        <v>226</v>
      </c>
      <c r="B1181" s="11" t="s">
        <v>226</v>
      </c>
      <c r="C1181" s="11" t="s">
        <v>226</v>
      </c>
      <c r="D1181" s="11" t="s">
        <v>226</v>
      </c>
      <c r="E1181" s="11" t="n">
        <v>4.56</v>
      </c>
      <c r="F1181" s="11" t="n">
        <v>4.56</v>
      </c>
      <c r="G1181" s="11" t="n">
        <v>4.56</v>
      </c>
      <c r="H1181" s="11"/>
      <c r="I1181" s="11"/>
    </row>
    <row r="1182" customFormat="false" ht="28" hidden="false" customHeight="true" outlineLevel="0" collapsed="false">
      <c r="A1182" s="11" t="s">
        <v>227</v>
      </c>
      <c r="B1182" s="11" t="s">
        <v>227</v>
      </c>
      <c r="C1182" s="11" t="s">
        <v>227</v>
      </c>
      <c r="D1182" s="11" t="s">
        <v>227</v>
      </c>
      <c r="E1182" s="11" t="s">
        <v>228</v>
      </c>
      <c r="F1182" s="11" t="s">
        <v>228</v>
      </c>
      <c r="G1182" s="11" t="s">
        <v>228</v>
      </c>
      <c r="H1182" s="11"/>
      <c r="I1182" s="11"/>
    </row>
    <row r="1183" customFormat="false" ht="28" hidden="false" customHeight="true" outlineLevel="0" collapsed="false">
      <c r="A1183" s="11" t="s">
        <v>229</v>
      </c>
      <c r="B1183" s="11" t="s">
        <v>229</v>
      </c>
      <c r="C1183" s="11" t="s">
        <v>229</v>
      </c>
      <c r="D1183" s="11" t="s">
        <v>229</v>
      </c>
      <c r="E1183" s="11" t="n">
        <v>46</v>
      </c>
      <c r="F1183" s="11" t="n">
        <v>46</v>
      </c>
      <c r="G1183" s="11" t="n">
        <v>46</v>
      </c>
      <c r="H1183" s="11"/>
      <c r="I1183" s="11"/>
    </row>
    <row r="1184" customFormat="false" ht="28" hidden="false" customHeight="true" outlineLevel="0" collapsed="false">
      <c r="A1184" s="11" t="s">
        <v>230</v>
      </c>
      <c r="B1184" s="11" t="s">
        <v>230</v>
      </c>
      <c r="C1184" s="11" t="s">
        <v>230</v>
      </c>
      <c r="D1184" s="11" t="s">
        <v>230</v>
      </c>
      <c r="E1184" s="11" t="n">
        <v>36.5</v>
      </c>
      <c r="F1184" s="11" t="n">
        <v>36.5</v>
      </c>
      <c r="G1184" s="11" t="n">
        <v>36.5</v>
      </c>
      <c r="H1184" s="11"/>
      <c r="I1184" s="11"/>
    </row>
    <row r="1185" customFormat="false" ht="28" hidden="false" customHeight="true" outlineLevel="0" collapsed="false">
      <c r="A1185" s="11" t="s">
        <v>231</v>
      </c>
      <c r="B1185" s="11" t="s">
        <v>231</v>
      </c>
      <c r="C1185" s="11" t="s">
        <v>231</v>
      </c>
      <c r="D1185" s="11" t="s">
        <v>231</v>
      </c>
      <c r="E1185" s="11" t="n">
        <v>32</v>
      </c>
      <c r="F1185" s="11" t="n">
        <v>32</v>
      </c>
      <c r="G1185" s="11" t="n">
        <v>32</v>
      </c>
      <c r="H1185" s="11"/>
      <c r="I1185" s="11"/>
    </row>
    <row r="1186" customFormat="false" ht="28" hidden="false" customHeight="true" outlineLevel="0" collapsed="false">
      <c r="A1186" s="11" t="s">
        <v>232</v>
      </c>
      <c r="B1186" s="11" t="s">
        <v>232</v>
      </c>
      <c r="C1186" s="11" t="s">
        <v>232</v>
      </c>
      <c r="D1186" s="11" t="s">
        <v>232</v>
      </c>
      <c r="E1186" s="11" t="n">
        <v>60</v>
      </c>
      <c r="F1186" s="11" t="n">
        <v>60</v>
      </c>
      <c r="G1186" s="11" t="n">
        <v>60</v>
      </c>
      <c r="H1186" s="11"/>
      <c r="I1186" s="11"/>
    </row>
    <row r="1187" customFormat="false" ht="28" hidden="false" customHeight="true" outlineLevel="0" collapsed="false">
      <c r="A1187" s="11" t="s">
        <v>233</v>
      </c>
      <c r="B1187" s="11" t="s">
        <v>233</v>
      </c>
      <c r="C1187" s="11" t="s">
        <v>233</v>
      </c>
      <c r="D1187" s="11" t="s">
        <v>233</v>
      </c>
      <c r="E1187" s="11" t="n">
        <v>9.11</v>
      </c>
      <c r="F1187" s="11" t="n">
        <v>9.11</v>
      </c>
      <c r="G1187" s="11" t="n">
        <v>9.11</v>
      </c>
      <c r="H1187" s="11"/>
      <c r="I1187" s="11"/>
    </row>
    <row r="1188" customFormat="false" ht="28" hidden="false" customHeight="true" outlineLevel="0" collapsed="false">
      <c r="A1188" s="11" t="s">
        <v>234</v>
      </c>
      <c r="B1188" s="11" t="s">
        <v>234</v>
      </c>
      <c r="C1188" s="11" t="s">
        <v>234</v>
      </c>
      <c r="D1188" s="11" t="s">
        <v>234</v>
      </c>
      <c r="E1188" s="11" t="s">
        <v>347</v>
      </c>
      <c r="F1188" s="11" t="s">
        <v>347</v>
      </c>
      <c r="G1188" s="11" t="s">
        <v>347</v>
      </c>
      <c r="H1188" s="11"/>
      <c r="I1188" s="11"/>
    </row>
    <row r="1189" customFormat="false" ht="28" hidden="false" customHeight="true" outlineLevel="0" collapsed="false">
      <c r="A1189" s="11" t="s">
        <v>236</v>
      </c>
      <c r="B1189" s="11" t="s">
        <v>236</v>
      </c>
      <c r="C1189" s="11" t="s">
        <v>236</v>
      </c>
      <c r="D1189" s="11" t="s">
        <v>236</v>
      </c>
      <c r="E1189" s="11" t="n">
        <v>3.66</v>
      </c>
      <c r="F1189" s="11" t="n">
        <v>3.66</v>
      </c>
      <c r="G1189" s="11" t="n">
        <v>3.66</v>
      </c>
      <c r="H1189" s="11"/>
      <c r="I1189" s="11"/>
    </row>
    <row r="1190" customFormat="false" ht="28" hidden="false" customHeight="true" outlineLevel="0" collapsed="false">
      <c r="A1190" s="11" t="s">
        <v>237</v>
      </c>
      <c r="B1190" s="11" t="s">
        <v>237</v>
      </c>
      <c r="C1190" s="11" t="s">
        <v>237</v>
      </c>
      <c r="D1190" s="11" t="s">
        <v>237</v>
      </c>
      <c r="E1190" s="11" t="s">
        <v>238</v>
      </c>
      <c r="F1190" s="11" t="s">
        <v>238</v>
      </c>
      <c r="G1190" s="11" t="s">
        <v>238</v>
      </c>
      <c r="H1190" s="11"/>
      <c r="I1190" s="11"/>
    </row>
    <row r="1191" customFormat="false" ht="28" hidden="false" customHeight="true" outlineLevel="0" collapsed="false">
      <c r="A1191" s="11" t="s">
        <v>239</v>
      </c>
      <c r="B1191" s="11" t="s">
        <v>239</v>
      </c>
      <c r="C1191" s="11" t="s">
        <v>239</v>
      </c>
      <c r="D1191" s="11" t="s">
        <v>239</v>
      </c>
      <c r="E1191" s="11" t="n">
        <v>47</v>
      </c>
      <c r="F1191" s="11" t="n">
        <v>47</v>
      </c>
      <c r="G1191" s="11" t="n">
        <v>47</v>
      </c>
      <c r="H1191" s="11"/>
      <c r="I1191" s="11"/>
    </row>
    <row r="1192" customFormat="false" ht="28" hidden="false" customHeight="true" outlineLevel="0" collapsed="false">
      <c r="A1192" s="11" t="s">
        <v>240</v>
      </c>
      <c r="B1192" s="11" t="s">
        <v>240</v>
      </c>
      <c r="C1192" s="11" t="s">
        <v>240</v>
      </c>
      <c r="D1192" s="11" t="s">
        <v>240</v>
      </c>
      <c r="E1192" s="11" t="n">
        <v>37.5</v>
      </c>
      <c r="F1192" s="11" t="n">
        <v>37.5</v>
      </c>
      <c r="G1192" s="11" t="n">
        <v>37.5</v>
      </c>
      <c r="H1192" s="11"/>
      <c r="I1192" s="11"/>
    </row>
    <row r="1193" customFormat="false" ht="28" hidden="false" customHeight="true" outlineLevel="0" collapsed="false">
      <c r="A1193" s="11" t="s">
        <v>241</v>
      </c>
      <c r="B1193" s="11" t="s">
        <v>241</v>
      </c>
      <c r="C1193" s="11" t="s">
        <v>241</v>
      </c>
      <c r="D1193" s="11" t="s">
        <v>241</v>
      </c>
      <c r="E1193" s="11" t="n">
        <v>33</v>
      </c>
      <c r="F1193" s="11" t="n">
        <v>33</v>
      </c>
      <c r="G1193" s="11" t="n">
        <v>33</v>
      </c>
      <c r="H1193" s="11"/>
      <c r="I1193" s="11"/>
    </row>
    <row r="1194" customFormat="false" ht="28" hidden="false" customHeight="true" outlineLevel="0" collapsed="false">
      <c r="A1194" s="11" t="s">
        <v>242</v>
      </c>
      <c r="B1194" s="11" t="s">
        <v>242</v>
      </c>
      <c r="C1194" s="11" t="s">
        <v>242</v>
      </c>
      <c r="D1194" s="11" t="s">
        <v>242</v>
      </c>
      <c r="E1194" s="11" t="n">
        <v>61</v>
      </c>
      <c r="F1194" s="11" t="n">
        <v>61</v>
      </c>
      <c r="G1194" s="11" t="n">
        <v>61</v>
      </c>
      <c r="H1194" s="11"/>
      <c r="I1194" s="11"/>
    </row>
    <row r="1195" customFormat="false" ht="28" hidden="false" customHeight="true" outlineLevel="0" collapsed="false">
      <c r="A1195" s="11" t="s">
        <v>243</v>
      </c>
      <c r="B1195" s="11" t="s">
        <v>243</v>
      </c>
      <c r="C1195" s="11" t="s">
        <v>243</v>
      </c>
      <c r="D1195" s="11" t="s">
        <v>243</v>
      </c>
      <c r="E1195" s="11" t="n">
        <v>2.2</v>
      </c>
      <c r="F1195" s="11" t="n">
        <v>2.2</v>
      </c>
      <c r="G1195" s="11" t="n">
        <v>2.2</v>
      </c>
      <c r="H1195" s="11"/>
      <c r="I1195" s="11"/>
    </row>
    <row r="1196" customFormat="false" ht="28" hidden="false" customHeight="true" outlineLevel="0" collapsed="false">
      <c r="A1196" s="11" t="s">
        <v>244</v>
      </c>
      <c r="B1196" s="11" t="s">
        <v>244</v>
      </c>
      <c r="C1196" s="11" t="s">
        <v>244</v>
      </c>
      <c r="D1196" s="11" t="s">
        <v>244</v>
      </c>
      <c r="E1196" s="11" t="n">
        <v>30</v>
      </c>
      <c r="F1196" s="11" t="n">
        <v>30</v>
      </c>
      <c r="G1196" s="11" t="n">
        <v>30</v>
      </c>
      <c r="H1196" s="11"/>
      <c r="I1196" s="11"/>
    </row>
    <row r="1197" customFormat="false" ht="28" hidden="false" customHeight="true" outlineLevel="0" collapsed="false">
      <c r="A1197" s="11" t="s">
        <v>245</v>
      </c>
      <c r="B1197" s="11" t="s">
        <v>245</v>
      </c>
      <c r="C1197" s="11" t="s">
        <v>245</v>
      </c>
      <c r="D1197" s="11" t="s">
        <v>245</v>
      </c>
      <c r="E1197" s="11" t="s">
        <v>246</v>
      </c>
      <c r="F1197" s="11" t="s">
        <v>246</v>
      </c>
      <c r="G1197" s="11" t="s">
        <v>246</v>
      </c>
      <c r="H1197" s="11"/>
      <c r="I1197" s="11"/>
    </row>
    <row r="1198" customFormat="false" ht="28" hidden="false" customHeight="true" outlineLevel="0" collapsed="false">
      <c r="A1198" s="11" t="s">
        <v>608</v>
      </c>
      <c r="B1198" s="11" t="s">
        <v>608</v>
      </c>
      <c r="C1198" s="11" t="s">
        <v>608</v>
      </c>
      <c r="D1198" s="11" t="s">
        <v>608</v>
      </c>
      <c r="E1198" s="11" t="s">
        <v>609</v>
      </c>
      <c r="F1198" s="11" t="s">
        <v>609</v>
      </c>
      <c r="G1198" s="11" t="s">
        <v>609</v>
      </c>
      <c r="H1198" s="11"/>
      <c r="I1198" s="11"/>
    </row>
    <row r="1199" customFormat="false" ht="28" hidden="false" customHeight="true" outlineLevel="0" collapsed="false">
      <c r="A1199" s="11" t="s">
        <v>610</v>
      </c>
      <c r="B1199" s="11" t="s">
        <v>610</v>
      </c>
      <c r="C1199" s="11" t="s">
        <v>610</v>
      </c>
      <c r="D1199" s="11" t="s">
        <v>610</v>
      </c>
      <c r="E1199" s="11" t="s">
        <v>683</v>
      </c>
      <c r="F1199" s="11" t="s">
        <v>683</v>
      </c>
      <c r="G1199" s="11" t="s">
        <v>683</v>
      </c>
      <c r="H1199" s="11"/>
      <c r="I1199" s="11"/>
    </row>
    <row r="1200" customFormat="false" ht="27" hidden="false" customHeight="true" outlineLevel="0" collapsed="false">
      <c r="A1200" s="1"/>
      <c r="B1200" s="1"/>
      <c r="C1200" s="1"/>
      <c r="D1200" s="1"/>
      <c r="E1200" s="1"/>
      <c r="F1200" s="1"/>
      <c r="G1200" s="1"/>
      <c r="H1200" s="1"/>
      <c r="I1200" s="1"/>
    </row>
    <row r="1201" customFormat="false" ht="31" hidden="false" customHeight="true" outlineLevel="0" collapsed="false">
      <c r="A1201" s="10" t="s">
        <v>250</v>
      </c>
      <c r="B1201" s="10" t="s">
        <v>250</v>
      </c>
      <c r="C1201" s="10" t="s">
        <v>250</v>
      </c>
      <c r="D1201" s="10" t="s">
        <v>250</v>
      </c>
      <c r="E1201" s="10" t="s">
        <v>250</v>
      </c>
      <c r="F1201" s="10" t="s">
        <v>250</v>
      </c>
      <c r="G1201" s="10" t="s">
        <v>250</v>
      </c>
      <c r="H1201" s="10" t="s">
        <v>250</v>
      </c>
      <c r="I1201" s="3" t="str">
        <f aca="false">HYPERLINK("#'Главная'!A21","На главную")</f>
        <v>На главную</v>
      </c>
    </row>
    <row r="1202" customFormat="false" ht="34" hidden="false" customHeight="true" outlineLevel="0" collapsed="false">
      <c r="A1202" s="12" t="s">
        <v>251</v>
      </c>
      <c r="B1202" s="12" t="s">
        <v>251</v>
      </c>
      <c r="C1202" s="12" t="s">
        <v>251</v>
      </c>
      <c r="D1202" s="12" t="s">
        <v>252</v>
      </c>
      <c r="E1202" s="12" t="s">
        <v>252</v>
      </c>
      <c r="F1202" s="12" t="s">
        <v>252</v>
      </c>
      <c r="G1202" s="12" t="s">
        <v>253</v>
      </c>
      <c r="H1202" s="12" t="s">
        <v>254</v>
      </c>
      <c r="I1202" s="12" t="s">
        <v>254</v>
      </c>
    </row>
    <row r="1203" customFormat="false" ht="53" hidden="false" customHeight="true" outlineLevel="0" collapsed="false">
      <c r="A1203" s="1" t="s">
        <v>255</v>
      </c>
      <c r="B1203" s="1" t="s">
        <v>255</v>
      </c>
      <c r="C1203" s="1" t="s">
        <v>255</v>
      </c>
      <c r="D1203" s="1" t="s">
        <v>256</v>
      </c>
      <c r="E1203" s="1" t="s">
        <v>256</v>
      </c>
      <c r="F1203" s="1" t="s">
        <v>256</v>
      </c>
      <c r="G1203" s="1" t="s">
        <v>684</v>
      </c>
      <c r="H1203" s="1" t="s">
        <v>206</v>
      </c>
      <c r="I1203" s="1" t="s">
        <v>206</v>
      </c>
    </row>
    <row r="1204" customFormat="false" ht="53" hidden="false" customHeight="true" outlineLevel="0" collapsed="false">
      <c r="A1204" s="1" t="s">
        <v>255</v>
      </c>
      <c r="B1204" s="1" t="s">
        <v>255</v>
      </c>
      <c r="C1204" s="1" t="s">
        <v>255</v>
      </c>
      <c r="D1204" s="1" t="s">
        <v>258</v>
      </c>
      <c r="E1204" s="1" t="s">
        <v>258</v>
      </c>
      <c r="F1204" s="1" t="s">
        <v>258</v>
      </c>
      <c r="G1204" s="1" t="s">
        <v>685</v>
      </c>
      <c r="H1204" s="1" t="s">
        <v>206</v>
      </c>
      <c r="I1204" s="1" t="s">
        <v>206</v>
      </c>
    </row>
    <row r="1205" customFormat="false" ht="53" hidden="false" customHeight="true" outlineLevel="0" collapsed="false">
      <c r="A1205" s="1" t="s">
        <v>255</v>
      </c>
      <c r="B1205" s="1" t="s">
        <v>255</v>
      </c>
      <c r="C1205" s="1" t="s">
        <v>255</v>
      </c>
      <c r="D1205" s="1" t="s">
        <v>260</v>
      </c>
      <c r="E1205" s="1" t="s">
        <v>260</v>
      </c>
      <c r="F1205" s="1" t="s">
        <v>260</v>
      </c>
      <c r="G1205" s="1" t="s">
        <v>351</v>
      </c>
      <c r="H1205" s="1" t="s">
        <v>206</v>
      </c>
      <c r="I1205" s="1" t="s">
        <v>206</v>
      </c>
    </row>
    <row r="1206" customFormat="false" ht="53" hidden="false" customHeight="true" outlineLevel="0" collapsed="false">
      <c r="A1206" s="1" t="s">
        <v>262</v>
      </c>
      <c r="B1206" s="1" t="s">
        <v>262</v>
      </c>
      <c r="C1206" s="1" t="s">
        <v>262</v>
      </c>
      <c r="D1206" s="1" t="s">
        <v>256</v>
      </c>
      <c r="E1206" s="1" t="s">
        <v>256</v>
      </c>
      <c r="F1206" s="1" t="s">
        <v>256</v>
      </c>
      <c r="G1206" s="1" t="s">
        <v>686</v>
      </c>
      <c r="H1206" s="1" t="s">
        <v>206</v>
      </c>
      <c r="I1206" s="1" t="s">
        <v>206</v>
      </c>
    </row>
    <row r="1207" customFormat="false" ht="53" hidden="false" customHeight="true" outlineLevel="0" collapsed="false">
      <c r="A1207" s="1" t="s">
        <v>262</v>
      </c>
      <c r="B1207" s="1" t="s">
        <v>262</v>
      </c>
      <c r="C1207" s="1" t="s">
        <v>262</v>
      </c>
      <c r="D1207" s="1" t="s">
        <v>258</v>
      </c>
      <c r="E1207" s="1" t="s">
        <v>258</v>
      </c>
      <c r="F1207" s="1" t="s">
        <v>258</v>
      </c>
      <c r="G1207" s="1" t="s">
        <v>687</v>
      </c>
      <c r="H1207" s="1" t="s">
        <v>206</v>
      </c>
      <c r="I1207" s="1" t="s">
        <v>206</v>
      </c>
    </row>
    <row r="1208" customFormat="false" ht="53" hidden="false" customHeight="true" outlineLevel="0" collapsed="false">
      <c r="A1208" s="1" t="s">
        <v>262</v>
      </c>
      <c r="B1208" s="1" t="s">
        <v>262</v>
      </c>
      <c r="C1208" s="1" t="s">
        <v>262</v>
      </c>
      <c r="D1208" s="1" t="s">
        <v>260</v>
      </c>
      <c r="E1208" s="1" t="s">
        <v>260</v>
      </c>
      <c r="F1208" s="1" t="s">
        <v>260</v>
      </c>
      <c r="G1208" s="1" t="s">
        <v>354</v>
      </c>
      <c r="H1208" s="1" t="s">
        <v>206</v>
      </c>
      <c r="I1208" s="1" t="s">
        <v>206</v>
      </c>
    </row>
    <row r="1209" customFormat="false" ht="53" hidden="false" customHeight="true" outlineLevel="0" collapsed="false">
      <c r="A1209" s="1" t="s">
        <v>266</v>
      </c>
      <c r="B1209" s="1" t="s">
        <v>266</v>
      </c>
      <c r="C1209" s="1" t="s">
        <v>266</v>
      </c>
      <c r="D1209" s="1" t="s">
        <v>256</v>
      </c>
      <c r="E1209" s="1" t="s">
        <v>256</v>
      </c>
      <c r="F1209" s="1" t="s">
        <v>256</v>
      </c>
      <c r="G1209" s="1" t="s">
        <v>688</v>
      </c>
      <c r="H1209" s="1" t="s">
        <v>206</v>
      </c>
      <c r="I1209" s="1" t="s">
        <v>206</v>
      </c>
    </row>
    <row r="1210" customFormat="false" ht="53" hidden="false" customHeight="true" outlineLevel="0" collapsed="false">
      <c r="A1210" s="1" t="s">
        <v>266</v>
      </c>
      <c r="B1210" s="1" t="s">
        <v>266</v>
      </c>
      <c r="C1210" s="1" t="s">
        <v>266</v>
      </c>
      <c r="D1210" s="1" t="s">
        <v>258</v>
      </c>
      <c r="E1210" s="1" t="s">
        <v>258</v>
      </c>
      <c r="F1210" s="1" t="s">
        <v>258</v>
      </c>
      <c r="G1210" s="1" t="s">
        <v>689</v>
      </c>
      <c r="H1210" s="1" t="s">
        <v>206</v>
      </c>
      <c r="I1210" s="1" t="s">
        <v>206</v>
      </c>
    </row>
    <row r="1211" customFormat="false" ht="53" hidden="false" customHeight="true" outlineLevel="0" collapsed="false">
      <c r="A1211" s="1" t="s">
        <v>266</v>
      </c>
      <c r="B1211" s="1" t="s">
        <v>266</v>
      </c>
      <c r="C1211" s="1" t="s">
        <v>266</v>
      </c>
      <c r="D1211" s="1" t="s">
        <v>260</v>
      </c>
      <c r="E1211" s="1" t="s">
        <v>260</v>
      </c>
      <c r="F1211" s="1" t="s">
        <v>260</v>
      </c>
      <c r="G1211" s="1" t="s">
        <v>357</v>
      </c>
      <c r="H1211" s="1" t="s">
        <v>206</v>
      </c>
      <c r="I1211" s="1" t="s">
        <v>206</v>
      </c>
    </row>
    <row r="1212" customFormat="false" ht="53" hidden="false" customHeight="true" outlineLevel="0" collapsed="false">
      <c r="A1212" s="1" t="s">
        <v>270</v>
      </c>
      <c r="B1212" s="1" t="s">
        <v>270</v>
      </c>
      <c r="C1212" s="1" t="s">
        <v>270</v>
      </c>
      <c r="D1212" s="1" t="s">
        <v>256</v>
      </c>
      <c r="E1212" s="1" t="s">
        <v>256</v>
      </c>
      <c r="F1212" s="1" t="s">
        <v>256</v>
      </c>
      <c r="G1212" s="1" t="s">
        <v>690</v>
      </c>
      <c r="H1212" s="1" t="s">
        <v>206</v>
      </c>
      <c r="I1212" s="1" t="s">
        <v>206</v>
      </c>
    </row>
    <row r="1213" customFormat="false" ht="53" hidden="false" customHeight="true" outlineLevel="0" collapsed="false">
      <c r="A1213" s="1" t="s">
        <v>270</v>
      </c>
      <c r="B1213" s="1" t="s">
        <v>270</v>
      </c>
      <c r="C1213" s="1" t="s">
        <v>270</v>
      </c>
      <c r="D1213" s="1" t="s">
        <v>258</v>
      </c>
      <c r="E1213" s="1" t="s">
        <v>258</v>
      </c>
      <c r="F1213" s="1" t="s">
        <v>258</v>
      </c>
      <c r="G1213" s="1" t="s">
        <v>691</v>
      </c>
      <c r="H1213" s="1" t="s">
        <v>206</v>
      </c>
      <c r="I1213" s="1" t="s">
        <v>206</v>
      </c>
    </row>
    <row r="1214" customFormat="false" ht="53" hidden="false" customHeight="true" outlineLevel="0" collapsed="false">
      <c r="A1214" s="1" t="s">
        <v>270</v>
      </c>
      <c r="B1214" s="1" t="s">
        <v>270</v>
      </c>
      <c r="C1214" s="1" t="s">
        <v>270</v>
      </c>
      <c r="D1214" s="1" t="s">
        <v>260</v>
      </c>
      <c r="E1214" s="1" t="s">
        <v>260</v>
      </c>
      <c r="F1214" s="1" t="s">
        <v>260</v>
      </c>
      <c r="G1214" s="1" t="s">
        <v>360</v>
      </c>
      <c r="H1214" s="1" t="s">
        <v>206</v>
      </c>
      <c r="I1214" s="1" t="s">
        <v>206</v>
      </c>
    </row>
    <row r="1215" customFormat="false" ht="53" hidden="false" customHeight="true" outlineLevel="0" collapsed="false">
      <c r="A1215" s="1" t="s">
        <v>274</v>
      </c>
      <c r="B1215" s="1" t="s">
        <v>274</v>
      </c>
      <c r="C1215" s="1" t="s">
        <v>274</v>
      </c>
      <c r="D1215" s="1" t="s">
        <v>256</v>
      </c>
      <c r="E1215" s="1" t="s">
        <v>256</v>
      </c>
      <c r="F1215" s="1" t="s">
        <v>256</v>
      </c>
      <c r="G1215" s="1" t="s">
        <v>692</v>
      </c>
      <c r="H1215" s="1" t="s">
        <v>206</v>
      </c>
      <c r="I1215" s="1" t="s">
        <v>206</v>
      </c>
    </row>
    <row r="1216" customFormat="false" ht="53" hidden="false" customHeight="true" outlineLevel="0" collapsed="false">
      <c r="A1216" s="1" t="s">
        <v>274</v>
      </c>
      <c r="B1216" s="1" t="s">
        <v>274</v>
      </c>
      <c r="C1216" s="1" t="s">
        <v>274</v>
      </c>
      <c r="D1216" s="1" t="s">
        <v>258</v>
      </c>
      <c r="E1216" s="1" t="s">
        <v>258</v>
      </c>
      <c r="F1216" s="1" t="s">
        <v>258</v>
      </c>
      <c r="G1216" s="1" t="s">
        <v>693</v>
      </c>
      <c r="H1216" s="1" t="s">
        <v>206</v>
      </c>
      <c r="I1216" s="1" t="s">
        <v>206</v>
      </c>
    </row>
    <row r="1217" customFormat="false" ht="53" hidden="false" customHeight="true" outlineLevel="0" collapsed="false">
      <c r="A1217" s="1" t="s">
        <v>274</v>
      </c>
      <c r="B1217" s="1" t="s">
        <v>274</v>
      </c>
      <c r="C1217" s="1" t="s">
        <v>274</v>
      </c>
      <c r="D1217" s="1" t="s">
        <v>260</v>
      </c>
      <c r="E1217" s="1" t="s">
        <v>260</v>
      </c>
      <c r="F1217" s="1" t="s">
        <v>260</v>
      </c>
      <c r="G1217" s="1" t="s">
        <v>363</v>
      </c>
      <c r="H1217" s="1" t="s">
        <v>206</v>
      </c>
      <c r="I1217" s="1" t="s">
        <v>206</v>
      </c>
    </row>
    <row r="1218" customFormat="false" ht="53" hidden="false" customHeight="true" outlineLevel="0" collapsed="false">
      <c r="A1218" s="1" t="s">
        <v>278</v>
      </c>
      <c r="B1218" s="1" t="s">
        <v>278</v>
      </c>
      <c r="C1218" s="1" t="s">
        <v>278</v>
      </c>
      <c r="D1218" s="1" t="s">
        <v>256</v>
      </c>
      <c r="E1218" s="1" t="s">
        <v>256</v>
      </c>
      <c r="F1218" s="1" t="s">
        <v>256</v>
      </c>
      <c r="G1218" s="1" t="s">
        <v>694</v>
      </c>
      <c r="H1218" s="1" t="s">
        <v>206</v>
      </c>
      <c r="I1218" s="1" t="s">
        <v>206</v>
      </c>
    </row>
    <row r="1219" customFormat="false" ht="53" hidden="false" customHeight="true" outlineLevel="0" collapsed="false">
      <c r="A1219" s="1" t="s">
        <v>278</v>
      </c>
      <c r="B1219" s="1" t="s">
        <v>278</v>
      </c>
      <c r="C1219" s="1" t="s">
        <v>278</v>
      </c>
      <c r="D1219" s="1" t="s">
        <v>258</v>
      </c>
      <c r="E1219" s="1" t="s">
        <v>258</v>
      </c>
      <c r="F1219" s="1" t="s">
        <v>258</v>
      </c>
      <c r="G1219" s="1" t="s">
        <v>695</v>
      </c>
      <c r="H1219" s="1" t="s">
        <v>206</v>
      </c>
      <c r="I1219" s="1" t="s">
        <v>206</v>
      </c>
    </row>
    <row r="1220" customFormat="false" ht="53" hidden="false" customHeight="true" outlineLevel="0" collapsed="false">
      <c r="A1220" s="1" t="s">
        <v>278</v>
      </c>
      <c r="B1220" s="1" t="s">
        <v>278</v>
      </c>
      <c r="C1220" s="1" t="s">
        <v>278</v>
      </c>
      <c r="D1220" s="1" t="s">
        <v>260</v>
      </c>
      <c r="E1220" s="1" t="s">
        <v>260</v>
      </c>
      <c r="F1220" s="1" t="s">
        <v>260</v>
      </c>
      <c r="G1220" s="1" t="s">
        <v>366</v>
      </c>
      <c r="H1220" s="1" t="s">
        <v>206</v>
      </c>
      <c r="I1220" s="1" t="s">
        <v>206</v>
      </c>
    </row>
    <row r="1221" customFormat="false" ht="53" hidden="false" customHeight="true" outlineLevel="0" collapsed="false">
      <c r="A1221" s="1" t="s">
        <v>282</v>
      </c>
      <c r="B1221" s="1" t="s">
        <v>282</v>
      </c>
      <c r="C1221" s="1" t="s">
        <v>282</v>
      </c>
      <c r="D1221" s="1" t="s">
        <v>256</v>
      </c>
      <c r="E1221" s="1" t="s">
        <v>256</v>
      </c>
      <c r="F1221" s="1" t="s">
        <v>256</v>
      </c>
      <c r="G1221" s="1" t="s">
        <v>696</v>
      </c>
      <c r="H1221" s="1" t="s">
        <v>206</v>
      </c>
      <c r="I1221" s="1" t="s">
        <v>206</v>
      </c>
    </row>
    <row r="1222" customFormat="false" ht="53" hidden="false" customHeight="true" outlineLevel="0" collapsed="false">
      <c r="A1222" s="1" t="s">
        <v>282</v>
      </c>
      <c r="B1222" s="1" t="s">
        <v>282</v>
      </c>
      <c r="C1222" s="1" t="s">
        <v>282</v>
      </c>
      <c r="D1222" s="1" t="s">
        <v>258</v>
      </c>
      <c r="E1222" s="1" t="s">
        <v>258</v>
      </c>
      <c r="F1222" s="1" t="s">
        <v>258</v>
      </c>
      <c r="G1222" s="1" t="s">
        <v>697</v>
      </c>
      <c r="H1222" s="1" t="s">
        <v>206</v>
      </c>
      <c r="I1222" s="1" t="s">
        <v>206</v>
      </c>
    </row>
    <row r="1223" customFormat="false" ht="53" hidden="false" customHeight="true" outlineLevel="0" collapsed="false">
      <c r="A1223" s="1" t="s">
        <v>282</v>
      </c>
      <c r="B1223" s="1" t="s">
        <v>282</v>
      </c>
      <c r="C1223" s="1" t="s">
        <v>282</v>
      </c>
      <c r="D1223" s="1" t="s">
        <v>260</v>
      </c>
      <c r="E1223" s="1" t="s">
        <v>260</v>
      </c>
      <c r="F1223" s="1" t="s">
        <v>260</v>
      </c>
      <c r="G1223" s="1" t="s">
        <v>369</v>
      </c>
      <c r="H1223" s="1" t="s">
        <v>206</v>
      </c>
      <c r="I1223" s="1" t="s">
        <v>206</v>
      </c>
    </row>
    <row r="1224" customFormat="false" ht="53" hidden="false" customHeight="true" outlineLevel="0" collapsed="false">
      <c r="A1224" s="1" t="s">
        <v>286</v>
      </c>
      <c r="B1224" s="1" t="s">
        <v>286</v>
      </c>
      <c r="C1224" s="1" t="s">
        <v>286</v>
      </c>
      <c r="D1224" s="1" t="s">
        <v>256</v>
      </c>
      <c r="E1224" s="1" t="s">
        <v>256</v>
      </c>
      <c r="F1224" s="1" t="s">
        <v>256</v>
      </c>
      <c r="G1224" s="1" t="s">
        <v>698</v>
      </c>
      <c r="H1224" s="1" t="s">
        <v>206</v>
      </c>
      <c r="I1224" s="1" t="s">
        <v>206</v>
      </c>
    </row>
    <row r="1225" customFormat="false" ht="53" hidden="false" customHeight="true" outlineLevel="0" collapsed="false">
      <c r="A1225" s="1" t="s">
        <v>286</v>
      </c>
      <c r="B1225" s="1" t="s">
        <v>286</v>
      </c>
      <c r="C1225" s="1" t="s">
        <v>286</v>
      </c>
      <c r="D1225" s="1" t="s">
        <v>258</v>
      </c>
      <c r="E1225" s="1" t="s">
        <v>258</v>
      </c>
      <c r="F1225" s="1" t="s">
        <v>258</v>
      </c>
      <c r="G1225" s="1" t="s">
        <v>699</v>
      </c>
      <c r="H1225" s="1" t="s">
        <v>206</v>
      </c>
      <c r="I1225" s="1" t="s">
        <v>206</v>
      </c>
    </row>
    <row r="1226" customFormat="false" ht="53" hidden="false" customHeight="true" outlineLevel="0" collapsed="false">
      <c r="A1226" s="1" t="s">
        <v>286</v>
      </c>
      <c r="B1226" s="1" t="s">
        <v>286</v>
      </c>
      <c r="C1226" s="1" t="s">
        <v>286</v>
      </c>
      <c r="D1226" s="1" t="s">
        <v>260</v>
      </c>
      <c r="E1226" s="1" t="s">
        <v>260</v>
      </c>
      <c r="F1226" s="1" t="s">
        <v>260</v>
      </c>
      <c r="G1226" s="1" t="s">
        <v>372</v>
      </c>
      <c r="H1226" s="1" t="s">
        <v>206</v>
      </c>
      <c r="I1226" s="1" t="s">
        <v>206</v>
      </c>
    </row>
    <row r="1227" customFormat="false" ht="53" hidden="false" customHeight="true" outlineLevel="0" collapsed="false">
      <c r="A1227" s="1" t="s">
        <v>290</v>
      </c>
      <c r="B1227" s="1" t="s">
        <v>290</v>
      </c>
      <c r="C1227" s="1" t="s">
        <v>290</v>
      </c>
      <c r="D1227" s="1" t="s">
        <v>256</v>
      </c>
      <c r="E1227" s="1" t="s">
        <v>256</v>
      </c>
      <c r="F1227" s="1" t="s">
        <v>256</v>
      </c>
      <c r="G1227" s="1" t="s">
        <v>700</v>
      </c>
      <c r="H1227" s="1" t="s">
        <v>206</v>
      </c>
      <c r="I1227" s="1" t="s">
        <v>206</v>
      </c>
    </row>
    <row r="1228" customFormat="false" ht="53" hidden="false" customHeight="true" outlineLevel="0" collapsed="false">
      <c r="A1228" s="1" t="s">
        <v>290</v>
      </c>
      <c r="B1228" s="1" t="s">
        <v>290</v>
      </c>
      <c r="C1228" s="1" t="s">
        <v>290</v>
      </c>
      <c r="D1228" s="1" t="s">
        <v>292</v>
      </c>
      <c r="E1228" s="1" t="s">
        <v>292</v>
      </c>
      <c r="F1228" s="1" t="s">
        <v>292</v>
      </c>
      <c r="G1228" s="1" t="s">
        <v>701</v>
      </c>
      <c r="H1228" s="1" t="s">
        <v>206</v>
      </c>
      <c r="I1228" s="1" t="s">
        <v>206</v>
      </c>
    </row>
    <row r="1229" customFormat="false" ht="53" hidden="false" customHeight="true" outlineLevel="0" collapsed="false">
      <c r="A1229" s="1" t="s">
        <v>290</v>
      </c>
      <c r="B1229" s="1" t="s">
        <v>290</v>
      </c>
      <c r="C1229" s="1" t="s">
        <v>290</v>
      </c>
      <c r="D1229" s="1" t="s">
        <v>294</v>
      </c>
      <c r="E1229" s="1" t="s">
        <v>294</v>
      </c>
      <c r="F1229" s="1" t="s">
        <v>294</v>
      </c>
      <c r="G1229" s="1" t="s">
        <v>702</v>
      </c>
      <c r="H1229" s="1" t="s">
        <v>206</v>
      </c>
      <c r="I1229" s="1" t="s">
        <v>206</v>
      </c>
    </row>
    <row r="1230" customFormat="false" ht="53" hidden="false" customHeight="true" outlineLevel="0" collapsed="false">
      <c r="A1230" s="1" t="s">
        <v>296</v>
      </c>
      <c r="B1230" s="1" t="s">
        <v>296</v>
      </c>
      <c r="C1230" s="1" t="s">
        <v>296</v>
      </c>
      <c r="D1230" s="1" t="s">
        <v>256</v>
      </c>
      <c r="E1230" s="1" t="s">
        <v>256</v>
      </c>
      <c r="F1230" s="1" t="s">
        <v>256</v>
      </c>
      <c r="G1230" s="1" t="s">
        <v>703</v>
      </c>
      <c r="H1230" s="1" t="s">
        <v>206</v>
      </c>
      <c r="I1230" s="1" t="s">
        <v>206</v>
      </c>
    </row>
    <row r="1231" customFormat="false" ht="53" hidden="false" customHeight="true" outlineLevel="0" collapsed="false">
      <c r="A1231" s="1" t="s">
        <v>296</v>
      </c>
      <c r="B1231" s="1" t="s">
        <v>296</v>
      </c>
      <c r="C1231" s="1" t="s">
        <v>296</v>
      </c>
      <c r="D1231" s="1" t="s">
        <v>258</v>
      </c>
      <c r="E1231" s="1" t="s">
        <v>258</v>
      </c>
      <c r="F1231" s="1" t="s">
        <v>258</v>
      </c>
      <c r="G1231" s="1" t="s">
        <v>704</v>
      </c>
      <c r="H1231" s="1" t="s">
        <v>206</v>
      </c>
      <c r="I1231" s="1" t="s">
        <v>206</v>
      </c>
    </row>
    <row r="1232" customFormat="false" ht="53" hidden="false" customHeight="true" outlineLevel="0" collapsed="false">
      <c r="A1232" s="1" t="s">
        <v>296</v>
      </c>
      <c r="B1232" s="1" t="s">
        <v>296</v>
      </c>
      <c r="C1232" s="1" t="s">
        <v>296</v>
      </c>
      <c r="D1232" s="1" t="s">
        <v>260</v>
      </c>
      <c r="E1232" s="1" t="s">
        <v>260</v>
      </c>
      <c r="F1232" s="1" t="s">
        <v>260</v>
      </c>
      <c r="G1232" s="1" t="s">
        <v>705</v>
      </c>
      <c r="H1232" s="1" t="s">
        <v>206</v>
      </c>
      <c r="I1232" s="1" t="s">
        <v>206</v>
      </c>
    </row>
    <row r="1233" customFormat="false" ht="53" hidden="false" customHeight="true" outlineLevel="0" collapsed="false">
      <c r="A1233" s="1" t="s">
        <v>300</v>
      </c>
      <c r="B1233" s="1" t="s">
        <v>300</v>
      </c>
      <c r="C1233" s="1" t="s">
        <v>300</v>
      </c>
      <c r="D1233" s="1" t="s">
        <v>256</v>
      </c>
      <c r="E1233" s="1" t="s">
        <v>256</v>
      </c>
      <c r="F1233" s="1" t="s">
        <v>256</v>
      </c>
      <c r="G1233" s="1" t="s">
        <v>706</v>
      </c>
      <c r="H1233" s="1" t="s">
        <v>206</v>
      </c>
      <c r="I1233" s="1" t="s">
        <v>206</v>
      </c>
    </row>
    <row r="1234" customFormat="false" ht="53" hidden="false" customHeight="true" outlineLevel="0" collapsed="false">
      <c r="A1234" s="1" t="s">
        <v>300</v>
      </c>
      <c r="B1234" s="1" t="s">
        <v>300</v>
      </c>
      <c r="C1234" s="1" t="s">
        <v>300</v>
      </c>
      <c r="D1234" s="1" t="s">
        <v>258</v>
      </c>
      <c r="E1234" s="1" t="s">
        <v>258</v>
      </c>
      <c r="F1234" s="1" t="s">
        <v>258</v>
      </c>
      <c r="G1234" s="1" t="s">
        <v>707</v>
      </c>
      <c r="H1234" s="1" t="s">
        <v>206</v>
      </c>
      <c r="I1234" s="1" t="s">
        <v>206</v>
      </c>
    </row>
    <row r="1235" customFormat="false" ht="53" hidden="false" customHeight="true" outlineLevel="0" collapsed="false">
      <c r="A1235" s="1" t="s">
        <v>300</v>
      </c>
      <c r="B1235" s="1" t="s">
        <v>300</v>
      </c>
      <c r="C1235" s="1" t="s">
        <v>300</v>
      </c>
      <c r="D1235" s="1" t="s">
        <v>260</v>
      </c>
      <c r="E1235" s="1" t="s">
        <v>260</v>
      </c>
      <c r="F1235" s="1" t="s">
        <v>260</v>
      </c>
      <c r="G1235" s="1" t="s">
        <v>708</v>
      </c>
      <c r="H1235" s="1" t="s">
        <v>206</v>
      </c>
      <c r="I1235" s="1" t="s">
        <v>206</v>
      </c>
    </row>
    <row r="1236" customFormat="false" ht="27" hidden="false" customHeight="true" outlineLevel="0" collapsed="false">
      <c r="A1236" s="1"/>
      <c r="B1236" s="1"/>
      <c r="C1236" s="1"/>
      <c r="D1236" s="1"/>
      <c r="E1236" s="1"/>
      <c r="F1236" s="1"/>
      <c r="G1236" s="1"/>
      <c r="H1236" s="1"/>
      <c r="I1236" s="1"/>
    </row>
    <row r="1237" customFormat="false" ht="31" hidden="false" customHeight="true" outlineLevel="0" collapsed="false">
      <c r="A1237" s="10" t="s">
        <v>304</v>
      </c>
      <c r="B1237" s="10" t="s">
        <v>304</v>
      </c>
      <c r="C1237" s="10" t="s">
        <v>304</v>
      </c>
      <c r="D1237" s="10" t="s">
        <v>304</v>
      </c>
      <c r="E1237" s="10" t="s">
        <v>304</v>
      </c>
      <c r="F1237" s="10" t="s">
        <v>304</v>
      </c>
      <c r="G1237" s="10" t="s">
        <v>304</v>
      </c>
      <c r="H1237" s="10" t="s">
        <v>304</v>
      </c>
      <c r="I1237" s="1"/>
    </row>
    <row r="1238" customFormat="false" ht="31" hidden="false" customHeight="true" outlineLevel="0" collapsed="false">
      <c r="A1238" s="10" t="s">
        <v>709</v>
      </c>
      <c r="B1238" s="10" t="s">
        <v>709</v>
      </c>
      <c r="C1238" s="10" t="s">
        <v>709</v>
      </c>
      <c r="D1238" s="10" t="s">
        <v>709</v>
      </c>
      <c r="E1238" s="10" t="s">
        <v>709</v>
      </c>
      <c r="F1238" s="10" t="s">
        <v>709</v>
      </c>
      <c r="G1238" s="10" t="s">
        <v>709</v>
      </c>
      <c r="H1238" s="10" t="s">
        <v>709</v>
      </c>
      <c r="I1238" s="3" t="str">
        <f aca="false">HYPERLINK("#'Главная'!A21","На главную")</f>
        <v>На главную</v>
      </c>
    </row>
    <row r="1239" customFormat="false" ht="28" hidden="false" customHeight="true" outlineLevel="0" collapsed="false">
      <c r="A1239" s="4" t="s">
        <v>666</v>
      </c>
      <c r="B1239" s="4" t="s">
        <v>666</v>
      </c>
      <c r="C1239" s="4" t="s">
        <v>666</v>
      </c>
      <c r="D1239" s="4" t="s">
        <v>666</v>
      </c>
      <c r="E1239" s="4" t="s">
        <v>666</v>
      </c>
      <c r="F1239" s="4" t="s">
        <v>666</v>
      </c>
      <c r="G1239" s="4" t="s">
        <v>666</v>
      </c>
      <c r="H1239" s="4" t="s">
        <v>666</v>
      </c>
      <c r="I1239" s="4" t="s">
        <v>666</v>
      </c>
    </row>
    <row r="1240" customFormat="false" ht="43" hidden="false" customHeight="true" outlineLevel="0" collapsed="false">
      <c r="A1240" s="5" t="s">
        <v>667</v>
      </c>
      <c r="B1240" s="5" t="s">
        <v>668</v>
      </c>
      <c r="C1240" s="5" t="s">
        <v>5</v>
      </c>
      <c r="D1240" s="5" t="s">
        <v>669</v>
      </c>
      <c r="E1240" s="5" t="s">
        <v>670</v>
      </c>
      <c r="F1240" s="5" t="s">
        <v>671</v>
      </c>
      <c r="G1240" s="5" t="s">
        <v>672</v>
      </c>
      <c r="H1240" s="5" t="s">
        <v>673</v>
      </c>
      <c r="I1240" s="5" t="s">
        <v>674</v>
      </c>
    </row>
    <row r="1241" customFormat="false" ht="42" hidden="false" customHeight="true" outlineLevel="0" collapsed="false">
      <c r="A1241" s="1" t="n">
        <v>-25</v>
      </c>
      <c r="B1241" s="1" t="n">
        <v>35</v>
      </c>
      <c r="C1241" s="9" t="n">
        <v>7.35</v>
      </c>
      <c r="D1241" s="9" t="n">
        <v>3.30366774541532</v>
      </c>
      <c r="E1241" s="9" t="n">
        <v>2.2248</v>
      </c>
      <c r="F1241" s="9" t="n">
        <f aca="false">IF(OR(C1241="",D1241="",D1241=0),"",C1241/D1241)</f>
        <v>2.2248</v>
      </c>
      <c r="G1241" s="9" t="n">
        <f aca="false">IF(OR(F1241="",E1241=""),"",F1241-E1241)</f>
        <v>0</v>
      </c>
      <c r="H1241" s="1" t="s">
        <v>675</v>
      </c>
      <c r="I1241" s="1"/>
    </row>
    <row r="1242" customFormat="false" ht="42" hidden="false" customHeight="true" outlineLevel="0" collapsed="false">
      <c r="A1242" s="1" t="n">
        <v>-20</v>
      </c>
      <c r="B1242" s="1" t="n">
        <v>35</v>
      </c>
      <c r="C1242" s="9" t="n">
        <v>8.23</v>
      </c>
      <c r="D1242" s="9" t="n">
        <v>3.38015442746838</v>
      </c>
      <c r="E1242" s="9" t="n">
        <v>2.4348</v>
      </c>
      <c r="F1242" s="9" t="n">
        <f aca="false">IF(OR(C1242="",D1242="",D1242=0),"",C1242/D1242)</f>
        <v>2.4348</v>
      </c>
      <c r="G1242" s="9" t="n">
        <f aca="false">IF(OR(F1242="",E1242=""),"",F1242-E1242)</f>
        <v>0</v>
      </c>
      <c r="H1242" s="1" t="s">
        <v>675</v>
      </c>
      <c r="I1242" s="1"/>
    </row>
    <row r="1243" customFormat="false" ht="42" hidden="false" customHeight="true" outlineLevel="0" collapsed="false">
      <c r="A1243" s="1" t="n">
        <v>-15</v>
      </c>
      <c r="B1243" s="1" t="n">
        <v>35</v>
      </c>
      <c r="C1243" s="9" t="n">
        <v>9.12</v>
      </c>
      <c r="D1243" s="9" t="n">
        <v>3.35294117647059</v>
      </c>
      <c r="E1243" s="9" t="n">
        <v>2.72</v>
      </c>
      <c r="F1243" s="9" t="n">
        <f aca="false">IF(OR(C1243="",D1243="",D1243=0),"",C1243/D1243)</f>
        <v>2.72</v>
      </c>
      <c r="G1243" s="9" t="n">
        <f aca="false">IF(OR(F1243="",E1243=""),"",F1243-E1243)</f>
        <v>0</v>
      </c>
      <c r="H1243" s="1" t="s">
        <v>675</v>
      </c>
      <c r="I1243" s="1"/>
    </row>
    <row r="1244" customFormat="false" ht="42" hidden="false" customHeight="true" outlineLevel="0" collapsed="false">
      <c r="A1244" s="1" t="n">
        <v>-10</v>
      </c>
      <c r="B1244" s="1" t="n">
        <v>35</v>
      </c>
      <c r="C1244" s="9" t="n">
        <v>9.84</v>
      </c>
      <c r="D1244" s="9" t="n">
        <v>3.35836177474403</v>
      </c>
      <c r="E1244" s="9" t="n">
        <v>2.93</v>
      </c>
      <c r="F1244" s="9" t="n">
        <f aca="false">IF(OR(C1244="",D1244="",D1244=0),"",C1244/D1244)</f>
        <v>2.93</v>
      </c>
      <c r="G1244" s="9" t="n">
        <f aca="false">IF(OR(F1244="",E1244=""),"",F1244-E1244)</f>
        <v>0</v>
      </c>
      <c r="H1244" s="1" t="s">
        <v>675</v>
      </c>
      <c r="I1244" s="1"/>
    </row>
    <row r="1245" customFormat="false" ht="42" hidden="false" customHeight="true" outlineLevel="0" collapsed="false">
      <c r="A1245" s="1" t="n">
        <v>-5</v>
      </c>
      <c r="B1245" s="1" t="n">
        <v>35</v>
      </c>
      <c r="C1245" s="9" t="n">
        <v>10.35</v>
      </c>
      <c r="D1245" s="9" t="n">
        <v>3.13902705325731</v>
      </c>
      <c r="E1245" s="9" t="n">
        <v>3.2972</v>
      </c>
      <c r="F1245" s="9" t="n">
        <f aca="false">IF(OR(C1245="",D1245="",D1245=0),"",C1245/D1245)</f>
        <v>3.2972</v>
      </c>
      <c r="G1245" s="9" t="n">
        <f aca="false">IF(OR(F1245="",E1245=""),"",F1245-E1245)</f>
        <v>0</v>
      </c>
      <c r="H1245" s="1" t="s">
        <v>675</v>
      </c>
      <c r="I1245" s="1"/>
    </row>
    <row r="1246" customFormat="false" ht="42" hidden="false" customHeight="true" outlineLevel="0" collapsed="false">
      <c r="A1246" s="1" t="n">
        <v>0</v>
      </c>
      <c r="B1246" s="1" t="n">
        <v>35</v>
      </c>
      <c r="C1246" s="9" t="n">
        <v>10.85</v>
      </c>
      <c r="D1246" s="9" t="n">
        <v>2.97292854011399</v>
      </c>
      <c r="E1246" s="9" t="n">
        <v>3.6496</v>
      </c>
      <c r="F1246" s="9" t="n">
        <f aca="false">IF(OR(C1246="",D1246="",D1246=0),"",C1246/D1246)</f>
        <v>3.6496</v>
      </c>
      <c r="G1246" s="9" t="n">
        <f aca="false">IF(OR(F1246="",E1246=""),"",F1246-E1246)</f>
        <v>0</v>
      </c>
      <c r="H1246" s="1" t="s">
        <v>675</v>
      </c>
      <c r="I1246" s="1"/>
    </row>
    <row r="1247" customFormat="false" ht="42" hidden="false" customHeight="true" outlineLevel="0" collapsed="false">
      <c r="A1247" s="1" t="n">
        <v>5</v>
      </c>
      <c r="B1247" s="1" t="n">
        <v>35</v>
      </c>
      <c r="C1247" s="9" t="n">
        <v>11.78</v>
      </c>
      <c r="D1247" s="9" t="n">
        <v>2.6115101534096</v>
      </c>
      <c r="E1247" s="9" t="n">
        <v>4.5108</v>
      </c>
      <c r="F1247" s="9" t="n">
        <f aca="false">IF(OR(C1247="",D1247="",D1247=0),"",C1247/D1247)</f>
        <v>4.5108</v>
      </c>
      <c r="G1247" s="9" t="n">
        <f aca="false">IF(OR(F1247="",E1247=""),"",F1247-E1247)</f>
        <v>0</v>
      </c>
      <c r="H1247" s="1" t="s">
        <v>675</v>
      </c>
      <c r="I1247" s="1"/>
    </row>
    <row r="1248" customFormat="false" ht="42" hidden="false" customHeight="true" outlineLevel="0" collapsed="false">
      <c r="A1248" s="1" t="n">
        <v>10</v>
      </c>
      <c r="B1248" s="1" t="n">
        <v>35</v>
      </c>
      <c r="C1248" s="9" t="n">
        <v>12.56</v>
      </c>
      <c r="D1248" s="9" t="n">
        <v>2.6377688172043</v>
      </c>
      <c r="E1248" s="9" t="n">
        <v>4.7616</v>
      </c>
      <c r="F1248" s="9" t="n">
        <f aca="false">IF(OR(C1248="",D1248="",D1248=0),"",C1248/D1248)</f>
        <v>4.7616</v>
      </c>
      <c r="G1248" s="9" t="n">
        <f aca="false">IF(OR(F1248="",E1248=""),"",F1248-E1248)</f>
        <v>0</v>
      </c>
      <c r="H1248" s="1" t="s">
        <v>675</v>
      </c>
      <c r="I1248" s="1"/>
    </row>
    <row r="1249" customFormat="false" ht="42" hidden="false" customHeight="true" outlineLevel="0" collapsed="false">
      <c r="A1249" s="1" t="n">
        <v>15</v>
      </c>
      <c r="B1249" s="1" t="n">
        <v>35</v>
      </c>
      <c r="C1249" s="9" t="n">
        <v>13.52</v>
      </c>
      <c r="D1249" s="9" t="n">
        <v>2.7832674571805</v>
      </c>
      <c r="E1249" s="9" t="n">
        <v>4.8576</v>
      </c>
      <c r="F1249" s="9" t="n">
        <f aca="false">IF(OR(C1249="",D1249="",D1249=0),"",C1249/D1249)</f>
        <v>4.8576</v>
      </c>
      <c r="G1249" s="9" t="n">
        <f aca="false">IF(OR(F1249="",E1249=""),"",F1249-E1249)</f>
        <v>0</v>
      </c>
      <c r="H1249" s="1" t="s">
        <v>675</v>
      </c>
      <c r="I1249" s="1"/>
    </row>
    <row r="1250" customFormat="false" ht="42" hidden="false" customHeight="true" outlineLevel="0" collapsed="false">
      <c r="A1250" s="1" t="n">
        <v>20</v>
      </c>
      <c r="B1250" s="1" t="n">
        <v>35</v>
      </c>
      <c r="C1250" s="9" t="n">
        <v>14.33</v>
      </c>
      <c r="D1250" s="9" t="n">
        <v>2.83627582930884</v>
      </c>
      <c r="E1250" s="9" t="n">
        <v>5.0524</v>
      </c>
      <c r="F1250" s="9" t="n">
        <f aca="false">IF(OR(C1250="",D1250="",D1250=0),"",C1250/D1250)</f>
        <v>5.0524</v>
      </c>
      <c r="G1250" s="9" t="n">
        <f aca="false">IF(OR(F1250="",E1250=""),"",F1250-E1250)</f>
        <v>0</v>
      </c>
      <c r="H1250" s="1" t="s">
        <v>675</v>
      </c>
      <c r="I1250" s="1"/>
    </row>
    <row r="1251" customFormat="false" ht="42" hidden="false" customHeight="true" outlineLevel="0" collapsed="false">
      <c r="A1251" s="1" t="n">
        <v>-25</v>
      </c>
      <c r="B1251" s="1" t="n">
        <v>45</v>
      </c>
      <c r="C1251" s="9" t="n">
        <v>7.48</v>
      </c>
      <c r="D1251" s="9" t="n">
        <v>4.08743169398907</v>
      </c>
      <c r="E1251" s="9" t="n">
        <v>1.83</v>
      </c>
      <c r="F1251" s="9" t="n">
        <f aca="false">IF(OR(C1251="",D1251="",D1251=0),"",C1251/D1251)</f>
        <v>1.83</v>
      </c>
      <c r="G1251" s="9" t="n">
        <f aca="false">IF(OR(F1251="",E1251=""),"",F1251-E1251)</f>
        <v>0</v>
      </c>
      <c r="H1251" s="1" t="s">
        <v>675</v>
      </c>
      <c r="I1251" s="1"/>
    </row>
    <row r="1252" customFormat="false" ht="42" hidden="false" customHeight="true" outlineLevel="0" collapsed="false">
      <c r="A1252" s="1" t="n">
        <v>-20</v>
      </c>
      <c r="B1252" s="1" t="n">
        <v>45</v>
      </c>
      <c r="C1252" s="9" t="n">
        <v>8.36</v>
      </c>
      <c r="D1252" s="9" t="n">
        <v>4.10105469708119</v>
      </c>
      <c r="E1252" s="9" t="n">
        <v>2.0385</v>
      </c>
      <c r="F1252" s="9" t="n">
        <f aca="false">IF(OR(C1252="",D1252="",D1252=0),"",C1252/D1252)</f>
        <v>2.0385</v>
      </c>
      <c r="G1252" s="9" t="n">
        <f aca="false">IF(OR(F1252="",E1252=""),"",F1252-E1252)</f>
        <v>0</v>
      </c>
      <c r="H1252" s="1" t="s">
        <v>675</v>
      </c>
      <c r="I1252" s="1"/>
    </row>
    <row r="1253" customFormat="false" ht="42" hidden="false" customHeight="true" outlineLevel="0" collapsed="false">
      <c r="A1253" s="1" t="n">
        <v>-15</v>
      </c>
      <c r="B1253" s="1" t="n">
        <v>45</v>
      </c>
      <c r="C1253" s="9" t="n">
        <v>9.23</v>
      </c>
      <c r="D1253" s="9" t="n">
        <v>4.03056768558952</v>
      </c>
      <c r="E1253" s="9" t="n">
        <v>2.29</v>
      </c>
      <c r="F1253" s="9" t="n">
        <f aca="false">IF(OR(C1253="",D1253="",D1253=0),"",C1253/D1253)</f>
        <v>2.29</v>
      </c>
      <c r="G1253" s="9" t="n">
        <f aca="false">IF(OR(F1253="",E1253=""),"",F1253-E1253)</f>
        <v>0</v>
      </c>
      <c r="H1253" s="1" t="s">
        <v>675</v>
      </c>
      <c r="I1253" s="1"/>
    </row>
    <row r="1254" customFormat="false" ht="42" hidden="false" customHeight="true" outlineLevel="0" collapsed="false">
      <c r="A1254" s="1" t="n">
        <v>-10</v>
      </c>
      <c r="B1254" s="1" t="n">
        <v>45</v>
      </c>
      <c r="C1254" s="9" t="n">
        <v>9.92</v>
      </c>
      <c r="D1254" s="9" t="n">
        <v>3.9349464498215</v>
      </c>
      <c r="E1254" s="9" t="n">
        <v>2.521</v>
      </c>
      <c r="F1254" s="9" t="n">
        <f aca="false">IF(OR(C1254="",D1254="",D1254=0),"",C1254/D1254)</f>
        <v>2.521</v>
      </c>
      <c r="G1254" s="9" t="n">
        <f aca="false">IF(OR(F1254="",E1254=""),"",F1254-E1254)</f>
        <v>0</v>
      </c>
      <c r="H1254" s="1" t="s">
        <v>675</v>
      </c>
      <c r="I1254" s="1"/>
    </row>
    <row r="1255" customFormat="false" ht="42" hidden="false" customHeight="true" outlineLevel="0" collapsed="false">
      <c r="A1255" s="1" t="n">
        <v>-5</v>
      </c>
      <c r="B1255" s="1" t="n">
        <v>45</v>
      </c>
      <c r="C1255" s="9" t="n">
        <v>10.41</v>
      </c>
      <c r="D1255" s="9" t="n">
        <v>3.7992700729927</v>
      </c>
      <c r="E1255" s="9" t="n">
        <v>2.74</v>
      </c>
      <c r="F1255" s="9" t="n">
        <f aca="false">IF(OR(C1255="",D1255="",D1255=0),"",C1255/D1255)</f>
        <v>2.74</v>
      </c>
      <c r="G1255" s="9" t="n">
        <f aca="false">IF(OR(F1255="",E1255=""),"",F1255-E1255)</f>
        <v>0</v>
      </c>
      <c r="H1255" s="1" t="s">
        <v>675</v>
      </c>
      <c r="I1255" s="1"/>
    </row>
    <row r="1256" customFormat="false" ht="42" hidden="false" customHeight="true" outlineLevel="0" collapsed="false">
      <c r="A1256" s="1" t="n">
        <v>0</v>
      </c>
      <c r="B1256" s="1" t="n">
        <v>45</v>
      </c>
      <c r="C1256" s="9" t="n">
        <v>10.81</v>
      </c>
      <c r="D1256" s="9" t="n">
        <v>3.52634154297831</v>
      </c>
      <c r="E1256" s="9" t="n">
        <v>3.0655</v>
      </c>
      <c r="F1256" s="9" t="n">
        <f aca="false">IF(OR(C1256="",D1256="",D1256=0),"",C1256/D1256)</f>
        <v>3.0655</v>
      </c>
      <c r="G1256" s="9" t="n">
        <f aca="false">IF(OR(F1256="",E1256=""),"",F1256-E1256)</f>
        <v>0</v>
      </c>
      <c r="H1256" s="1" t="s">
        <v>675</v>
      </c>
      <c r="I1256" s="1"/>
    </row>
    <row r="1257" customFormat="false" ht="42" hidden="false" customHeight="true" outlineLevel="0" collapsed="false">
      <c r="A1257" s="1" t="n">
        <v>5</v>
      </c>
      <c r="B1257" s="1" t="n">
        <v>45</v>
      </c>
      <c r="C1257" s="9" t="n">
        <v>11.61</v>
      </c>
      <c r="D1257" s="9" t="n">
        <v>3.18956043956044</v>
      </c>
      <c r="E1257" s="9" t="n">
        <v>3.64</v>
      </c>
      <c r="F1257" s="9" t="n">
        <f aca="false">IF(OR(C1257="",D1257="",D1257=0),"",C1257/D1257)</f>
        <v>3.64</v>
      </c>
      <c r="G1257" s="9" t="n">
        <f aca="false">IF(OR(F1257="",E1257=""),"",F1257-E1257)</f>
        <v>0</v>
      </c>
      <c r="H1257" s="1" t="s">
        <v>675</v>
      </c>
      <c r="I1257" s="1"/>
    </row>
    <row r="1258" customFormat="false" ht="42" hidden="false" customHeight="true" outlineLevel="0" collapsed="false">
      <c r="A1258" s="1" t="n">
        <v>10</v>
      </c>
      <c r="B1258" s="1" t="n">
        <v>45</v>
      </c>
      <c r="C1258" s="9" t="n">
        <v>12.32</v>
      </c>
      <c r="D1258" s="9" t="n">
        <v>3.20833333333333</v>
      </c>
      <c r="E1258" s="9" t="n">
        <v>3.84</v>
      </c>
      <c r="F1258" s="9" t="n">
        <f aca="false">IF(OR(C1258="",D1258="",D1258=0),"",C1258/D1258)</f>
        <v>3.84</v>
      </c>
      <c r="G1258" s="9" t="n">
        <f aca="false">IF(OR(F1258="",E1258=""),"",F1258-E1258)</f>
        <v>0</v>
      </c>
      <c r="H1258" s="1" t="s">
        <v>675</v>
      </c>
      <c r="I1258" s="1"/>
    </row>
    <row r="1259" customFormat="false" ht="42" hidden="false" customHeight="true" outlineLevel="0" collapsed="false">
      <c r="A1259" s="1" t="n">
        <v>15</v>
      </c>
      <c r="B1259" s="1" t="n">
        <v>45</v>
      </c>
      <c r="C1259" s="9" t="n">
        <v>13.26</v>
      </c>
      <c r="D1259" s="9" t="n">
        <v>3.33165829145729</v>
      </c>
      <c r="E1259" s="9" t="n">
        <v>3.98</v>
      </c>
      <c r="F1259" s="9" t="n">
        <f aca="false">IF(OR(C1259="",D1259="",D1259=0),"",C1259/D1259)</f>
        <v>3.98</v>
      </c>
      <c r="G1259" s="9" t="n">
        <f aca="false">IF(OR(F1259="",E1259=""),"",F1259-E1259)</f>
        <v>0</v>
      </c>
      <c r="H1259" s="1" t="s">
        <v>675</v>
      </c>
      <c r="I1259" s="1"/>
    </row>
    <row r="1260" customFormat="false" ht="42" hidden="false" customHeight="true" outlineLevel="0" collapsed="false">
      <c r="A1260" s="1" t="n">
        <v>20</v>
      </c>
      <c r="B1260" s="1" t="n">
        <v>45</v>
      </c>
      <c r="C1260" s="9" t="n">
        <v>14.02</v>
      </c>
      <c r="D1260" s="9" t="n">
        <v>3.43627450980392</v>
      </c>
      <c r="E1260" s="9" t="n">
        <v>4.08</v>
      </c>
      <c r="F1260" s="9" t="n">
        <f aca="false">IF(OR(C1260="",D1260="",D1260=0),"",C1260/D1260)</f>
        <v>4.08</v>
      </c>
      <c r="G1260" s="9" t="n">
        <f aca="false">IF(OR(F1260="",E1260=""),"",F1260-E1260)</f>
        <v>0</v>
      </c>
      <c r="H1260" s="1" t="s">
        <v>675</v>
      </c>
      <c r="I1260" s="1"/>
    </row>
    <row r="1261" customFormat="false" ht="42" hidden="false" customHeight="true" outlineLevel="0" collapsed="false">
      <c r="A1261" s="1" t="n">
        <v>-25</v>
      </c>
      <c r="B1261" s="1" t="n">
        <v>55</v>
      </c>
      <c r="C1261" s="9" t="n">
        <v>7.63</v>
      </c>
      <c r="D1261" s="9" t="n">
        <v>4.89102564102564</v>
      </c>
      <c r="E1261" s="9" t="n">
        <v>1.56</v>
      </c>
      <c r="F1261" s="9" t="n">
        <f aca="false">IF(OR(C1261="",D1261="",D1261=0),"",C1261/D1261)</f>
        <v>1.56</v>
      </c>
      <c r="G1261" s="9" t="n">
        <f aca="false">IF(OR(F1261="",E1261=""),"",F1261-E1261)</f>
        <v>0</v>
      </c>
      <c r="H1261" s="1" t="s">
        <v>675</v>
      </c>
      <c r="I1261" s="1"/>
    </row>
    <row r="1262" customFormat="false" ht="42" hidden="false" customHeight="true" outlineLevel="0" collapsed="false">
      <c r="A1262" s="1" t="n">
        <v>-20</v>
      </c>
      <c r="B1262" s="1" t="n">
        <v>55</v>
      </c>
      <c r="C1262" s="9" t="n">
        <v>8.48</v>
      </c>
      <c r="D1262" s="9" t="n">
        <v>4.87356321839081</v>
      </c>
      <c r="E1262" s="9" t="n">
        <v>1.74</v>
      </c>
      <c r="F1262" s="9" t="n">
        <f aca="false">IF(OR(C1262="",D1262="",D1262=0),"",C1262/D1262)</f>
        <v>1.74</v>
      </c>
      <c r="G1262" s="9" t="n">
        <f aca="false">IF(OR(F1262="",E1262=""),"",F1262-E1262)</f>
        <v>0</v>
      </c>
      <c r="H1262" s="1" t="s">
        <v>675</v>
      </c>
      <c r="I1262" s="1"/>
    </row>
    <row r="1263" customFormat="false" ht="42" hidden="false" customHeight="true" outlineLevel="0" collapsed="false">
      <c r="A1263" s="1" t="n">
        <v>-15</v>
      </c>
      <c r="B1263" s="1" t="n">
        <v>55</v>
      </c>
      <c r="C1263" s="9" t="n">
        <v>9.35</v>
      </c>
      <c r="D1263" s="9" t="n">
        <v>4.7948717948718</v>
      </c>
      <c r="E1263" s="9" t="n">
        <v>1.95</v>
      </c>
      <c r="F1263" s="9" t="n">
        <f aca="false">IF(OR(C1263="",D1263="",D1263=0),"",C1263/D1263)</f>
        <v>1.95</v>
      </c>
      <c r="G1263" s="9" t="n">
        <f aca="false">IF(OR(F1263="",E1263=""),"",F1263-E1263)</f>
        <v>0</v>
      </c>
      <c r="H1263" s="1" t="s">
        <v>675</v>
      </c>
      <c r="I1263" s="1"/>
    </row>
    <row r="1264" customFormat="false" ht="42" hidden="false" customHeight="true" outlineLevel="0" collapsed="false">
      <c r="A1264" s="1" t="n">
        <v>-10</v>
      </c>
      <c r="B1264" s="1" t="n">
        <v>55</v>
      </c>
      <c r="C1264" s="9" t="n">
        <v>10.02</v>
      </c>
      <c r="D1264" s="9" t="n">
        <v>4.66046511627907</v>
      </c>
      <c r="E1264" s="9" t="n">
        <v>2.15</v>
      </c>
      <c r="F1264" s="9" t="n">
        <f aca="false">IF(OR(C1264="",D1264="",D1264=0),"",C1264/D1264)</f>
        <v>2.15</v>
      </c>
      <c r="G1264" s="9" t="n">
        <f aca="false">IF(OR(F1264="",E1264=""),"",F1264-E1264)</f>
        <v>0</v>
      </c>
      <c r="H1264" s="1" t="s">
        <v>675</v>
      </c>
      <c r="I1264" s="1"/>
    </row>
    <row r="1265" customFormat="false" ht="42" hidden="false" customHeight="true" outlineLevel="0" collapsed="false">
      <c r="A1265" s="1" t="n">
        <v>-5</v>
      </c>
      <c r="B1265" s="1" t="n">
        <v>55</v>
      </c>
      <c r="C1265" s="9" t="n">
        <v>10.42</v>
      </c>
      <c r="D1265" s="9" t="n">
        <v>4.45299145299145</v>
      </c>
      <c r="E1265" s="9" t="n">
        <v>2.34</v>
      </c>
      <c r="F1265" s="9" t="n">
        <f aca="false">IF(OR(C1265="",D1265="",D1265=0),"",C1265/D1265)</f>
        <v>2.34</v>
      </c>
      <c r="G1265" s="9" t="n">
        <f aca="false">IF(OR(F1265="",E1265=""),"",F1265-E1265)</f>
        <v>0</v>
      </c>
      <c r="H1265" s="1" t="s">
        <v>675</v>
      </c>
      <c r="I1265" s="1"/>
    </row>
    <row r="1266" customFormat="false" ht="42" hidden="false" customHeight="true" outlineLevel="0" collapsed="false">
      <c r="A1266" s="1" t="n">
        <v>0</v>
      </c>
      <c r="B1266" s="1" t="n">
        <v>55</v>
      </c>
      <c r="C1266" s="9" t="n">
        <v>10.78</v>
      </c>
      <c r="D1266" s="9" t="n">
        <v>4.09885931558935</v>
      </c>
      <c r="E1266" s="9" t="n">
        <v>2.63</v>
      </c>
      <c r="F1266" s="9" t="n">
        <f aca="false">IF(OR(C1266="",D1266="",D1266=0),"",C1266/D1266)</f>
        <v>2.63</v>
      </c>
      <c r="G1266" s="9" t="n">
        <f aca="false">IF(OR(F1266="",E1266=""),"",F1266-E1266)</f>
        <v>0</v>
      </c>
      <c r="H1266" s="1" t="s">
        <v>675</v>
      </c>
      <c r="I1266" s="1"/>
    </row>
    <row r="1267" customFormat="false" ht="42" hidden="false" customHeight="true" outlineLevel="0" collapsed="false">
      <c r="A1267" s="1" t="n">
        <v>5</v>
      </c>
      <c r="B1267" s="1" t="n">
        <v>55</v>
      </c>
      <c r="C1267" s="9" t="n">
        <v>11.54</v>
      </c>
      <c r="D1267" s="9" t="n">
        <v>3.89864864864865</v>
      </c>
      <c r="E1267" s="9" t="n">
        <v>2.96</v>
      </c>
      <c r="F1267" s="9" t="n">
        <f aca="false">IF(OR(C1267="",D1267="",D1267=0),"",C1267/D1267)</f>
        <v>2.96</v>
      </c>
      <c r="G1267" s="9" t="n">
        <f aca="false">IF(OR(F1267="",E1267=""),"",F1267-E1267)</f>
        <v>0</v>
      </c>
      <c r="H1267" s="1" t="s">
        <v>675</v>
      </c>
      <c r="I1267" s="1"/>
    </row>
    <row r="1268" customFormat="false" ht="42" hidden="false" customHeight="true" outlineLevel="0" collapsed="false">
      <c r="A1268" s="1" t="n">
        <v>10</v>
      </c>
      <c r="B1268" s="1" t="n">
        <v>55</v>
      </c>
      <c r="C1268" s="9" t="n">
        <v>12.17</v>
      </c>
      <c r="D1268" s="9" t="n">
        <v>3.82704402515723</v>
      </c>
      <c r="E1268" s="9" t="n">
        <v>3.18</v>
      </c>
      <c r="F1268" s="9" t="n">
        <f aca="false">IF(OR(C1268="",D1268="",D1268=0),"",C1268/D1268)</f>
        <v>3.18</v>
      </c>
      <c r="G1268" s="9" t="n">
        <f aca="false">IF(OR(F1268="",E1268=""),"",F1268-E1268)</f>
        <v>0</v>
      </c>
      <c r="H1268" s="1" t="s">
        <v>675</v>
      </c>
      <c r="I1268" s="1"/>
    </row>
    <row r="1269" customFormat="false" ht="42" hidden="false" customHeight="true" outlineLevel="0" collapsed="false">
      <c r="A1269" s="1" t="n">
        <v>15</v>
      </c>
      <c r="B1269" s="1" t="n">
        <v>55</v>
      </c>
      <c r="C1269" s="9" t="n">
        <v>13.12</v>
      </c>
      <c r="D1269" s="9" t="n">
        <v>4</v>
      </c>
      <c r="E1269" s="9" t="n">
        <v>3.28</v>
      </c>
      <c r="F1269" s="9" t="n">
        <f aca="false">IF(OR(C1269="",D1269="",D1269=0),"",C1269/D1269)</f>
        <v>3.28</v>
      </c>
      <c r="G1269" s="9" t="n">
        <f aca="false">IF(OR(F1269="",E1269=""),"",F1269-E1269)</f>
        <v>0</v>
      </c>
      <c r="H1269" s="1" t="s">
        <v>675</v>
      </c>
      <c r="I1269" s="1"/>
    </row>
    <row r="1270" customFormat="false" ht="42" hidden="false" customHeight="true" outlineLevel="0" collapsed="false">
      <c r="A1270" s="1" t="n">
        <v>20</v>
      </c>
      <c r="B1270" s="1" t="n">
        <v>55</v>
      </c>
      <c r="C1270" s="9" t="n">
        <v>13.85</v>
      </c>
      <c r="D1270" s="9" t="n">
        <v>4.14670658682635</v>
      </c>
      <c r="E1270" s="9" t="n">
        <v>3.34</v>
      </c>
      <c r="F1270" s="9" t="n">
        <f aca="false">IF(OR(C1270="",D1270="",D1270=0),"",C1270/D1270)</f>
        <v>3.34</v>
      </c>
      <c r="G1270" s="9" t="n">
        <f aca="false">IF(OR(F1270="",E1270=""),"",F1270-E1270)</f>
        <v>0</v>
      </c>
      <c r="H1270" s="1" t="s">
        <v>675</v>
      </c>
      <c r="I1270" s="1"/>
    </row>
    <row r="1271" customFormat="false" ht="31" hidden="false" customHeight="true" outlineLevel="0" collapsed="false">
      <c r="A1271" s="10" t="s">
        <v>676</v>
      </c>
      <c r="B1271" s="10" t="s">
        <v>676</v>
      </c>
      <c r="C1271" s="10" t="s">
        <v>676</v>
      </c>
      <c r="D1271" s="10" t="s">
        <v>676</v>
      </c>
      <c r="E1271" s="10" t="s">
        <v>676</v>
      </c>
      <c r="F1271" s="10" t="s">
        <v>676</v>
      </c>
      <c r="G1271" s="10" t="s">
        <v>676</v>
      </c>
      <c r="H1271" s="10" t="s">
        <v>676</v>
      </c>
      <c r="I1271" s="1"/>
    </row>
    <row r="1272" customFormat="false" ht="38" hidden="false" customHeight="true" outlineLevel="0" collapsed="false">
      <c r="A1272" s="11" t="s">
        <v>710</v>
      </c>
      <c r="B1272" s="11" t="s">
        <v>710</v>
      </c>
      <c r="C1272" s="11" t="s">
        <v>710</v>
      </c>
      <c r="D1272" s="11" t="s">
        <v>710</v>
      </c>
      <c r="E1272" s="11" t="s">
        <v>711</v>
      </c>
      <c r="F1272" s="11" t="s">
        <v>711</v>
      </c>
      <c r="G1272" s="11" t="s">
        <v>711</v>
      </c>
      <c r="H1272" s="11" t="s">
        <v>679</v>
      </c>
      <c r="I1272" s="11" t="s">
        <v>679</v>
      </c>
    </row>
    <row r="1273" customFormat="false" ht="38" hidden="false" customHeight="true" outlineLevel="0" collapsed="false">
      <c r="A1273" s="11" t="s">
        <v>712</v>
      </c>
      <c r="B1273" s="11" t="s">
        <v>712</v>
      </c>
      <c r="C1273" s="11" t="s">
        <v>712</v>
      </c>
      <c r="D1273" s="11" t="s">
        <v>712</v>
      </c>
      <c r="E1273" s="11" t="s">
        <v>713</v>
      </c>
      <c r="F1273" s="11" t="s">
        <v>713</v>
      </c>
      <c r="G1273" s="11" t="s">
        <v>713</v>
      </c>
      <c r="H1273" s="11" t="s">
        <v>679</v>
      </c>
      <c r="I1273" s="11" t="s">
        <v>679</v>
      </c>
    </row>
    <row r="1274" customFormat="false" ht="38" hidden="false" customHeight="true" outlineLevel="0" collapsed="false">
      <c r="A1274" s="11" t="s">
        <v>714</v>
      </c>
      <c r="B1274" s="11" t="s">
        <v>714</v>
      </c>
      <c r="C1274" s="11" t="s">
        <v>714</v>
      </c>
      <c r="D1274" s="11" t="s">
        <v>714</v>
      </c>
      <c r="E1274" s="11" t="s">
        <v>715</v>
      </c>
      <c r="F1274" s="11" t="s">
        <v>715</v>
      </c>
      <c r="G1274" s="11" t="s">
        <v>715</v>
      </c>
      <c r="H1274" s="11" t="s">
        <v>679</v>
      </c>
      <c r="I1274" s="11" t="s">
        <v>679</v>
      </c>
    </row>
    <row r="1275" customFormat="false" ht="38" hidden="false" customHeight="true" outlineLevel="0" collapsed="false">
      <c r="A1275" s="11" t="s">
        <v>716</v>
      </c>
      <c r="B1275" s="11" t="s">
        <v>716</v>
      </c>
      <c r="C1275" s="11" t="s">
        <v>716</v>
      </c>
      <c r="D1275" s="11" t="s">
        <v>716</v>
      </c>
      <c r="E1275" s="11" t="s">
        <v>717</v>
      </c>
      <c r="F1275" s="11" t="s">
        <v>717</v>
      </c>
      <c r="G1275" s="11" t="s">
        <v>717</v>
      </c>
      <c r="H1275" s="11" t="s">
        <v>679</v>
      </c>
      <c r="I1275" s="11" t="s">
        <v>679</v>
      </c>
    </row>
    <row r="1276" customFormat="false" ht="38" hidden="false" customHeight="true" outlineLevel="0" collapsed="false">
      <c r="A1276" s="11" t="s">
        <v>718</v>
      </c>
      <c r="B1276" s="11" t="s">
        <v>718</v>
      </c>
      <c r="C1276" s="11" t="s">
        <v>718</v>
      </c>
      <c r="D1276" s="11" t="s">
        <v>718</v>
      </c>
      <c r="E1276" s="11" t="s">
        <v>719</v>
      </c>
      <c r="F1276" s="11" t="s">
        <v>719</v>
      </c>
      <c r="G1276" s="11" t="s">
        <v>719</v>
      </c>
      <c r="H1276" s="11" t="s">
        <v>679</v>
      </c>
      <c r="I1276" s="11" t="s">
        <v>679</v>
      </c>
    </row>
    <row r="1277" customFormat="false" ht="27" hidden="false" customHeight="true" outlineLevel="0" collapsed="false">
      <c r="A1277" s="1"/>
      <c r="B1277" s="1"/>
      <c r="C1277" s="1"/>
      <c r="D1277" s="1"/>
      <c r="E1277" s="1"/>
      <c r="F1277" s="1"/>
      <c r="G1277" s="1"/>
      <c r="H1277" s="1"/>
      <c r="I1277" s="1"/>
    </row>
    <row r="1278" customFormat="false" ht="27" hidden="false" customHeight="true" outlineLevel="0" collapsed="false">
      <c r="A1278" s="1"/>
      <c r="B1278" s="1"/>
      <c r="C1278" s="1"/>
      <c r="D1278" s="1"/>
      <c r="E1278" s="1"/>
      <c r="F1278" s="1"/>
      <c r="G1278" s="1"/>
      <c r="H1278" s="1"/>
      <c r="I1278" s="1"/>
    </row>
    <row r="1279" customFormat="false" ht="27" hidden="false" customHeight="true" outlineLevel="0" collapsed="false">
      <c r="A1279" s="1"/>
      <c r="B1279" s="1"/>
      <c r="C1279" s="1"/>
      <c r="D1279" s="1"/>
      <c r="E1279" s="1"/>
      <c r="F1279" s="1"/>
      <c r="G1279" s="1"/>
      <c r="H1279" s="1"/>
      <c r="I1279" s="1"/>
    </row>
    <row r="1280" customFormat="false" ht="27" hidden="false" customHeight="true" outlineLevel="0" collapsed="false">
      <c r="A1280" s="1"/>
      <c r="B1280" s="1"/>
      <c r="C1280" s="1"/>
      <c r="D1280" s="1"/>
      <c r="E1280" s="1"/>
      <c r="F1280" s="1"/>
      <c r="G1280" s="1"/>
      <c r="H1280" s="1"/>
      <c r="I1280" s="1"/>
    </row>
    <row r="1281" customFormat="false" ht="27" hidden="false" customHeight="true" outlineLevel="0" collapsed="false">
      <c r="A1281" s="1"/>
      <c r="B1281" s="1"/>
      <c r="C1281" s="1"/>
      <c r="D1281" s="1"/>
      <c r="E1281" s="1"/>
      <c r="F1281" s="1"/>
      <c r="G1281" s="1"/>
      <c r="H1281" s="1"/>
      <c r="I1281" s="1"/>
    </row>
    <row r="1282" customFormat="false" ht="35" hidden="false" customHeight="true" outlineLevel="0" collapsed="false">
      <c r="A1282" s="2" t="s">
        <v>720</v>
      </c>
      <c r="B1282" s="2" t="s">
        <v>720</v>
      </c>
      <c r="C1282" s="2" t="s">
        <v>720</v>
      </c>
      <c r="D1282" s="2" t="s">
        <v>720</v>
      </c>
      <c r="E1282" s="2" t="s">
        <v>720</v>
      </c>
      <c r="F1282" s="2" t="s">
        <v>720</v>
      </c>
      <c r="G1282" s="2" t="s">
        <v>720</v>
      </c>
      <c r="H1282" s="2" t="s">
        <v>720</v>
      </c>
      <c r="I1282" s="3" t="str">
        <f aca="false">HYPERLINK("#'Главная'!A22","На главную")</f>
        <v>На главную</v>
      </c>
    </row>
    <row r="1283" customFormat="false" ht="28" hidden="false" customHeight="true" outlineLevel="0" collapsed="false">
      <c r="A1283" s="4" t="s">
        <v>206</v>
      </c>
      <c r="B1283" s="4" t="s">
        <v>206</v>
      </c>
      <c r="C1283" s="4" t="s">
        <v>206</v>
      </c>
      <c r="D1283" s="4" t="s">
        <v>206</v>
      </c>
      <c r="E1283" s="4" t="s">
        <v>206</v>
      </c>
      <c r="F1283" s="4" t="s">
        <v>206</v>
      </c>
      <c r="G1283" s="4" t="s">
        <v>206</v>
      </c>
      <c r="H1283" s="4" t="s">
        <v>206</v>
      </c>
      <c r="I1283" s="4" t="s">
        <v>206</v>
      </c>
    </row>
    <row r="1284" customFormat="false" ht="27" hidden="false" customHeight="true" outlineLevel="0" collapsed="false">
      <c r="A1284" s="3" t="str">
        <f aca="false">HYPERLINK("#'Главная'!A22","Список моделей")</f>
        <v>Список моделей</v>
      </c>
      <c r="B1284" s="1"/>
      <c r="C1284" s="3" t="str">
        <f aca="false">HYPERLINK("#'Данные моделей'!A1285","Характеристики")</f>
        <v>Характеристики</v>
      </c>
      <c r="D1284" s="1"/>
      <c r="E1284" s="1"/>
      <c r="F1284" s="3" t="str">
        <f aca="false">HYPERLINK("#'Данные моделей'!A1321","Рабочие точки")</f>
        <v>Рабочие точки</v>
      </c>
      <c r="G1284" s="1"/>
      <c r="H1284" s="3" t="str">
        <f aca="false">HYPERLINK("#'Данные моделей'!A1357","Карты")</f>
        <v>Карты</v>
      </c>
      <c r="I1284" s="1"/>
    </row>
    <row r="1285" customFormat="false" ht="31" hidden="false" customHeight="true" outlineLevel="0" collapsed="false">
      <c r="A1285" s="10" t="s">
        <v>9</v>
      </c>
      <c r="B1285" s="10" t="s">
        <v>9</v>
      </c>
      <c r="C1285" s="10" t="s">
        <v>9</v>
      </c>
      <c r="D1285" s="10" t="s">
        <v>9</v>
      </c>
      <c r="E1285" s="10" t="s">
        <v>9</v>
      </c>
      <c r="F1285" s="10" t="s">
        <v>9</v>
      </c>
      <c r="G1285" s="10" t="s">
        <v>9</v>
      </c>
      <c r="H1285" s="10" t="s">
        <v>9</v>
      </c>
      <c r="I1285" s="1"/>
    </row>
    <row r="1286" customFormat="false" ht="28" hidden="false" customHeight="true" outlineLevel="0" collapsed="false">
      <c r="A1286" s="11" t="s">
        <v>207</v>
      </c>
      <c r="B1286" s="11" t="s">
        <v>207</v>
      </c>
      <c r="C1286" s="11" t="s">
        <v>207</v>
      </c>
      <c r="D1286" s="11" t="s">
        <v>207</v>
      </c>
      <c r="E1286" s="11" t="s">
        <v>602</v>
      </c>
      <c r="F1286" s="11" t="s">
        <v>602</v>
      </c>
      <c r="G1286" s="11" t="s">
        <v>602</v>
      </c>
      <c r="H1286" s="11"/>
      <c r="I1286" s="11"/>
    </row>
    <row r="1287" customFormat="false" ht="28" hidden="false" customHeight="true" outlineLevel="0" collapsed="false">
      <c r="A1287" s="11" t="s">
        <v>8</v>
      </c>
      <c r="B1287" s="11" t="s">
        <v>8</v>
      </c>
      <c r="C1287" s="11" t="s">
        <v>8</v>
      </c>
      <c r="D1287" s="11" t="s">
        <v>8</v>
      </c>
      <c r="E1287" s="11" t="s">
        <v>16</v>
      </c>
      <c r="F1287" s="11" t="s">
        <v>16</v>
      </c>
      <c r="G1287" s="11" t="s">
        <v>16</v>
      </c>
      <c r="H1287" s="11"/>
      <c r="I1287" s="11"/>
    </row>
    <row r="1288" customFormat="false" ht="28" hidden="false" customHeight="true" outlineLevel="0" collapsed="false">
      <c r="A1288" s="11" t="s">
        <v>209</v>
      </c>
      <c r="B1288" s="11" t="s">
        <v>209</v>
      </c>
      <c r="C1288" s="11" t="s">
        <v>209</v>
      </c>
      <c r="D1288" s="11" t="s">
        <v>209</v>
      </c>
      <c r="E1288" s="11" t="s">
        <v>721</v>
      </c>
      <c r="F1288" s="11" t="s">
        <v>721</v>
      </c>
      <c r="G1288" s="11" t="s">
        <v>721</v>
      </c>
      <c r="H1288" s="11"/>
      <c r="I1288" s="11"/>
    </row>
    <row r="1289" customFormat="false" ht="28" hidden="false" customHeight="true" outlineLevel="0" collapsed="false">
      <c r="A1289" s="11" t="s">
        <v>211</v>
      </c>
      <c r="B1289" s="11" t="s">
        <v>211</v>
      </c>
      <c r="C1289" s="11" t="s">
        <v>211</v>
      </c>
      <c r="D1289" s="11" t="s">
        <v>211</v>
      </c>
      <c r="E1289" s="11" t="n">
        <v>120</v>
      </c>
      <c r="F1289" s="11" t="n">
        <v>120</v>
      </c>
      <c r="G1289" s="11" t="n">
        <v>120</v>
      </c>
      <c r="H1289" s="11"/>
      <c r="I1289" s="11"/>
    </row>
    <row r="1290" customFormat="false" ht="28" hidden="false" customHeight="true" outlineLevel="0" collapsed="false">
      <c r="A1290" s="11" t="s">
        <v>8</v>
      </c>
      <c r="B1290" s="11" t="s">
        <v>8</v>
      </c>
      <c r="C1290" s="11" t="s">
        <v>8</v>
      </c>
      <c r="D1290" s="11" t="s">
        <v>8</v>
      </c>
      <c r="E1290" s="11" t="s">
        <v>16</v>
      </c>
      <c r="F1290" s="11" t="s">
        <v>16</v>
      </c>
      <c r="G1290" s="11" t="s">
        <v>16</v>
      </c>
      <c r="H1290" s="11"/>
      <c r="I1290" s="11"/>
    </row>
    <row r="1291" customFormat="false" ht="28" hidden="false" customHeight="true" outlineLevel="0" collapsed="false">
      <c r="A1291" s="11" t="s">
        <v>212</v>
      </c>
      <c r="B1291" s="11" t="s">
        <v>212</v>
      </c>
      <c r="C1291" s="11" t="s">
        <v>212</v>
      </c>
      <c r="D1291" s="11" t="s">
        <v>212</v>
      </c>
      <c r="E1291" s="11" t="n">
        <v>7.5</v>
      </c>
      <c r="F1291" s="11" t="n">
        <v>7.5</v>
      </c>
      <c r="G1291" s="11" t="n">
        <v>7.5</v>
      </c>
      <c r="H1291" s="11"/>
      <c r="I1291" s="11"/>
    </row>
    <row r="1292" customFormat="false" ht="28" hidden="false" customHeight="true" outlineLevel="0" collapsed="false">
      <c r="A1292" s="11" t="s">
        <v>213</v>
      </c>
      <c r="B1292" s="11" t="s">
        <v>213</v>
      </c>
      <c r="C1292" s="11" t="s">
        <v>213</v>
      </c>
      <c r="D1292" s="11" t="s">
        <v>213</v>
      </c>
      <c r="E1292" s="11" t="n">
        <v>32</v>
      </c>
      <c r="F1292" s="11" t="n">
        <v>32</v>
      </c>
      <c r="G1292" s="11" t="n">
        <v>32</v>
      </c>
      <c r="H1292" s="11"/>
      <c r="I1292" s="11"/>
    </row>
    <row r="1293" customFormat="false" ht="28" hidden="false" customHeight="true" outlineLevel="0" collapsed="false">
      <c r="A1293" s="11" t="s">
        <v>214</v>
      </c>
      <c r="B1293" s="11" t="s">
        <v>214</v>
      </c>
      <c r="C1293" s="11" t="s">
        <v>214</v>
      </c>
      <c r="D1293" s="11" t="s">
        <v>214</v>
      </c>
      <c r="E1293" s="11" t="s">
        <v>604</v>
      </c>
      <c r="F1293" s="11" t="s">
        <v>604</v>
      </c>
      <c r="G1293" s="11" t="s">
        <v>604</v>
      </c>
      <c r="H1293" s="11"/>
      <c r="I1293" s="11"/>
    </row>
    <row r="1294" customFormat="false" ht="28" hidden="false" customHeight="true" outlineLevel="0" collapsed="false">
      <c r="A1294" s="11" t="s">
        <v>216</v>
      </c>
      <c r="B1294" s="11" t="s">
        <v>216</v>
      </c>
      <c r="C1294" s="11" t="s">
        <v>216</v>
      </c>
      <c r="D1294" s="11" t="s">
        <v>216</v>
      </c>
      <c r="E1294" s="11" t="n">
        <v>2.75</v>
      </c>
      <c r="F1294" s="11" t="n">
        <v>2.75</v>
      </c>
      <c r="G1294" s="11" t="n">
        <v>2.75</v>
      </c>
      <c r="H1294" s="11"/>
      <c r="I1294" s="11"/>
    </row>
    <row r="1295" customFormat="false" ht="28" hidden="false" customHeight="true" outlineLevel="0" collapsed="false">
      <c r="A1295" s="11" t="s">
        <v>217</v>
      </c>
      <c r="B1295" s="11" t="s">
        <v>217</v>
      </c>
      <c r="C1295" s="11" t="s">
        <v>217</v>
      </c>
      <c r="D1295" s="11" t="s">
        <v>217</v>
      </c>
      <c r="E1295" s="11" t="s">
        <v>605</v>
      </c>
      <c r="F1295" s="11" t="s">
        <v>605</v>
      </c>
      <c r="G1295" s="11" t="s">
        <v>605</v>
      </c>
      <c r="H1295" s="11"/>
      <c r="I1295" s="11"/>
    </row>
    <row r="1296" customFormat="false" ht="28" hidden="false" customHeight="true" outlineLevel="0" collapsed="false">
      <c r="A1296" s="11" t="s">
        <v>219</v>
      </c>
      <c r="B1296" s="11" t="s">
        <v>219</v>
      </c>
      <c r="C1296" s="11" t="s">
        <v>219</v>
      </c>
      <c r="D1296" s="11" t="s">
        <v>219</v>
      </c>
      <c r="E1296" s="11" t="s">
        <v>606</v>
      </c>
      <c r="F1296" s="11" t="s">
        <v>606</v>
      </c>
      <c r="G1296" s="11" t="s">
        <v>606</v>
      </c>
      <c r="H1296" s="11"/>
      <c r="I1296" s="11"/>
    </row>
    <row r="1297" customFormat="false" ht="28" hidden="false" customHeight="true" outlineLevel="0" collapsed="false">
      <c r="A1297" s="11" t="s">
        <v>221</v>
      </c>
      <c r="B1297" s="11" t="s">
        <v>221</v>
      </c>
      <c r="C1297" s="11" t="s">
        <v>221</v>
      </c>
      <c r="D1297" s="11" t="s">
        <v>221</v>
      </c>
      <c r="E1297" s="11" t="s">
        <v>721</v>
      </c>
      <c r="F1297" s="11" t="s">
        <v>721</v>
      </c>
      <c r="G1297" s="11" t="s">
        <v>721</v>
      </c>
      <c r="H1297" s="11"/>
      <c r="I1297" s="11"/>
    </row>
    <row r="1298" customFormat="false" ht="28" hidden="false" customHeight="true" outlineLevel="0" collapsed="false">
      <c r="A1298" s="11" t="s">
        <v>222</v>
      </c>
      <c r="B1298" s="11" t="s">
        <v>222</v>
      </c>
      <c r="C1298" s="11" t="s">
        <v>222</v>
      </c>
      <c r="D1298" s="11" t="s">
        <v>222</v>
      </c>
      <c r="E1298" s="11" t="n">
        <v>120</v>
      </c>
      <c r="F1298" s="11" t="n">
        <v>120</v>
      </c>
      <c r="G1298" s="11" t="n">
        <v>120</v>
      </c>
      <c r="H1298" s="11"/>
      <c r="I1298" s="11"/>
    </row>
    <row r="1299" customFormat="false" ht="28" hidden="false" customHeight="true" outlineLevel="0" collapsed="false">
      <c r="A1299" s="11" t="s">
        <v>223</v>
      </c>
      <c r="B1299" s="11" t="s">
        <v>223</v>
      </c>
      <c r="C1299" s="11" t="s">
        <v>223</v>
      </c>
      <c r="D1299" s="11" t="s">
        <v>223</v>
      </c>
      <c r="E1299" s="11" t="n">
        <v>15.5</v>
      </c>
      <c r="F1299" s="11" t="n">
        <v>15.5</v>
      </c>
      <c r="G1299" s="11" t="n">
        <v>15.5</v>
      </c>
      <c r="H1299" s="11"/>
      <c r="I1299" s="11"/>
    </row>
    <row r="1300" customFormat="false" ht="28" hidden="false" customHeight="true" outlineLevel="0" collapsed="false">
      <c r="A1300" s="11" t="s">
        <v>224</v>
      </c>
      <c r="B1300" s="11" t="s">
        <v>224</v>
      </c>
      <c r="C1300" s="11" t="s">
        <v>224</v>
      </c>
      <c r="D1300" s="11" t="s">
        <v>224</v>
      </c>
      <c r="E1300" s="11" t="s">
        <v>722</v>
      </c>
      <c r="F1300" s="11" t="s">
        <v>722</v>
      </c>
      <c r="G1300" s="11" t="s">
        <v>722</v>
      </c>
      <c r="H1300" s="11"/>
      <c r="I1300" s="11"/>
    </row>
    <row r="1301" customFormat="false" ht="28" hidden="false" customHeight="true" outlineLevel="0" collapsed="false">
      <c r="A1301" s="11" t="s">
        <v>226</v>
      </c>
      <c r="B1301" s="11" t="s">
        <v>226</v>
      </c>
      <c r="C1301" s="11" t="s">
        <v>226</v>
      </c>
      <c r="D1301" s="11" t="s">
        <v>226</v>
      </c>
      <c r="E1301" s="11" t="n">
        <v>4.55</v>
      </c>
      <c r="F1301" s="11" t="n">
        <v>4.55</v>
      </c>
      <c r="G1301" s="11" t="n">
        <v>4.55</v>
      </c>
      <c r="H1301" s="11"/>
      <c r="I1301" s="11"/>
    </row>
    <row r="1302" customFormat="false" ht="28" hidden="false" customHeight="true" outlineLevel="0" collapsed="false">
      <c r="A1302" s="11" t="s">
        <v>227</v>
      </c>
      <c r="B1302" s="11" t="s">
        <v>227</v>
      </c>
      <c r="C1302" s="11" t="s">
        <v>227</v>
      </c>
      <c r="D1302" s="11" t="s">
        <v>227</v>
      </c>
      <c r="E1302" s="11" t="s">
        <v>228</v>
      </c>
      <c r="F1302" s="11" t="s">
        <v>228</v>
      </c>
      <c r="G1302" s="11" t="s">
        <v>228</v>
      </c>
      <c r="H1302" s="11"/>
      <c r="I1302" s="11"/>
    </row>
    <row r="1303" customFormat="false" ht="28" hidden="false" customHeight="true" outlineLevel="0" collapsed="false">
      <c r="A1303" s="11" t="s">
        <v>229</v>
      </c>
      <c r="B1303" s="11" t="s">
        <v>229</v>
      </c>
      <c r="C1303" s="11" t="s">
        <v>229</v>
      </c>
      <c r="D1303" s="11" t="s">
        <v>229</v>
      </c>
      <c r="E1303" s="11" t="n">
        <v>46</v>
      </c>
      <c r="F1303" s="11" t="n">
        <v>46</v>
      </c>
      <c r="G1303" s="11" t="n">
        <v>46</v>
      </c>
      <c r="H1303" s="11"/>
      <c r="I1303" s="11"/>
    </row>
    <row r="1304" customFormat="false" ht="28" hidden="false" customHeight="true" outlineLevel="0" collapsed="false">
      <c r="A1304" s="11" t="s">
        <v>230</v>
      </c>
      <c r="B1304" s="11" t="s">
        <v>230</v>
      </c>
      <c r="C1304" s="11" t="s">
        <v>230</v>
      </c>
      <c r="D1304" s="11" t="s">
        <v>230</v>
      </c>
      <c r="E1304" s="11" t="n">
        <v>36.5</v>
      </c>
      <c r="F1304" s="11" t="n">
        <v>36.5</v>
      </c>
      <c r="G1304" s="11" t="n">
        <v>36.5</v>
      </c>
      <c r="H1304" s="11"/>
      <c r="I1304" s="11"/>
    </row>
    <row r="1305" customFormat="false" ht="28" hidden="false" customHeight="true" outlineLevel="0" collapsed="false">
      <c r="A1305" s="11" t="s">
        <v>231</v>
      </c>
      <c r="B1305" s="11" t="s">
        <v>231</v>
      </c>
      <c r="C1305" s="11" t="s">
        <v>231</v>
      </c>
      <c r="D1305" s="11" t="s">
        <v>231</v>
      </c>
      <c r="E1305" s="11" t="n">
        <v>32</v>
      </c>
      <c r="F1305" s="11" t="n">
        <v>32</v>
      </c>
      <c r="G1305" s="11" t="n">
        <v>32</v>
      </c>
      <c r="H1305" s="11"/>
      <c r="I1305" s="11"/>
    </row>
    <row r="1306" customFormat="false" ht="28" hidden="false" customHeight="true" outlineLevel="0" collapsed="false">
      <c r="A1306" s="11" t="s">
        <v>232</v>
      </c>
      <c r="B1306" s="11" t="s">
        <v>232</v>
      </c>
      <c r="C1306" s="11" t="s">
        <v>232</v>
      </c>
      <c r="D1306" s="11" t="s">
        <v>232</v>
      </c>
      <c r="E1306" s="11" t="n">
        <v>60</v>
      </c>
      <c r="F1306" s="11" t="n">
        <v>60</v>
      </c>
      <c r="G1306" s="11" t="n">
        <v>60</v>
      </c>
      <c r="H1306" s="11"/>
      <c r="I1306" s="11"/>
    </row>
    <row r="1307" customFormat="false" ht="28" hidden="false" customHeight="true" outlineLevel="0" collapsed="false">
      <c r="A1307" s="11" t="s">
        <v>233</v>
      </c>
      <c r="B1307" s="11" t="s">
        <v>233</v>
      </c>
      <c r="C1307" s="11" t="s">
        <v>233</v>
      </c>
      <c r="D1307" s="11" t="s">
        <v>233</v>
      </c>
      <c r="E1307" s="11" t="n">
        <v>15</v>
      </c>
      <c r="F1307" s="11" t="n">
        <v>15</v>
      </c>
      <c r="G1307" s="11" t="n">
        <v>15</v>
      </c>
      <c r="H1307" s="11"/>
      <c r="I1307" s="11"/>
    </row>
    <row r="1308" customFormat="false" ht="28" hidden="false" customHeight="true" outlineLevel="0" collapsed="false">
      <c r="A1308" s="11" t="s">
        <v>234</v>
      </c>
      <c r="B1308" s="11" t="s">
        <v>234</v>
      </c>
      <c r="C1308" s="11" t="s">
        <v>234</v>
      </c>
      <c r="D1308" s="11" t="s">
        <v>234</v>
      </c>
      <c r="E1308" s="11" t="s">
        <v>723</v>
      </c>
      <c r="F1308" s="11" t="s">
        <v>723</v>
      </c>
      <c r="G1308" s="11" t="s">
        <v>723</v>
      </c>
      <c r="H1308" s="11"/>
      <c r="I1308" s="11"/>
    </row>
    <row r="1309" customFormat="false" ht="28" hidden="false" customHeight="true" outlineLevel="0" collapsed="false">
      <c r="A1309" s="11" t="s">
        <v>236</v>
      </c>
      <c r="B1309" s="11" t="s">
        <v>236</v>
      </c>
      <c r="C1309" s="11" t="s">
        <v>236</v>
      </c>
      <c r="D1309" s="11" t="s">
        <v>236</v>
      </c>
      <c r="E1309" s="11" t="n">
        <v>3.65</v>
      </c>
      <c r="F1309" s="11" t="n">
        <v>3.65</v>
      </c>
      <c r="G1309" s="11" t="n">
        <v>3.65</v>
      </c>
      <c r="H1309" s="11"/>
      <c r="I1309" s="11"/>
    </row>
    <row r="1310" customFormat="false" ht="28" hidden="false" customHeight="true" outlineLevel="0" collapsed="false">
      <c r="A1310" s="11" t="s">
        <v>237</v>
      </c>
      <c r="B1310" s="11" t="s">
        <v>237</v>
      </c>
      <c r="C1310" s="11" t="s">
        <v>237</v>
      </c>
      <c r="D1310" s="11" t="s">
        <v>237</v>
      </c>
      <c r="E1310" s="11" t="s">
        <v>238</v>
      </c>
      <c r="F1310" s="11" t="s">
        <v>238</v>
      </c>
      <c r="G1310" s="11" t="s">
        <v>238</v>
      </c>
      <c r="H1310" s="11"/>
      <c r="I1310" s="11"/>
    </row>
    <row r="1311" customFormat="false" ht="28" hidden="false" customHeight="true" outlineLevel="0" collapsed="false">
      <c r="A1311" s="11" t="s">
        <v>239</v>
      </c>
      <c r="B1311" s="11" t="s">
        <v>239</v>
      </c>
      <c r="C1311" s="11" t="s">
        <v>239</v>
      </c>
      <c r="D1311" s="11" t="s">
        <v>239</v>
      </c>
      <c r="E1311" s="11" t="n">
        <v>47</v>
      </c>
      <c r="F1311" s="11" t="n">
        <v>47</v>
      </c>
      <c r="G1311" s="11" t="n">
        <v>47</v>
      </c>
      <c r="H1311" s="11"/>
      <c r="I1311" s="11"/>
    </row>
    <row r="1312" customFormat="false" ht="28" hidden="false" customHeight="true" outlineLevel="0" collapsed="false">
      <c r="A1312" s="11" t="s">
        <v>240</v>
      </c>
      <c r="B1312" s="11" t="s">
        <v>240</v>
      </c>
      <c r="C1312" s="11" t="s">
        <v>240</v>
      </c>
      <c r="D1312" s="11" t="s">
        <v>240</v>
      </c>
      <c r="E1312" s="11" t="n">
        <v>37.5</v>
      </c>
      <c r="F1312" s="11" t="n">
        <v>37.5</v>
      </c>
      <c r="G1312" s="11" t="n">
        <v>37.5</v>
      </c>
      <c r="H1312" s="11"/>
      <c r="I1312" s="11"/>
    </row>
    <row r="1313" customFormat="false" ht="28" hidden="false" customHeight="true" outlineLevel="0" collapsed="false">
      <c r="A1313" s="11" t="s">
        <v>241</v>
      </c>
      <c r="B1313" s="11" t="s">
        <v>241</v>
      </c>
      <c r="C1313" s="11" t="s">
        <v>241</v>
      </c>
      <c r="D1313" s="11" t="s">
        <v>241</v>
      </c>
      <c r="E1313" s="11" t="n">
        <v>33</v>
      </c>
      <c r="F1313" s="11" t="n">
        <v>33</v>
      </c>
      <c r="G1313" s="11" t="n">
        <v>33</v>
      </c>
      <c r="H1313" s="11"/>
      <c r="I1313" s="11"/>
    </row>
    <row r="1314" customFormat="false" ht="28" hidden="false" customHeight="true" outlineLevel="0" collapsed="false">
      <c r="A1314" s="11" t="s">
        <v>242</v>
      </c>
      <c r="B1314" s="11" t="s">
        <v>242</v>
      </c>
      <c r="C1314" s="11" t="s">
        <v>242</v>
      </c>
      <c r="D1314" s="11" t="s">
        <v>242</v>
      </c>
      <c r="E1314" s="11" t="n">
        <v>61</v>
      </c>
      <c r="F1314" s="11" t="n">
        <v>61</v>
      </c>
      <c r="G1314" s="11" t="n">
        <v>61</v>
      </c>
      <c r="H1314" s="11"/>
      <c r="I1314" s="11"/>
    </row>
    <row r="1315" customFormat="false" ht="28" hidden="false" customHeight="true" outlineLevel="0" collapsed="false">
      <c r="A1315" s="11" t="s">
        <v>243</v>
      </c>
      <c r="B1315" s="11" t="s">
        <v>243</v>
      </c>
      <c r="C1315" s="11" t="s">
        <v>243</v>
      </c>
      <c r="D1315" s="11" t="s">
        <v>243</v>
      </c>
      <c r="E1315" s="11" t="n">
        <v>2.8</v>
      </c>
      <c r="F1315" s="11" t="n">
        <v>2.8</v>
      </c>
      <c r="G1315" s="11" t="n">
        <v>2.8</v>
      </c>
      <c r="H1315" s="11"/>
      <c r="I1315" s="11"/>
    </row>
    <row r="1316" customFormat="false" ht="28" hidden="false" customHeight="true" outlineLevel="0" collapsed="false">
      <c r="A1316" s="11" t="s">
        <v>244</v>
      </c>
      <c r="B1316" s="11" t="s">
        <v>244</v>
      </c>
      <c r="C1316" s="11" t="s">
        <v>244</v>
      </c>
      <c r="D1316" s="11" t="s">
        <v>244</v>
      </c>
      <c r="E1316" s="11" t="n">
        <v>30</v>
      </c>
      <c r="F1316" s="11" t="n">
        <v>30</v>
      </c>
      <c r="G1316" s="11" t="n">
        <v>30</v>
      </c>
      <c r="H1316" s="11"/>
      <c r="I1316" s="11"/>
    </row>
    <row r="1317" customFormat="false" ht="28" hidden="false" customHeight="true" outlineLevel="0" collapsed="false">
      <c r="A1317" s="11" t="s">
        <v>245</v>
      </c>
      <c r="B1317" s="11" t="s">
        <v>245</v>
      </c>
      <c r="C1317" s="11" t="s">
        <v>245</v>
      </c>
      <c r="D1317" s="11" t="s">
        <v>245</v>
      </c>
      <c r="E1317" s="11" t="s">
        <v>246</v>
      </c>
      <c r="F1317" s="11" t="s">
        <v>246</v>
      </c>
      <c r="G1317" s="11" t="s">
        <v>246</v>
      </c>
      <c r="H1317" s="11"/>
      <c r="I1317" s="11"/>
    </row>
    <row r="1318" customFormat="false" ht="28" hidden="false" customHeight="true" outlineLevel="0" collapsed="false">
      <c r="A1318" s="11" t="s">
        <v>608</v>
      </c>
      <c r="B1318" s="11" t="s">
        <v>608</v>
      </c>
      <c r="C1318" s="11" t="s">
        <v>608</v>
      </c>
      <c r="D1318" s="11" t="s">
        <v>608</v>
      </c>
      <c r="E1318" s="11" t="s">
        <v>724</v>
      </c>
      <c r="F1318" s="11" t="s">
        <v>724</v>
      </c>
      <c r="G1318" s="11" t="s">
        <v>724</v>
      </c>
      <c r="H1318" s="11"/>
      <c r="I1318" s="11"/>
    </row>
    <row r="1319" customFormat="false" ht="28" hidden="false" customHeight="true" outlineLevel="0" collapsed="false">
      <c r="A1319" s="11" t="s">
        <v>610</v>
      </c>
      <c r="B1319" s="11" t="s">
        <v>610</v>
      </c>
      <c r="C1319" s="11" t="s">
        <v>610</v>
      </c>
      <c r="D1319" s="11" t="s">
        <v>610</v>
      </c>
      <c r="E1319" s="11" t="s">
        <v>725</v>
      </c>
      <c r="F1319" s="11" t="s">
        <v>725</v>
      </c>
      <c r="G1319" s="11" t="s">
        <v>725</v>
      </c>
      <c r="H1319" s="11"/>
      <c r="I1319" s="11"/>
    </row>
    <row r="1320" customFormat="false" ht="27" hidden="false" customHeight="true" outlineLevel="0" collapsed="false">
      <c r="A1320" s="1"/>
      <c r="B1320" s="1"/>
      <c r="C1320" s="1"/>
      <c r="D1320" s="1"/>
      <c r="E1320" s="1"/>
      <c r="F1320" s="1"/>
      <c r="G1320" s="1"/>
      <c r="H1320" s="1"/>
      <c r="I1320" s="1"/>
    </row>
    <row r="1321" customFormat="false" ht="31" hidden="false" customHeight="true" outlineLevel="0" collapsed="false">
      <c r="A1321" s="10" t="s">
        <v>250</v>
      </c>
      <c r="B1321" s="10" t="s">
        <v>250</v>
      </c>
      <c r="C1321" s="10" t="s">
        <v>250</v>
      </c>
      <c r="D1321" s="10" t="s">
        <v>250</v>
      </c>
      <c r="E1321" s="10" t="s">
        <v>250</v>
      </c>
      <c r="F1321" s="10" t="s">
        <v>250</v>
      </c>
      <c r="G1321" s="10" t="s">
        <v>250</v>
      </c>
      <c r="H1321" s="10" t="s">
        <v>250</v>
      </c>
      <c r="I1321" s="3" t="str">
        <f aca="false">HYPERLINK("#'Главная'!A22","На главную")</f>
        <v>На главную</v>
      </c>
    </row>
    <row r="1322" customFormat="false" ht="34" hidden="false" customHeight="true" outlineLevel="0" collapsed="false">
      <c r="A1322" s="12" t="s">
        <v>251</v>
      </c>
      <c r="B1322" s="12" t="s">
        <v>251</v>
      </c>
      <c r="C1322" s="12" t="s">
        <v>251</v>
      </c>
      <c r="D1322" s="12" t="s">
        <v>252</v>
      </c>
      <c r="E1322" s="12" t="s">
        <v>252</v>
      </c>
      <c r="F1322" s="12" t="s">
        <v>252</v>
      </c>
      <c r="G1322" s="12" t="s">
        <v>253</v>
      </c>
      <c r="H1322" s="12" t="s">
        <v>254</v>
      </c>
      <c r="I1322" s="12" t="s">
        <v>254</v>
      </c>
    </row>
    <row r="1323" customFormat="false" ht="53" hidden="false" customHeight="true" outlineLevel="0" collapsed="false">
      <c r="A1323" s="1" t="s">
        <v>255</v>
      </c>
      <c r="B1323" s="1" t="s">
        <v>255</v>
      </c>
      <c r="C1323" s="1" t="s">
        <v>255</v>
      </c>
      <c r="D1323" s="1" t="s">
        <v>256</v>
      </c>
      <c r="E1323" s="1" t="s">
        <v>256</v>
      </c>
      <c r="F1323" s="1" t="s">
        <v>256</v>
      </c>
      <c r="G1323" s="1" t="s">
        <v>726</v>
      </c>
      <c r="H1323" s="1" t="s">
        <v>206</v>
      </c>
      <c r="I1323" s="1" t="s">
        <v>206</v>
      </c>
    </row>
    <row r="1324" customFormat="false" ht="53" hidden="false" customHeight="true" outlineLevel="0" collapsed="false">
      <c r="A1324" s="1" t="s">
        <v>255</v>
      </c>
      <c r="B1324" s="1" t="s">
        <v>255</v>
      </c>
      <c r="C1324" s="1" t="s">
        <v>255</v>
      </c>
      <c r="D1324" s="1" t="s">
        <v>258</v>
      </c>
      <c r="E1324" s="1" t="s">
        <v>258</v>
      </c>
      <c r="F1324" s="1" t="s">
        <v>258</v>
      </c>
      <c r="G1324" s="1" t="s">
        <v>413</v>
      </c>
      <c r="H1324" s="1" t="s">
        <v>206</v>
      </c>
      <c r="I1324" s="1" t="s">
        <v>206</v>
      </c>
    </row>
    <row r="1325" customFormat="false" ht="53" hidden="false" customHeight="true" outlineLevel="0" collapsed="false">
      <c r="A1325" s="1" t="s">
        <v>255</v>
      </c>
      <c r="B1325" s="1" t="s">
        <v>255</v>
      </c>
      <c r="C1325" s="1" t="s">
        <v>255</v>
      </c>
      <c r="D1325" s="1" t="s">
        <v>260</v>
      </c>
      <c r="E1325" s="1" t="s">
        <v>260</v>
      </c>
      <c r="F1325" s="1" t="s">
        <v>260</v>
      </c>
      <c r="G1325" s="1" t="s">
        <v>727</v>
      </c>
      <c r="H1325" s="1" t="s">
        <v>206</v>
      </c>
      <c r="I1325" s="1" t="s">
        <v>206</v>
      </c>
    </row>
    <row r="1326" customFormat="false" ht="53" hidden="false" customHeight="true" outlineLevel="0" collapsed="false">
      <c r="A1326" s="1" t="s">
        <v>262</v>
      </c>
      <c r="B1326" s="1" t="s">
        <v>262</v>
      </c>
      <c r="C1326" s="1" t="s">
        <v>262</v>
      </c>
      <c r="D1326" s="1" t="s">
        <v>256</v>
      </c>
      <c r="E1326" s="1" t="s">
        <v>256</v>
      </c>
      <c r="F1326" s="1" t="s">
        <v>256</v>
      </c>
      <c r="G1326" s="1" t="s">
        <v>728</v>
      </c>
      <c r="H1326" s="1" t="s">
        <v>206</v>
      </c>
      <c r="I1326" s="1" t="s">
        <v>206</v>
      </c>
    </row>
    <row r="1327" customFormat="false" ht="53" hidden="false" customHeight="true" outlineLevel="0" collapsed="false">
      <c r="A1327" s="1" t="s">
        <v>262</v>
      </c>
      <c r="B1327" s="1" t="s">
        <v>262</v>
      </c>
      <c r="C1327" s="1" t="s">
        <v>262</v>
      </c>
      <c r="D1327" s="1" t="s">
        <v>258</v>
      </c>
      <c r="E1327" s="1" t="s">
        <v>258</v>
      </c>
      <c r="F1327" s="1" t="s">
        <v>258</v>
      </c>
      <c r="G1327" s="1" t="s">
        <v>729</v>
      </c>
      <c r="H1327" s="1" t="s">
        <v>206</v>
      </c>
      <c r="I1327" s="1" t="s">
        <v>206</v>
      </c>
    </row>
    <row r="1328" customFormat="false" ht="53" hidden="false" customHeight="true" outlineLevel="0" collapsed="false">
      <c r="A1328" s="1" t="s">
        <v>262</v>
      </c>
      <c r="B1328" s="1" t="s">
        <v>262</v>
      </c>
      <c r="C1328" s="1" t="s">
        <v>262</v>
      </c>
      <c r="D1328" s="1" t="s">
        <v>260</v>
      </c>
      <c r="E1328" s="1" t="s">
        <v>260</v>
      </c>
      <c r="F1328" s="1" t="s">
        <v>260</v>
      </c>
      <c r="G1328" s="1" t="s">
        <v>730</v>
      </c>
      <c r="H1328" s="1" t="s">
        <v>206</v>
      </c>
      <c r="I1328" s="1" t="s">
        <v>206</v>
      </c>
    </row>
    <row r="1329" customFormat="false" ht="53" hidden="false" customHeight="true" outlineLevel="0" collapsed="false">
      <c r="A1329" s="1" t="s">
        <v>266</v>
      </c>
      <c r="B1329" s="1" t="s">
        <v>266</v>
      </c>
      <c r="C1329" s="1" t="s">
        <v>266</v>
      </c>
      <c r="D1329" s="1" t="s">
        <v>256</v>
      </c>
      <c r="E1329" s="1" t="s">
        <v>256</v>
      </c>
      <c r="F1329" s="1" t="s">
        <v>256</v>
      </c>
      <c r="G1329" s="1" t="s">
        <v>731</v>
      </c>
      <c r="H1329" s="1" t="s">
        <v>206</v>
      </c>
      <c r="I1329" s="1" t="s">
        <v>206</v>
      </c>
    </row>
    <row r="1330" customFormat="false" ht="53" hidden="false" customHeight="true" outlineLevel="0" collapsed="false">
      <c r="A1330" s="1" t="s">
        <v>266</v>
      </c>
      <c r="B1330" s="1" t="s">
        <v>266</v>
      </c>
      <c r="C1330" s="1" t="s">
        <v>266</v>
      </c>
      <c r="D1330" s="1" t="s">
        <v>258</v>
      </c>
      <c r="E1330" s="1" t="s">
        <v>258</v>
      </c>
      <c r="F1330" s="1" t="s">
        <v>258</v>
      </c>
      <c r="G1330" s="1" t="s">
        <v>732</v>
      </c>
      <c r="H1330" s="1" t="s">
        <v>206</v>
      </c>
      <c r="I1330" s="1" t="s">
        <v>206</v>
      </c>
    </row>
    <row r="1331" customFormat="false" ht="53" hidden="false" customHeight="true" outlineLevel="0" collapsed="false">
      <c r="A1331" s="1" t="s">
        <v>266</v>
      </c>
      <c r="B1331" s="1" t="s">
        <v>266</v>
      </c>
      <c r="C1331" s="1" t="s">
        <v>266</v>
      </c>
      <c r="D1331" s="1" t="s">
        <v>260</v>
      </c>
      <c r="E1331" s="1" t="s">
        <v>260</v>
      </c>
      <c r="F1331" s="1" t="s">
        <v>260</v>
      </c>
      <c r="G1331" s="1" t="s">
        <v>393</v>
      </c>
      <c r="H1331" s="1" t="s">
        <v>206</v>
      </c>
      <c r="I1331" s="1" t="s">
        <v>206</v>
      </c>
    </row>
    <row r="1332" customFormat="false" ht="53" hidden="false" customHeight="true" outlineLevel="0" collapsed="false">
      <c r="A1332" s="1" t="s">
        <v>270</v>
      </c>
      <c r="B1332" s="1" t="s">
        <v>270</v>
      </c>
      <c r="C1332" s="1" t="s">
        <v>270</v>
      </c>
      <c r="D1332" s="1" t="s">
        <v>256</v>
      </c>
      <c r="E1332" s="1" t="s">
        <v>256</v>
      </c>
      <c r="F1332" s="1" t="s">
        <v>256</v>
      </c>
      <c r="G1332" s="1" t="s">
        <v>733</v>
      </c>
      <c r="H1332" s="1" t="s">
        <v>206</v>
      </c>
      <c r="I1332" s="1" t="s">
        <v>206</v>
      </c>
    </row>
    <row r="1333" customFormat="false" ht="53" hidden="false" customHeight="true" outlineLevel="0" collapsed="false">
      <c r="A1333" s="1" t="s">
        <v>270</v>
      </c>
      <c r="B1333" s="1" t="s">
        <v>270</v>
      </c>
      <c r="C1333" s="1" t="s">
        <v>270</v>
      </c>
      <c r="D1333" s="1" t="s">
        <v>258</v>
      </c>
      <c r="E1333" s="1" t="s">
        <v>258</v>
      </c>
      <c r="F1333" s="1" t="s">
        <v>258</v>
      </c>
      <c r="G1333" s="1" t="s">
        <v>734</v>
      </c>
      <c r="H1333" s="1" t="s">
        <v>206</v>
      </c>
      <c r="I1333" s="1" t="s">
        <v>206</v>
      </c>
    </row>
    <row r="1334" customFormat="false" ht="53" hidden="false" customHeight="true" outlineLevel="0" collapsed="false">
      <c r="A1334" s="1" t="s">
        <v>270</v>
      </c>
      <c r="B1334" s="1" t="s">
        <v>270</v>
      </c>
      <c r="C1334" s="1" t="s">
        <v>270</v>
      </c>
      <c r="D1334" s="1" t="s">
        <v>260</v>
      </c>
      <c r="E1334" s="1" t="s">
        <v>260</v>
      </c>
      <c r="F1334" s="1" t="s">
        <v>260</v>
      </c>
      <c r="G1334" s="1" t="s">
        <v>735</v>
      </c>
      <c r="H1334" s="1" t="s">
        <v>206</v>
      </c>
      <c r="I1334" s="1" t="s">
        <v>206</v>
      </c>
    </row>
    <row r="1335" customFormat="false" ht="53" hidden="false" customHeight="true" outlineLevel="0" collapsed="false">
      <c r="A1335" s="1" t="s">
        <v>274</v>
      </c>
      <c r="B1335" s="1" t="s">
        <v>274</v>
      </c>
      <c r="C1335" s="1" t="s">
        <v>274</v>
      </c>
      <c r="D1335" s="1" t="s">
        <v>256</v>
      </c>
      <c r="E1335" s="1" t="s">
        <v>256</v>
      </c>
      <c r="F1335" s="1" t="s">
        <v>256</v>
      </c>
      <c r="G1335" s="1" t="s">
        <v>736</v>
      </c>
      <c r="H1335" s="1" t="s">
        <v>206</v>
      </c>
      <c r="I1335" s="1" t="s">
        <v>206</v>
      </c>
    </row>
    <row r="1336" customFormat="false" ht="53" hidden="false" customHeight="true" outlineLevel="0" collapsed="false">
      <c r="A1336" s="1" t="s">
        <v>274</v>
      </c>
      <c r="B1336" s="1" t="s">
        <v>274</v>
      </c>
      <c r="C1336" s="1" t="s">
        <v>274</v>
      </c>
      <c r="D1336" s="1" t="s">
        <v>258</v>
      </c>
      <c r="E1336" s="1" t="s">
        <v>258</v>
      </c>
      <c r="F1336" s="1" t="s">
        <v>258</v>
      </c>
      <c r="G1336" s="1" t="s">
        <v>737</v>
      </c>
      <c r="H1336" s="1" t="s">
        <v>206</v>
      </c>
      <c r="I1336" s="1" t="s">
        <v>206</v>
      </c>
    </row>
    <row r="1337" customFormat="false" ht="53" hidden="false" customHeight="true" outlineLevel="0" collapsed="false">
      <c r="A1337" s="1" t="s">
        <v>274</v>
      </c>
      <c r="B1337" s="1" t="s">
        <v>274</v>
      </c>
      <c r="C1337" s="1" t="s">
        <v>274</v>
      </c>
      <c r="D1337" s="1" t="s">
        <v>260</v>
      </c>
      <c r="E1337" s="1" t="s">
        <v>260</v>
      </c>
      <c r="F1337" s="1" t="s">
        <v>260</v>
      </c>
      <c r="G1337" s="1" t="s">
        <v>738</v>
      </c>
      <c r="H1337" s="1" t="s">
        <v>206</v>
      </c>
      <c r="I1337" s="1" t="s">
        <v>206</v>
      </c>
    </row>
    <row r="1338" customFormat="false" ht="53" hidden="false" customHeight="true" outlineLevel="0" collapsed="false">
      <c r="A1338" s="1" t="s">
        <v>278</v>
      </c>
      <c r="B1338" s="1" t="s">
        <v>278</v>
      </c>
      <c r="C1338" s="1" t="s">
        <v>278</v>
      </c>
      <c r="D1338" s="1" t="s">
        <v>256</v>
      </c>
      <c r="E1338" s="1" t="s">
        <v>256</v>
      </c>
      <c r="F1338" s="1" t="s">
        <v>256</v>
      </c>
      <c r="G1338" s="1" t="s">
        <v>739</v>
      </c>
      <c r="H1338" s="1" t="s">
        <v>206</v>
      </c>
      <c r="I1338" s="1" t="s">
        <v>206</v>
      </c>
    </row>
    <row r="1339" customFormat="false" ht="53" hidden="false" customHeight="true" outlineLevel="0" collapsed="false">
      <c r="A1339" s="1" t="s">
        <v>278</v>
      </c>
      <c r="B1339" s="1" t="s">
        <v>278</v>
      </c>
      <c r="C1339" s="1" t="s">
        <v>278</v>
      </c>
      <c r="D1339" s="1" t="s">
        <v>258</v>
      </c>
      <c r="E1339" s="1" t="s">
        <v>258</v>
      </c>
      <c r="F1339" s="1" t="s">
        <v>258</v>
      </c>
      <c r="G1339" s="1" t="s">
        <v>740</v>
      </c>
      <c r="H1339" s="1" t="s">
        <v>206</v>
      </c>
      <c r="I1339" s="1" t="s">
        <v>206</v>
      </c>
    </row>
    <row r="1340" customFormat="false" ht="53" hidden="false" customHeight="true" outlineLevel="0" collapsed="false">
      <c r="A1340" s="1" t="s">
        <v>278</v>
      </c>
      <c r="B1340" s="1" t="s">
        <v>278</v>
      </c>
      <c r="C1340" s="1" t="s">
        <v>278</v>
      </c>
      <c r="D1340" s="1" t="s">
        <v>260</v>
      </c>
      <c r="E1340" s="1" t="s">
        <v>260</v>
      </c>
      <c r="F1340" s="1" t="s">
        <v>260</v>
      </c>
      <c r="G1340" s="1" t="s">
        <v>741</v>
      </c>
      <c r="H1340" s="1" t="s">
        <v>206</v>
      </c>
      <c r="I1340" s="1" t="s">
        <v>206</v>
      </c>
    </row>
    <row r="1341" customFormat="false" ht="53" hidden="false" customHeight="true" outlineLevel="0" collapsed="false">
      <c r="A1341" s="1" t="s">
        <v>282</v>
      </c>
      <c r="B1341" s="1" t="s">
        <v>282</v>
      </c>
      <c r="C1341" s="1" t="s">
        <v>282</v>
      </c>
      <c r="D1341" s="1" t="s">
        <v>256</v>
      </c>
      <c r="E1341" s="1" t="s">
        <v>256</v>
      </c>
      <c r="F1341" s="1" t="s">
        <v>256</v>
      </c>
      <c r="G1341" s="1" t="s">
        <v>742</v>
      </c>
      <c r="H1341" s="1" t="s">
        <v>206</v>
      </c>
      <c r="I1341" s="1" t="s">
        <v>206</v>
      </c>
    </row>
    <row r="1342" customFormat="false" ht="53" hidden="false" customHeight="true" outlineLevel="0" collapsed="false">
      <c r="A1342" s="1" t="s">
        <v>282</v>
      </c>
      <c r="B1342" s="1" t="s">
        <v>282</v>
      </c>
      <c r="C1342" s="1" t="s">
        <v>282</v>
      </c>
      <c r="D1342" s="1" t="s">
        <v>258</v>
      </c>
      <c r="E1342" s="1" t="s">
        <v>258</v>
      </c>
      <c r="F1342" s="1" t="s">
        <v>258</v>
      </c>
      <c r="G1342" s="1" t="s">
        <v>743</v>
      </c>
      <c r="H1342" s="1" t="s">
        <v>206</v>
      </c>
      <c r="I1342" s="1" t="s">
        <v>206</v>
      </c>
    </row>
    <row r="1343" customFormat="false" ht="53" hidden="false" customHeight="true" outlineLevel="0" collapsed="false">
      <c r="A1343" s="1" t="s">
        <v>282</v>
      </c>
      <c r="B1343" s="1" t="s">
        <v>282</v>
      </c>
      <c r="C1343" s="1" t="s">
        <v>282</v>
      </c>
      <c r="D1343" s="1" t="s">
        <v>260</v>
      </c>
      <c r="E1343" s="1" t="s">
        <v>260</v>
      </c>
      <c r="F1343" s="1" t="s">
        <v>260</v>
      </c>
      <c r="G1343" s="1" t="s">
        <v>744</v>
      </c>
      <c r="H1343" s="1" t="s">
        <v>206</v>
      </c>
      <c r="I1343" s="1" t="s">
        <v>206</v>
      </c>
    </row>
    <row r="1344" customFormat="false" ht="53" hidden="false" customHeight="true" outlineLevel="0" collapsed="false">
      <c r="A1344" s="1" t="s">
        <v>286</v>
      </c>
      <c r="B1344" s="1" t="s">
        <v>286</v>
      </c>
      <c r="C1344" s="1" t="s">
        <v>286</v>
      </c>
      <c r="D1344" s="1" t="s">
        <v>256</v>
      </c>
      <c r="E1344" s="1" t="s">
        <v>256</v>
      </c>
      <c r="F1344" s="1" t="s">
        <v>256</v>
      </c>
      <c r="G1344" s="1" t="s">
        <v>745</v>
      </c>
      <c r="H1344" s="1" t="s">
        <v>206</v>
      </c>
      <c r="I1344" s="1" t="s">
        <v>206</v>
      </c>
    </row>
    <row r="1345" customFormat="false" ht="53" hidden="false" customHeight="true" outlineLevel="0" collapsed="false">
      <c r="A1345" s="1" t="s">
        <v>286</v>
      </c>
      <c r="B1345" s="1" t="s">
        <v>286</v>
      </c>
      <c r="C1345" s="1" t="s">
        <v>286</v>
      </c>
      <c r="D1345" s="1" t="s">
        <v>258</v>
      </c>
      <c r="E1345" s="1" t="s">
        <v>258</v>
      </c>
      <c r="F1345" s="1" t="s">
        <v>258</v>
      </c>
      <c r="G1345" s="1" t="s">
        <v>746</v>
      </c>
      <c r="H1345" s="1" t="s">
        <v>206</v>
      </c>
      <c r="I1345" s="1" t="s">
        <v>206</v>
      </c>
    </row>
    <row r="1346" customFormat="false" ht="53" hidden="false" customHeight="true" outlineLevel="0" collapsed="false">
      <c r="A1346" s="1" t="s">
        <v>286</v>
      </c>
      <c r="B1346" s="1" t="s">
        <v>286</v>
      </c>
      <c r="C1346" s="1" t="s">
        <v>286</v>
      </c>
      <c r="D1346" s="1" t="s">
        <v>260</v>
      </c>
      <c r="E1346" s="1" t="s">
        <v>260</v>
      </c>
      <c r="F1346" s="1" t="s">
        <v>260</v>
      </c>
      <c r="G1346" s="1" t="s">
        <v>747</v>
      </c>
      <c r="H1346" s="1" t="s">
        <v>206</v>
      </c>
      <c r="I1346" s="1" t="s">
        <v>206</v>
      </c>
    </row>
    <row r="1347" customFormat="false" ht="53" hidden="false" customHeight="true" outlineLevel="0" collapsed="false">
      <c r="A1347" s="1" t="s">
        <v>290</v>
      </c>
      <c r="B1347" s="1" t="s">
        <v>290</v>
      </c>
      <c r="C1347" s="1" t="s">
        <v>290</v>
      </c>
      <c r="D1347" s="1" t="s">
        <v>256</v>
      </c>
      <c r="E1347" s="1" t="s">
        <v>256</v>
      </c>
      <c r="F1347" s="1" t="s">
        <v>256</v>
      </c>
      <c r="G1347" s="1" t="s">
        <v>748</v>
      </c>
      <c r="H1347" s="1" t="s">
        <v>206</v>
      </c>
      <c r="I1347" s="1" t="s">
        <v>206</v>
      </c>
    </row>
    <row r="1348" customFormat="false" ht="53" hidden="false" customHeight="true" outlineLevel="0" collapsed="false">
      <c r="A1348" s="1" t="s">
        <v>290</v>
      </c>
      <c r="B1348" s="1" t="s">
        <v>290</v>
      </c>
      <c r="C1348" s="1" t="s">
        <v>290</v>
      </c>
      <c r="D1348" s="1" t="s">
        <v>292</v>
      </c>
      <c r="E1348" s="1" t="s">
        <v>292</v>
      </c>
      <c r="F1348" s="1" t="s">
        <v>292</v>
      </c>
      <c r="G1348" s="1" t="s">
        <v>707</v>
      </c>
      <c r="H1348" s="1" t="s">
        <v>206</v>
      </c>
      <c r="I1348" s="1" t="s">
        <v>206</v>
      </c>
    </row>
    <row r="1349" customFormat="false" ht="53" hidden="false" customHeight="true" outlineLevel="0" collapsed="false">
      <c r="A1349" s="1" t="s">
        <v>290</v>
      </c>
      <c r="B1349" s="1" t="s">
        <v>290</v>
      </c>
      <c r="C1349" s="1" t="s">
        <v>290</v>
      </c>
      <c r="D1349" s="1" t="s">
        <v>294</v>
      </c>
      <c r="E1349" s="1" t="s">
        <v>294</v>
      </c>
      <c r="F1349" s="1" t="s">
        <v>294</v>
      </c>
      <c r="G1349" s="1" t="s">
        <v>749</v>
      </c>
      <c r="H1349" s="1" t="s">
        <v>206</v>
      </c>
      <c r="I1349" s="1" t="s">
        <v>206</v>
      </c>
    </row>
    <row r="1350" customFormat="false" ht="53" hidden="false" customHeight="true" outlineLevel="0" collapsed="false">
      <c r="A1350" s="1" t="s">
        <v>296</v>
      </c>
      <c r="B1350" s="1" t="s">
        <v>296</v>
      </c>
      <c r="C1350" s="1" t="s">
        <v>296</v>
      </c>
      <c r="D1350" s="1" t="s">
        <v>256</v>
      </c>
      <c r="E1350" s="1" t="s">
        <v>256</v>
      </c>
      <c r="F1350" s="1" t="s">
        <v>256</v>
      </c>
      <c r="G1350" s="1" t="s">
        <v>750</v>
      </c>
      <c r="H1350" s="1" t="s">
        <v>206</v>
      </c>
      <c r="I1350" s="1" t="s">
        <v>206</v>
      </c>
    </row>
    <row r="1351" customFormat="false" ht="53" hidden="false" customHeight="true" outlineLevel="0" collapsed="false">
      <c r="A1351" s="1" t="s">
        <v>296</v>
      </c>
      <c r="B1351" s="1" t="s">
        <v>296</v>
      </c>
      <c r="C1351" s="1" t="s">
        <v>296</v>
      </c>
      <c r="D1351" s="1" t="s">
        <v>258</v>
      </c>
      <c r="E1351" s="1" t="s">
        <v>258</v>
      </c>
      <c r="F1351" s="1" t="s">
        <v>258</v>
      </c>
      <c r="G1351" s="1" t="s">
        <v>751</v>
      </c>
      <c r="H1351" s="1" t="s">
        <v>206</v>
      </c>
      <c r="I1351" s="1" t="s">
        <v>206</v>
      </c>
    </row>
    <row r="1352" customFormat="false" ht="53" hidden="false" customHeight="true" outlineLevel="0" collapsed="false">
      <c r="A1352" s="1" t="s">
        <v>296</v>
      </c>
      <c r="B1352" s="1" t="s">
        <v>296</v>
      </c>
      <c r="C1352" s="1" t="s">
        <v>296</v>
      </c>
      <c r="D1352" s="1" t="s">
        <v>260</v>
      </c>
      <c r="E1352" s="1" t="s">
        <v>260</v>
      </c>
      <c r="F1352" s="1" t="s">
        <v>260</v>
      </c>
      <c r="G1352" s="1" t="s">
        <v>752</v>
      </c>
      <c r="H1352" s="1" t="s">
        <v>206</v>
      </c>
      <c r="I1352" s="1" t="s">
        <v>206</v>
      </c>
    </row>
    <row r="1353" customFormat="false" ht="53" hidden="false" customHeight="true" outlineLevel="0" collapsed="false">
      <c r="A1353" s="1" t="s">
        <v>300</v>
      </c>
      <c r="B1353" s="1" t="s">
        <v>300</v>
      </c>
      <c r="C1353" s="1" t="s">
        <v>300</v>
      </c>
      <c r="D1353" s="1" t="s">
        <v>256</v>
      </c>
      <c r="E1353" s="1" t="s">
        <v>256</v>
      </c>
      <c r="F1353" s="1" t="s">
        <v>256</v>
      </c>
      <c r="G1353" s="1" t="s">
        <v>736</v>
      </c>
      <c r="H1353" s="1" t="s">
        <v>206</v>
      </c>
      <c r="I1353" s="1" t="s">
        <v>206</v>
      </c>
    </row>
    <row r="1354" customFormat="false" ht="53" hidden="false" customHeight="true" outlineLevel="0" collapsed="false">
      <c r="A1354" s="1" t="s">
        <v>300</v>
      </c>
      <c r="B1354" s="1" t="s">
        <v>300</v>
      </c>
      <c r="C1354" s="1" t="s">
        <v>300</v>
      </c>
      <c r="D1354" s="1" t="s">
        <v>258</v>
      </c>
      <c r="E1354" s="1" t="s">
        <v>258</v>
      </c>
      <c r="F1354" s="1" t="s">
        <v>258</v>
      </c>
      <c r="G1354" s="1" t="s">
        <v>413</v>
      </c>
      <c r="H1354" s="1" t="s">
        <v>206</v>
      </c>
      <c r="I1354" s="1" t="s">
        <v>206</v>
      </c>
    </row>
    <row r="1355" customFormat="false" ht="53" hidden="false" customHeight="true" outlineLevel="0" collapsed="false">
      <c r="A1355" s="1" t="s">
        <v>300</v>
      </c>
      <c r="B1355" s="1" t="s">
        <v>300</v>
      </c>
      <c r="C1355" s="1" t="s">
        <v>300</v>
      </c>
      <c r="D1355" s="1" t="s">
        <v>260</v>
      </c>
      <c r="E1355" s="1" t="s">
        <v>260</v>
      </c>
      <c r="F1355" s="1" t="s">
        <v>260</v>
      </c>
      <c r="G1355" s="1" t="s">
        <v>753</v>
      </c>
      <c r="H1355" s="1" t="s">
        <v>206</v>
      </c>
      <c r="I1355" s="1" t="s">
        <v>206</v>
      </c>
    </row>
    <row r="1356" customFormat="false" ht="27" hidden="false" customHeight="true" outlineLevel="0" collapsed="false">
      <c r="A1356" s="1"/>
      <c r="B1356" s="1"/>
      <c r="C1356" s="1"/>
      <c r="D1356" s="1"/>
      <c r="E1356" s="1"/>
      <c r="F1356" s="1"/>
      <c r="G1356" s="1"/>
      <c r="H1356" s="1"/>
      <c r="I1356" s="1"/>
    </row>
    <row r="1357" customFormat="false" ht="31" hidden="false" customHeight="true" outlineLevel="0" collapsed="false">
      <c r="A1357" s="10" t="s">
        <v>304</v>
      </c>
      <c r="B1357" s="10" t="s">
        <v>304</v>
      </c>
      <c r="C1357" s="10" t="s">
        <v>304</v>
      </c>
      <c r="D1357" s="10" t="s">
        <v>304</v>
      </c>
      <c r="E1357" s="10" t="s">
        <v>304</v>
      </c>
      <c r="F1357" s="10" t="s">
        <v>304</v>
      </c>
      <c r="G1357" s="10" t="s">
        <v>304</v>
      </c>
      <c r="H1357" s="10" t="s">
        <v>304</v>
      </c>
      <c r="I1357" s="1"/>
    </row>
    <row r="1358" customFormat="false" ht="31" hidden="false" customHeight="true" outlineLevel="0" collapsed="false">
      <c r="A1358" s="10" t="s">
        <v>754</v>
      </c>
      <c r="B1358" s="10" t="s">
        <v>754</v>
      </c>
      <c r="C1358" s="10" t="s">
        <v>754</v>
      </c>
      <c r="D1358" s="10" t="s">
        <v>754</v>
      </c>
      <c r="E1358" s="10" t="s">
        <v>754</v>
      </c>
      <c r="F1358" s="10" t="s">
        <v>754</v>
      </c>
      <c r="G1358" s="10" t="s">
        <v>754</v>
      </c>
      <c r="H1358" s="10" t="s">
        <v>754</v>
      </c>
      <c r="I1358" s="3" t="str">
        <f aca="false">HYPERLINK("#'Главная'!A22","На главную")</f>
        <v>На главную</v>
      </c>
    </row>
    <row r="1359" customFormat="false" ht="28" hidden="false" customHeight="true" outlineLevel="0" collapsed="false">
      <c r="A1359" s="4" t="s">
        <v>666</v>
      </c>
      <c r="B1359" s="4" t="s">
        <v>666</v>
      </c>
      <c r="C1359" s="4" t="s">
        <v>666</v>
      </c>
      <c r="D1359" s="4" t="s">
        <v>666</v>
      </c>
      <c r="E1359" s="4" t="s">
        <v>666</v>
      </c>
      <c r="F1359" s="4" t="s">
        <v>666</v>
      </c>
      <c r="G1359" s="4" t="s">
        <v>666</v>
      </c>
      <c r="H1359" s="4" t="s">
        <v>666</v>
      </c>
      <c r="I1359" s="4" t="s">
        <v>666</v>
      </c>
    </row>
    <row r="1360" customFormat="false" ht="43" hidden="false" customHeight="true" outlineLevel="0" collapsed="false">
      <c r="A1360" s="5" t="s">
        <v>667</v>
      </c>
      <c r="B1360" s="5" t="s">
        <v>668</v>
      </c>
      <c r="C1360" s="5" t="s">
        <v>5</v>
      </c>
      <c r="D1360" s="5" t="s">
        <v>669</v>
      </c>
      <c r="E1360" s="5" t="s">
        <v>670</v>
      </c>
      <c r="F1360" s="5" t="s">
        <v>671</v>
      </c>
      <c r="G1360" s="5" t="s">
        <v>672</v>
      </c>
      <c r="H1360" s="5" t="s">
        <v>673</v>
      </c>
      <c r="I1360" s="5" t="s">
        <v>674</v>
      </c>
    </row>
    <row r="1361" customFormat="false" ht="42" hidden="false" customHeight="true" outlineLevel="0" collapsed="false">
      <c r="A1361" s="1" t="n">
        <v>-25</v>
      </c>
      <c r="B1361" s="1" t="n">
        <v>35</v>
      </c>
      <c r="C1361" s="9" t="n">
        <v>9.52</v>
      </c>
      <c r="D1361" s="9" t="n">
        <v>4.31785195936139</v>
      </c>
      <c r="E1361" s="9" t="n">
        <v>2.2048</v>
      </c>
      <c r="F1361" s="9" t="n">
        <f aca="false">IF(OR(C1361="",D1361="",D1361=0),"",C1361/D1361)</f>
        <v>2.2048</v>
      </c>
      <c r="G1361" s="9" t="n">
        <f aca="false">IF(OR(F1361="",E1361=""),"",F1361-E1361)</f>
        <v>0</v>
      </c>
      <c r="H1361" s="1" t="s">
        <v>675</v>
      </c>
      <c r="I1361" s="1"/>
    </row>
    <row r="1362" customFormat="false" ht="42" hidden="false" customHeight="true" outlineLevel="0" collapsed="false">
      <c r="A1362" s="1" t="n">
        <v>-20</v>
      </c>
      <c r="B1362" s="1" t="n">
        <v>35</v>
      </c>
      <c r="C1362" s="9" t="n">
        <v>10.86</v>
      </c>
      <c r="D1362" s="9" t="n">
        <v>4.40603700097371</v>
      </c>
      <c r="E1362" s="9" t="n">
        <v>2.4648</v>
      </c>
      <c r="F1362" s="9" t="n">
        <f aca="false">IF(OR(C1362="",D1362="",D1362=0),"",C1362/D1362)</f>
        <v>2.4648</v>
      </c>
      <c r="G1362" s="9" t="n">
        <f aca="false">IF(OR(F1362="",E1362=""),"",F1362-E1362)</f>
        <v>0</v>
      </c>
      <c r="H1362" s="1" t="s">
        <v>675</v>
      </c>
      <c r="I1362" s="1"/>
    </row>
    <row r="1363" customFormat="false" ht="42" hidden="false" customHeight="true" outlineLevel="0" collapsed="false">
      <c r="A1363" s="1" t="n">
        <v>-15</v>
      </c>
      <c r="B1363" s="1" t="n">
        <v>35</v>
      </c>
      <c r="C1363" s="9" t="n">
        <v>12.1776371308017</v>
      </c>
      <c r="D1363" s="9" t="n">
        <v>4.43532820906239</v>
      </c>
      <c r="E1363" s="9" t="n">
        <v>2.7456</v>
      </c>
      <c r="F1363" s="9" t="n">
        <f aca="false">IF(OR(C1363="",D1363="",D1363=0),"",C1363/D1363)</f>
        <v>2.7456</v>
      </c>
      <c r="G1363" s="9" t="n">
        <f aca="false">IF(OR(F1363="",E1363=""),"",F1363-E1363)</f>
        <v>0</v>
      </c>
      <c r="H1363" s="1" t="s">
        <v>675</v>
      </c>
      <c r="I1363" s="1"/>
    </row>
    <row r="1364" customFormat="false" ht="42" hidden="false" customHeight="true" outlineLevel="0" collapsed="false">
      <c r="A1364" s="1" t="n">
        <v>-10</v>
      </c>
      <c r="B1364" s="1" t="n">
        <v>35</v>
      </c>
      <c r="C1364" s="9" t="n">
        <v>13.3</v>
      </c>
      <c r="D1364" s="9" t="n">
        <v>4.50847457627119</v>
      </c>
      <c r="E1364" s="9" t="n">
        <v>2.95</v>
      </c>
      <c r="F1364" s="9" t="n">
        <f aca="false">IF(OR(C1364="",D1364="",D1364=0),"",C1364/D1364)</f>
        <v>2.95</v>
      </c>
      <c r="G1364" s="9" t="n">
        <f aca="false">IF(OR(F1364="",E1364=""),"",F1364-E1364)</f>
        <v>4.44089209850063E-016</v>
      </c>
      <c r="H1364" s="1" t="s">
        <v>675</v>
      </c>
      <c r="I1364" s="1"/>
    </row>
    <row r="1365" customFormat="false" ht="42" hidden="false" customHeight="true" outlineLevel="0" collapsed="false">
      <c r="A1365" s="1" t="n">
        <v>-5</v>
      </c>
      <c r="B1365" s="1" t="n">
        <v>35</v>
      </c>
      <c r="C1365" s="9" t="n">
        <v>14</v>
      </c>
      <c r="D1365" s="9" t="n">
        <v>4.23318819545235</v>
      </c>
      <c r="E1365" s="9" t="n">
        <v>3.3072</v>
      </c>
      <c r="F1365" s="9" t="n">
        <f aca="false">IF(OR(C1365="",D1365="",D1365=0),"",C1365/D1365)</f>
        <v>3.3072</v>
      </c>
      <c r="G1365" s="9" t="n">
        <f aca="false">IF(OR(F1365="",E1365=""),"",F1365-E1365)</f>
        <v>0</v>
      </c>
      <c r="H1365" s="1" t="s">
        <v>675</v>
      </c>
      <c r="I1365" s="1"/>
    </row>
    <row r="1366" customFormat="false" ht="42" hidden="false" customHeight="true" outlineLevel="0" collapsed="false">
      <c r="A1366" s="1" t="n">
        <v>0</v>
      </c>
      <c r="B1366" s="1" t="n">
        <v>35</v>
      </c>
      <c r="C1366" s="9" t="n">
        <v>14.5</v>
      </c>
      <c r="D1366" s="9" t="n">
        <v>3.9949305708618</v>
      </c>
      <c r="E1366" s="9" t="n">
        <v>3.6296</v>
      </c>
      <c r="F1366" s="9" t="n">
        <f aca="false">IF(OR(C1366="",D1366="",D1366=0),"",C1366/D1366)</f>
        <v>3.6296</v>
      </c>
      <c r="G1366" s="9" t="n">
        <f aca="false">IF(OR(F1366="",E1366=""),"",F1366-E1366)</f>
        <v>0</v>
      </c>
      <c r="H1366" s="1" t="s">
        <v>675</v>
      </c>
      <c r="I1366" s="1"/>
    </row>
    <row r="1367" customFormat="false" ht="42" hidden="false" customHeight="true" outlineLevel="0" collapsed="false">
      <c r="A1367" s="1" t="n">
        <v>5</v>
      </c>
      <c r="B1367" s="1" t="n">
        <v>35</v>
      </c>
      <c r="C1367" s="9" t="n">
        <v>15.7</v>
      </c>
      <c r="D1367" s="9" t="n">
        <v>3.53539902720231</v>
      </c>
      <c r="E1367" s="9" t="n">
        <v>4.4408</v>
      </c>
      <c r="F1367" s="9" t="n">
        <f aca="false">IF(OR(C1367="",D1367="",D1367=0),"",C1367/D1367)</f>
        <v>4.4408</v>
      </c>
      <c r="G1367" s="9" t="n">
        <f aca="false">IF(OR(F1367="",E1367=""),"",F1367-E1367)</f>
        <v>0</v>
      </c>
      <c r="H1367" s="1" t="s">
        <v>675</v>
      </c>
      <c r="I1367" s="1"/>
    </row>
    <row r="1368" customFormat="false" ht="42" hidden="false" customHeight="true" outlineLevel="0" collapsed="false">
      <c r="A1368" s="1" t="n">
        <v>10</v>
      </c>
      <c r="B1368" s="1" t="n">
        <v>35</v>
      </c>
      <c r="C1368" s="9" t="n">
        <v>16.72</v>
      </c>
      <c r="D1368" s="9" t="n">
        <v>3.54117248390376</v>
      </c>
      <c r="E1368" s="9" t="n">
        <v>4.7216</v>
      </c>
      <c r="F1368" s="9" t="n">
        <f aca="false">IF(OR(C1368="",D1368="",D1368=0),"",C1368/D1368)</f>
        <v>4.7216</v>
      </c>
      <c r="G1368" s="9" t="n">
        <f aca="false">IF(OR(F1368="",E1368=""),"",F1368-E1368)</f>
        <v>0</v>
      </c>
      <c r="H1368" s="1" t="s">
        <v>675</v>
      </c>
      <c r="I1368" s="1"/>
    </row>
    <row r="1369" customFormat="false" ht="42" hidden="false" customHeight="true" outlineLevel="0" collapsed="false">
      <c r="A1369" s="1" t="n">
        <v>15</v>
      </c>
      <c r="B1369" s="1" t="n">
        <v>35</v>
      </c>
      <c r="C1369" s="9" t="n">
        <v>17.67</v>
      </c>
      <c r="D1369" s="9" t="n">
        <v>3.62268328686239</v>
      </c>
      <c r="E1369" s="9" t="n">
        <v>4.8776</v>
      </c>
      <c r="F1369" s="9" t="n">
        <f aca="false">IF(OR(C1369="",D1369="",D1369=0),"",C1369/D1369)</f>
        <v>4.8776</v>
      </c>
      <c r="G1369" s="9" t="n">
        <f aca="false">IF(OR(F1369="",E1369=""),"",F1369-E1369)</f>
        <v>0</v>
      </c>
      <c r="H1369" s="1" t="s">
        <v>675</v>
      </c>
      <c r="I1369" s="1"/>
    </row>
    <row r="1370" customFormat="false" ht="42" hidden="false" customHeight="true" outlineLevel="0" collapsed="false">
      <c r="A1370" s="1" t="n">
        <v>20</v>
      </c>
      <c r="B1370" s="1" t="n">
        <v>35</v>
      </c>
      <c r="C1370" s="9" t="n">
        <v>18.5</v>
      </c>
      <c r="D1370" s="9" t="n">
        <v>3.69822485207101</v>
      </c>
      <c r="E1370" s="9" t="n">
        <v>5.0024</v>
      </c>
      <c r="F1370" s="9" t="n">
        <f aca="false">IF(OR(C1370="",D1370="",D1370=0),"",C1370/D1370)</f>
        <v>5.0024</v>
      </c>
      <c r="G1370" s="9" t="n">
        <f aca="false">IF(OR(F1370="",E1370=""),"",F1370-E1370)</f>
        <v>0</v>
      </c>
      <c r="H1370" s="1" t="s">
        <v>675</v>
      </c>
      <c r="I1370" s="1"/>
    </row>
    <row r="1371" customFormat="false" ht="42" hidden="false" customHeight="true" outlineLevel="0" collapsed="false">
      <c r="A1371" s="1" t="n">
        <v>-25</v>
      </c>
      <c r="B1371" s="1" t="n">
        <v>45</v>
      </c>
      <c r="C1371" s="9" t="n">
        <v>9.7104</v>
      </c>
      <c r="D1371" s="9" t="n">
        <v>5.25454545454545</v>
      </c>
      <c r="E1371" s="9" t="n">
        <v>1.848</v>
      </c>
      <c r="F1371" s="9" t="n">
        <f aca="false">IF(OR(C1371="",D1371="",D1371=0),"",C1371/D1371)</f>
        <v>1.848</v>
      </c>
      <c r="G1371" s="9" t="n">
        <f aca="false">IF(OR(F1371="",E1371=""),"",F1371-E1371)</f>
        <v>0</v>
      </c>
      <c r="H1371" s="1" t="s">
        <v>675</v>
      </c>
      <c r="I1371" s="1"/>
    </row>
    <row r="1372" customFormat="false" ht="42" hidden="false" customHeight="true" outlineLevel="0" collapsed="false">
      <c r="A1372" s="1" t="n">
        <v>-20</v>
      </c>
      <c r="B1372" s="1" t="n">
        <v>45</v>
      </c>
      <c r="C1372" s="9" t="n">
        <v>11.10978</v>
      </c>
      <c r="D1372" s="9" t="n">
        <v>5.37093546047861</v>
      </c>
      <c r="E1372" s="9" t="n">
        <v>2.0685</v>
      </c>
      <c r="F1372" s="9" t="n">
        <f aca="false">IF(OR(C1372="",D1372="",D1372=0),"",C1372/D1372)</f>
        <v>2.0685</v>
      </c>
      <c r="G1372" s="9" t="n">
        <f aca="false">IF(OR(F1372="",E1372=""),"",F1372-E1372)</f>
        <v>0</v>
      </c>
      <c r="H1372" s="1" t="s">
        <v>675</v>
      </c>
      <c r="I1372" s="1"/>
    </row>
    <row r="1373" customFormat="false" ht="42" hidden="false" customHeight="true" outlineLevel="0" collapsed="false">
      <c r="A1373" s="1" t="n">
        <v>-15</v>
      </c>
      <c r="B1373" s="1" t="n">
        <v>45</v>
      </c>
      <c r="C1373" s="9" t="n">
        <v>12.4211898734177</v>
      </c>
      <c r="D1373" s="9" t="n">
        <v>5.40169161705489</v>
      </c>
      <c r="E1373" s="9" t="n">
        <v>2.2995</v>
      </c>
      <c r="F1373" s="9" t="n">
        <f aca="false">IF(OR(C1373="",D1373="",D1373=0),"",C1373/D1373)</f>
        <v>2.2995</v>
      </c>
      <c r="G1373" s="9" t="n">
        <f aca="false">IF(OR(F1373="",E1373=""),"",F1373-E1373)</f>
        <v>0</v>
      </c>
      <c r="H1373" s="1" t="s">
        <v>675</v>
      </c>
      <c r="I1373" s="1"/>
    </row>
    <row r="1374" customFormat="false" ht="42" hidden="false" customHeight="true" outlineLevel="0" collapsed="false">
      <c r="A1374" s="1" t="n">
        <v>-10</v>
      </c>
      <c r="B1374" s="1" t="n">
        <v>45</v>
      </c>
      <c r="C1374" s="9" t="n">
        <v>13.466</v>
      </c>
      <c r="D1374" s="9" t="n">
        <v>5.29948839039748</v>
      </c>
      <c r="E1374" s="9" t="n">
        <v>2.541</v>
      </c>
      <c r="F1374" s="9" t="n">
        <f aca="false">IF(OR(C1374="",D1374="",D1374=0),"",C1374/D1374)</f>
        <v>2.541</v>
      </c>
      <c r="G1374" s="9" t="n">
        <f aca="false">IF(OR(F1374="",E1374=""),"",F1374-E1374)</f>
        <v>0</v>
      </c>
      <c r="H1374" s="1" t="s">
        <v>675</v>
      </c>
      <c r="I1374" s="1"/>
    </row>
    <row r="1375" customFormat="false" ht="42" hidden="false" customHeight="true" outlineLevel="0" collapsed="false">
      <c r="A1375" s="1" t="n">
        <v>-5</v>
      </c>
      <c r="B1375" s="1" t="n">
        <v>45</v>
      </c>
      <c r="C1375" s="9" t="n">
        <v>14.11</v>
      </c>
      <c r="D1375" s="9" t="n">
        <v>5.09018759018759</v>
      </c>
      <c r="E1375" s="9" t="n">
        <v>2.772</v>
      </c>
      <c r="F1375" s="9" t="n">
        <f aca="false">IF(OR(C1375="",D1375="",D1375=0),"",C1375/D1375)</f>
        <v>2.772</v>
      </c>
      <c r="G1375" s="9" t="n">
        <f aca="false">IF(OR(F1375="",E1375=""),"",F1375-E1375)</f>
        <v>0</v>
      </c>
      <c r="H1375" s="1" t="s">
        <v>675</v>
      </c>
      <c r="I1375" s="1"/>
    </row>
    <row r="1376" customFormat="false" ht="42" hidden="false" customHeight="true" outlineLevel="0" collapsed="false">
      <c r="A1376" s="1" t="n">
        <v>0</v>
      </c>
      <c r="B1376" s="1" t="n">
        <v>45</v>
      </c>
      <c r="C1376" s="9" t="n">
        <v>14.51</v>
      </c>
      <c r="D1376" s="9" t="n">
        <v>4.748813614793</v>
      </c>
      <c r="E1376" s="9" t="n">
        <v>3.0555</v>
      </c>
      <c r="F1376" s="9" t="n">
        <f aca="false">IF(OR(C1376="",D1376="",D1376=0),"",C1376/D1376)</f>
        <v>3.0555</v>
      </c>
      <c r="G1376" s="9" t="n">
        <f aca="false">IF(OR(F1376="",E1376=""),"",F1376-E1376)</f>
        <v>0</v>
      </c>
      <c r="H1376" s="1" t="s">
        <v>675</v>
      </c>
      <c r="I1376" s="1"/>
    </row>
    <row r="1377" customFormat="false" ht="42" hidden="false" customHeight="true" outlineLevel="0" collapsed="false">
      <c r="A1377" s="1" t="n">
        <v>5</v>
      </c>
      <c r="B1377" s="1" t="n">
        <v>45</v>
      </c>
      <c r="C1377" s="9" t="n">
        <v>15.51</v>
      </c>
      <c r="D1377" s="9" t="n">
        <v>4.21467391304348</v>
      </c>
      <c r="E1377" s="9" t="n">
        <v>3.68</v>
      </c>
      <c r="F1377" s="9" t="n">
        <f aca="false">IF(OR(C1377="",D1377="",D1377=0),"",C1377/D1377)</f>
        <v>3.68</v>
      </c>
      <c r="G1377" s="9" t="n">
        <f aca="false">IF(OR(F1377="",E1377=""),"",F1377-E1377)</f>
        <v>4.44089209850063E-016</v>
      </c>
      <c r="H1377" s="1" t="s">
        <v>675</v>
      </c>
      <c r="I1377" s="1"/>
    </row>
    <row r="1378" customFormat="false" ht="42" hidden="false" customHeight="true" outlineLevel="0" collapsed="false">
      <c r="A1378" s="1" t="n">
        <v>10</v>
      </c>
      <c r="B1378" s="1" t="n">
        <v>45</v>
      </c>
      <c r="C1378" s="9" t="n">
        <v>16.32</v>
      </c>
      <c r="D1378" s="9" t="n">
        <v>4.2279792746114</v>
      </c>
      <c r="E1378" s="9" t="n">
        <v>3.86</v>
      </c>
      <c r="F1378" s="9" t="n">
        <f aca="false">IF(OR(C1378="",D1378="",D1378=0),"",C1378/D1378)</f>
        <v>3.86</v>
      </c>
      <c r="G1378" s="9" t="n">
        <f aca="false">IF(OR(F1378="",E1378=""),"",F1378-E1378)</f>
        <v>4.44089209850063E-016</v>
      </c>
      <c r="H1378" s="1" t="s">
        <v>675</v>
      </c>
      <c r="I1378" s="1"/>
    </row>
    <row r="1379" customFormat="false" ht="42" hidden="false" customHeight="true" outlineLevel="0" collapsed="false">
      <c r="A1379" s="1" t="n">
        <v>15</v>
      </c>
      <c r="B1379" s="1" t="n">
        <v>45</v>
      </c>
      <c r="C1379" s="9" t="n">
        <v>17.2</v>
      </c>
      <c r="D1379" s="9" t="n">
        <v>4.35443037974684</v>
      </c>
      <c r="E1379" s="9" t="n">
        <v>3.95</v>
      </c>
      <c r="F1379" s="9" t="n">
        <f aca="false">IF(OR(C1379="",D1379="",D1379=0),"",C1379/D1379)</f>
        <v>3.95</v>
      </c>
      <c r="G1379" s="9" t="n">
        <f aca="false">IF(OR(F1379="",E1379=""),"",F1379-E1379)</f>
        <v>4.44089209850063E-016</v>
      </c>
      <c r="H1379" s="1" t="s">
        <v>675</v>
      </c>
      <c r="I1379" s="1"/>
    </row>
    <row r="1380" customFormat="false" ht="42" hidden="false" customHeight="true" outlineLevel="0" collapsed="false">
      <c r="A1380" s="1" t="n">
        <v>20</v>
      </c>
      <c r="B1380" s="1" t="n">
        <v>45</v>
      </c>
      <c r="C1380" s="9" t="n">
        <v>18.12</v>
      </c>
      <c r="D1380" s="9" t="n">
        <v>4.47407407407408</v>
      </c>
      <c r="E1380" s="9" t="n">
        <v>4.05</v>
      </c>
      <c r="F1380" s="9" t="n">
        <f aca="false">IF(OR(C1380="",D1380="",D1380=0),"",C1380/D1380)</f>
        <v>4.05</v>
      </c>
      <c r="G1380" s="9" t="n">
        <f aca="false">IF(OR(F1380="",E1380=""),"",F1380-E1380)</f>
        <v>0</v>
      </c>
      <c r="H1380" s="1" t="s">
        <v>675</v>
      </c>
      <c r="I1380" s="1"/>
    </row>
    <row r="1381" customFormat="false" ht="42" hidden="false" customHeight="true" outlineLevel="0" collapsed="false">
      <c r="A1381" s="1" t="n">
        <v>-25</v>
      </c>
      <c r="B1381" s="1" t="n">
        <v>55</v>
      </c>
      <c r="C1381" s="9" t="n">
        <v>9.996</v>
      </c>
      <c r="D1381" s="9" t="n">
        <v>6.31220005051781</v>
      </c>
      <c r="E1381" s="9" t="n">
        <v>1.5836</v>
      </c>
      <c r="F1381" s="9" t="n">
        <f aca="false">IF(OR(C1381="",D1381="",D1381=0),"",C1381/D1381)</f>
        <v>1.5836</v>
      </c>
      <c r="G1381" s="9" t="n">
        <f aca="false">IF(OR(F1381="",E1381=""),"",F1381-E1381)</f>
        <v>0</v>
      </c>
      <c r="H1381" s="1" t="s">
        <v>675</v>
      </c>
      <c r="I1381" s="1"/>
    </row>
    <row r="1382" customFormat="false" ht="42" hidden="false" customHeight="true" outlineLevel="0" collapsed="false">
      <c r="A1382" s="1" t="n">
        <v>-20</v>
      </c>
      <c r="B1382" s="1" t="n">
        <v>55</v>
      </c>
      <c r="C1382" s="9" t="n">
        <v>11.38128</v>
      </c>
      <c r="D1382" s="9" t="n">
        <v>6.40765679540592</v>
      </c>
      <c r="E1382" s="9" t="n">
        <v>1.7762</v>
      </c>
      <c r="F1382" s="9" t="n">
        <f aca="false">IF(OR(C1382="",D1382="",D1382=0),"",C1382/D1382)</f>
        <v>1.7762</v>
      </c>
      <c r="G1382" s="9" t="n">
        <f aca="false">IF(OR(F1382="",E1382=""),"",F1382-E1382)</f>
        <v>0</v>
      </c>
      <c r="H1382" s="1" t="s">
        <v>675</v>
      </c>
      <c r="I1382" s="1"/>
    </row>
    <row r="1383" customFormat="false" ht="42" hidden="false" customHeight="true" outlineLevel="0" collapsed="false">
      <c r="A1383" s="1" t="n">
        <v>-15</v>
      </c>
      <c r="B1383" s="1" t="n">
        <v>55</v>
      </c>
      <c r="C1383" s="9" t="n">
        <v>12.6647426160338</v>
      </c>
      <c r="D1383" s="9" t="n">
        <v>6.39795029857729</v>
      </c>
      <c r="E1383" s="9" t="n">
        <v>1.9795</v>
      </c>
      <c r="F1383" s="9" t="n">
        <f aca="false">IF(OR(C1383="",D1383="",D1383=0),"",C1383/D1383)</f>
        <v>1.9795</v>
      </c>
      <c r="G1383" s="9" t="n">
        <f aca="false">IF(OR(F1383="",E1383=""),"",F1383-E1383)</f>
        <v>0</v>
      </c>
      <c r="H1383" s="1" t="s">
        <v>675</v>
      </c>
      <c r="I1383" s="1"/>
    </row>
    <row r="1384" customFormat="false" ht="42" hidden="false" customHeight="true" outlineLevel="0" collapsed="false">
      <c r="A1384" s="1" t="n">
        <v>-10</v>
      </c>
      <c r="B1384" s="1" t="n">
        <v>55</v>
      </c>
      <c r="C1384" s="9" t="n">
        <v>13.62</v>
      </c>
      <c r="D1384" s="9" t="n">
        <v>6.27042953823489</v>
      </c>
      <c r="E1384" s="9" t="n">
        <v>2.1721</v>
      </c>
      <c r="F1384" s="9" t="n">
        <f aca="false">IF(OR(C1384="",D1384="",D1384=0),"",C1384/D1384)</f>
        <v>2.1721</v>
      </c>
      <c r="G1384" s="9" t="n">
        <f aca="false">IF(OR(F1384="",E1384=""),"",F1384-E1384)</f>
        <v>0</v>
      </c>
      <c r="H1384" s="1" t="s">
        <v>675</v>
      </c>
      <c r="I1384" s="1"/>
    </row>
    <row r="1385" customFormat="false" ht="42" hidden="false" customHeight="true" outlineLevel="0" collapsed="false">
      <c r="A1385" s="1" t="n">
        <v>-5</v>
      </c>
      <c r="B1385" s="1" t="n">
        <v>55</v>
      </c>
      <c r="C1385" s="9" t="n">
        <v>14.22</v>
      </c>
      <c r="D1385" s="9" t="n">
        <v>5.9595155274297</v>
      </c>
      <c r="E1385" s="9" t="n">
        <v>2.3861</v>
      </c>
      <c r="F1385" s="9" t="n">
        <f aca="false">IF(OR(C1385="",D1385="",D1385=0),"",C1385/D1385)</f>
        <v>2.3861</v>
      </c>
      <c r="G1385" s="9" t="n">
        <f aca="false">IF(OR(F1385="",E1385=""),"",F1385-E1385)</f>
        <v>0</v>
      </c>
      <c r="H1385" s="1" t="s">
        <v>675</v>
      </c>
      <c r="I1385" s="1"/>
    </row>
    <row r="1386" customFormat="false" ht="42" hidden="false" customHeight="true" outlineLevel="0" collapsed="false">
      <c r="A1386" s="1" t="n">
        <v>0</v>
      </c>
      <c r="B1386" s="1" t="n">
        <v>55</v>
      </c>
      <c r="C1386" s="9" t="n">
        <v>14.58</v>
      </c>
      <c r="D1386" s="9" t="n">
        <v>5.56170131604044</v>
      </c>
      <c r="E1386" s="9" t="n">
        <v>2.6215</v>
      </c>
      <c r="F1386" s="9" t="n">
        <f aca="false">IF(OR(C1386="",D1386="",D1386=0),"",C1386/D1386)</f>
        <v>2.6215</v>
      </c>
      <c r="G1386" s="9" t="n">
        <f aca="false">IF(OR(F1386="",E1386=""),"",F1386-E1386)</f>
        <v>0</v>
      </c>
      <c r="H1386" s="1" t="s">
        <v>675</v>
      </c>
      <c r="I1386" s="1"/>
    </row>
    <row r="1387" customFormat="false" ht="42" hidden="false" customHeight="true" outlineLevel="0" collapsed="false">
      <c r="A1387" s="1" t="n">
        <v>5</v>
      </c>
      <c r="B1387" s="1" t="n">
        <v>55</v>
      </c>
      <c r="C1387" s="9" t="n">
        <v>15.34</v>
      </c>
      <c r="D1387" s="9" t="n">
        <v>5.2</v>
      </c>
      <c r="E1387" s="9" t="n">
        <v>2.95</v>
      </c>
      <c r="F1387" s="9" t="n">
        <f aca="false">IF(OR(C1387="",D1387="",D1387=0),"",C1387/D1387)</f>
        <v>2.95</v>
      </c>
      <c r="G1387" s="9" t="n">
        <f aca="false">IF(OR(F1387="",E1387=""),"",F1387-E1387)</f>
        <v>0</v>
      </c>
      <c r="H1387" s="1" t="s">
        <v>675</v>
      </c>
      <c r="I1387" s="1"/>
    </row>
    <row r="1388" customFormat="false" ht="42" hidden="false" customHeight="true" outlineLevel="0" collapsed="false">
      <c r="A1388" s="1" t="n">
        <v>10</v>
      </c>
      <c r="B1388" s="1" t="n">
        <v>55</v>
      </c>
      <c r="C1388" s="9" t="n">
        <v>15.97</v>
      </c>
      <c r="D1388" s="9" t="n">
        <v>5.03785488958991</v>
      </c>
      <c r="E1388" s="9" t="n">
        <v>3.17</v>
      </c>
      <c r="F1388" s="9" t="n">
        <f aca="false">IF(OR(C1388="",D1388="",D1388=0),"",C1388/D1388)</f>
        <v>3.17</v>
      </c>
      <c r="G1388" s="9" t="n">
        <f aca="false">IF(OR(F1388="",E1388=""),"",F1388-E1388)</f>
        <v>0</v>
      </c>
      <c r="H1388" s="1" t="s">
        <v>675</v>
      </c>
      <c r="I1388" s="1"/>
    </row>
    <row r="1389" customFormat="false" ht="42" hidden="false" customHeight="true" outlineLevel="0" collapsed="false">
      <c r="A1389" s="1" t="n">
        <v>15</v>
      </c>
      <c r="B1389" s="1" t="n">
        <v>55</v>
      </c>
      <c r="C1389" s="9" t="n">
        <v>16.72</v>
      </c>
      <c r="D1389" s="9" t="n">
        <v>5.09756097560976</v>
      </c>
      <c r="E1389" s="9" t="n">
        <v>3.28</v>
      </c>
      <c r="F1389" s="9" t="n">
        <f aca="false">IF(OR(C1389="",D1389="",D1389=0),"",C1389/D1389)</f>
        <v>3.28</v>
      </c>
      <c r="G1389" s="9" t="n">
        <f aca="false">IF(OR(F1389="",E1389=""),"",F1389-E1389)</f>
        <v>0</v>
      </c>
      <c r="H1389" s="1" t="s">
        <v>675</v>
      </c>
      <c r="I1389" s="1"/>
    </row>
    <row r="1390" customFormat="false" ht="42" hidden="false" customHeight="true" outlineLevel="0" collapsed="false">
      <c r="A1390" s="1" t="n">
        <v>20</v>
      </c>
      <c r="B1390" s="1" t="n">
        <v>55</v>
      </c>
      <c r="C1390" s="9" t="n">
        <v>17.65</v>
      </c>
      <c r="D1390" s="9" t="n">
        <v>5.26865671641791</v>
      </c>
      <c r="E1390" s="9" t="n">
        <v>3.35</v>
      </c>
      <c r="F1390" s="9" t="n">
        <f aca="false">IF(OR(C1390="",D1390="",D1390=0),"",C1390/D1390)</f>
        <v>3.35</v>
      </c>
      <c r="G1390" s="9" t="n">
        <f aca="false">IF(OR(F1390="",E1390=""),"",F1390-E1390)</f>
        <v>0</v>
      </c>
      <c r="H1390" s="1" t="s">
        <v>675</v>
      </c>
      <c r="I1390" s="1"/>
    </row>
    <row r="1391" customFormat="false" ht="31" hidden="false" customHeight="true" outlineLevel="0" collapsed="false">
      <c r="A1391" s="10" t="s">
        <v>676</v>
      </c>
      <c r="B1391" s="10" t="s">
        <v>676</v>
      </c>
      <c r="C1391" s="10" t="s">
        <v>676</v>
      </c>
      <c r="D1391" s="10" t="s">
        <v>676</v>
      </c>
      <c r="E1391" s="10" t="s">
        <v>676</v>
      </c>
      <c r="F1391" s="10" t="s">
        <v>676</v>
      </c>
      <c r="G1391" s="10" t="s">
        <v>676</v>
      </c>
      <c r="H1391" s="10" t="s">
        <v>676</v>
      </c>
      <c r="I1391" s="1"/>
    </row>
    <row r="1392" customFormat="false" ht="38" hidden="false" customHeight="true" outlineLevel="0" collapsed="false">
      <c r="A1392" s="11" t="s">
        <v>710</v>
      </c>
      <c r="B1392" s="11" t="s">
        <v>710</v>
      </c>
      <c r="C1392" s="11" t="s">
        <v>710</v>
      </c>
      <c r="D1392" s="11" t="s">
        <v>710</v>
      </c>
      <c r="E1392" s="11" t="s">
        <v>755</v>
      </c>
      <c r="F1392" s="11" t="s">
        <v>755</v>
      </c>
      <c r="G1392" s="11" t="s">
        <v>755</v>
      </c>
      <c r="H1392" s="11" t="s">
        <v>679</v>
      </c>
      <c r="I1392" s="11" t="s">
        <v>679</v>
      </c>
    </row>
    <row r="1393" customFormat="false" ht="38" hidden="false" customHeight="true" outlineLevel="0" collapsed="false">
      <c r="A1393" s="11" t="s">
        <v>712</v>
      </c>
      <c r="B1393" s="11" t="s">
        <v>712</v>
      </c>
      <c r="C1393" s="11" t="s">
        <v>712</v>
      </c>
      <c r="D1393" s="11" t="s">
        <v>712</v>
      </c>
      <c r="E1393" s="11" t="s">
        <v>756</v>
      </c>
      <c r="F1393" s="11" t="s">
        <v>756</v>
      </c>
      <c r="G1393" s="11" t="s">
        <v>756</v>
      </c>
      <c r="H1393" s="11" t="s">
        <v>679</v>
      </c>
      <c r="I1393" s="11" t="s">
        <v>679</v>
      </c>
    </row>
    <row r="1394" customFormat="false" ht="38" hidden="false" customHeight="true" outlineLevel="0" collapsed="false">
      <c r="A1394" s="11" t="s">
        <v>716</v>
      </c>
      <c r="B1394" s="11" t="s">
        <v>716</v>
      </c>
      <c r="C1394" s="11" t="s">
        <v>716</v>
      </c>
      <c r="D1394" s="11" t="s">
        <v>716</v>
      </c>
      <c r="E1394" s="11" t="s">
        <v>757</v>
      </c>
      <c r="F1394" s="11" t="s">
        <v>757</v>
      </c>
      <c r="G1394" s="11" t="s">
        <v>757</v>
      </c>
      <c r="H1394" s="11" t="s">
        <v>679</v>
      </c>
      <c r="I1394" s="11" t="s">
        <v>679</v>
      </c>
    </row>
    <row r="1395" customFormat="false" ht="38" hidden="false" customHeight="true" outlineLevel="0" collapsed="false">
      <c r="A1395" s="11" t="s">
        <v>758</v>
      </c>
      <c r="B1395" s="11" t="s">
        <v>758</v>
      </c>
      <c r="C1395" s="11" t="s">
        <v>758</v>
      </c>
      <c r="D1395" s="11" t="s">
        <v>758</v>
      </c>
      <c r="E1395" s="11" t="s">
        <v>759</v>
      </c>
      <c r="F1395" s="11" t="s">
        <v>759</v>
      </c>
      <c r="G1395" s="11" t="s">
        <v>759</v>
      </c>
      <c r="H1395" s="11" t="s">
        <v>679</v>
      </c>
      <c r="I1395" s="11" t="s">
        <v>679</v>
      </c>
    </row>
    <row r="1396" customFormat="false" ht="38" hidden="false" customHeight="true" outlineLevel="0" collapsed="false">
      <c r="A1396" s="11" t="s">
        <v>718</v>
      </c>
      <c r="B1396" s="11" t="s">
        <v>718</v>
      </c>
      <c r="C1396" s="11" t="s">
        <v>718</v>
      </c>
      <c r="D1396" s="11" t="s">
        <v>718</v>
      </c>
      <c r="E1396" s="11" t="s">
        <v>760</v>
      </c>
      <c r="F1396" s="11" t="s">
        <v>760</v>
      </c>
      <c r="G1396" s="11" t="s">
        <v>760</v>
      </c>
      <c r="H1396" s="11" t="s">
        <v>679</v>
      </c>
      <c r="I1396" s="11" t="s">
        <v>679</v>
      </c>
    </row>
    <row r="1397" customFormat="false" ht="27" hidden="false" customHeight="true" outlineLevel="0" collapsed="false">
      <c r="A1397" s="1"/>
      <c r="B1397" s="1"/>
      <c r="C1397" s="1"/>
      <c r="D1397" s="1"/>
      <c r="E1397" s="1"/>
      <c r="F1397" s="1"/>
      <c r="G1397" s="1"/>
      <c r="H1397" s="1"/>
      <c r="I1397" s="1"/>
    </row>
    <row r="1398" customFormat="false" ht="27" hidden="false" customHeight="true" outlineLevel="0" collapsed="false">
      <c r="A1398" s="1"/>
      <c r="B1398" s="1"/>
      <c r="C1398" s="1"/>
      <c r="D1398" s="1"/>
      <c r="E1398" s="1"/>
      <c r="F1398" s="1"/>
      <c r="G1398" s="1"/>
      <c r="H1398" s="1"/>
      <c r="I1398" s="1"/>
    </row>
    <row r="1399" customFormat="false" ht="27" hidden="false" customHeight="true" outlineLevel="0" collapsed="false">
      <c r="A1399" s="1"/>
      <c r="B1399" s="1"/>
      <c r="C1399" s="1"/>
      <c r="D1399" s="1"/>
      <c r="E1399" s="1"/>
      <c r="F1399" s="1"/>
      <c r="G1399" s="1"/>
      <c r="H1399" s="1"/>
      <c r="I1399" s="1"/>
    </row>
    <row r="1400" customFormat="false" ht="27" hidden="false" customHeight="true" outlineLevel="0" collapsed="false">
      <c r="A1400" s="1"/>
      <c r="B1400" s="1"/>
      <c r="C1400" s="1"/>
      <c r="D1400" s="1"/>
      <c r="E1400" s="1"/>
      <c r="F1400" s="1"/>
      <c r="G1400" s="1"/>
      <c r="H1400" s="1"/>
      <c r="I1400" s="1"/>
    </row>
    <row r="1401" customFormat="false" ht="27" hidden="false" customHeight="true" outlineLevel="0" collapsed="false">
      <c r="A1401" s="1"/>
      <c r="B1401" s="1"/>
      <c r="C1401" s="1"/>
      <c r="D1401" s="1"/>
      <c r="E1401" s="1"/>
      <c r="F1401" s="1"/>
      <c r="G1401" s="1"/>
      <c r="H1401" s="1"/>
      <c r="I1401" s="1"/>
    </row>
    <row r="1402" customFormat="false" ht="35" hidden="false" customHeight="true" outlineLevel="0" collapsed="false">
      <c r="A1402" s="2" t="s">
        <v>761</v>
      </c>
      <c r="B1402" s="2" t="s">
        <v>761</v>
      </c>
      <c r="C1402" s="2" t="s">
        <v>761</v>
      </c>
      <c r="D1402" s="2" t="s">
        <v>761</v>
      </c>
      <c r="E1402" s="2" t="s">
        <v>761</v>
      </c>
      <c r="F1402" s="2" t="s">
        <v>761</v>
      </c>
      <c r="G1402" s="2" t="s">
        <v>761</v>
      </c>
      <c r="H1402" s="2" t="s">
        <v>761</v>
      </c>
      <c r="I1402" s="3" t="str">
        <f aca="false">HYPERLINK("#'Главная'!A23","На главную")</f>
        <v>На главную</v>
      </c>
    </row>
    <row r="1403" customFormat="false" ht="28" hidden="false" customHeight="true" outlineLevel="0" collapsed="false">
      <c r="A1403" s="4" t="s">
        <v>206</v>
      </c>
      <c r="B1403" s="4" t="s">
        <v>206</v>
      </c>
      <c r="C1403" s="4" t="s">
        <v>206</v>
      </c>
      <c r="D1403" s="4" t="s">
        <v>206</v>
      </c>
      <c r="E1403" s="4" t="s">
        <v>206</v>
      </c>
      <c r="F1403" s="4" t="s">
        <v>206</v>
      </c>
      <c r="G1403" s="4" t="s">
        <v>206</v>
      </c>
      <c r="H1403" s="4" t="s">
        <v>206</v>
      </c>
      <c r="I1403" s="4" t="s">
        <v>206</v>
      </c>
    </row>
    <row r="1404" customFormat="false" ht="27" hidden="false" customHeight="true" outlineLevel="0" collapsed="false">
      <c r="A1404" s="3" t="str">
        <f aca="false">HYPERLINK("#'Главная'!A23","Список моделей")</f>
        <v>Список моделей</v>
      </c>
      <c r="B1404" s="1"/>
      <c r="C1404" s="3" t="str">
        <f aca="false">HYPERLINK("#'Данные моделей'!A1405","Характеристики")</f>
        <v>Характеристики</v>
      </c>
      <c r="D1404" s="1"/>
      <c r="E1404" s="1"/>
      <c r="F1404" s="3" t="str">
        <f aca="false">HYPERLINK("#'Данные моделей'!A1441","Рабочие точки")</f>
        <v>Рабочие точки</v>
      </c>
      <c r="G1404" s="1"/>
      <c r="H1404" s="3" t="str">
        <f aca="false">HYPERLINK("#'Данные моделей'!A1477","Карты")</f>
        <v>Карты</v>
      </c>
      <c r="I1404" s="1"/>
    </row>
    <row r="1405" customFormat="false" ht="31" hidden="false" customHeight="true" outlineLevel="0" collapsed="false">
      <c r="A1405" s="10" t="s">
        <v>9</v>
      </c>
      <c r="B1405" s="10" t="s">
        <v>9</v>
      </c>
      <c r="C1405" s="10" t="s">
        <v>9</v>
      </c>
      <c r="D1405" s="10" t="s">
        <v>9</v>
      </c>
      <c r="E1405" s="10" t="s">
        <v>9</v>
      </c>
      <c r="F1405" s="10" t="s">
        <v>9</v>
      </c>
      <c r="G1405" s="10" t="s">
        <v>9</v>
      </c>
      <c r="H1405" s="10" t="s">
        <v>9</v>
      </c>
      <c r="I1405" s="1"/>
    </row>
    <row r="1406" customFormat="false" ht="28" hidden="false" customHeight="true" outlineLevel="0" collapsed="false">
      <c r="A1406" s="11" t="s">
        <v>207</v>
      </c>
      <c r="B1406" s="11" t="s">
        <v>207</v>
      </c>
      <c r="C1406" s="11" t="s">
        <v>207</v>
      </c>
      <c r="D1406" s="11" t="s">
        <v>207</v>
      </c>
      <c r="E1406" s="11" t="s">
        <v>602</v>
      </c>
      <c r="F1406" s="11" t="s">
        <v>602</v>
      </c>
      <c r="G1406" s="11" t="s">
        <v>602</v>
      </c>
      <c r="H1406" s="11"/>
      <c r="I1406" s="11"/>
    </row>
    <row r="1407" customFormat="false" ht="28" hidden="false" customHeight="true" outlineLevel="0" collapsed="false">
      <c r="A1407" s="11" t="s">
        <v>8</v>
      </c>
      <c r="B1407" s="11" t="s">
        <v>8</v>
      </c>
      <c r="C1407" s="11" t="s">
        <v>8</v>
      </c>
      <c r="D1407" s="11" t="s">
        <v>8</v>
      </c>
      <c r="E1407" s="11" t="s">
        <v>16</v>
      </c>
      <c r="F1407" s="11" t="s">
        <v>16</v>
      </c>
      <c r="G1407" s="11" t="s">
        <v>16</v>
      </c>
      <c r="H1407" s="11"/>
      <c r="I1407" s="11"/>
    </row>
    <row r="1408" customFormat="false" ht="28" hidden="false" customHeight="true" outlineLevel="0" collapsed="false">
      <c r="A1408" s="11" t="s">
        <v>209</v>
      </c>
      <c r="B1408" s="11" t="s">
        <v>209</v>
      </c>
      <c r="C1408" s="11" t="s">
        <v>209</v>
      </c>
      <c r="D1408" s="11" t="s">
        <v>209</v>
      </c>
      <c r="E1408" s="11" t="s">
        <v>762</v>
      </c>
      <c r="F1408" s="11" t="s">
        <v>762</v>
      </c>
      <c r="G1408" s="11" t="s">
        <v>762</v>
      </c>
      <c r="H1408" s="11"/>
      <c r="I1408" s="11"/>
    </row>
    <row r="1409" customFormat="false" ht="28" hidden="false" customHeight="true" outlineLevel="0" collapsed="false">
      <c r="A1409" s="11" t="s">
        <v>211</v>
      </c>
      <c r="B1409" s="11" t="s">
        <v>211</v>
      </c>
      <c r="C1409" s="11" t="s">
        <v>211</v>
      </c>
      <c r="D1409" s="11" t="s">
        <v>211</v>
      </c>
      <c r="E1409" s="11" t="n">
        <v>150</v>
      </c>
      <c r="F1409" s="11" t="n">
        <v>150</v>
      </c>
      <c r="G1409" s="11" t="n">
        <v>150</v>
      </c>
      <c r="H1409" s="11"/>
      <c r="I1409" s="11"/>
    </row>
    <row r="1410" customFormat="false" ht="28" hidden="false" customHeight="true" outlineLevel="0" collapsed="false">
      <c r="A1410" s="11" t="s">
        <v>8</v>
      </c>
      <c r="B1410" s="11" t="s">
        <v>8</v>
      </c>
      <c r="C1410" s="11" t="s">
        <v>8</v>
      </c>
      <c r="D1410" s="11" t="s">
        <v>8</v>
      </c>
      <c r="E1410" s="11" t="s">
        <v>16</v>
      </c>
      <c r="F1410" s="11" t="s">
        <v>16</v>
      </c>
      <c r="G1410" s="11" t="s">
        <v>16</v>
      </c>
      <c r="H1410" s="11"/>
      <c r="I1410" s="11"/>
    </row>
    <row r="1411" customFormat="false" ht="28" hidden="false" customHeight="true" outlineLevel="0" collapsed="false">
      <c r="A1411" s="11" t="s">
        <v>212</v>
      </c>
      <c r="B1411" s="11" t="s">
        <v>212</v>
      </c>
      <c r="C1411" s="11" t="s">
        <v>212</v>
      </c>
      <c r="D1411" s="11" t="s">
        <v>212</v>
      </c>
      <c r="E1411" s="11" t="n">
        <v>7.5</v>
      </c>
      <c r="F1411" s="11" t="n">
        <v>7.5</v>
      </c>
      <c r="G1411" s="11" t="n">
        <v>7.5</v>
      </c>
      <c r="H1411" s="11"/>
      <c r="I1411" s="11"/>
    </row>
    <row r="1412" customFormat="false" ht="28" hidden="false" customHeight="true" outlineLevel="0" collapsed="false">
      <c r="A1412" s="11" t="s">
        <v>213</v>
      </c>
      <c r="B1412" s="11" t="s">
        <v>213</v>
      </c>
      <c r="C1412" s="11" t="s">
        <v>213</v>
      </c>
      <c r="D1412" s="11" t="s">
        <v>213</v>
      </c>
      <c r="E1412" s="11" t="n">
        <v>32</v>
      </c>
      <c r="F1412" s="11" t="n">
        <v>32</v>
      </c>
      <c r="G1412" s="11" t="n">
        <v>32</v>
      </c>
      <c r="H1412" s="11"/>
      <c r="I1412" s="11"/>
    </row>
    <row r="1413" customFormat="false" ht="28" hidden="false" customHeight="true" outlineLevel="0" collapsed="false">
      <c r="A1413" s="11" t="s">
        <v>214</v>
      </c>
      <c r="B1413" s="11" t="s">
        <v>214</v>
      </c>
      <c r="C1413" s="11" t="s">
        <v>214</v>
      </c>
      <c r="D1413" s="11" t="s">
        <v>214</v>
      </c>
      <c r="E1413" s="11" t="s">
        <v>604</v>
      </c>
      <c r="F1413" s="11" t="s">
        <v>604</v>
      </c>
      <c r="G1413" s="11" t="s">
        <v>604</v>
      </c>
      <c r="H1413" s="11"/>
      <c r="I1413" s="11"/>
    </row>
    <row r="1414" customFormat="false" ht="28" hidden="false" customHeight="true" outlineLevel="0" collapsed="false">
      <c r="A1414" s="11" t="s">
        <v>216</v>
      </c>
      <c r="B1414" s="11" t="s">
        <v>216</v>
      </c>
      <c r="C1414" s="11" t="s">
        <v>216</v>
      </c>
      <c r="D1414" s="11" t="s">
        <v>216</v>
      </c>
      <c r="E1414" s="11" t="n">
        <v>2.75</v>
      </c>
      <c r="F1414" s="11" t="n">
        <v>2.75</v>
      </c>
      <c r="G1414" s="11" t="n">
        <v>2.75</v>
      </c>
      <c r="H1414" s="11"/>
      <c r="I1414" s="11"/>
    </row>
    <row r="1415" customFormat="false" ht="28" hidden="false" customHeight="true" outlineLevel="0" collapsed="false">
      <c r="A1415" s="11" t="s">
        <v>217</v>
      </c>
      <c r="B1415" s="11" t="s">
        <v>217</v>
      </c>
      <c r="C1415" s="11" t="s">
        <v>217</v>
      </c>
      <c r="D1415" s="11" t="s">
        <v>217</v>
      </c>
      <c r="E1415" s="11" t="s">
        <v>605</v>
      </c>
      <c r="F1415" s="11" t="s">
        <v>605</v>
      </c>
      <c r="G1415" s="11" t="s">
        <v>605</v>
      </c>
      <c r="H1415" s="11"/>
      <c r="I1415" s="11"/>
    </row>
    <row r="1416" customFormat="false" ht="28" hidden="false" customHeight="true" outlineLevel="0" collapsed="false">
      <c r="A1416" s="11" t="s">
        <v>219</v>
      </c>
      <c r="B1416" s="11" t="s">
        <v>219</v>
      </c>
      <c r="C1416" s="11" t="s">
        <v>219</v>
      </c>
      <c r="D1416" s="11" t="s">
        <v>219</v>
      </c>
      <c r="E1416" s="11" t="s">
        <v>606</v>
      </c>
      <c r="F1416" s="11" t="s">
        <v>606</v>
      </c>
      <c r="G1416" s="11" t="s">
        <v>606</v>
      </c>
      <c r="H1416" s="11"/>
      <c r="I1416" s="11"/>
    </row>
    <row r="1417" customFormat="false" ht="28" hidden="false" customHeight="true" outlineLevel="0" collapsed="false">
      <c r="A1417" s="11" t="s">
        <v>221</v>
      </c>
      <c r="B1417" s="11" t="s">
        <v>221</v>
      </c>
      <c r="C1417" s="11" t="s">
        <v>221</v>
      </c>
      <c r="D1417" s="11" t="s">
        <v>221</v>
      </c>
      <c r="E1417" s="11" t="s">
        <v>762</v>
      </c>
      <c r="F1417" s="11" t="s">
        <v>762</v>
      </c>
      <c r="G1417" s="11" t="s">
        <v>762</v>
      </c>
      <c r="H1417" s="11"/>
      <c r="I1417" s="11"/>
    </row>
    <row r="1418" customFormat="false" ht="28" hidden="false" customHeight="true" outlineLevel="0" collapsed="false">
      <c r="A1418" s="11" t="s">
        <v>222</v>
      </c>
      <c r="B1418" s="11" t="s">
        <v>222</v>
      </c>
      <c r="C1418" s="11" t="s">
        <v>222</v>
      </c>
      <c r="D1418" s="11" t="s">
        <v>222</v>
      </c>
      <c r="E1418" s="11" t="n">
        <v>150</v>
      </c>
      <c r="F1418" s="11" t="n">
        <v>150</v>
      </c>
      <c r="G1418" s="11" t="n">
        <v>150</v>
      </c>
      <c r="H1418" s="11"/>
      <c r="I1418" s="11"/>
    </row>
    <row r="1419" customFormat="false" ht="28" hidden="false" customHeight="true" outlineLevel="0" collapsed="false">
      <c r="A1419" s="11" t="s">
        <v>223</v>
      </c>
      <c r="B1419" s="11" t="s">
        <v>223</v>
      </c>
      <c r="C1419" s="11" t="s">
        <v>223</v>
      </c>
      <c r="D1419" s="11" t="s">
        <v>223</v>
      </c>
      <c r="E1419" s="11" t="n">
        <v>16.52</v>
      </c>
      <c r="F1419" s="11" t="n">
        <v>16.52</v>
      </c>
      <c r="G1419" s="11" t="n">
        <v>16.52</v>
      </c>
      <c r="H1419" s="11"/>
      <c r="I1419" s="11"/>
    </row>
    <row r="1420" customFormat="false" ht="28" hidden="false" customHeight="true" outlineLevel="0" collapsed="false">
      <c r="A1420" s="11" t="s">
        <v>224</v>
      </c>
      <c r="B1420" s="11" t="s">
        <v>224</v>
      </c>
      <c r="C1420" s="11" t="s">
        <v>224</v>
      </c>
      <c r="D1420" s="11" t="s">
        <v>224</v>
      </c>
      <c r="E1420" s="11" t="s">
        <v>722</v>
      </c>
      <c r="F1420" s="11" t="s">
        <v>722</v>
      </c>
      <c r="G1420" s="11" t="s">
        <v>722</v>
      </c>
      <c r="H1420" s="11"/>
      <c r="I1420" s="11"/>
    </row>
    <row r="1421" customFormat="false" ht="28" hidden="false" customHeight="true" outlineLevel="0" collapsed="false">
      <c r="A1421" s="11" t="s">
        <v>226</v>
      </c>
      <c r="B1421" s="11" t="s">
        <v>226</v>
      </c>
      <c r="C1421" s="11" t="s">
        <v>226</v>
      </c>
      <c r="D1421" s="11" t="s">
        <v>226</v>
      </c>
      <c r="E1421" s="11" t="n">
        <v>4.55</v>
      </c>
      <c r="F1421" s="11" t="n">
        <v>4.55</v>
      </c>
      <c r="G1421" s="11" t="n">
        <v>4.55</v>
      </c>
      <c r="H1421" s="11"/>
      <c r="I1421" s="11"/>
    </row>
    <row r="1422" customFormat="false" ht="28" hidden="false" customHeight="true" outlineLevel="0" collapsed="false">
      <c r="A1422" s="11" t="s">
        <v>227</v>
      </c>
      <c r="B1422" s="11" t="s">
        <v>227</v>
      </c>
      <c r="C1422" s="11" t="s">
        <v>227</v>
      </c>
      <c r="D1422" s="11" t="s">
        <v>227</v>
      </c>
      <c r="E1422" s="11" t="s">
        <v>228</v>
      </c>
      <c r="F1422" s="11" t="s">
        <v>228</v>
      </c>
      <c r="G1422" s="11" t="s">
        <v>228</v>
      </c>
      <c r="H1422" s="11"/>
      <c r="I1422" s="11"/>
    </row>
    <row r="1423" customFormat="false" ht="28" hidden="false" customHeight="true" outlineLevel="0" collapsed="false">
      <c r="A1423" s="11" t="s">
        <v>229</v>
      </c>
      <c r="B1423" s="11" t="s">
        <v>229</v>
      </c>
      <c r="C1423" s="11" t="s">
        <v>229</v>
      </c>
      <c r="D1423" s="11" t="s">
        <v>229</v>
      </c>
      <c r="E1423" s="11" t="n">
        <v>47</v>
      </c>
      <c r="F1423" s="11" t="n">
        <v>47</v>
      </c>
      <c r="G1423" s="11" t="n">
        <v>47</v>
      </c>
      <c r="H1423" s="11"/>
      <c r="I1423" s="11"/>
    </row>
    <row r="1424" customFormat="false" ht="28" hidden="false" customHeight="true" outlineLevel="0" collapsed="false">
      <c r="A1424" s="11" t="s">
        <v>230</v>
      </c>
      <c r="B1424" s="11" t="s">
        <v>230</v>
      </c>
      <c r="C1424" s="11" t="s">
        <v>230</v>
      </c>
      <c r="D1424" s="11" t="s">
        <v>230</v>
      </c>
      <c r="E1424" s="11" t="n">
        <v>37.5</v>
      </c>
      <c r="F1424" s="11" t="n">
        <v>37.5</v>
      </c>
      <c r="G1424" s="11" t="n">
        <v>37.5</v>
      </c>
      <c r="H1424" s="11"/>
      <c r="I1424" s="11"/>
    </row>
    <row r="1425" customFormat="false" ht="28" hidden="false" customHeight="true" outlineLevel="0" collapsed="false">
      <c r="A1425" s="11" t="s">
        <v>231</v>
      </c>
      <c r="B1425" s="11" t="s">
        <v>231</v>
      </c>
      <c r="C1425" s="11" t="s">
        <v>231</v>
      </c>
      <c r="D1425" s="11" t="s">
        <v>231</v>
      </c>
      <c r="E1425" s="11" t="n">
        <v>33</v>
      </c>
      <c r="F1425" s="11" t="n">
        <v>33</v>
      </c>
      <c r="G1425" s="11" t="n">
        <v>33</v>
      </c>
      <c r="H1425" s="11"/>
      <c r="I1425" s="11"/>
    </row>
    <row r="1426" customFormat="false" ht="28" hidden="false" customHeight="true" outlineLevel="0" collapsed="false">
      <c r="A1426" s="11" t="s">
        <v>232</v>
      </c>
      <c r="B1426" s="11" t="s">
        <v>232</v>
      </c>
      <c r="C1426" s="11" t="s">
        <v>232</v>
      </c>
      <c r="D1426" s="11" t="s">
        <v>232</v>
      </c>
      <c r="E1426" s="11" t="n">
        <v>61</v>
      </c>
      <c r="F1426" s="11" t="n">
        <v>61</v>
      </c>
      <c r="G1426" s="11" t="n">
        <v>61</v>
      </c>
      <c r="H1426" s="11"/>
      <c r="I1426" s="11"/>
    </row>
    <row r="1427" customFormat="false" ht="28" hidden="false" customHeight="true" outlineLevel="0" collapsed="false">
      <c r="A1427" s="11" t="s">
        <v>233</v>
      </c>
      <c r="B1427" s="11" t="s">
        <v>233</v>
      </c>
      <c r="C1427" s="11" t="s">
        <v>233</v>
      </c>
      <c r="D1427" s="11" t="s">
        <v>233</v>
      </c>
      <c r="E1427" s="11" t="n">
        <v>16</v>
      </c>
      <c r="F1427" s="11" t="n">
        <v>16</v>
      </c>
      <c r="G1427" s="11" t="n">
        <v>16</v>
      </c>
      <c r="H1427" s="11"/>
      <c r="I1427" s="11"/>
    </row>
    <row r="1428" customFormat="false" ht="28" hidden="false" customHeight="true" outlineLevel="0" collapsed="false">
      <c r="A1428" s="11" t="s">
        <v>234</v>
      </c>
      <c r="B1428" s="11" t="s">
        <v>234</v>
      </c>
      <c r="C1428" s="11" t="s">
        <v>234</v>
      </c>
      <c r="D1428" s="11" t="s">
        <v>234</v>
      </c>
      <c r="E1428" s="11" t="s">
        <v>309</v>
      </c>
      <c r="F1428" s="11" t="s">
        <v>309</v>
      </c>
      <c r="G1428" s="11" t="s">
        <v>309</v>
      </c>
      <c r="H1428" s="11"/>
      <c r="I1428" s="11"/>
    </row>
    <row r="1429" customFormat="false" ht="28" hidden="false" customHeight="true" outlineLevel="0" collapsed="false">
      <c r="A1429" s="11" t="s">
        <v>236</v>
      </c>
      <c r="B1429" s="11" t="s">
        <v>236</v>
      </c>
      <c r="C1429" s="11" t="s">
        <v>236</v>
      </c>
      <c r="D1429" s="11" t="s">
        <v>236</v>
      </c>
      <c r="E1429" s="11" t="n">
        <v>3.71</v>
      </c>
      <c r="F1429" s="11" t="n">
        <v>3.71</v>
      </c>
      <c r="G1429" s="11" t="n">
        <v>3.71</v>
      </c>
      <c r="H1429" s="11"/>
      <c r="I1429" s="11"/>
    </row>
    <row r="1430" customFormat="false" ht="28" hidden="false" customHeight="true" outlineLevel="0" collapsed="false">
      <c r="A1430" s="11" t="s">
        <v>237</v>
      </c>
      <c r="B1430" s="11" t="s">
        <v>237</v>
      </c>
      <c r="C1430" s="11" t="s">
        <v>237</v>
      </c>
      <c r="D1430" s="11" t="s">
        <v>237</v>
      </c>
      <c r="E1430" s="11" t="s">
        <v>238</v>
      </c>
      <c r="F1430" s="11" t="s">
        <v>238</v>
      </c>
      <c r="G1430" s="11" t="s">
        <v>238</v>
      </c>
      <c r="H1430" s="11"/>
      <c r="I1430" s="11"/>
    </row>
    <row r="1431" customFormat="false" ht="28" hidden="false" customHeight="true" outlineLevel="0" collapsed="false">
      <c r="A1431" s="11" t="s">
        <v>239</v>
      </c>
      <c r="B1431" s="11" t="s">
        <v>239</v>
      </c>
      <c r="C1431" s="11" t="s">
        <v>239</v>
      </c>
      <c r="D1431" s="11" t="s">
        <v>239</v>
      </c>
      <c r="E1431" s="11" t="n">
        <v>48</v>
      </c>
      <c r="F1431" s="11" t="n">
        <v>48</v>
      </c>
      <c r="G1431" s="11" t="n">
        <v>48</v>
      </c>
      <c r="H1431" s="11"/>
      <c r="I1431" s="11"/>
    </row>
    <row r="1432" customFormat="false" ht="28" hidden="false" customHeight="true" outlineLevel="0" collapsed="false">
      <c r="A1432" s="11" t="s">
        <v>240</v>
      </c>
      <c r="B1432" s="11" t="s">
        <v>240</v>
      </c>
      <c r="C1432" s="11" t="s">
        <v>240</v>
      </c>
      <c r="D1432" s="11" t="s">
        <v>240</v>
      </c>
      <c r="E1432" s="11" t="n">
        <v>38.5</v>
      </c>
      <c r="F1432" s="11" t="n">
        <v>38.5</v>
      </c>
      <c r="G1432" s="11" t="n">
        <v>38.5</v>
      </c>
      <c r="H1432" s="11"/>
      <c r="I1432" s="11"/>
    </row>
    <row r="1433" customFormat="false" ht="28" hidden="false" customHeight="true" outlineLevel="0" collapsed="false">
      <c r="A1433" s="11" t="s">
        <v>241</v>
      </c>
      <c r="B1433" s="11" t="s">
        <v>241</v>
      </c>
      <c r="C1433" s="11" t="s">
        <v>241</v>
      </c>
      <c r="D1433" s="11" t="s">
        <v>241</v>
      </c>
      <c r="E1433" s="11" t="n">
        <v>34</v>
      </c>
      <c r="F1433" s="11" t="n">
        <v>34</v>
      </c>
      <c r="G1433" s="11" t="n">
        <v>34</v>
      </c>
      <c r="H1433" s="11"/>
      <c r="I1433" s="11"/>
    </row>
    <row r="1434" customFormat="false" ht="28" hidden="false" customHeight="true" outlineLevel="0" collapsed="false">
      <c r="A1434" s="11" t="s">
        <v>242</v>
      </c>
      <c r="B1434" s="11" t="s">
        <v>242</v>
      </c>
      <c r="C1434" s="11" t="s">
        <v>242</v>
      </c>
      <c r="D1434" s="11" t="s">
        <v>242</v>
      </c>
      <c r="E1434" s="11" t="n">
        <v>62</v>
      </c>
      <c r="F1434" s="11" t="n">
        <v>62</v>
      </c>
      <c r="G1434" s="11" t="n">
        <v>62</v>
      </c>
      <c r="H1434" s="11"/>
      <c r="I1434" s="11"/>
    </row>
    <row r="1435" customFormat="false" ht="28" hidden="false" customHeight="true" outlineLevel="0" collapsed="false">
      <c r="A1435" s="11" t="s">
        <v>243</v>
      </c>
      <c r="B1435" s="11" t="s">
        <v>243</v>
      </c>
      <c r="C1435" s="11" t="s">
        <v>243</v>
      </c>
      <c r="D1435" s="11" t="s">
        <v>243</v>
      </c>
      <c r="E1435" s="11" t="n">
        <v>2.8</v>
      </c>
      <c r="F1435" s="11" t="n">
        <v>2.8</v>
      </c>
      <c r="G1435" s="11" t="n">
        <v>2.8</v>
      </c>
      <c r="H1435" s="11"/>
      <c r="I1435" s="11"/>
    </row>
    <row r="1436" customFormat="false" ht="28" hidden="false" customHeight="true" outlineLevel="0" collapsed="false">
      <c r="A1436" s="11" t="s">
        <v>244</v>
      </c>
      <c r="B1436" s="11" t="s">
        <v>244</v>
      </c>
      <c r="C1436" s="11" t="s">
        <v>244</v>
      </c>
      <c r="D1436" s="11" t="s">
        <v>244</v>
      </c>
      <c r="E1436" s="11" t="n">
        <v>30</v>
      </c>
      <c r="F1436" s="11" t="n">
        <v>30</v>
      </c>
      <c r="G1436" s="11" t="n">
        <v>30</v>
      </c>
      <c r="H1436" s="11"/>
      <c r="I1436" s="11"/>
    </row>
    <row r="1437" customFormat="false" ht="28" hidden="false" customHeight="true" outlineLevel="0" collapsed="false">
      <c r="A1437" s="11" t="s">
        <v>245</v>
      </c>
      <c r="B1437" s="11" t="s">
        <v>245</v>
      </c>
      <c r="C1437" s="11" t="s">
        <v>245</v>
      </c>
      <c r="D1437" s="11" t="s">
        <v>245</v>
      </c>
      <c r="E1437" s="11" t="s">
        <v>246</v>
      </c>
      <c r="F1437" s="11" t="s">
        <v>246</v>
      </c>
      <c r="G1437" s="11" t="s">
        <v>246</v>
      </c>
      <c r="H1437" s="11"/>
      <c r="I1437" s="11"/>
    </row>
    <row r="1438" customFormat="false" ht="28" hidden="false" customHeight="true" outlineLevel="0" collapsed="false">
      <c r="A1438" s="11" t="s">
        <v>608</v>
      </c>
      <c r="B1438" s="11" t="s">
        <v>608</v>
      </c>
      <c r="C1438" s="11" t="s">
        <v>608</v>
      </c>
      <c r="D1438" s="11" t="s">
        <v>608</v>
      </c>
      <c r="E1438" s="11" t="s">
        <v>763</v>
      </c>
      <c r="F1438" s="11" t="s">
        <v>763</v>
      </c>
      <c r="G1438" s="11" t="s">
        <v>763</v>
      </c>
      <c r="H1438" s="11"/>
      <c r="I1438" s="11"/>
    </row>
    <row r="1439" customFormat="false" ht="28" hidden="false" customHeight="true" outlineLevel="0" collapsed="false">
      <c r="A1439" s="11" t="s">
        <v>610</v>
      </c>
      <c r="B1439" s="11" t="s">
        <v>610</v>
      </c>
      <c r="C1439" s="11" t="s">
        <v>610</v>
      </c>
      <c r="D1439" s="11" t="s">
        <v>610</v>
      </c>
      <c r="E1439" s="11" t="s">
        <v>764</v>
      </c>
      <c r="F1439" s="11" t="s">
        <v>764</v>
      </c>
      <c r="G1439" s="11" t="s">
        <v>764</v>
      </c>
      <c r="H1439" s="11"/>
      <c r="I1439" s="11"/>
    </row>
    <row r="1440" customFormat="false" ht="27" hidden="false" customHeight="true" outlineLevel="0" collapsed="false">
      <c r="A1440" s="1"/>
      <c r="B1440" s="1"/>
      <c r="C1440" s="1"/>
      <c r="D1440" s="1"/>
      <c r="E1440" s="1"/>
      <c r="F1440" s="1"/>
      <c r="G1440" s="1"/>
      <c r="H1440" s="1"/>
      <c r="I1440" s="1"/>
    </row>
    <row r="1441" customFormat="false" ht="31" hidden="false" customHeight="true" outlineLevel="0" collapsed="false">
      <c r="A1441" s="10" t="s">
        <v>250</v>
      </c>
      <c r="B1441" s="10" t="s">
        <v>250</v>
      </c>
      <c r="C1441" s="10" t="s">
        <v>250</v>
      </c>
      <c r="D1441" s="10" t="s">
        <v>250</v>
      </c>
      <c r="E1441" s="10" t="s">
        <v>250</v>
      </c>
      <c r="F1441" s="10" t="s">
        <v>250</v>
      </c>
      <c r="G1441" s="10" t="s">
        <v>250</v>
      </c>
      <c r="H1441" s="10" t="s">
        <v>250</v>
      </c>
      <c r="I1441" s="3" t="str">
        <f aca="false">HYPERLINK("#'Главная'!A23","На главную")</f>
        <v>На главную</v>
      </c>
    </row>
    <row r="1442" customFormat="false" ht="34" hidden="false" customHeight="true" outlineLevel="0" collapsed="false">
      <c r="A1442" s="12" t="s">
        <v>251</v>
      </c>
      <c r="B1442" s="12" t="s">
        <v>251</v>
      </c>
      <c r="C1442" s="12" t="s">
        <v>251</v>
      </c>
      <c r="D1442" s="12" t="s">
        <v>252</v>
      </c>
      <c r="E1442" s="12" t="s">
        <v>252</v>
      </c>
      <c r="F1442" s="12" t="s">
        <v>252</v>
      </c>
      <c r="G1442" s="12" t="s">
        <v>253</v>
      </c>
      <c r="H1442" s="12" t="s">
        <v>254</v>
      </c>
      <c r="I1442" s="12" t="s">
        <v>254</v>
      </c>
    </row>
    <row r="1443" customFormat="false" ht="53" hidden="false" customHeight="true" outlineLevel="0" collapsed="false">
      <c r="A1443" s="1" t="s">
        <v>255</v>
      </c>
      <c r="B1443" s="1" t="s">
        <v>255</v>
      </c>
      <c r="C1443" s="1" t="s">
        <v>255</v>
      </c>
      <c r="D1443" s="1" t="s">
        <v>256</v>
      </c>
      <c r="E1443" s="1" t="s">
        <v>256</v>
      </c>
      <c r="F1443" s="1" t="s">
        <v>256</v>
      </c>
      <c r="G1443" s="1" t="s">
        <v>765</v>
      </c>
      <c r="H1443" s="1" t="s">
        <v>206</v>
      </c>
      <c r="I1443" s="1" t="s">
        <v>206</v>
      </c>
    </row>
    <row r="1444" customFormat="false" ht="53" hidden="false" customHeight="true" outlineLevel="0" collapsed="false">
      <c r="A1444" s="1" t="s">
        <v>255</v>
      </c>
      <c r="B1444" s="1" t="s">
        <v>255</v>
      </c>
      <c r="C1444" s="1" t="s">
        <v>255</v>
      </c>
      <c r="D1444" s="1" t="s">
        <v>258</v>
      </c>
      <c r="E1444" s="1" t="s">
        <v>258</v>
      </c>
      <c r="F1444" s="1" t="s">
        <v>258</v>
      </c>
      <c r="G1444" s="1" t="s">
        <v>766</v>
      </c>
      <c r="H1444" s="1" t="s">
        <v>206</v>
      </c>
      <c r="I1444" s="1" t="s">
        <v>206</v>
      </c>
    </row>
    <row r="1445" customFormat="false" ht="53" hidden="false" customHeight="true" outlineLevel="0" collapsed="false">
      <c r="A1445" s="1" t="s">
        <v>255</v>
      </c>
      <c r="B1445" s="1" t="s">
        <v>255</v>
      </c>
      <c r="C1445" s="1" t="s">
        <v>255</v>
      </c>
      <c r="D1445" s="1" t="s">
        <v>260</v>
      </c>
      <c r="E1445" s="1" t="s">
        <v>260</v>
      </c>
      <c r="F1445" s="1" t="s">
        <v>260</v>
      </c>
      <c r="G1445" s="1" t="s">
        <v>387</v>
      </c>
      <c r="H1445" s="1" t="s">
        <v>206</v>
      </c>
      <c r="I1445" s="1" t="s">
        <v>206</v>
      </c>
    </row>
    <row r="1446" customFormat="false" ht="53" hidden="false" customHeight="true" outlineLevel="0" collapsed="false">
      <c r="A1446" s="1" t="s">
        <v>262</v>
      </c>
      <c r="B1446" s="1" t="s">
        <v>262</v>
      </c>
      <c r="C1446" s="1" t="s">
        <v>262</v>
      </c>
      <c r="D1446" s="1" t="s">
        <v>256</v>
      </c>
      <c r="E1446" s="1" t="s">
        <v>256</v>
      </c>
      <c r="F1446" s="1" t="s">
        <v>256</v>
      </c>
      <c r="G1446" s="1" t="s">
        <v>767</v>
      </c>
      <c r="H1446" s="1" t="s">
        <v>206</v>
      </c>
      <c r="I1446" s="1" t="s">
        <v>206</v>
      </c>
    </row>
    <row r="1447" customFormat="false" ht="53" hidden="false" customHeight="true" outlineLevel="0" collapsed="false">
      <c r="A1447" s="1" t="s">
        <v>262</v>
      </c>
      <c r="B1447" s="1" t="s">
        <v>262</v>
      </c>
      <c r="C1447" s="1" t="s">
        <v>262</v>
      </c>
      <c r="D1447" s="1" t="s">
        <v>258</v>
      </c>
      <c r="E1447" s="1" t="s">
        <v>258</v>
      </c>
      <c r="F1447" s="1" t="s">
        <v>258</v>
      </c>
      <c r="G1447" s="1" t="s">
        <v>768</v>
      </c>
      <c r="H1447" s="1" t="s">
        <v>206</v>
      </c>
      <c r="I1447" s="1" t="s">
        <v>206</v>
      </c>
    </row>
    <row r="1448" customFormat="false" ht="53" hidden="false" customHeight="true" outlineLevel="0" collapsed="false">
      <c r="A1448" s="1" t="s">
        <v>262</v>
      </c>
      <c r="B1448" s="1" t="s">
        <v>262</v>
      </c>
      <c r="C1448" s="1" t="s">
        <v>262</v>
      </c>
      <c r="D1448" s="1" t="s">
        <v>260</v>
      </c>
      <c r="E1448" s="1" t="s">
        <v>260</v>
      </c>
      <c r="F1448" s="1" t="s">
        <v>260</v>
      </c>
      <c r="G1448" s="1" t="s">
        <v>390</v>
      </c>
      <c r="H1448" s="1" t="s">
        <v>206</v>
      </c>
      <c r="I1448" s="1" t="s">
        <v>206</v>
      </c>
    </row>
    <row r="1449" customFormat="false" ht="53" hidden="false" customHeight="true" outlineLevel="0" collapsed="false">
      <c r="A1449" s="1" t="s">
        <v>266</v>
      </c>
      <c r="B1449" s="1" t="s">
        <v>266</v>
      </c>
      <c r="C1449" s="1" t="s">
        <v>266</v>
      </c>
      <c r="D1449" s="1" t="s">
        <v>256</v>
      </c>
      <c r="E1449" s="1" t="s">
        <v>256</v>
      </c>
      <c r="F1449" s="1" t="s">
        <v>256</v>
      </c>
      <c r="G1449" s="1" t="s">
        <v>769</v>
      </c>
      <c r="H1449" s="1" t="s">
        <v>206</v>
      </c>
      <c r="I1449" s="1" t="s">
        <v>206</v>
      </c>
    </row>
    <row r="1450" customFormat="false" ht="53" hidden="false" customHeight="true" outlineLevel="0" collapsed="false">
      <c r="A1450" s="1" t="s">
        <v>266</v>
      </c>
      <c r="B1450" s="1" t="s">
        <v>266</v>
      </c>
      <c r="C1450" s="1" t="s">
        <v>266</v>
      </c>
      <c r="D1450" s="1" t="s">
        <v>258</v>
      </c>
      <c r="E1450" s="1" t="s">
        <v>258</v>
      </c>
      <c r="F1450" s="1" t="s">
        <v>258</v>
      </c>
      <c r="G1450" s="1" t="s">
        <v>770</v>
      </c>
      <c r="H1450" s="1" t="s">
        <v>206</v>
      </c>
      <c r="I1450" s="1" t="s">
        <v>206</v>
      </c>
    </row>
    <row r="1451" customFormat="false" ht="53" hidden="false" customHeight="true" outlineLevel="0" collapsed="false">
      <c r="A1451" s="1" t="s">
        <v>266</v>
      </c>
      <c r="B1451" s="1" t="s">
        <v>266</v>
      </c>
      <c r="C1451" s="1" t="s">
        <v>266</v>
      </c>
      <c r="D1451" s="1" t="s">
        <v>260</v>
      </c>
      <c r="E1451" s="1" t="s">
        <v>260</v>
      </c>
      <c r="F1451" s="1" t="s">
        <v>260</v>
      </c>
      <c r="G1451" s="1" t="s">
        <v>393</v>
      </c>
      <c r="H1451" s="1" t="s">
        <v>206</v>
      </c>
      <c r="I1451" s="1" t="s">
        <v>206</v>
      </c>
    </row>
    <row r="1452" customFormat="false" ht="53" hidden="false" customHeight="true" outlineLevel="0" collapsed="false">
      <c r="A1452" s="1" t="s">
        <v>270</v>
      </c>
      <c r="B1452" s="1" t="s">
        <v>270</v>
      </c>
      <c r="C1452" s="1" t="s">
        <v>270</v>
      </c>
      <c r="D1452" s="1" t="s">
        <v>256</v>
      </c>
      <c r="E1452" s="1" t="s">
        <v>256</v>
      </c>
      <c r="F1452" s="1" t="s">
        <v>256</v>
      </c>
      <c r="G1452" s="1" t="s">
        <v>771</v>
      </c>
      <c r="H1452" s="1" t="s">
        <v>206</v>
      </c>
      <c r="I1452" s="1" t="s">
        <v>206</v>
      </c>
    </row>
    <row r="1453" customFormat="false" ht="53" hidden="false" customHeight="true" outlineLevel="0" collapsed="false">
      <c r="A1453" s="1" t="s">
        <v>270</v>
      </c>
      <c r="B1453" s="1" t="s">
        <v>270</v>
      </c>
      <c r="C1453" s="1" t="s">
        <v>270</v>
      </c>
      <c r="D1453" s="1" t="s">
        <v>258</v>
      </c>
      <c r="E1453" s="1" t="s">
        <v>258</v>
      </c>
      <c r="F1453" s="1" t="s">
        <v>258</v>
      </c>
      <c r="G1453" s="1" t="s">
        <v>772</v>
      </c>
      <c r="H1453" s="1" t="s">
        <v>206</v>
      </c>
      <c r="I1453" s="1" t="s">
        <v>206</v>
      </c>
    </row>
    <row r="1454" customFormat="false" ht="53" hidden="false" customHeight="true" outlineLevel="0" collapsed="false">
      <c r="A1454" s="1" t="s">
        <v>270</v>
      </c>
      <c r="B1454" s="1" t="s">
        <v>270</v>
      </c>
      <c r="C1454" s="1" t="s">
        <v>270</v>
      </c>
      <c r="D1454" s="1" t="s">
        <v>260</v>
      </c>
      <c r="E1454" s="1" t="s">
        <v>260</v>
      </c>
      <c r="F1454" s="1" t="s">
        <v>260</v>
      </c>
      <c r="G1454" s="1" t="s">
        <v>429</v>
      </c>
      <c r="H1454" s="1" t="s">
        <v>206</v>
      </c>
      <c r="I1454" s="1" t="s">
        <v>206</v>
      </c>
    </row>
    <row r="1455" customFormat="false" ht="53" hidden="false" customHeight="true" outlineLevel="0" collapsed="false">
      <c r="A1455" s="1" t="s">
        <v>274</v>
      </c>
      <c r="B1455" s="1" t="s">
        <v>274</v>
      </c>
      <c r="C1455" s="1" t="s">
        <v>274</v>
      </c>
      <c r="D1455" s="1" t="s">
        <v>256</v>
      </c>
      <c r="E1455" s="1" t="s">
        <v>256</v>
      </c>
      <c r="F1455" s="1" t="s">
        <v>256</v>
      </c>
      <c r="G1455" s="1" t="s">
        <v>773</v>
      </c>
      <c r="H1455" s="1" t="s">
        <v>206</v>
      </c>
      <c r="I1455" s="1" t="s">
        <v>206</v>
      </c>
    </row>
    <row r="1456" customFormat="false" ht="53" hidden="false" customHeight="true" outlineLevel="0" collapsed="false">
      <c r="A1456" s="1" t="s">
        <v>274</v>
      </c>
      <c r="B1456" s="1" t="s">
        <v>274</v>
      </c>
      <c r="C1456" s="1" t="s">
        <v>274</v>
      </c>
      <c r="D1456" s="1" t="s">
        <v>258</v>
      </c>
      <c r="E1456" s="1" t="s">
        <v>258</v>
      </c>
      <c r="F1456" s="1" t="s">
        <v>258</v>
      </c>
      <c r="G1456" s="1" t="s">
        <v>774</v>
      </c>
      <c r="H1456" s="1" t="s">
        <v>206</v>
      </c>
      <c r="I1456" s="1" t="s">
        <v>206</v>
      </c>
    </row>
    <row r="1457" customFormat="false" ht="53" hidden="false" customHeight="true" outlineLevel="0" collapsed="false">
      <c r="A1457" s="1" t="s">
        <v>274</v>
      </c>
      <c r="B1457" s="1" t="s">
        <v>274</v>
      </c>
      <c r="C1457" s="1" t="s">
        <v>274</v>
      </c>
      <c r="D1457" s="1" t="s">
        <v>260</v>
      </c>
      <c r="E1457" s="1" t="s">
        <v>260</v>
      </c>
      <c r="F1457" s="1" t="s">
        <v>260</v>
      </c>
      <c r="G1457" s="1" t="s">
        <v>432</v>
      </c>
      <c r="H1457" s="1" t="s">
        <v>206</v>
      </c>
      <c r="I1457" s="1" t="s">
        <v>206</v>
      </c>
    </row>
    <row r="1458" customFormat="false" ht="53" hidden="false" customHeight="true" outlineLevel="0" collapsed="false">
      <c r="A1458" s="1" t="s">
        <v>278</v>
      </c>
      <c r="B1458" s="1" t="s">
        <v>278</v>
      </c>
      <c r="C1458" s="1" t="s">
        <v>278</v>
      </c>
      <c r="D1458" s="1" t="s">
        <v>256</v>
      </c>
      <c r="E1458" s="1" t="s">
        <v>256</v>
      </c>
      <c r="F1458" s="1" t="s">
        <v>256</v>
      </c>
      <c r="G1458" s="1" t="s">
        <v>775</v>
      </c>
      <c r="H1458" s="1" t="s">
        <v>206</v>
      </c>
      <c r="I1458" s="1" t="s">
        <v>206</v>
      </c>
    </row>
    <row r="1459" customFormat="false" ht="53" hidden="false" customHeight="true" outlineLevel="0" collapsed="false">
      <c r="A1459" s="1" t="s">
        <v>278</v>
      </c>
      <c r="B1459" s="1" t="s">
        <v>278</v>
      </c>
      <c r="C1459" s="1" t="s">
        <v>278</v>
      </c>
      <c r="D1459" s="1" t="s">
        <v>258</v>
      </c>
      <c r="E1459" s="1" t="s">
        <v>258</v>
      </c>
      <c r="F1459" s="1" t="s">
        <v>258</v>
      </c>
      <c r="G1459" s="1" t="s">
        <v>776</v>
      </c>
      <c r="H1459" s="1" t="s">
        <v>206</v>
      </c>
      <c r="I1459" s="1" t="s">
        <v>206</v>
      </c>
    </row>
    <row r="1460" customFormat="false" ht="53" hidden="false" customHeight="true" outlineLevel="0" collapsed="false">
      <c r="A1460" s="1" t="s">
        <v>278</v>
      </c>
      <c r="B1460" s="1" t="s">
        <v>278</v>
      </c>
      <c r="C1460" s="1" t="s">
        <v>278</v>
      </c>
      <c r="D1460" s="1" t="s">
        <v>260</v>
      </c>
      <c r="E1460" s="1" t="s">
        <v>260</v>
      </c>
      <c r="F1460" s="1" t="s">
        <v>260</v>
      </c>
      <c r="G1460" s="1" t="s">
        <v>402</v>
      </c>
      <c r="H1460" s="1" t="s">
        <v>206</v>
      </c>
      <c r="I1460" s="1" t="s">
        <v>206</v>
      </c>
    </row>
    <row r="1461" customFormat="false" ht="53" hidden="false" customHeight="true" outlineLevel="0" collapsed="false">
      <c r="A1461" s="1" t="s">
        <v>282</v>
      </c>
      <c r="B1461" s="1" t="s">
        <v>282</v>
      </c>
      <c r="C1461" s="1" t="s">
        <v>282</v>
      </c>
      <c r="D1461" s="1" t="s">
        <v>256</v>
      </c>
      <c r="E1461" s="1" t="s">
        <v>256</v>
      </c>
      <c r="F1461" s="1" t="s">
        <v>256</v>
      </c>
      <c r="G1461" s="1" t="s">
        <v>777</v>
      </c>
      <c r="H1461" s="1" t="s">
        <v>206</v>
      </c>
      <c r="I1461" s="1" t="s">
        <v>206</v>
      </c>
    </row>
    <row r="1462" customFormat="false" ht="53" hidden="false" customHeight="true" outlineLevel="0" collapsed="false">
      <c r="A1462" s="1" t="s">
        <v>282</v>
      </c>
      <c r="B1462" s="1" t="s">
        <v>282</v>
      </c>
      <c r="C1462" s="1" t="s">
        <v>282</v>
      </c>
      <c r="D1462" s="1" t="s">
        <v>258</v>
      </c>
      <c r="E1462" s="1" t="s">
        <v>258</v>
      </c>
      <c r="F1462" s="1" t="s">
        <v>258</v>
      </c>
      <c r="G1462" s="1" t="s">
        <v>778</v>
      </c>
      <c r="H1462" s="1" t="s">
        <v>206</v>
      </c>
      <c r="I1462" s="1" t="s">
        <v>206</v>
      </c>
    </row>
    <row r="1463" customFormat="false" ht="53" hidden="false" customHeight="true" outlineLevel="0" collapsed="false">
      <c r="A1463" s="1" t="s">
        <v>282</v>
      </c>
      <c r="B1463" s="1" t="s">
        <v>282</v>
      </c>
      <c r="C1463" s="1" t="s">
        <v>282</v>
      </c>
      <c r="D1463" s="1" t="s">
        <v>260</v>
      </c>
      <c r="E1463" s="1" t="s">
        <v>260</v>
      </c>
      <c r="F1463" s="1" t="s">
        <v>260</v>
      </c>
      <c r="G1463" s="1" t="s">
        <v>405</v>
      </c>
      <c r="H1463" s="1" t="s">
        <v>206</v>
      </c>
      <c r="I1463" s="1" t="s">
        <v>206</v>
      </c>
    </row>
    <row r="1464" customFormat="false" ht="53" hidden="false" customHeight="true" outlineLevel="0" collapsed="false">
      <c r="A1464" s="1" t="s">
        <v>286</v>
      </c>
      <c r="B1464" s="1" t="s">
        <v>286</v>
      </c>
      <c r="C1464" s="1" t="s">
        <v>286</v>
      </c>
      <c r="D1464" s="1" t="s">
        <v>256</v>
      </c>
      <c r="E1464" s="1" t="s">
        <v>256</v>
      </c>
      <c r="F1464" s="1" t="s">
        <v>256</v>
      </c>
      <c r="G1464" s="1" t="s">
        <v>779</v>
      </c>
      <c r="H1464" s="1" t="s">
        <v>206</v>
      </c>
      <c r="I1464" s="1" t="s">
        <v>206</v>
      </c>
    </row>
    <row r="1465" customFormat="false" ht="53" hidden="false" customHeight="true" outlineLevel="0" collapsed="false">
      <c r="A1465" s="1" t="s">
        <v>286</v>
      </c>
      <c r="B1465" s="1" t="s">
        <v>286</v>
      </c>
      <c r="C1465" s="1" t="s">
        <v>286</v>
      </c>
      <c r="D1465" s="1" t="s">
        <v>258</v>
      </c>
      <c r="E1465" s="1" t="s">
        <v>258</v>
      </c>
      <c r="F1465" s="1" t="s">
        <v>258</v>
      </c>
      <c r="G1465" s="1" t="s">
        <v>780</v>
      </c>
      <c r="H1465" s="1" t="s">
        <v>206</v>
      </c>
      <c r="I1465" s="1" t="s">
        <v>206</v>
      </c>
    </row>
    <row r="1466" customFormat="false" ht="53" hidden="false" customHeight="true" outlineLevel="0" collapsed="false">
      <c r="A1466" s="1" t="s">
        <v>286</v>
      </c>
      <c r="B1466" s="1" t="s">
        <v>286</v>
      </c>
      <c r="C1466" s="1" t="s">
        <v>286</v>
      </c>
      <c r="D1466" s="1" t="s">
        <v>260</v>
      </c>
      <c r="E1466" s="1" t="s">
        <v>260</v>
      </c>
      <c r="F1466" s="1" t="s">
        <v>260</v>
      </c>
      <c r="G1466" s="1" t="s">
        <v>408</v>
      </c>
      <c r="H1466" s="1" t="s">
        <v>206</v>
      </c>
      <c r="I1466" s="1" t="s">
        <v>206</v>
      </c>
    </row>
    <row r="1467" customFormat="false" ht="53" hidden="false" customHeight="true" outlineLevel="0" collapsed="false">
      <c r="A1467" s="1" t="s">
        <v>290</v>
      </c>
      <c r="B1467" s="1" t="s">
        <v>290</v>
      </c>
      <c r="C1467" s="1" t="s">
        <v>290</v>
      </c>
      <c r="D1467" s="1" t="s">
        <v>256</v>
      </c>
      <c r="E1467" s="1" t="s">
        <v>256</v>
      </c>
      <c r="F1467" s="1" t="s">
        <v>256</v>
      </c>
      <c r="G1467" s="1" t="s">
        <v>781</v>
      </c>
      <c r="H1467" s="1" t="s">
        <v>206</v>
      </c>
      <c r="I1467" s="1" t="s">
        <v>206</v>
      </c>
    </row>
    <row r="1468" customFormat="false" ht="53" hidden="false" customHeight="true" outlineLevel="0" collapsed="false">
      <c r="A1468" s="1" t="s">
        <v>290</v>
      </c>
      <c r="B1468" s="1" t="s">
        <v>290</v>
      </c>
      <c r="C1468" s="1" t="s">
        <v>290</v>
      </c>
      <c r="D1468" s="1" t="s">
        <v>292</v>
      </c>
      <c r="E1468" s="1" t="s">
        <v>292</v>
      </c>
      <c r="F1468" s="1" t="s">
        <v>292</v>
      </c>
      <c r="G1468" s="1" t="s">
        <v>782</v>
      </c>
      <c r="H1468" s="1" t="s">
        <v>206</v>
      </c>
      <c r="I1468" s="1" t="s">
        <v>206</v>
      </c>
    </row>
    <row r="1469" customFormat="false" ht="53" hidden="false" customHeight="true" outlineLevel="0" collapsed="false">
      <c r="A1469" s="1" t="s">
        <v>290</v>
      </c>
      <c r="B1469" s="1" t="s">
        <v>290</v>
      </c>
      <c r="C1469" s="1" t="s">
        <v>290</v>
      </c>
      <c r="D1469" s="1" t="s">
        <v>294</v>
      </c>
      <c r="E1469" s="1" t="s">
        <v>294</v>
      </c>
      <c r="F1469" s="1" t="s">
        <v>294</v>
      </c>
      <c r="G1469" s="1" t="s">
        <v>783</v>
      </c>
      <c r="H1469" s="1" t="s">
        <v>206</v>
      </c>
      <c r="I1469" s="1" t="s">
        <v>206</v>
      </c>
    </row>
    <row r="1470" customFormat="false" ht="53" hidden="false" customHeight="true" outlineLevel="0" collapsed="false">
      <c r="A1470" s="1" t="s">
        <v>296</v>
      </c>
      <c r="B1470" s="1" t="s">
        <v>296</v>
      </c>
      <c r="C1470" s="1" t="s">
        <v>296</v>
      </c>
      <c r="D1470" s="1" t="s">
        <v>256</v>
      </c>
      <c r="E1470" s="1" t="s">
        <v>256</v>
      </c>
      <c r="F1470" s="1" t="s">
        <v>256</v>
      </c>
      <c r="G1470" s="1" t="s">
        <v>784</v>
      </c>
      <c r="H1470" s="1" t="s">
        <v>206</v>
      </c>
      <c r="I1470" s="1" t="s">
        <v>206</v>
      </c>
    </row>
    <row r="1471" customFormat="false" ht="53" hidden="false" customHeight="true" outlineLevel="0" collapsed="false">
      <c r="A1471" s="1" t="s">
        <v>296</v>
      </c>
      <c r="B1471" s="1" t="s">
        <v>296</v>
      </c>
      <c r="C1471" s="1" t="s">
        <v>296</v>
      </c>
      <c r="D1471" s="1" t="s">
        <v>258</v>
      </c>
      <c r="E1471" s="1" t="s">
        <v>258</v>
      </c>
      <c r="F1471" s="1" t="s">
        <v>258</v>
      </c>
      <c r="G1471" s="1" t="s">
        <v>785</v>
      </c>
      <c r="H1471" s="1" t="s">
        <v>206</v>
      </c>
      <c r="I1471" s="1" t="s">
        <v>206</v>
      </c>
    </row>
    <row r="1472" customFormat="false" ht="53" hidden="false" customHeight="true" outlineLevel="0" collapsed="false">
      <c r="A1472" s="1" t="s">
        <v>296</v>
      </c>
      <c r="B1472" s="1" t="s">
        <v>296</v>
      </c>
      <c r="C1472" s="1" t="s">
        <v>296</v>
      </c>
      <c r="D1472" s="1" t="s">
        <v>260</v>
      </c>
      <c r="E1472" s="1" t="s">
        <v>260</v>
      </c>
      <c r="F1472" s="1" t="s">
        <v>260</v>
      </c>
      <c r="G1472" s="1" t="s">
        <v>786</v>
      </c>
      <c r="H1472" s="1" t="s">
        <v>206</v>
      </c>
      <c r="I1472" s="1" t="s">
        <v>206</v>
      </c>
    </row>
    <row r="1473" customFormat="false" ht="53" hidden="false" customHeight="true" outlineLevel="0" collapsed="false">
      <c r="A1473" s="1" t="s">
        <v>300</v>
      </c>
      <c r="B1473" s="1" t="s">
        <v>300</v>
      </c>
      <c r="C1473" s="1" t="s">
        <v>300</v>
      </c>
      <c r="D1473" s="1" t="s">
        <v>256</v>
      </c>
      <c r="E1473" s="1" t="s">
        <v>256</v>
      </c>
      <c r="F1473" s="1" t="s">
        <v>256</v>
      </c>
      <c r="G1473" s="1" t="s">
        <v>787</v>
      </c>
      <c r="H1473" s="1" t="s">
        <v>206</v>
      </c>
      <c r="I1473" s="1" t="s">
        <v>206</v>
      </c>
    </row>
    <row r="1474" customFormat="false" ht="53" hidden="false" customHeight="true" outlineLevel="0" collapsed="false">
      <c r="A1474" s="1" t="s">
        <v>300</v>
      </c>
      <c r="B1474" s="1" t="s">
        <v>300</v>
      </c>
      <c r="C1474" s="1" t="s">
        <v>300</v>
      </c>
      <c r="D1474" s="1" t="s">
        <v>258</v>
      </c>
      <c r="E1474" s="1" t="s">
        <v>258</v>
      </c>
      <c r="F1474" s="1" t="s">
        <v>258</v>
      </c>
      <c r="G1474" s="1" t="s">
        <v>788</v>
      </c>
      <c r="H1474" s="1" t="s">
        <v>206</v>
      </c>
      <c r="I1474" s="1" t="s">
        <v>206</v>
      </c>
    </row>
    <row r="1475" customFormat="false" ht="53" hidden="false" customHeight="true" outlineLevel="0" collapsed="false">
      <c r="A1475" s="1" t="s">
        <v>300</v>
      </c>
      <c r="B1475" s="1" t="s">
        <v>300</v>
      </c>
      <c r="C1475" s="1" t="s">
        <v>300</v>
      </c>
      <c r="D1475" s="1" t="s">
        <v>260</v>
      </c>
      <c r="E1475" s="1" t="s">
        <v>260</v>
      </c>
      <c r="F1475" s="1" t="s">
        <v>260</v>
      </c>
      <c r="G1475" s="1" t="s">
        <v>789</v>
      </c>
      <c r="H1475" s="1" t="s">
        <v>206</v>
      </c>
      <c r="I1475" s="1" t="s">
        <v>206</v>
      </c>
    </row>
    <row r="1476" customFormat="false" ht="27" hidden="false" customHeight="true" outlineLevel="0" collapsed="false">
      <c r="A1476" s="1"/>
      <c r="B1476" s="1"/>
      <c r="C1476" s="1"/>
      <c r="D1476" s="1"/>
      <c r="E1476" s="1"/>
      <c r="F1476" s="1"/>
      <c r="G1476" s="1"/>
      <c r="H1476" s="1"/>
      <c r="I1476" s="1"/>
    </row>
    <row r="1477" customFormat="false" ht="31" hidden="false" customHeight="true" outlineLevel="0" collapsed="false">
      <c r="A1477" s="10" t="s">
        <v>304</v>
      </c>
      <c r="B1477" s="10" t="s">
        <v>304</v>
      </c>
      <c r="C1477" s="10" t="s">
        <v>304</v>
      </c>
      <c r="D1477" s="10" t="s">
        <v>304</v>
      </c>
      <c r="E1477" s="10" t="s">
        <v>304</v>
      </c>
      <c r="F1477" s="10" t="s">
        <v>304</v>
      </c>
      <c r="G1477" s="10" t="s">
        <v>304</v>
      </c>
      <c r="H1477" s="10" t="s">
        <v>304</v>
      </c>
      <c r="I1477" s="1"/>
    </row>
    <row r="1478" customFormat="false" ht="31" hidden="false" customHeight="true" outlineLevel="0" collapsed="false">
      <c r="A1478" s="10" t="s">
        <v>790</v>
      </c>
      <c r="B1478" s="10" t="s">
        <v>790</v>
      </c>
      <c r="C1478" s="10" t="s">
        <v>790</v>
      </c>
      <c r="D1478" s="10" t="s">
        <v>790</v>
      </c>
      <c r="E1478" s="10" t="s">
        <v>790</v>
      </c>
      <c r="F1478" s="10" t="s">
        <v>790</v>
      </c>
      <c r="G1478" s="10" t="s">
        <v>790</v>
      </c>
      <c r="H1478" s="10" t="s">
        <v>790</v>
      </c>
      <c r="I1478" s="3" t="str">
        <f aca="false">HYPERLINK("#'Главная'!A23","На главную")</f>
        <v>На главную</v>
      </c>
    </row>
    <row r="1479" customFormat="false" ht="28" hidden="false" customHeight="true" outlineLevel="0" collapsed="false">
      <c r="A1479" s="4" t="s">
        <v>666</v>
      </c>
      <c r="B1479" s="4" t="s">
        <v>666</v>
      </c>
      <c r="C1479" s="4" t="s">
        <v>666</v>
      </c>
      <c r="D1479" s="4" t="s">
        <v>666</v>
      </c>
      <c r="E1479" s="4" t="s">
        <v>666</v>
      </c>
      <c r="F1479" s="4" t="s">
        <v>666</v>
      </c>
      <c r="G1479" s="4" t="s">
        <v>666</v>
      </c>
      <c r="H1479" s="4" t="s">
        <v>666</v>
      </c>
      <c r="I1479" s="4" t="s">
        <v>666</v>
      </c>
    </row>
    <row r="1480" customFormat="false" ht="43" hidden="false" customHeight="true" outlineLevel="0" collapsed="false">
      <c r="A1480" s="5" t="s">
        <v>667</v>
      </c>
      <c r="B1480" s="5" t="s">
        <v>668</v>
      </c>
      <c r="C1480" s="5" t="s">
        <v>5</v>
      </c>
      <c r="D1480" s="5" t="s">
        <v>669</v>
      </c>
      <c r="E1480" s="5" t="s">
        <v>670</v>
      </c>
      <c r="F1480" s="5" t="s">
        <v>671</v>
      </c>
      <c r="G1480" s="5" t="s">
        <v>672</v>
      </c>
      <c r="H1480" s="5" t="s">
        <v>673</v>
      </c>
      <c r="I1480" s="5" t="s">
        <v>674</v>
      </c>
    </row>
    <row r="1481" customFormat="false" ht="42" hidden="false" customHeight="true" outlineLevel="0" collapsed="false">
      <c r="A1481" s="1" t="n">
        <v>-25</v>
      </c>
      <c r="B1481" s="1" t="n">
        <v>35</v>
      </c>
      <c r="C1481" s="9" t="n">
        <v>10.6624</v>
      </c>
      <c r="D1481" s="9" t="n">
        <v>4.93468795355588</v>
      </c>
      <c r="E1481" s="9" t="n">
        <v>2.160704</v>
      </c>
      <c r="F1481" s="9" t="n">
        <f aca="false">IF(OR(C1481="",D1481="",D1481=0),"",C1481/D1481)</f>
        <v>2.160704</v>
      </c>
      <c r="G1481" s="9" t="n">
        <f aca="false">IF(OR(F1481="",E1481=""),"",F1481-E1481)</f>
        <v>0</v>
      </c>
      <c r="H1481" s="1" t="s">
        <v>675</v>
      </c>
      <c r="I1481" s="1"/>
    </row>
    <row r="1482" customFormat="false" ht="42" hidden="false" customHeight="true" outlineLevel="0" collapsed="false">
      <c r="A1482" s="1" t="n">
        <v>-20</v>
      </c>
      <c r="B1482" s="1" t="n">
        <v>35</v>
      </c>
      <c r="C1482" s="9" t="n">
        <v>12.1632</v>
      </c>
      <c r="D1482" s="9" t="n">
        <v>5.03547085825567</v>
      </c>
      <c r="E1482" s="9" t="n">
        <v>2.415504</v>
      </c>
      <c r="F1482" s="9" t="n">
        <f aca="false">IF(OR(C1482="",D1482="",D1482=0),"",C1482/D1482)</f>
        <v>2.415504</v>
      </c>
      <c r="G1482" s="9" t="n">
        <f aca="false">IF(OR(F1482="",E1482=""),"",F1482-E1482)</f>
        <v>0</v>
      </c>
      <c r="H1482" s="1" t="s">
        <v>675</v>
      </c>
      <c r="I1482" s="1"/>
    </row>
    <row r="1483" customFormat="false" ht="42" hidden="false" customHeight="true" outlineLevel="0" collapsed="false">
      <c r="A1483" s="1" t="n">
        <v>-15</v>
      </c>
      <c r="B1483" s="1" t="n">
        <v>35</v>
      </c>
      <c r="C1483" s="9" t="n">
        <v>13.6389535864979</v>
      </c>
      <c r="D1483" s="9" t="n">
        <v>5.06894652464273</v>
      </c>
      <c r="E1483" s="9" t="n">
        <v>2.690688</v>
      </c>
      <c r="F1483" s="9" t="n">
        <f aca="false">IF(OR(C1483="",D1483="",D1483=0),"",C1483/D1483)</f>
        <v>2.690688</v>
      </c>
      <c r="G1483" s="9" t="n">
        <f aca="false">IF(OR(F1483="",E1483=""),"",F1483-E1483)</f>
        <v>0</v>
      </c>
      <c r="H1483" s="1" t="s">
        <v>675</v>
      </c>
      <c r="I1483" s="1"/>
    </row>
    <row r="1484" customFormat="false" ht="42" hidden="false" customHeight="true" outlineLevel="0" collapsed="false">
      <c r="A1484" s="1" t="n">
        <v>-10</v>
      </c>
      <c r="B1484" s="1" t="n">
        <v>35</v>
      </c>
      <c r="C1484" s="9" t="n">
        <v>14.896</v>
      </c>
      <c r="D1484" s="9" t="n">
        <v>5.15254237288136</v>
      </c>
      <c r="E1484" s="9" t="n">
        <v>2.891</v>
      </c>
      <c r="F1484" s="9" t="n">
        <f aca="false">IF(OR(C1484="",D1484="",D1484=0),"",C1484/D1484)</f>
        <v>2.891</v>
      </c>
      <c r="G1484" s="9" t="n">
        <f aca="false">IF(OR(F1484="",E1484=""),"",F1484-E1484)</f>
        <v>0</v>
      </c>
      <c r="H1484" s="1" t="s">
        <v>675</v>
      </c>
      <c r="I1484" s="1"/>
    </row>
    <row r="1485" customFormat="false" ht="42" hidden="false" customHeight="true" outlineLevel="0" collapsed="false">
      <c r="A1485" s="1" t="n">
        <v>-5</v>
      </c>
      <c r="B1485" s="1" t="n">
        <v>35</v>
      </c>
      <c r="C1485" s="9" t="n">
        <v>15.68</v>
      </c>
      <c r="D1485" s="9" t="n">
        <v>4.83792936623125</v>
      </c>
      <c r="E1485" s="9" t="n">
        <v>3.241056</v>
      </c>
      <c r="F1485" s="9" t="n">
        <f aca="false">IF(OR(C1485="",D1485="",D1485=0),"",C1485/D1485)</f>
        <v>3.241056</v>
      </c>
      <c r="G1485" s="9" t="n">
        <f aca="false">IF(OR(F1485="",E1485=""),"",F1485-E1485)</f>
        <v>-4.44089209850063E-016</v>
      </c>
      <c r="H1485" s="1" t="s">
        <v>675</v>
      </c>
      <c r="I1485" s="1"/>
    </row>
    <row r="1486" customFormat="false" ht="42" hidden="false" customHeight="true" outlineLevel="0" collapsed="false">
      <c r="A1486" s="1" t="n">
        <v>0</v>
      </c>
      <c r="B1486" s="1" t="n">
        <v>35</v>
      </c>
      <c r="C1486" s="9" t="n">
        <v>16.24</v>
      </c>
      <c r="D1486" s="9" t="n">
        <v>4.56563493812778</v>
      </c>
      <c r="E1486" s="9" t="n">
        <v>3.557008</v>
      </c>
      <c r="F1486" s="9" t="n">
        <f aca="false">IF(OR(C1486="",D1486="",D1486=0),"",C1486/D1486)</f>
        <v>3.557008</v>
      </c>
      <c r="G1486" s="9" t="n">
        <f aca="false">IF(OR(F1486="",E1486=""),"",F1486-E1486)</f>
        <v>4.44089209850063E-016</v>
      </c>
      <c r="H1486" s="1" t="s">
        <v>675</v>
      </c>
      <c r="I1486" s="1"/>
    </row>
    <row r="1487" customFormat="false" ht="42" hidden="false" customHeight="true" outlineLevel="0" collapsed="false">
      <c r="A1487" s="1" t="n">
        <v>5</v>
      </c>
      <c r="B1487" s="1" t="n">
        <v>35</v>
      </c>
      <c r="C1487" s="9" t="n">
        <v>17.584</v>
      </c>
      <c r="D1487" s="9" t="n">
        <v>4.04045603108835</v>
      </c>
      <c r="E1487" s="9" t="n">
        <v>4.351984</v>
      </c>
      <c r="F1487" s="9" t="n">
        <f aca="false">IF(OR(C1487="",D1487="",D1487=0),"",C1487/D1487)</f>
        <v>4.351984</v>
      </c>
      <c r="G1487" s="9" t="n">
        <f aca="false">IF(OR(F1487="",E1487=""),"",F1487-E1487)</f>
        <v>0</v>
      </c>
      <c r="H1487" s="1" t="s">
        <v>675</v>
      </c>
      <c r="I1487" s="1"/>
    </row>
    <row r="1488" customFormat="false" ht="42" hidden="false" customHeight="true" outlineLevel="0" collapsed="false">
      <c r="A1488" s="1" t="n">
        <v>10</v>
      </c>
      <c r="B1488" s="1" t="n">
        <v>35</v>
      </c>
      <c r="C1488" s="9" t="n">
        <v>18.7264</v>
      </c>
      <c r="D1488" s="9" t="n">
        <v>4.04705426731858</v>
      </c>
      <c r="E1488" s="9" t="n">
        <v>4.627168</v>
      </c>
      <c r="F1488" s="9" t="n">
        <f aca="false">IF(OR(C1488="",D1488="",D1488=0),"",C1488/D1488)</f>
        <v>4.627168</v>
      </c>
      <c r="G1488" s="9" t="n">
        <f aca="false">IF(OR(F1488="",E1488=""),"",F1488-E1488)</f>
        <v>8.88178419700125E-016</v>
      </c>
      <c r="H1488" s="1" t="s">
        <v>675</v>
      </c>
      <c r="I1488" s="1"/>
    </row>
    <row r="1489" customFormat="false" ht="42" hidden="false" customHeight="true" outlineLevel="0" collapsed="false">
      <c r="A1489" s="1" t="n">
        <v>15</v>
      </c>
      <c r="B1489" s="1" t="n">
        <v>35</v>
      </c>
      <c r="C1489" s="9" t="n">
        <v>19.7904</v>
      </c>
      <c r="D1489" s="9" t="n">
        <v>4.14020947069988</v>
      </c>
      <c r="E1489" s="9" t="n">
        <v>4.780048</v>
      </c>
      <c r="F1489" s="9" t="n">
        <f aca="false">IF(OR(C1489="",D1489="",D1489=0),"",C1489/D1489)</f>
        <v>4.780048</v>
      </c>
      <c r="G1489" s="9" t="n">
        <f aca="false">IF(OR(F1489="",E1489=""),"",F1489-E1489)</f>
        <v>0</v>
      </c>
      <c r="H1489" s="1" t="s">
        <v>675</v>
      </c>
      <c r="I1489" s="1"/>
    </row>
    <row r="1490" customFormat="false" ht="42" hidden="false" customHeight="true" outlineLevel="0" collapsed="false">
      <c r="A1490" s="1" t="n">
        <v>20</v>
      </c>
      <c r="B1490" s="1" t="n">
        <v>35</v>
      </c>
      <c r="C1490" s="9" t="n">
        <v>20.72</v>
      </c>
      <c r="D1490" s="9" t="n">
        <v>4.22654268808115</v>
      </c>
      <c r="E1490" s="9" t="n">
        <v>4.902352</v>
      </c>
      <c r="F1490" s="9" t="n">
        <f aca="false">IF(OR(C1490="",D1490="",D1490=0),"",C1490/D1490)</f>
        <v>4.902352</v>
      </c>
      <c r="G1490" s="9" t="n">
        <f aca="false">IF(OR(F1490="",E1490=""),"",F1490-E1490)</f>
        <v>0</v>
      </c>
      <c r="H1490" s="1" t="s">
        <v>675</v>
      </c>
      <c r="I1490" s="1"/>
    </row>
    <row r="1491" customFormat="false" ht="42" hidden="false" customHeight="true" outlineLevel="0" collapsed="false">
      <c r="A1491" s="1" t="n">
        <v>-25</v>
      </c>
      <c r="B1491" s="1" t="n">
        <v>45</v>
      </c>
      <c r="C1491" s="9" t="n">
        <v>10.972752</v>
      </c>
      <c r="D1491" s="9" t="n">
        <v>6.04647287539344</v>
      </c>
      <c r="E1491" s="9" t="n">
        <v>1.814736</v>
      </c>
      <c r="F1491" s="9" t="n">
        <f aca="false">IF(OR(C1491="",D1491="",D1491=0),"",C1491/D1491)</f>
        <v>1.814736</v>
      </c>
      <c r="G1491" s="9" t="n">
        <f aca="false">IF(OR(F1491="",E1491=""),"",F1491-E1491)</f>
        <v>0</v>
      </c>
      <c r="H1491" s="1" t="s">
        <v>675</v>
      </c>
      <c r="I1491" s="1"/>
    </row>
    <row r="1492" customFormat="false" ht="42" hidden="false" customHeight="true" outlineLevel="0" collapsed="false">
      <c r="A1492" s="1" t="n">
        <v>-20</v>
      </c>
      <c r="B1492" s="1" t="n">
        <v>45</v>
      </c>
      <c r="C1492" s="9" t="n">
        <v>12.5540514</v>
      </c>
      <c r="D1492" s="9" t="n">
        <v>6.18040434861591</v>
      </c>
      <c r="E1492" s="9" t="n">
        <v>2.031267</v>
      </c>
      <c r="F1492" s="9" t="n">
        <f aca="false">IF(OR(C1492="",D1492="",D1492=0),"",C1492/D1492)</f>
        <v>2.031267</v>
      </c>
      <c r="G1492" s="9" t="n">
        <f aca="false">IF(OR(F1492="",E1492=""),"",F1492-E1492)</f>
        <v>0</v>
      </c>
      <c r="H1492" s="1" t="s">
        <v>675</v>
      </c>
      <c r="I1492" s="1"/>
    </row>
    <row r="1493" customFormat="false" ht="42" hidden="false" customHeight="true" outlineLevel="0" collapsed="false">
      <c r="A1493" s="1" t="n">
        <v>-15</v>
      </c>
      <c r="B1493" s="1" t="n">
        <v>45</v>
      </c>
      <c r="C1493" s="9" t="n">
        <v>14.035944556962</v>
      </c>
      <c r="D1493" s="9" t="n">
        <v>6.21579585261917</v>
      </c>
      <c r="E1493" s="9" t="n">
        <v>2.258109</v>
      </c>
      <c r="F1493" s="9" t="n">
        <f aca="false">IF(OR(C1493="",D1493="",D1493=0),"",C1493/D1493)</f>
        <v>2.258109</v>
      </c>
      <c r="G1493" s="9" t="n">
        <f aca="false">IF(OR(F1493="",E1493=""),"",F1493-E1493)</f>
        <v>0</v>
      </c>
      <c r="H1493" s="1" t="s">
        <v>675</v>
      </c>
      <c r="I1493" s="1"/>
    </row>
    <row r="1494" customFormat="false" ht="42" hidden="false" customHeight="true" outlineLevel="0" collapsed="false">
      <c r="A1494" s="1" t="n">
        <v>-10</v>
      </c>
      <c r="B1494" s="1" t="n">
        <v>45</v>
      </c>
      <c r="C1494" s="9" t="n">
        <v>15.21658</v>
      </c>
      <c r="D1494" s="9" t="n">
        <v>6.09818928833926</v>
      </c>
      <c r="E1494" s="9" t="n">
        <v>2.495262</v>
      </c>
      <c r="F1494" s="9" t="n">
        <f aca="false">IF(OR(C1494="",D1494="",D1494=0),"",C1494/D1494)</f>
        <v>2.495262</v>
      </c>
      <c r="G1494" s="9" t="n">
        <f aca="false">IF(OR(F1494="",E1494=""),"",F1494-E1494)</f>
        <v>0</v>
      </c>
      <c r="H1494" s="1" t="s">
        <v>675</v>
      </c>
      <c r="I1494" s="1"/>
    </row>
    <row r="1495" customFormat="false" ht="42" hidden="false" customHeight="true" outlineLevel="0" collapsed="false">
      <c r="A1495" s="1" t="n">
        <v>-5</v>
      </c>
      <c r="B1495" s="1" t="n">
        <v>45</v>
      </c>
      <c r="C1495" s="9" t="n">
        <v>15.9443</v>
      </c>
      <c r="D1495" s="9" t="n">
        <v>5.85734417200812</v>
      </c>
      <c r="E1495" s="9" t="n">
        <v>2.722104</v>
      </c>
      <c r="F1495" s="9" t="n">
        <f aca="false">IF(OR(C1495="",D1495="",D1495=0),"",C1495/D1495)</f>
        <v>2.722104</v>
      </c>
      <c r="G1495" s="9" t="n">
        <f aca="false">IF(OR(F1495="",E1495=""),"",F1495-E1495)</f>
        <v>0</v>
      </c>
      <c r="H1495" s="1" t="s">
        <v>675</v>
      </c>
      <c r="I1495" s="1"/>
    </row>
    <row r="1496" customFormat="false" ht="42" hidden="false" customHeight="true" outlineLevel="0" collapsed="false">
      <c r="A1496" s="1" t="n">
        <v>0</v>
      </c>
      <c r="B1496" s="1" t="n">
        <v>45</v>
      </c>
      <c r="C1496" s="9" t="n">
        <v>16.3963</v>
      </c>
      <c r="D1496" s="9" t="n">
        <v>5.46452075836668</v>
      </c>
      <c r="E1496" s="9" t="n">
        <v>3.000501</v>
      </c>
      <c r="F1496" s="9" t="n">
        <f aca="false">IF(OR(C1496="",D1496="",D1496=0),"",C1496/D1496)</f>
        <v>3.000501</v>
      </c>
      <c r="G1496" s="9" t="n">
        <f aca="false">IF(OR(F1496="",E1496=""),"",F1496-E1496)</f>
        <v>0</v>
      </c>
      <c r="H1496" s="1" t="s">
        <v>675</v>
      </c>
      <c r="I1496" s="1"/>
    </row>
    <row r="1497" customFormat="false" ht="42" hidden="false" customHeight="true" outlineLevel="0" collapsed="false">
      <c r="A1497" s="1" t="n">
        <v>5</v>
      </c>
      <c r="B1497" s="1" t="n">
        <v>45</v>
      </c>
      <c r="C1497" s="9" t="n">
        <v>17.5263</v>
      </c>
      <c r="D1497" s="9" t="n">
        <v>4.84987935003985</v>
      </c>
      <c r="E1497" s="9" t="n">
        <v>3.61376</v>
      </c>
      <c r="F1497" s="9" t="n">
        <f aca="false">IF(OR(C1497="",D1497="",D1497=0),"",C1497/D1497)</f>
        <v>3.61376</v>
      </c>
      <c r="G1497" s="9" t="n">
        <f aca="false">IF(OR(F1497="",E1497=""),"",F1497-E1497)</f>
        <v>0</v>
      </c>
      <c r="H1497" s="1" t="s">
        <v>675</v>
      </c>
      <c r="I1497" s="1"/>
    </row>
    <row r="1498" customFormat="false" ht="42" hidden="false" customHeight="true" outlineLevel="0" collapsed="false">
      <c r="A1498" s="1" t="n">
        <v>10</v>
      </c>
      <c r="B1498" s="1" t="n">
        <v>45</v>
      </c>
      <c r="C1498" s="9" t="n">
        <v>18.4416</v>
      </c>
      <c r="D1498" s="9" t="n">
        <v>4.86519000031658</v>
      </c>
      <c r="E1498" s="9" t="n">
        <v>3.79052</v>
      </c>
      <c r="F1498" s="9" t="n">
        <f aca="false">IF(OR(C1498="",D1498="",D1498=0),"",C1498/D1498)</f>
        <v>3.79052</v>
      </c>
      <c r="G1498" s="9" t="n">
        <f aca="false">IF(OR(F1498="",E1498=""),"",F1498-E1498)</f>
        <v>0</v>
      </c>
      <c r="H1498" s="1" t="s">
        <v>675</v>
      </c>
      <c r="I1498" s="1"/>
    </row>
    <row r="1499" customFormat="false" ht="42" hidden="false" customHeight="true" outlineLevel="0" collapsed="false">
      <c r="A1499" s="1" t="n">
        <v>15</v>
      </c>
      <c r="B1499" s="1" t="n">
        <v>45</v>
      </c>
      <c r="C1499" s="9" t="n">
        <v>19.436</v>
      </c>
      <c r="D1499" s="9" t="n">
        <v>5.01069890948465</v>
      </c>
      <c r="E1499" s="9" t="n">
        <v>3.8789</v>
      </c>
      <c r="F1499" s="9" t="n">
        <f aca="false">IF(OR(C1499="",D1499="",D1499=0),"",C1499/D1499)</f>
        <v>3.8789</v>
      </c>
      <c r="G1499" s="9" t="n">
        <f aca="false">IF(OR(F1499="",E1499=""),"",F1499-E1499)</f>
        <v>0</v>
      </c>
      <c r="H1499" s="1" t="s">
        <v>675</v>
      </c>
      <c r="I1499" s="1"/>
    </row>
    <row r="1500" customFormat="false" ht="42" hidden="false" customHeight="true" outlineLevel="0" collapsed="false">
      <c r="A1500" s="1" t="n">
        <v>20</v>
      </c>
      <c r="B1500" s="1" t="n">
        <v>45</v>
      </c>
      <c r="C1500" s="9" t="n">
        <v>20.4756</v>
      </c>
      <c r="D1500" s="9" t="n">
        <v>5.14837444369013</v>
      </c>
      <c r="E1500" s="9" t="n">
        <v>3.9771</v>
      </c>
      <c r="F1500" s="9" t="n">
        <f aca="false">IF(OR(C1500="",D1500="",D1500=0),"",C1500/D1500)</f>
        <v>3.9771</v>
      </c>
      <c r="G1500" s="9" t="n">
        <f aca="false">IF(OR(F1500="",E1500=""),"",F1500-E1500)</f>
        <v>-4.44089209850063E-016</v>
      </c>
      <c r="H1500" s="1" t="s">
        <v>675</v>
      </c>
      <c r="I1500" s="1"/>
    </row>
    <row r="1501" customFormat="false" ht="42" hidden="false" customHeight="true" outlineLevel="0" collapsed="false">
      <c r="A1501" s="1" t="n">
        <v>-25</v>
      </c>
      <c r="B1501" s="1" t="n">
        <v>55</v>
      </c>
      <c r="C1501" s="9" t="n">
        <v>11.19552</v>
      </c>
      <c r="D1501" s="9" t="n">
        <v>7.19192681239059</v>
      </c>
      <c r="E1501" s="9" t="n">
        <v>1.5566788</v>
      </c>
      <c r="F1501" s="9" t="n">
        <f aca="false">IF(OR(C1501="",D1501="",D1501=0),"",C1501/D1501)</f>
        <v>1.5566788</v>
      </c>
      <c r="G1501" s="9" t="n">
        <f aca="false">IF(OR(F1501="",E1501=""),"",F1501-E1501)</f>
        <v>0</v>
      </c>
      <c r="H1501" s="1" t="s">
        <v>675</v>
      </c>
      <c r="I1501" s="1"/>
    </row>
    <row r="1502" customFormat="false" ht="42" hidden="false" customHeight="true" outlineLevel="0" collapsed="false">
      <c r="A1502" s="1" t="n">
        <v>-20</v>
      </c>
      <c r="B1502" s="1" t="n">
        <v>55</v>
      </c>
      <c r="C1502" s="9" t="n">
        <v>12.7470336</v>
      </c>
      <c r="D1502" s="9" t="n">
        <v>7.30068729486738</v>
      </c>
      <c r="E1502" s="9" t="n">
        <v>1.7460046</v>
      </c>
      <c r="F1502" s="9" t="n">
        <f aca="false">IF(OR(C1502="",D1502="",D1502=0),"",C1502/D1502)</f>
        <v>1.7460046</v>
      </c>
      <c r="G1502" s="9" t="n">
        <f aca="false">IF(OR(F1502="",E1502=""),"",F1502-E1502)</f>
        <v>0</v>
      </c>
      <c r="H1502" s="1" t="s">
        <v>675</v>
      </c>
      <c r="I1502" s="1"/>
    </row>
    <row r="1503" customFormat="false" ht="42" hidden="false" customHeight="true" outlineLevel="0" collapsed="false">
      <c r="A1503" s="1" t="n">
        <v>-15</v>
      </c>
      <c r="B1503" s="1" t="n">
        <v>55</v>
      </c>
      <c r="C1503" s="9" t="n">
        <v>14.1845117299578</v>
      </c>
      <c r="D1503" s="9" t="n">
        <v>7.28962801058654</v>
      </c>
      <c r="E1503" s="9" t="n">
        <v>1.9458485</v>
      </c>
      <c r="F1503" s="9" t="n">
        <f aca="false">IF(OR(C1503="",D1503="",D1503=0),"",C1503/D1503)</f>
        <v>1.9458485</v>
      </c>
      <c r="G1503" s="9" t="n">
        <f aca="false">IF(OR(F1503="",E1503=""),"",F1503-E1503)</f>
        <v>0</v>
      </c>
      <c r="H1503" s="1" t="s">
        <v>675</v>
      </c>
      <c r="I1503" s="1"/>
    </row>
    <row r="1504" customFormat="false" ht="42" hidden="false" customHeight="true" outlineLevel="0" collapsed="false">
      <c r="A1504" s="1" t="n">
        <v>-10</v>
      </c>
      <c r="B1504" s="1" t="n">
        <v>55</v>
      </c>
      <c r="C1504" s="9" t="n">
        <v>15.2544</v>
      </c>
      <c r="D1504" s="9" t="n">
        <v>7.14433477398075</v>
      </c>
      <c r="E1504" s="9" t="n">
        <v>2.1351743</v>
      </c>
      <c r="F1504" s="9" t="n">
        <f aca="false">IF(OR(C1504="",D1504="",D1504=0),"",C1504/D1504)</f>
        <v>2.1351743</v>
      </c>
      <c r="G1504" s="9" t="n">
        <f aca="false">IF(OR(F1504="",E1504=""),"",F1504-E1504)</f>
        <v>0</v>
      </c>
      <c r="H1504" s="1" t="s">
        <v>675</v>
      </c>
      <c r="I1504" s="1"/>
    </row>
    <row r="1505" customFormat="false" ht="42" hidden="false" customHeight="true" outlineLevel="0" collapsed="false">
      <c r="A1505" s="1" t="n">
        <v>-5</v>
      </c>
      <c r="B1505" s="1" t="n">
        <v>55</v>
      </c>
      <c r="C1505" s="9" t="n">
        <v>15.9264</v>
      </c>
      <c r="D1505" s="9" t="n">
        <v>6.79008890205622</v>
      </c>
      <c r="E1505" s="9" t="n">
        <v>2.3455363</v>
      </c>
      <c r="F1505" s="9" t="n">
        <f aca="false">IF(OR(C1505="",D1505="",D1505=0),"",C1505/D1505)</f>
        <v>2.3455363</v>
      </c>
      <c r="G1505" s="9" t="n">
        <f aca="false">IF(OR(F1505="",E1505=""),"",F1505-E1505)</f>
        <v>0</v>
      </c>
      <c r="H1505" s="1" t="s">
        <v>675</v>
      </c>
      <c r="I1505" s="1"/>
    </row>
    <row r="1506" customFormat="false" ht="42" hidden="false" customHeight="true" outlineLevel="0" collapsed="false">
      <c r="A1506" s="1" t="n">
        <v>0</v>
      </c>
      <c r="B1506" s="1" t="n">
        <v>55</v>
      </c>
      <c r="C1506" s="9" t="n">
        <v>16.3296</v>
      </c>
      <c r="D1506" s="9" t="n">
        <v>6.33683161135838</v>
      </c>
      <c r="E1506" s="9" t="n">
        <v>2.5769345</v>
      </c>
      <c r="F1506" s="9" t="n">
        <f aca="false">IF(OR(C1506="",D1506="",D1506=0),"",C1506/D1506)</f>
        <v>2.5769345</v>
      </c>
      <c r="G1506" s="9" t="n">
        <f aca="false">IF(OR(F1506="",E1506=""),"",F1506-E1506)</f>
        <v>0</v>
      </c>
      <c r="H1506" s="1" t="s">
        <v>675</v>
      </c>
      <c r="I1506" s="1"/>
    </row>
    <row r="1507" customFormat="false" ht="42" hidden="false" customHeight="true" outlineLevel="0" collapsed="false">
      <c r="A1507" s="1" t="n">
        <v>5</v>
      </c>
      <c r="B1507" s="1" t="n">
        <v>55</v>
      </c>
      <c r="C1507" s="9" t="n">
        <v>17.1808</v>
      </c>
      <c r="D1507" s="9" t="n">
        <v>5.92472024415056</v>
      </c>
      <c r="E1507" s="9" t="n">
        <v>2.89985</v>
      </c>
      <c r="F1507" s="9" t="n">
        <f aca="false">IF(OR(C1507="",D1507="",D1507=0),"",C1507/D1507)</f>
        <v>2.89985</v>
      </c>
      <c r="G1507" s="9" t="n">
        <f aca="false">IF(OR(F1507="",E1507=""),"",F1507-E1507)</f>
        <v>0</v>
      </c>
      <c r="H1507" s="1" t="s">
        <v>675</v>
      </c>
      <c r="I1507" s="1"/>
    </row>
    <row r="1508" customFormat="false" ht="42" hidden="false" customHeight="true" outlineLevel="0" collapsed="false">
      <c r="A1508" s="1" t="n">
        <v>10</v>
      </c>
      <c r="B1508" s="1" t="n">
        <v>55</v>
      </c>
      <c r="C1508" s="9" t="n">
        <v>17.8864</v>
      </c>
      <c r="D1508" s="9" t="n">
        <v>5.73997708681658</v>
      </c>
      <c r="E1508" s="9" t="n">
        <v>3.11611</v>
      </c>
      <c r="F1508" s="9" t="n">
        <f aca="false">IF(OR(C1508="",D1508="",D1508=0),"",C1508/D1508)</f>
        <v>3.11611</v>
      </c>
      <c r="G1508" s="9" t="n">
        <f aca="false">IF(OR(F1508="",E1508=""),"",F1508-E1508)</f>
        <v>0</v>
      </c>
      <c r="H1508" s="1" t="s">
        <v>675</v>
      </c>
      <c r="I1508" s="1"/>
    </row>
    <row r="1509" customFormat="false" ht="42" hidden="false" customHeight="true" outlineLevel="0" collapsed="false">
      <c r="A1509" s="1" t="n">
        <v>15</v>
      </c>
      <c r="B1509" s="1" t="n">
        <v>55</v>
      </c>
      <c r="C1509" s="9" t="n">
        <v>18.7264</v>
      </c>
      <c r="D1509" s="9" t="n">
        <v>5.80800436692058</v>
      </c>
      <c r="E1509" s="9" t="n">
        <v>3.22424</v>
      </c>
      <c r="F1509" s="9" t="n">
        <f aca="false">IF(OR(C1509="",D1509="",D1509=0),"",C1509/D1509)</f>
        <v>3.22424</v>
      </c>
      <c r="G1509" s="9" t="n">
        <f aca="false">IF(OR(F1509="",E1509=""),"",F1509-E1509)</f>
        <v>0</v>
      </c>
      <c r="H1509" s="1" t="s">
        <v>675</v>
      </c>
      <c r="I1509" s="1"/>
    </row>
    <row r="1510" customFormat="false" ht="42" hidden="false" customHeight="true" outlineLevel="0" collapsed="false">
      <c r="A1510" s="1" t="n">
        <v>20</v>
      </c>
      <c r="B1510" s="1" t="n">
        <v>55</v>
      </c>
      <c r="C1510" s="9" t="n">
        <v>19.768</v>
      </c>
      <c r="D1510" s="9" t="n">
        <v>6.00294559754635</v>
      </c>
      <c r="E1510" s="9" t="n">
        <v>3.29305</v>
      </c>
      <c r="F1510" s="9" t="n">
        <f aca="false">IF(OR(C1510="",D1510="",D1510=0),"",C1510/D1510)</f>
        <v>3.29305</v>
      </c>
      <c r="G1510" s="9" t="n">
        <f aca="false">IF(OR(F1510="",E1510=""),"",F1510-E1510)</f>
        <v>0</v>
      </c>
      <c r="H1510" s="1" t="s">
        <v>675</v>
      </c>
      <c r="I1510" s="1"/>
    </row>
    <row r="1511" customFormat="false" ht="31" hidden="false" customHeight="true" outlineLevel="0" collapsed="false">
      <c r="A1511" s="10" t="s">
        <v>676</v>
      </c>
      <c r="B1511" s="10" t="s">
        <v>676</v>
      </c>
      <c r="C1511" s="10" t="s">
        <v>676</v>
      </c>
      <c r="D1511" s="10" t="s">
        <v>676</v>
      </c>
      <c r="E1511" s="10" t="s">
        <v>676</v>
      </c>
      <c r="F1511" s="10" t="s">
        <v>676</v>
      </c>
      <c r="G1511" s="10" t="s">
        <v>676</v>
      </c>
      <c r="H1511" s="10" t="s">
        <v>676</v>
      </c>
      <c r="I1511" s="1"/>
    </row>
    <row r="1512" customFormat="false" ht="38" hidden="false" customHeight="true" outlineLevel="0" collapsed="false">
      <c r="A1512" s="11" t="s">
        <v>710</v>
      </c>
      <c r="B1512" s="11" t="s">
        <v>710</v>
      </c>
      <c r="C1512" s="11" t="s">
        <v>710</v>
      </c>
      <c r="D1512" s="11" t="s">
        <v>710</v>
      </c>
      <c r="E1512" s="11" t="s">
        <v>791</v>
      </c>
      <c r="F1512" s="11" t="s">
        <v>791</v>
      </c>
      <c r="G1512" s="11" t="s">
        <v>791</v>
      </c>
      <c r="H1512" s="11" t="s">
        <v>679</v>
      </c>
      <c r="I1512" s="11" t="s">
        <v>679</v>
      </c>
    </row>
    <row r="1513" customFormat="false" ht="38" hidden="false" customHeight="true" outlineLevel="0" collapsed="false">
      <c r="A1513" s="11" t="s">
        <v>792</v>
      </c>
      <c r="B1513" s="11" t="s">
        <v>792</v>
      </c>
      <c r="C1513" s="11" t="s">
        <v>792</v>
      </c>
      <c r="D1513" s="11" t="s">
        <v>792</v>
      </c>
      <c r="E1513" s="11" t="s">
        <v>793</v>
      </c>
      <c r="F1513" s="11" t="s">
        <v>793</v>
      </c>
      <c r="G1513" s="11" t="s">
        <v>793</v>
      </c>
      <c r="H1513" s="11" t="s">
        <v>679</v>
      </c>
      <c r="I1513" s="11" t="s">
        <v>679</v>
      </c>
    </row>
    <row r="1514" customFormat="false" ht="38" hidden="false" customHeight="true" outlineLevel="0" collapsed="false">
      <c r="A1514" s="11" t="s">
        <v>712</v>
      </c>
      <c r="B1514" s="11" t="s">
        <v>712</v>
      </c>
      <c r="C1514" s="11" t="s">
        <v>712</v>
      </c>
      <c r="D1514" s="11" t="s">
        <v>712</v>
      </c>
      <c r="E1514" s="11" t="s">
        <v>794</v>
      </c>
      <c r="F1514" s="11" t="s">
        <v>794</v>
      </c>
      <c r="G1514" s="11" t="s">
        <v>794</v>
      </c>
      <c r="H1514" s="11" t="s">
        <v>679</v>
      </c>
      <c r="I1514" s="11" t="s">
        <v>679</v>
      </c>
    </row>
    <row r="1515" customFormat="false" ht="38" hidden="false" customHeight="true" outlineLevel="0" collapsed="false">
      <c r="A1515" s="11" t="s">
        <v>716</v>
      </c>
      <c r="B1515" s="11" t="s">
        <v>716</v>
      </c>
      <c r="C1515" s="11" t="s">
        <v>716</v>
      </c>
      <c r="D1515" s="11" t="s">
        <v>716</v>
      </c>
      <c r="E1515" s="11" t="s">
        <v>795</v>
      </c>
      <c r="F1515" s="11" t="s">
        <v>795</v>
      </c>
      <c r="G1515" s="11" t="s">
        <v>795</v>
      </c>
      <c r="H1515" s="11" t="s">
        <v>679</v>
      </c>
      <c r="I1515" s="11" t="s">
        <v>679</v>
      </c>
    </row>
    <row r="1516" customFormat="false" ht="38" hidden="false" customHeight="true" outlineLevel="0" collapsed="false">
      <c r="A1516" s="11" t="s">
        <v>758</v>
      </c>
      <c r="B1516" s="11" t="s">
        <v>758</v>
      </c>
      <c r="C1516" s="11" t="s">
        <v>758</v>
      </c>
      <c r="D1516" s="11" t="s">
        <v>758</v>
      </c>
      <c r="E1516" s="11" t="s">
        <v>796</v>
      </c>
      <c r="F1516" s="11" t="s">
        <v>796</v>
      </c>
      <c r="G1516" s="11" t="s">
        <v>796</v>
      </c>
      <c r="H1516" s="11" t="s">
        <v>679</v>
      </c>
      <c r="I1516" s="11" t="s">
        <v>679</v>
      </c>
    </row>
    <row r="1517" customFormat="false" ht="38" hidden="false" customHeight="true" outlineLevel="0" collapsed="false">
      <c r="A1517" s="11" t="s">
        <v>718</v>
      </c>
      <c r="B1517" s="11" t="s">
        <v>718</v>
      </c>
      <c r="C1517" s="11" t="s">
        <v>718</v>
      </c>
      <c r="D1517" s="11" t="s">
        <v>718</v>
      </c>
      <c r="E1517" s="11" t="s">
        <v>797</v>
      </c>
      <c r="F1517" s="11" t="s">
        <v>797</v>
      </c>
      <c r="G1517" s="11" t="s">
        <v>797</v>
      </c>
      <c r="H1517" s="11" t="s">
        <v>679</v>
      </c>
      <c r="I1517" s="11" t="s">
        <v>679</v>
      </c>
    </row>
    <row r="1518" customFormat="false" ht="38" hidden="false" customHeight="true" outlineLevel="0" collapsed="false">
      <c r="A1518" s="11" t="s">
        <v>798</v>
      </c>
      <c r="B1518" s="11" t="s">
        <v>798</v>
      </c>
      <c r="C1518" s="11" t="s">
        <v>798</v>
      </c>
      <c r="D1518" s="11" t="s">
        <v>798</v>
      </c>
      <c r="E1518" s="11" t="s">
        <v>799</v>
      </c>
      <c r="F1518" s="11" t="s">
        <v>799</v>
      </c>
      <c r="G1518" s="11" t="s">
        <v>799</v>
      </c>
      <c r="H1518" s="11" t="s">
        <v>679</v>
      </c>
      <c r="I1518" s="11" t="s">
        <v>679</v>
      </c>
    </row>
    <row r="1519" customFormat="false" ht="27" hidden="false" customHeight="true" outlineLevel="0" collapsed="false">
      <c r="A1519" s="1"/>
      <c r="B1519" s="1"/>
      <c r="C1519" s="1"/>
      <c r="D1519" s="1"/>
      <c r="E1519" s="1"/>
      <c r="F1519" s="1"/>
      <c r="G1519" s="1"/>
      <c r="H1519" s="1"/>
      <c r="I1519" s="1"/>
    </row>
    <row r="1520" customFormat="false" ht="27" hidden="false" customHeight="true" outlineLevel="0" collapsed="false">
      <c r="A1520" s="1"/>
      <c r="B1520" s="1"/>
      <c r="C1520" s="1"/>
      <c r="D1520" s="1"/>
      <c r="E1520" s="1"/>
      <c r="F1520" s="1"/>
      <c r="G1520" s="1"/>
      <c r="H1520" s="1"/>
      <c r="I1520" s="1"/>
    </row>
    <row r="1521" customFormat="false" ht="27" hidden="false" customHeight="true" outlineLevel="0" collapsed="false">
      <c r="A1521" s="1"/>
      <c r="B1521" s="1"/>
      <c r="C1521" s="1"/>
      <c r="D1521" s="1"/>
      <c r="E1521" s="1"/>
      <c r="F1521" s="1"/>
      <c r="G1521" s="1"/>
      <c r="H1521" s="1"/>
      <c r="I1521" s="1"/>
    </row>
    <row r="1522" customFormat="false" ht="27" hidden="false" customHeight="true" outlineLevel="0" collapsed="false">
      <c r="A1522" s="1"/>
      <c r="B1522" s="1"/>
      <c r="C1522" s="1"/>
      <c r="D1522" s="1"/>
      <c r="E1522" s="1"/>
      <c r="F1522" s="1"/>
      <c r="G1522" s="1"/>
      <c r="H1522" s="1"/>
      <c r="I1522" s="1"/>
    </row>
    <row r="1523" customFormat="false" ht="27" hidden="false" customHeight="true" outlineLevel="0" collapsed="false">
      <c r="A1523" s="1"/>
      <c r="B1523" s="1"/>
      <c r="C1523" s="1"/>
      <c r="D1523" s="1"/>
      <c r="E1523" s="1"/>
      <c r="F1523" s="1"/>
      <c r="G1523" s="1"/>
      <c r="H1523" s="1"/>
      <c r="I1523" s="1"/>
    </row>
    <row r="1524" customFormat="false" ht="35" hidden="false" customHeight="true" outlineLevel="0" collapsed="false">
      <c r="A1524" s="2" t="s">
        <v>800</v>
      </c>
      <c r="B1524" s="2" t="s">
        <v>800</v>
      </c>
      <c r="C1524" s="2" t="s">
        <v>800</v>
      </c>
      <c r="D1524" s="2" t="s">
        <v>800</v>
      </c>
      <c r="E1524" s="2" t="s">
        <v>800</v>
      </c>
      <c r="F1524" s="2" t="s">
        <v>800</v>
      </c>
      <c r="G1524" s="2" t="s">
        <v>800</v>
      </c>
      <c r="H1524" s="2" t="s">
        <v>800</v>
      </c>
      <c r="I1524" s="3" t="str">
        <f aca="false">HYPERLINK("#'Главная'!A24","На главную")</f>
        <v>На главную</v>
      </c>
    </row>
    <row r="1525" customFormat="false" ht="28" hidden="false" customHeight="true" outlineLevel="0" collapsed="false">
      <c r="A1525" s="4" t="s">
        <v>206</v>
      </c>
      <c r="B1525" s="4" t="s">
        <v>206</v>
      </c>
      <c r="C1525" s="4" t="s">
        <v>206</v>
      </c>
      <c r="D1525" s="4" t="s">
        <v>206</v>
      </c>
      <c r="E1525" s="4" t="s">
        <v>206</v>
      </c>
      <c r="F1525" s="4" t="s">
        <v>206</v>
      </c>
      <c r="G1525" s="4" t="s">
        <v>206</v>
      </c>
      <c r="H1525" s="4" t="s">
        <v>206</v>
      </c>
      <c r="I1525" s="4" t="s">
        <v>206</v>
      </c>
    </row>
    <row r="1526" customFormat="false" ht="27" hidden="false" customHeight="true" outlineLevel="0" collapsed="false">
      <c r="A1526" s="3" t="str">
        <f aca="false">HYPERLINK("#'Главная'!A24","Список моделей")</f>
        <v>Список моделей</v>
      </c>
      <c r="B1526" s="1"/>
      <c r="C1526" s="3" t="str">
        <f aca="false">HYPERLINK("#'Данные моделей'!A1527","Характеристики")</f>
        <v>Характеристики</v>
      </c>
      <c r="D1526" s="1"/>
      <c r="E1526" s="1"/>
      <c r="F1526" s="3" t="str">
        <f aca="false">HYPERLINK("#'Данные моделей'!A1563","Рабочие точки")</f>
        <v>Рабочие точки</v>
      </c>
      <c r="G1526" s="1"/>
      <c r="H1526" s="3" t="str">
        <f aca="false">HYPERLINK("#'Данные моделей'!A1599","Карты")</f>
        <v>Карты</v>
      </c>
      <c r="I1526" s="1"/>
    </row>
    <row r="1527" customFormat="false" ht="31" hidden="false" customHeight="true" outlineLevel="0" collapsed="false">
      <c r="A1527" s="10" t="s">
        <v>9</v>
      </c>
      <c r="B1527" s="10" t="s">
        <v>9</v>
      </c>
      <c r="C1527" s="10" t="s">
        <v>9</v>
      </c>
      <c r="D1527" s="10" t="s">
        <v>9</v>
      </c>
      <c r="E1527" s="10" t="s">
        <v>9</v>
      </c>
      <c r="F1527" s="10" t="s">
        <v>9</v>
      </c>
      <c r="G1527" s="10" t="s">
        <v>9</v>
      </c>
      <c r="H1527" s="10" t="s">
        <v>9</v>
      </c>
      <c r="I1527" s="1"/>
    </row>
    <row r="1528" customFormat="false" ht="28" hidden="false" customHeight="true" outlineLevel="0" collapsed="false">
      <c r="A1528" s="11" t="s">
        <v>207</v>
      </c>
      <c r="B1528" s="11" t="s">
        <v>207</v>
      </c>
      <c r="C1528" s="11" t="s">
        <v>207</v>
      </c>
      <c r="D1528" s="11" t="s">
        <v>207</v>
      </c>
      <c r="E1528" s="11" t="s">
        <v>602</v>
      </c>
      <c r="F1528" s="11" t="s">
        <v>602</v>
      </c>
      <c r="G1528" s="11" t="s">
        <v>602</v>
      </c>
      <c r="H1528" s="11"/>
      <c r="I1528" s="11"/>
    </row>
    <row r="1529" customFormat="false" ht="28" hidden="false" customHeight="true" outlineLevel="0" collapsed="false">
      <c r="A1529" s="11" t="s">
        <v>8</v>
      </c>
      <c r="B1529" s="11" t="s">
        <v>8</v>
      </c>
      <c r="C1529" s="11" t="s">
        <v>8</v>
      </c>
      <c r="D1529" s="11" t="s">
        <v>8</v>
      </c>
      <c r="E1529" s="11" t="s">
        <v>28</v>
      </c>
      <c r="F1529" s="11" t="s">
        <v>28</v>
      </c>
      <c r="G1529" s="11" t="s">
        <v>28</v>
      </c>
      <c r="H1529" s="11"/>
      <c r="I1529" s="11"/>
    </row>
    <row r="1530" customFormat="false" ht="28" hidden="false" customHeight="true" outlineLevel="0" collapsed="false">
      <c r="A1530" s="11" t="s">
        <v>209</v>
      </c>
      <c r="B1530" s="11" t="s">
        <v>209</v>
      </c>
      <c r="C1530" s="11" t="s">
        <v>209</v>
      </c>
      <c r="D1530" s="11" t="s">
        <v>209</v>
      </c>
      <c r="E1530" s="11" t="s">
        <v>801</v>
      </c>
      <c r="F1530" s="11" t="s">
        <v>801</v>
      </c>
      <c r="G1530" s="11" t="s">
        <v>801</v>
      </c>
      <c r="H1530" s="11"/>
      <c r="I1530" s="11"/>
    </row>
    <row r="1531" customFormat="false" ht="28" hidden="false" customHeight="true" outlineLevel="0" collapsed="false">
      <c r="A1531" s="11" t="s">
        <v>211</v>
      </c>
      <c r="B1531" s="11" t="s">
        <v>211</v>
      </c>
      <c r="C1531" s="11" t="s">
        <v>211</v>
      </c>
      <c r="D1531" s="11" t="s">
        <v>211</v>
      </c>
      <c r="E1531" s="11" t="n">
        <v>180</v>
      </c>
      <c r="F1531" s="11" t="n">
        <v>180</v>
      </c>
      <c r="G1531" s="11" t="n">
        <v>180</v>
      </c>
      <c r="H1531" s="11"/>
      <c r="I1531" s="11"/>
    </row>
    <row r="1532" customFormat="false" ht="28" hidden="false" customHeight="true" outlineLevel="0" collapsed="false">
      <c r="A1532" s="11" t="s">
        <v>8</v>
      </c>
      <c r="B1532" s="11" t="s">
        <v>8</v>
      </c>
      <c r="C1532" s="11" t="s">
        <v>8</v>
      </c>
      <c r="D1532" s="11" t="s">
        <v>8</v>
      </c>
      <c r="E1532" s="11" t="s">
        <v>28</v>
      </c>
      <c r="F1532" s="11" t="s">
        <v>28</v>
      </c>
      <c r="G1532" s="11" t="s">
        <v>28</v>
      </c>
      <c r="H1532" s="11"/>
      <c r="I1532" s="11"/>
    </row>
    <row r="1533" customFormat="false" ht="28" hidden="false" customHeight="true" outlineLevel="0" collapsed="false">
      <c r="A1533" s="11" t="s">
        <v>212</v>
      </c>
      <c r="B1533" s="11" t="s">
        <v>212</v>
      </c>
      <c r="C1533" s="11" t="s">
        <v>212</v>
      </c>
      <c r="D1533" s="11" t="s">
        <v>212</v>
      </c>
      <c r="E1533" s="11" t="n">
        <v>11.5</v>
      </c>
      <c r="F1533" s="11" t="n">
        <v>11.5</v>
      </c>
      <c r="G1533" s="11" t="n">
        <v>11.5</v>
      </c>
      <c r="H1533" s="11"/>
      <c r="I1533" s="11"/>
    </row>
    <row r="1534" customFormat="false" ht="28" hidden="false" customHeight="true" outlineLevel="0" collapsed="false">
      <c r="A1534" s="11" t="s">
        <v>213</v>
      </c>
      <c r="B1534" s="11" t="s">
        <v>213</v>
      </c>
      <c r="C1534" s="11" t="s">
        <v>213</v>
      </c>
      <c r="D1534" s="11" t="s">
        <v>213</v>
      </c>
      <c r="E1534" s="11" t="n">
        <v>20</v>
      </c>
      <c r="F1534" s="11" t="n">
        <v>20</v>
      </c>
      <c r="G1534" s="11" t="n">
        <v>20</v>
      </c>
      <c r="H1534" s="11"/>
      <c r="I1534" s="11"/>
    </row>
    <row r="1535" customFormat="false" ht="28" hidden="false" customHeight="true" outlineLevel="0" collapsed="false">
      <c r="A1535" s="11" t="s">
        <v>214</v>
      </c>
      <c r="B1535" s="11" t="s">
        <v>214</v>
      </c>
      <c r="C1535" s="11" t="s">
        <v>214</v>
      </c>
      <c r="D1535" s="11" t="s">
        <v>214</v>
      </c>
      <c r="E1535" s="11" t="s">
        <v>604</v>
      </c>
      <c r="F1535" s="11" t="s">
        <v>604</v>
      </c>
      <c r="G1535" s="11" t="s">
        <v>604</v>
      </c>
      <c r="H1535" s="11"/>
      <c r="I1535" s="11"/>
    </row>
    <row r="1536" customFormat="false" ht="28" hidden="false" customHeight="true" outlineLevel="0" collapsed="false">
      <c r="A1536" s="11" t="s">
        <v>216</v>
      </c>
      <c r="B1536" s="11" t="s">
        <v>216</v>
      </c>
      <c r="C1536" s="11" t="s">
        <v>216</v>
      </c>
      <c r="D1536" s="11" t="s">
        <v>216</v>
      </c>
      <c r="E1536" s="11" t="n">
        <v>4.13</v>
      </c>
      <c r="F1536" s="11" t="n">
        <v>4.13</v>
      </c>
      <c r="G1536" s="11" t="n">
        <v>4.13</v>
      </c>
      <c r="H1536" s="11"/>
      <c r="I1536" s="11"/>
    </row>
    <row r="1537" customFormat="false" ht="28" hidden="false" customHeight="true" outlineLevel="0" collapsed="false">
      <c r="A1537" s="11" t="s">
        <v>217</v>
      </c>
      <c r="B1537" s="11" t="s">
        <v>217</v>
      </c>
      <c r="C1537" s="11" t="s">
        <v>217</v>
      </c>
      <c r="D1537" s="11" t="s">
        <v>217</v>
      </c>
      <c r="E1537" s="11" t="s">
        <v>605</v>
      </c>
      <c r="F1537" s="11" t="s">
        <v>605</v>
      </c>
      <c r="G1537" s="11" t="s">
        <v>605</v>
      </c>
      <c r="H1537" s="11"/>
      <c r="I1537" s="11"/>
    </row>
    <row r="1538" customFormat="false" ht="28" hidden="false" customHeight="true" outlineLevel="0" collapsed="false">
      <c r="A1538" s="11" t="s">
        <v>219</v>
      </c>
      <c r="B1538" s="11" t="s">
        <v>219</v>
      </c>
      <c r="C1538" s="11" t="s">
        <v>219</v>
      </c>
      <c r="D1538" s="11" t="s">
        <v>219</v>
      </c>
      <c r="E1538" s="11" t="s">
        <v>606</v>
      </c>
      <c r="F1538" s="11" t="s">
        <v>606</v>
      </c>
      <c r="G1538" s="11" t="s">
        <v>606</v>
      </c>
      <c r="H1538" s="11"/>
      <c r="I1538" s="11"/>
    </row>
    <row r="1539" customFormat="false" ht="28" hidden="false" customHeight="true" outlineLevel="0" collapsed="false">
      <c r="A1539" s="11" t="s">
        <v>221</v>
      </c>
      <c r="B1539" s="11" t="s">
        <v>221</v>
      </c>
      <c r="C1539" s="11" t="s">
        <v>221</v>
      </c>
      <c r="D1539" s="11" t="s">
        <v>221</v>
      </c>
      <c r="E1539" s="11" t="s">
        <v>801</v>
      </c>
      <c r="F1539" s="11" t="s">
        <v>801</v>
      </c>
      <c r="G1539" s="11" t="s">
        <v>801</v>
      </c>
      <c r="H1539" s="11"/>
      <c r="I1539" s="11"/>
    </row>
    <row r="1540" customFormat="false" ht="28" hidden="false" customHeight="true" outlineLevel="0" collapsed="false">
      <c r="A1540" s="11" t="s">
        <v>222</v>
      </c>
      <c r="B1540" s="11" t="s">
        <v>222</v>
      </c>
      <c r="C1540" s="11" t="s">
        <v>222</v>
      </c>
      <c r="D1540" s="11" t="s">
        <v>222</v>
      </c>
      <c r="E1540" s="11" t="n">
        <v>180</v>
      </c>
      <c r="F1540" s="11" t="n">
        <v>180</v>
      </c>
      <c r="G1540" s="11" t="n">
        <v>180</v>
      </c>
      <c r="H1540" s="11"/>
      <c r="I1540" s="11"/>
    </row>
    <row r="1541" customFormat="false" ht="28" hidden="false" customHeight="true" outlineLevel="0" collapsed="false">
      <c r="A1541" s="11" t="s">
        <v>223</v>
      </c>
      <c r="B1541" s="11" t="s">
        <v>223</v>
      </c>
      <c r="C1541" s="11" t="s">
        <v>223</v>
      </c>
      <c r="D1541" s="11" t="s">
        <v>223</v>
      </c>
      <c r="E1541" s="11" t="n">
        <v>22.07</v>
      </c>
      <c r="F1541" s="11" t="n">
        <v>22.07</v>
      </c>
      <c r="G1541" s="11" t="n">
        <v>22.07</v>
      </c>
      <c r="H1541" s="11"/>
      <c r="I1541" s="11"/>
    </row>
    <row r="1542" customFormat="false" ht="28" hidden="false" customHeight="true" outlineLevel="0" collapsed="false">
      <c r="A1542" s="11" t="s">
        <v>224</v>
      </c>
      <c r="B1542" s="11" t="s">
        <v>224</v>
      </c>
      <c r="C1542" s="11" t="s">
        <v>224</v>
      </c>
      <c r="D1542" s="11" t="s">
        <v>224</v>
      </c>
      <c r="E1542" s="11" t="s">
        <v>346</v>
      </c>
      <c r="F1542" s="11" t="s">
        <v>346</v>
      </c>
      <c r="G1542" s="11" t="s">
        <v>346</v>
      </c>
      <c r="H1542" s="11"/>
      <c r="I1542" s="11"/>
    </row>
    <row r="1543" customFormat="false" ht="28" hidden="false" customHeight="true" outlineLevel="0" collapsed="false">
      <c r="A1543" s="11" t="s">
        <v>226</v>
      </c>
      <c r="B1543" s="11" t="s">
        <v>226</v>
      </c>
      <c r="C1543" s="11" t="s">
        <v>226</v>
      </c>
      <c r="D1543" s="11" t="s">
        <v>226</v>
      </c>
      <c r="E1543" s="11" t="n">
        <v>4.6</v>
      </c>
      <c r="F1543" s="11" t="n">
        <v>4.6</v>
      </c>
      <c r="G1543" s="11" t="n">
        <v>4.6</v>
      </c>
      <c r="H1543" s="11"/>
      <c r="I1543" s="11"/>
    </row>
    <row r="1544" customFormat="false" ht="28" hidden="false" customHeight="true" outlineLevel="0" collapsed="false">
      <c r="A1544" s="11" t="s">
        <v>227</v>
      </c>
      <c r="B1544" s="11" t="s">
        <v>227</v>
      </c>
      <c r="C1544" s="11" t="s">
        <v>227</v>
      </c>
      <c r="D1544" s="11" t="s">
        <v>227</v>
      </c>
      <c r="E1544" s="11" t="s">
        <v>228</v>
      </c>
      <c r="F1544" s="11" t="s">
        <v>228</v>
      </c>
      <c r="G1544" s="11" t="s">
        <v>228</v>
      </c>
      <c r="H1544" s="11"/>
      <c r="I1544" s="11"/>
    </row>
    <row r="1545" customFormat="false" ht="28" hidden="false" customHeight="true" outlineLevel="0" collapsed="false">
      <c r="A1545" s="11" t="s">
        <v>229</v>
      </c>
      <c r="B1545" s="11" t="s">
        <v>229</v>
      </c>
      <c r="C1545" s="11" t="s">
        <v>229</v>
      </c>
      <c r="D1545" s="11" t="s">
        <v>229</v>
      </c>
      <c r="E1545" s="11" t="n">
        <v>48</v>
      </c>
      <c r="F1545" s="11" t="n">
        <v>48</v>
      </c>
      <c r="G1545" s="11" t="n">
        <v>48</v>
      </c>
      <c r="H1545" s="11"/>
      <c r="I1545" s="11"/>
    </row>
    <row r="1546" customFormat="false" ht="28" hidden="false" customHeight="true" outlineLevel="0" collapsed="false">
      <c r="A1546" s="11" t="s">
        <v>230</v>
      </c>
      <c r="B1546" s="11" t="s">
        <v>230</v>
      </c>
      <c r="C1546" s="11" t="s">
        <v>230</v>
      </c>
      <c r="D1546" s="11" t="s">
        <v>230</v>
      </c>
      <c r="E1546" s="11" t="n">
        <v>38.5</v>
      </c>
      <c r="F1546" s="11" t="n">
        <v>38.5</v>
      </c>
      <c r="G1546" s="11" t="n">
        <v>38.5</v>
      </c>
      <c r="H1546" s="11"/>
      <c r="I1546" s="11"/>
    </row>
    <row r="1547" customFormat="false" ht="28" hidden="false" customHeight="true" outlineLevel="0" collapsed="false">
      <c r="A1547" s="11" t="s">
        <v>231</v>
      </c>
      <c r="B1547" s="11" t="s">
        <v>231</v>
      </c>
      <c r="C1547" s="11" t="s">
        <v>231</v>
      </c>
      <c r="D1547" s="11" t="s">
        <v>231</v>
      </c>
      <c r="E1547" s="11" t="n">
        <v>34</v>
      </c>
      <c r="F1547" s="11" t="n">
        <v>34</v>
      </c>
      <c r="G1547" s="11" t="n">
        <v>34</v>
      </c>
      <c r="H1547" s="11"/>
      <c r="I1547" s="11"/>
    </row>
    <row r="1548" customFormat="false" ht="28" hidden="false" customHeight="true" outlineLevel="0" collapsed="false">
      <c r="A1548" s="11" t="s">
        <v>232</v>
      </c>
      <c r="B1548" s="11" t="s">
        <v>232</v>
      </c>
      <c r="C1548" s="11" t="s">
        <v>232</v>
      </c>
      <c r="D1548" s="11" t="s">
        <v>232</v>
      </c>
      <c r="E1548" s="11" t="n">
        <v>62</v>
      </c>
      <c r="F1548" s="11" t="n">
        <v>62</v>
      </c>
      <c r="G1548" s="11" t="n">
        <v>62</v>
      </c>
      <c r="H1548" s="11"/>
      <c r="I1548" s="11"/>
    </row>
    <row r="1549" customFormat="false" ht="28" hidden="false" customHeight="true" outlineLevel="0" collapsed="false">
      <c r="A1549" s="11" t="s">
        <v>233</v>
      </c>
      <c r="B1549" s="11" t="s">
        <v>233</v>
      </c>
      <c r="C1549" s="11" t="s">
        <v>233</v>
      </c>
      <c r="D1549" s="11" t="s">
        <v>233</v>
      </c>
      <c r="E1549" s="11" t="n">
        <v>21.1</v>
      </c>
      <c r="F1549" s="11" t="n">
        <v>21.1</v>
      </c>
      <c r="G1549" s="11" t="n">
        <v>21.1</v>
      </c>
      <c r="H1549" s="11"/>
      <c r="I1549" s="11"/>
    </row>
    <row r="1550" customFormat="false" ht="28" hidden="false" customHeight="true" outlineLevel="0" collapsed="false">
      <c r="A1550" s="11" t="s">
        <v>234</v>
      </c>
      <c r="B1550" s="11" t="s">
        <v>234</v>
      </c>
      <c r="C1550" s="11" t="s">
        <v>234</v>
      </c>
      <c r="D1550" s="11" t="s">
        <v>234</v>
      </c>
      <c r="E1550" s="11" t="s">
        <v>347</v>
      </c>
      <c r="F1550" s="11" t="s">
        <v>347</v>
      </c>
      <c r="G1550" s="11" t="s">
        <v>347</v>
      </c>
      <c r="H1550" s="11"/>
      <c r="I1550" s="11"/>
    </row>
    <row r="1551" customFormat="false" ht="28" hidden="false" customHeight="true" outlineLevel="0" collapsed="false">
      <c r="A1551" s="11" t="s">
        <v>236</v>
      </c>
      <c r="B1551" s="11" t="s">
        <v>236</v>
      </c>
      <c r="C1551" s="11" t="s">
        <v>236</v>
      </c>
      <c r="D1551" s="11" t="s">
        <v>236</v>
      </c>
      <c r="E1551" s="11" t="n">
        <v>3.66</v>
      </c>
      <c r="F1551" s="11" t="n">
        <v>3.66</v>
      </c>
      <c r="G1551" s="11" t="n">
        <v>3.66</v>
      </c>
      <c r="H1551" s="11"/>
      <c r="I1551" s="11"/>
    </row>
    <row r="1552" customFormat="false" ht="28" hidden="false" customHeight="true" outlineLevel="0" collapsed="false">
      <c r="A1552" s="11" t="s">
        <v>237</v>
      </c>
      <c r="B1552" s="11" t="s">
        <v>237</v>
      </c>
      <c r="C1552" s="11" t="s">
        <v>237</v>
      </c>
      <c r="D1552" s="11" t="s">
        <v>237</v>
      </c>
      <c r="E1552" s="11" t="s">
        <v>238</v>
      </c>
      <c r="F1552" s="11" t="s">
        <v>238</v>
      </c>
      <c r="G1552" s="11" t="s">
        <v>238</v>
      </c>
      <c r="H1552" s="11"/>
      <c r="I1552" s="11"/>
    </row>
    <row r="1553" customFormat="false" ht="28" hidden="false" customHeight="true" outlineLevel="0" collapsed="false">
      <c r="A1553" s="11" t="s">
        <v>239</v>
      </c>
      <c r="B1553" s="11" t="s">
        <v>239</v>
      </c>
      <c r="C1553" s="11" t="s">
        <v>239</v>
      </c>
      <c r="D1553" s="11" t="s">
        <v>239</v>
      </c>
      <c r="E1553" s="11" t="n">
        <v>48</v>
      </c>
      <c r="F1553" s="11" t="n">
        <v>48</v>
      </c>
      <c r="G1553" s="11" t="n">
        <v>48</v>
      </c>
      <c r="H1553" s="11"/>
      <c r="I1553" s="11"/>
    </row>
    <row r="1554" customFormat="false" ht="28" hidden="false" customHeight="true" outlineLevel="0" collapsed="false">
      <c r="A1554" s="11" t="s">
        <v>240</v>
      </c>
      <c r="B1554" s="11" t="s">
        <v>240</v>
      </c>
      <c r="C1554" s="11" t="s">
        <v>240</v>
      </c>
      <c r="D1554" s="11" t="s">
        <v>240</v>
      </c>
      <c r="E1554" s="11" t="n">
        <v>38.5</v>
      </c>
      <c r="F1554" s="11" t="n">
        <v>38.5</v>
      </c>
      <c r="G1554" s="11" t="n">
        <v>38.5</v>
      </c>
      <c r="H1554" s="11"/>
      <c r="I1554" s="11"/>
    </row>
    <row r="1555" customFormat="false" ht="28" hidden="false" customHeight="true" outlineLevel="0" collapsed="false">
      <c r="A1555" s="11" t="s">
        <v>241</v>
      </c>
      <c r="B1555" s="11" t="s">
        <v>241</v>
      </c>
      <c r="C1555" s="11" t="s">
        <v>241</v>
      </c>
      <c r="D1555" s="11" t="s">
        <v>241</v>
      </c>
      <c r="E1555" s="11" t="n">
        <v>34</v>
      </c>
      <c r="F1555" s="11" t="n">
        <v>34</v>
      </c>
      <c r="G1555" s="11" t="n">
        <v>34</v>
      </c>
      <c r="H1555" s="11"/>
      <c r="I1555" s="11"/>
    </row>
    <row r="1556" customFormat="false" ht="28" hidden="false" customHeight="true" outlineLevel="0" collapsed="false">
      <c r="A1556" s="11" t="s">
        <v>242</v>
      </c>
      <c r="B1556" s="11" t="s">
        <v>242</v>
      </c>
      <c r="C1556" s="11" t="s">
        <v>242</v>
      </c>
      <c r="D1556" s="11" t="s">
        <v>242</v>
      </c>
      <c r="E1556" s="11" t="n">
        <v>63</v>
      </c>
      <c r="F1556" s="11" t="n">
        <v>63</v>
      </c>
      <c r="G1556" s="11" t="n">
        <v>63</v>
      </c>
      <c r="H1556" s="11"/>
      <c r="I1556" s="11"/>
    </row>
    <row r="1557" customFormat="false" ht="28" hidden="false" customHeight="true" outlineLevel="0" collapsed="false">
      <c r="A1557" s="11" t="s">
        <v>243</v>
      </c>
      <c r="B1557" s="11" t="s">
        <v>243</v>
      </c>
      <c r="C1557" s="11" t="s">
        <v>243</v>
      </c>
      <c r="D1557" s="11" t="s">
        <v>243</v>
      </c>
      <c r="E1557" s="11" t="n">
        <v>3.2</v>
      </c>
      <c r="F1557" s="11" t="n">
        <v>3.2</v>
      </c>
      <c r="G1557" s="11" t="n">
        <v>3.2</v>
      </c>
      <c r="H1557" s="11"/>
      <c r="I1557" s="11"/>
    </row>
    <row r="1558" customFormat="false" ht="28" hidden="false" customHeight="true" outlineLevel="0" collapsed="false">
      <c r="A1558" s="11" t="s">
        <v>244</v>
      </c>
      <c r="B1558" s="11" t="s">
        <v>244</v>
      </c>
      <c r="C1558" s="11" t="s">
        <v>244</v>
      </c>
      <c r="D1558" s="11" t="s">
        <v>244</v>
      </c>
      <c r="E1558" s="11" t="n">
        <v>30</v>
      </c>
      <c r="F1558" s="11" t="n">
        <v>30</v>
      </c>
      <c r="G1558" s="11" t="n">
        <v>30</v>
      </c>
      <c r="H1558" s="11"/>
      <c r="I1558" s="11"/>
    </row>
    <row r="1559" customFormat="false" ht="28" hidden="false" customHeight="true" outlineLevel="0" collapsed="false">
      <c r="A1559" s="11" t="s">
        <v>245</v>
      </c>
      <c r="B1559" s="11" t="s">
        <v>245</v>
      </c>
      <c r="C1559" s="11" t="s">
        <v>245</v>
      </c>
      <c r="D1559" s="11" t="s">
        <v>245</v>
      </c>
      <c r="E1559" s="11" t="s">
        <v>450</v>
      </c>
      <c r="F1559" s="11" t="s">
        <v>450</v>
      </c>
      <c r="G1559" s="11" t="s">
        <v>450</v>
      </c>
      <c r="H1559" s="11"/>
      <c r="I1559" s="11"/>
    </row>
    <row r="1560" customFormat="false" ht="28" hidden="false" customHeight="true" outlineLevel="0" collapsed="false">
      <c r="A1560" s="11" t="s">
        <v>608</v>
      </c>
      <c r="B1560" s="11" t="s">
        <v>608</v>
      </c>
      <c r="C1560" s="11" t="s">
        <v>608</v>
      </c>
      <c r="D1560" s="11" t="s">
        <v>608</v>
      </c>
      <c r="E1560" s="11" t="s">
        <v>802</v>
      </c>
      <c r="F1560" s="11" t="s">
        <v>802</v>
      </c>
      <c r="G1560" s="11" t="s">
        <v>802</v>
      </c>
      <c r="H1560" s="11"/>
      <c r="I1560" s="11"/>
    </row>
    <row r="1561" customFormat="false" ht="28" hidden="false" customHeight="true" outlineLevel="0" collapsed="false">
      <c r="A1561" s="11" t="s">
        <v>610</v>
      </c>
      <c r="B1561" s="11" t="s">
        <v>610</v>
      </c>
      <c r="C1561" s="11" t="s">
        <v>610</v>
      </c>
      <c r="D1561" s="11" t="s">
        <v>610</v>
      </c>
      <c r="E1561" s="11" t="s">
        <v>803</v>
      </c>
      <c r="F1561" s="11" t="s">
        <v>803</v>
      </c>
      <c r="G1561" s="11" t="s">
        <v>803</v>
      </c>
      <c r="H1561" s="11"/>
      <c r="I1561" s="11"/>
    </row>
    <row r="1562" customFormat="false" ht="27" hidden="false" customHeight="true" outlineLevel="0" collapsed="false">
      <c r="A1562" s="1"/>
      <c r="B1562" s="1"/>
      <c r="C1562" s="1"/>
      <c r="D1562" s="1"/>
      <c r="E1562" s="1"/>
      <c r="F1562" s="1"/>
      <c r="G1562" s="1"/>
      <c r="H1562" s="1"/>
      <c r="I1562" s="1"/>
    </row>
    <row r="1563" customFormat="false" ht="31" hidden="false" customHeight="true" outlineLevel="0" collapsed="false">
      <c r="A1563" s="10" t="s">
        <v>250</v>
      </c>
      <c r="B1563" s="10" t="s">
        <v>250</v>
      </c>
      <c r="C1563" s="10" t="s">
        <v>250</v>
      </c>
      <c r="D1563" s="10" t="s">
        <v>250</v>
      </c>
      <c r="E1563" s="10" t="s">
        <v>250</v>
      </c>
      <c r="F1563" s="10" t="s">
        <v>250</v>
      </c>
      <c r="G1563" s="10" t="s">
        <v>250</v>
      </c>
      <c r="H1563" s="10" t="s">
        <v>250</v>
      </c>
      <c r="I1563" s="3" t="str">
        <f aca="false">HYPERLINK("#'Главная'!A24","На главную")</f>
        <v>На главную</v>
      </c>
    </row>
    <row r="1564" customFormat="false" ht="34" hidden="false" customHeight="true" outlineLevel="0" collapsed="false">
      <c r="A1564" s="12" t="s">
        <v>251</v>
      </c>
      <c r="B1564" s="12" t="s">
        <v>251</v>
      </c>
      <c r="C1564" s="12" t="s">
        <v>251</v>
      </c>
      <c r="D1564" s="12" t="s">
        <v>252</v>
      </c>
      <c r="E1564" s="12" t="s">
        <v>252</v>
      </c>
      <c r="F1564" s="12" t="s">
        <v>252</v>
      </c>
      <c r="G1564" s="12" t="s">
        <v>253</v>
      </c>
      <c r="H1564" s="12" t="s">
        <v>254</v>
      </c>
      <c r="I1564" s="12" t="s">
        <v>254</v>
      </c>
    </row>
    <row r="1565" customFormat="false" ht="53" hidden="false" customHeight="true" outlineLevel="0" collapsed="false">
      <c r="A1565" s="1" t="s">
        <v>255</v>
      </c>
      <c r="B1565" s="1" t="s">
        <v>255</v>
      </c>
      <c r="C1565" s="1" t="s">
        <v>255</v>
      </c>
      <c r="D1565" s="1" t="s">
        <v>256</v>
      </c>
      <c r="E1565" s="1" t="s">
        <v>256</v>
      </c>
      <c r="F1565" s="1" t="s">
        <v>256</v>
      </c>
      <c r="G1565" s="1" t="s">
        <v>804</v>
      </c>
      <c r="H1565" s="1" t="s">
        <v>206</v>
      </c>
      <c r="I1565" s="1" t="s">
        <v>206</v>
      </c>
    </row>
    <row r="1566" customFormat="false" ht="53" hidden="false" customHeight="true" outlineLevel="0" collapsed="false">
      <c r="A1566" s="1" t="s">
        <v>255</v>
      </c>
      <c r="B1566" s="1" t="s">
        <v>255</v>
      </c>
      <c r="C1566" s="1" t="s">
        <v>255</v>
      </c>
      <c r="D1566" s="1" t="s">
        <v>258</v>
      </c>
      <c r="E1566" s="1" t="s">
        <v>258</v>
      </c>
      <c r="F1566" s="1" t="s">
        <v>258</v>
      </c>
      <c r="G1566" s="1" t="s">
        <v>805</v>
      </c>
      <c r="H1566" s="1" t="s">
        <v>206</v>
      </c>
      <c r="I1566" s="1" t="s">
        <v>206</v>
      </c>
    </row>
    <row r="1567" customFormat="false" ht="53" hidden="false" customHeight="true" outlineLevel="0" collapsed="false">
      <c r="A1567" s="1" t="s">
        <v>255</v>
      </c>
      <c r="B1567" s="1" t="s">
        <v>255</v>
      </c>
      <c r="C1567" s="1" t="s">
        <v>255</v>
      </c>
      <c r="D1567" s="1" t="s">
        <v>260</v>
      </c>
      <c r="E1567" s="1" t="s">
        <v>260</v>
      </c>
      <c r="F1567" s="1" t="s">
        <v>260</v>
      </c>
      <c r="G1567" s="1" t="s">
        <v>453</v>
      </c>
      <c r="H1567" s="1" t="s">
        <v>206</v>
      </c>
      <c r="I1567" s="1" t="s">
        <v>206</v>
      </c>
    </row>
    <row r="1568" customFormat="false" ht="53" hidden="false" customHeight="true" outlineLevel="0" collapsed="false">
      <c r="A1568" s="1" t="s">
        <v>262</v>
      </c>
      <c r="B1568" s="1" t="s">
        <v>262</v>
      </c>
      <c r="C1568" s="1" t="s">
        <v>262</v>
      </c>
      <c r="D1568" s="1" t="s">
        <v>256</v>
      </c>
      <c r="E1568" s="1" t="s">
        <v>256</v>
      </c>
      <c r="F1568" s="1" t="s">
        <v>256</v>
      </c>
      <c r="G1568" s="1" t="s">
        <v>806</v>
      </c>
      <c r="H1568" s="1" t="s">
        <v>206</v>
      </c>
      <c r="I1568" s="1" t="s">
        <v>206</v>
      </c>
    </row>
    <row r="1569" customFormat="false" ht="53" hidden="false" customHeight="true" outlineLevel="0" collapsed="false">
      <c r="A1569" s="1" t="s">
        <v>262</v>
      </c>
      <c r="B1569" s="1" t="s">
        <v>262</v>
      </c>
      <c r="C1569" s="1" t="s">
        <v>262</v>
      </c>
      <c r="D1569" s="1" t="s">
        <v>258</v>
      </c>
      <c r="E1569" s="1" t="s">
        <v>258</v>
      </c>
      <c r="F1569" s="1" t="s">
        <v>258</v>
      </c>
      <c r="G1569" s="1" t="s">
        <v>807</v>
      </c>
      <c r="H1569" s="1" t="s">
        <v>206</v>
      </c>
      <c r="I1569" s="1" t="s">
        <v>206</v>
      </c>
    </row>
    <row r="1570" customFormat="false" ht="53" hidden="false" customHeight="true" outlineLevel="0" collapsed="false">
      <c r="A1570" s="1" t="s">
        <v>262</v>
      </c>
      <c r="B1570" s="1" t="s">
        <v>262</v>
      </c>
      <c r="C1570" s="1" t="s">
        <v>262</v>
      </c>
      <c r="D1570" s="1" t="s">
        <v>260</v>
      </c>
      <c r="E1570" s="1" t="s">
        <v>260</v>
      </c>
      <c r="F1570" s="1" t="s">
        <v>260</v>
      </c>
      <c r="G1570" s="1" t="s">
        <v>456</v>
      </c>
      <c r="H1570" s="1" t="s">
        <v>206</v>
      </c>
      <c r="I1570" s="1" t="s">
        <v>206</v>
      </c>
    </row>
    <row r="1571" customFormat="false" ht="53" hidden="false" customHeight="true" outlineLevel="0" collapsed="false">
      <c r="A1571" s="1" t="s">
        <v>266</v>
      </c>
      <c r="B1571" s="1" t="s">
        <v>266</v>
      </c>
      <c r="C1571" s="1" t="s">
        <v>266</v>
      </c>
      <c r="D1571" s="1" t="s">
        <v>256</v>
      </c>
      <c r="E1571" s="1" t="s">
        <v>256</v>
      </c>
      <c r="F1571" s="1" t="s">
        <v>256</v>
      </c>
      <c r="G1571" s="1" t="s">
        <v>808</v>
      </c>
      <c r="H1571" s="1" t="s">
        <v>206</v>
      </c>
      <c r="I1571" s="1" t="s">
        <v>206</v>
      </c>
    </row>
    <row r="1572" customFormat="false" ht="53" hidden="false" customHeight="true" outlineLevel="0" collapsed="false">
      <c r="A1572" s="1" t="s">
        <v>266</v>
      </c>
      <c r="B1572" s="1" t="s">
        <v>266</v>
      </c>
      <c r="C1572" s="1" t="s">
        <v>266</v>
      </c>
      <c r="D1572" s="1" t="s">
        <v>258</v>
      </c>
      <c r="E1572" s="1" t="s">
        <v>258</v>
      </c>
      <c r="F1572" s="1" t="s">
        <v>258</v>
      </c>
      <c r="G1572" s="1" t="s">
        <v>809</v>
      </c>
      <c r="H1572" s="1" t="s">
        <v>206</v>
      </c>
      <c r="I1572" s="1" t="s">
        <v>206</v>
      </c>
    </row>
    <row r="1573" customFormat="false" ht="53" hidden="false" customHeight="true" outlineLevel="0" collapsed="false">
      <c r="A1573" s="1" t="s">
        <v>266</v>
      </c>
      <c r="B1573" s="1" t="s">
        <v>266</v>
      </c>
      <c r="C1573" s="1" t="s">
        <v>266</v>
      </c>
      <c r="D1573" s="1" t="s">
        <v>260</v>
      </c>
      <c r="E1573" s="1" t="s">
        <v>260</v>
      </c>
      <c r="F1573" s="1" t="s">
        <v>260</v>
      </c>
      <c r="G1573" s="1" t="s">
        <v>459</v>
      </c>
      <c r="H1573" s="1" t="s">
        <v>206</v>
      </c>
      <c r="I1573" s="1" t="s">
        <v>206</v>
      </c>
    </row>
    <row r="1574" customFormat="false" ht="53" hidden="false" customHeight="true" outlineLevel="0" collapsed="false">
      <c r="A1574" s="1" t="s">
        <v>270</v>
      </c>
      <c r="B1574" s="1" t="s">
        <v>270</v>
      </c>
      <c r="C1574" s="1" t="s">
        <v>270</v>
      </c>
      <c r="D1574" s="1" t="s">
        <v>256</v>
      </c>
      <c r="E1574" s="1" t="s">
        <v>256</v>
      </c>
      <c r="F1574" s="1" t="s">
        <v>256</v>
      </c>
      <c r="G1574" s="1" t="s">
        <v>810</v>
      </c>
      <c r="H1574" s="1" t="s">
        <v>206</v>
      </c>
      <c r="I1574" s="1" t="s">
        <v>206</v>
      </c>
    </row>
    <row r="1575" customFormat="false" ht="53" hidden="false" customHeight="true" outlineLevel="0" collapsed="false">
      <c r="A1575" s="1" t="s">
        <v>270</v>
      </c>
      <c r="B1575" s="1" t="s">
        <v>270</v>
      </c>
      <c r="C1575" s="1" t="s">
        <v>270</v>
      </c>
      <c r="D1575" s="1" t="s">
        <v>258</v>
      </c>
      <c r="E1575" s="1" t="s">
        <v>258</v>
      </c>
      <c r="F1575" s="1" t="s">
        <v>258</v>
      </c>
      <c r="G1575" s="1" t="s">
        <v>811</v>
      </c>
      <c r="H1575" s="1" t="s">
        <v>206</v>
      </c>
      <c r="I1575" s="1" t="s">
        <v>206</v>
      </c>
    </row>
    <row r="1576" customFormat="false" ht="53" hidden="false" customHeight="true" outlineLevel="0" collapsed="false">
      <c r="A1576" s="1" t="s">
        <v>270</v>
      </c>
      <c r="B1576" s="1" t="s">
        <v>270</v>
      </c>
      <c r="C1576" s="1" t="s">
        <v>270</v>
      </c>
      <c r="D1576" s="1" t="s">
        <v>260</v>
      </c>
      <c r="E1576" s="1" t="s">
        <v>260</v>
      </c>
      <c r="F1576" s="1" t="s">
        <v>260</v>
      </c>
      <c r="G1576" s="1" t="s">
        <v>462</v>
      </c>
      <c r="H1576" s="1" t="s">
        <v>206</v>
      </c>
      <c r="I1576" s="1" t="s">
        <v>206</v>
      </c>
    </row>
    <row r="1577" customFormat="false" ht="53" hidden="false" customHeight="true" outlineLevel="0" collapsed="false">
      <c r="A1577" s="1" t="s">
        <v>274</v>
      </c>
      <c r="B1577" s="1" t="s">
        <v>274</v>
      </c>
      <c r="C1577" s="1" t="s">
        <v>274</v>
      </c>
      <c r="D1577" s="1" t="s">
        <v>256</v>
      </c>
      <c r="E1577" s="1" t="s">
        <v>256</v>
      </c>
      <c r="F1577" s="1" t="s">
        <v>256</v>
      </c>
      <c r="G1577" s="1" t="s">
        <v>812</v>
      </c>
      <c r="H1577" s="1" t="s">
        <v>206</v>
      </c>
      <c r="I1577" s="1" t="s">
        <v>206</v>
      </c>
    </row>
    <row r="1578" customFormat="false" ht="53" hidden="false" customHeight="true" outlineLevel="0" collapsed="false">
      <c r="A1578" s="1" t="s">
        <v>274</v>
      </c>
      <c r="B1578" s="1" t="s">
        <v>274</v>
      </c>
      <c r="C1578" s="1" t="s">
        <v>274</v>
      </c>
      <c r="D1578" s="1" t="s">
        <v>258</v>
      </c>
      <c r="E1578" s="1" t="s">
        <v>258</v>
      </c>
      <c r="F1578" s="1" t="s">
        <v>258</v>
      </c>
      <c r="G1578" s="1" t="s">
        <v>813</v>
      </c>
      <c r="H1578" s="1" t="s">
        <v>206</v>
      </c>
      <c r="I1578" s="1" t="s">
        <v>206</v>
      </c>
    </row>
    <row r="1579" customFormat="false" ht="53" hidden="false" customHeight="true" outlineLevel="0" collapsed="false">
      <c r="A1579" s="1" t="s">
        <v>274</v>
      </c>
      <c r="B1579" s="1" t="s">
        <v>274</v>
      </c>
      <c r="C1579" s="1" t="s">
        <v>274</v>
      </c>
      <c r="D1579" s="1" t="s">
        <v>260</v>
      </c>
      <c r="E1579" s="1" t="s">
        <v>260</v>
      </c>
      <c r="F1579" s="1" t="s">
        <v>260</v>
      </c>
      <c r="G1579" s="1" t="s">
        <v>465</v>
      </c>
      <c r="H1579" s="1" t="s">
        <v>206</v>
      </c>
      <c r="I1579" s="1" t="s">
        <v>206</v>
      </c>
    </row>
    <row r="1580" customFormat="false" ht="53" hidden="false" customHeight="true" outlineLevel="0" collapsed="false">
      <c r="A1580" s="1" t="s">
        <v>278</v>
      </c>
      <c r="B1580" s="1" t="s">
        <v>278</v>
      </c>
      <c r="C1580" s="1" t="s">
        <v>278</v>
      </c>
      <c r="D1580" s="1" t="s">
        <v>256</v>
      </c>
      <c r="E1580" s="1" t="s">
        <v>256</v>
      </c>
      <c r="F1580" s="1" t="s">
        <v>256</v>
      </c>
      <c r="G1580" s="1" t="s">
        <v>814</v>
      </c>
      <c r="H1580" s="1" t="s">
        <v>206</v>
      </c>
      <c r="I1580" s="1" t="s">
        <v>206</v>
      </c>
    </row>
    <row r="1581" customFormat="false" ht="53" hidden="false" customHeight="true" outlineLevel="0" collapsed="false">
      <c r="A1581" s="1" t="s">
        <v>278</v>
      </c>
      <c r="B1581" s="1" t="s">
        <v>278</v>
      </c>
      <c r="C1581" s="1" t="s">
        <v>278</v>
      </c>
      <c r="D1581" s="1" t="s">
        <v>258</v>
      </c>
      <c r="E1581" s="1" t="s">
        <v>258</v>
      </c>
      <c r="F1581" s="1" t="s">
        <v>258</v>
      </c>
      <c r="G1581" s="1" t="s">
        <v>815</v>
      </c>
      <c r="H1581" s="1" t="s">
        <v>206</v>
      </c>
      <c r="I1581" s="1" t="s">
        <v>206</v>
      </c>
    </row>
    <row r="1582" customFormat="false" ht="53" hidden="false" customHeight="true" outlineLevel="0" collapsed="false">
      <c r="A1582" s="1" t="s">
        <v>278</v>
      </c>
      <c r="B1582" s="1" t="s">
        <v>278</v>
      </c>
      <c r="C1582" s="1" t="s">
        <v>278</v>
      </c>
      <c r="D1582" s="1" t="s">
        <v>260</v>
      </c>
      <c r="E1582" s="1" t="s">
        <v>260</v>
      </c>
      <c r="F1582" s="1" t="s">
        <v>260</v>
      </c>
      <c r="G1582" s="1" t="s">
        <v>468</v>
      </c>
      <c r="H1582" s="1" t="s">
        <v>206</v>
      </c>
      <c r="I1582" s="1" t="s">
        <v>206</v>
      </c>
    </row>
    <row r="1583" customFormat="false" ht="53" hidden="false" customHeight="true" outlineLevel="0" collapsed="false">
      <c r="A1583" s="1" t="s">
        <v>282</v>
      </c>
      <c r="B1583" s="1" t="s">
        <v>282</v>
      </c>
      <c r="C1583" s="1" t="s">
        <v>282</v>
      </c>
      <c r="D1583" s="1" t="s">
        <v>256</v>
      </c>
      <c r="E1583" s="1" t="s">
        <v>256</v>
      </c>
      <c r="F1583" s="1" t="s">
        <v>256</v>
      </c>
      <c r="G1583" s="1" t="s">
        <v>816</v>
      </c>
      <c r="H1583" s="1" t="s">
        <v>206</v>
      </c>
      <c r="I1583" s="1" t="s">
        <v>206</v>
      </c>
    </row>
    <row r="1584" customFormat="false" ht="53" hidden="false" customHeight="true" outlineLevel="0" collapsed="false">
      <c r="A1584" s="1" t="s">
        <v>282</v>
      </c>
      <c r="B1584" s="1" t="s">
        <v>282</v>
      </c>
      <c r="C1584" s="1" t="s">
        <v>282</v>
      </c>
      <c r="D1584" s="1" t="s">
        <v>258</v>
      </c>
      <c r="E1584" s="1" t="s">
        <v>258</v>
      </c>
      <c r="F1584" s="1" t="s">
        <v>258</v>
      </c>
      <c r="G1584" s="1" t="s">
        <v>817</v>
      </c>
      <c r="H1584" s="1" t="s">
        <v>206</v>
      </c>
      <c r="I1584" s="1" t="s">
        <v>206</v>
      </c>
    </row>
    <row r="1585" customFormat="false" ht="53" hidden="false" customHeight="true" outlineLevel="0" collapsed="false">
      <c r="A1585" s="1" t="s">
        <v>282</v>
      </c>
      <c r="B1585" s="1" t="s">
        <v>282</v>
      </c>
      <c r="C1585" s="1" t="s">
        <v>282</v>
      </c>
      <c r="D1585" s="1" t="s">
        <v>260</v>
      </c>
      <c r="E1585" s="1" t="s">
        <v>260</v>
      </c>
      <c r="F1585" s="1" t="s">
        <v>260</v>
      </c>
      <c r="G1585" s="1" t="s">
        <v>471</v>
      </c>
      <c r="H1585" s="1" t="s">
        <v>206</v>
      </c>
      <c r="I1585" s="1" t="s">
        <v>206</v>
      </c>
    </row>
    <row r="1586" customFormat="false" ht="53" hidden="false" customHeight="true" outlineLevel="0" collapsed="false">
      <c r="A1586" s="1" t="s">
        <v>286</v>
      </c>
      <c r="B1586" s="1" t="s">
        <v>286</v>
      </c>
      <c r="C1586" s="1" t="s">
        <v>286</v>
      </c>
      <c r="D1586" s="1" t="s">
        <v>256</v>
      </c>
      <c r="E1586" s="1" t="s">
        <v>256</v>
      </c>
      <c r="F1586" s="1" t="s">
        <v>256</v>
      </c>
      <c r="G1586" s="1" t="s">
        <v>818</v>
      </c>
      <c r="H1586" s="1" t="s">
        <v>206</v>
      </c>
      <c r="I1586" s="1" t="s">
        <v>206</v>
      </c>
    </row>
    <row r="1587" customFormat="false" ht="53" hidden="false" customHeight="true" outlineLevel="0" collapsed="false">
      <c r="A1587" s="1" t="s">
        <v>286</v>
      </c>
      <c r="B1587" s="1" t="s">
        <v>286</v>
      </c>
      <c r="C1587" s="1" t="s">
        <v>286</v>
      </c>
      <c r="D1587" s="1" t="s">
        <v>258</v>
      </c>
      <c r="E1587" s="1" t="s">
        <v>258</v>
      </c>
      <c r="F1587" s="1" t="s">
        <v>258</v>
      </c>
      <c r="G1587" s="1" t="s">
        <v>819</v>
      </c>
      <c r="H1587" s="1" t="s">
        <v>206</v>
      </c>
      <c r="I1587" s="1" t="s">
        <v>206</v>
      </c>
    </row>
    <row r="1588" customFormat="false" ht="53" hidden="false" customHeight="true" outlineLevel="0" collapsed="false">
      <c r="A1588" s="1" t="s">
        <v>286</v>
      </c>
      <c r="B1588" s="1" t="s">
        <v>286</v>
      </c>
      <c r="C1588" s="1" t="s">
        <v>286</v>
      </c>
      <c r="D1588" s="1" t="s">
        <v>260</v>
      </c>
      <c r="E1588" s="1" t="s">
        <v>260</v>
      </c>
      <c r="F1588" s="1" t="s">
        <v>260</v>
      </c>
      <c r="G1588" s="1" t="s">
        <v>474</v>
      </c>
      <c r="H1588" s="1" t="s">
        <v>206</v>
      </c>
      <c r="I1588" s="1" t="s">
        <v>206</v>
      </c>
    </row>
    <row r="1589" customFormat="false" ht="53" hidden="false" customHeight="true" outlineLevel="0" collapsed="false">
      <c r="A1589" s="1" t="s">
        <v>290</v>
      </c>
      <c r="B1589" s="1" t="s">
        <v>290</v>
      </c>
      <c r="C1589" s="1" t="s">
        <v>290</v>
      </c>
      <c r="D1589" s="1" t="s">
        <v>256</v>
      </c>
      <c r="E1589" s="1" t="s">
        <v>256</v>
      </c>
      <c r="F1589" s="1" t="s">
        <v>256</v>
      </c>
      <c r="G1589" s="1" t="s">
        <v>820</v>
      </c>
      <c r="H1589" s="1" t="s">
        <v>206</v>
      </c>
      <c r="I1589" s="1" t="s">
        <v>206</v>
      </c>
    </row>
    <row r="1590" customFormat="false" ht="53" hidden="false" customHeight="true" outlineLevel="0" collapsed="false">
      <c r="A1590" s="1" t="s">
        <v>290</v>
      </c>
      <c r="B1590" s="1" t="s">
        <v>290</v>
      </c>
      <c r="C1590" s="1" t="s">
        <v>290</v>
      </c>
      <c r="D1590" s="1" t="s">
        <v>292</v>
      </c>
      <c r="E1590" s="1" t="s">
        <v>292</v>
      </c>
      <c r="F1590" s="1" t="s">
        <v>292</v>
      </c>
      <c r="G1590" s="1" t="s">
        <v>821</v>
      </c>
      <c r="H1590" s="1" t="s">
        <v>206</v>
      </c>
      <c r="I1590" s="1" t="s">
        <v>206</v>
      </c>
    </row>
    <row r="1591" customFormat="false" ht="53" hidden="false" customHeight="true" outlineLevel="0" collapsed="false">
      <c r="A1591" s="1" t="s">
        <v>290</v>
      </c>
      <c r="B1591" s="1" t="s">
        <v>290</v>
      </c>
      <c r="C1591" s="1" t="s">
        <v>290</v>
      </c>
      <c r="D1591" s="1" t="s">
        <v>294</v>
      </c>
      <c r="E1591" s="1" t="s">
        <v>294</v>
      </c>
      <c r="F1591" s="1" t="s">
        <v>294</v>
      </c>
      <c r="G1591" s="1" t="s">
        <v>822</v>
      </c>
      <c r="H1591" s="1" t="s">
        <v>206</v>
      </c>
      <c r="I1591" s="1" t="s">
        <v>206</v>
      </c>
    </row>
    <row r="1592" customFormat="false" ht="53" hidden="false" customHeight="true" outlineLevel="0" collapsed="false">
      <c r="A1592" s="1" t="s">
        <v>296</v>
      </c>
      <c r="B1592" s="1" t="s">
        <v>296</v>
      </c>
      <c r="C1592" s="1" t="s">
        <v>296</v>
      </c>
      <c r="D1592" s="1" t="s">
        <v>256</v>
      </c>
      <c r="E1592" s="1" t="s">
        <v>256</v>
      </c>
      <c r="F1592" s="1" t="s">
        <v>256</v>
      </c>
      <c r="G1592" s="1" t="s">
        <v>823</v>
      </c>
      <c r="H1592" s="1" t="s">
        <v>206</v>
      </c>
      <c r="I1592" s="1" t="s">
        <v>206</v>
      </c>
    </row>
    <row r="1593" customFormat="false" ht="53" hidden="false" customHeight="true" outlineLevel="0" collapsed="false">
      <c r="A1593" s="1" t="s">
        <v>296</v>
      </c>
      <c r="B1593" s="1" t="s">
        <v>296</v>
      </c>
      <c r="C1593" s="1" t="s">
        <v>296</v>
      </c>
      <c r="D1593" s="1" t="s">
        <v>258</v>
      </c>
      <c r="E1593" s="1" t="s">
        <v>258</v>
      </c>
      <c r="F1593" s="1" t="s">
        <v>258</v>
      </c>
      <c r="G1593" s="1" t="s">
        <v>824</v>
      </c>
      <c r="H1593" s="1" t="s">
        <v>206</v>
      </c>
      <c r="I1593" s="1" t="s">
        <v>206</v>
      </c>
    </row>
    <row r="1594" customFormat="false" ht="53" hidden="false" customHeight="true" outlineLevel="0" collapsed="false">
      <c r="A1594" s="1" t="s">
        <v>296</v>
      </c>
      <c r="B1594" s="1" t="s">
        <v>296</v>
      </c>
      <c r="C1594" s="1" t="s">
        <v>296</v>
      </c>
      <c r="D1594" s="1" t="s">
        <v>260</v>
      </c>
      <c r="E1594" s="1" t="s">
        <v>260</v>
      </c>
      <c r="F1594" s="1" t="s">
        <v>260</v>
      </c>
      <c r="G1594" s="1" t="s">
        <v>480</v>
      </c>
      <c r="H1594" s="1" t="s">
        <v>206</v>
      </c>
      <c r="I1594" s="1" t="s">
        <v>206</v>
      </c>
    </row>
    <row r="1595" customFormat="false" ht="53" hidden="false" customHeight="true" outlineLevel="0" collapsed="false">
      <c r="A1595" s="1" t="s">
        <v>300</v>
      </c>
      <c r="B1595" s="1" t="s">
        <v>300</v>
      </c>
      <c r="C1595" s="1" t="s">
        <v>300</v>
      </c>
      <c r="D1595" s="1" t="s">
        <v>256</v>
      </c>
      <c r="E1595" s="1" t="s">
        <v>256</v>
      </c>
      <c r="F1595" s="1" t="s">
        <v>256</v>
      </c>
      <c r="G1595" s="1" t="s">
        <v>825</v>
      </c>
      <c r="H1595" s="1" t="s">
        <v>206</v>
      </c>
      <c r="I1595" s="1" t="s">
        <v>206</v>
      </c>
    </row>
    <row r="1596" customFormat="false" ht="53" hidden="false" customHeight="true" outlineLevel="0" collapsed="false">
      <c r="A1596" s="1" t="s">
        <v>300</v>
      </c>
      <c r="B1596" s="1" t="s">
        <v>300</v>
      </c>
      <c r="C1596" s="1" t="s">
        <v>300</v>
      </c>
      <c r="D1596" s="1" t="s">
        <v>258</v>
      </c>
      <c r="E1596" s="1" t="s">
        <v>258</v>
      </c>
      <c r="F1596" s="1" t="s">
        <v>258</v>
      </c>
      <c r="G1596" s="1" t="s">
        <v>826</v>
      </c>
      <c r="H1596" s="1" t="s">
        <v>206</v>
      </c>
      <c r="I1596" s="1" t="s">
        <v>206</v>
      </c>
    </row>
    <row r="1597" customFormat="false" ht="53" hidden="false" customHeight="true" outlineLevel="0" collapsed="false">
      <c r="A1597" s="1" t="s">
        <v>300</v>
      </c>
      <c r="B1597" s="1" t="s">
        <v>300</v>
      </c>
      <c r="C1597" s="1" t="s">
        <v>300</v>
      </c>
      <c r="D1597" s="1" t="s">
        <v>260</v>
      </c>
      <c r="E1597" s="1" t="s">
        <v>260</v>
      </c>
      <c r="F1597" s="1" t="s">
        <v>260</v>
      </c>
      <c r="G1597" s="1" t="s">
        <v>827</v>
      </c>
      <c r="H1597" s="1" t="s">
        <v>206</v>
      </c>
      <c r="I1597" s="1" t="s">
        <v>206</v>
      </c>
    </row>
    <row r="1598" customFormat="false" ht="27" hidden="false" customHeight="true" outlineLevel="0" collapsed="false">
      <c r="A1598" s="1"/>
      <c r="B1598" s="1"/>
      <c r="C1598" s="1"/>
      <c r="D1598" s="1"/>
      <c r="E1598" s="1"/>
      <c r="F1598" s="1"/>
      <c r="G1598" s="1"/>
      <c r="H1598" s="1"/>
      <c r="I1598" s="1"/>
    </row>
    <row r="1599" customFormat="false" ht="31" hidden="false" customHeight="true" outlineLevel="0" collapsed="false">
      <c r="A1599" s="10" t="s">
        <v>304</v>
      </c>
      <c r="B1599" s="10" t="s">
        <v>304</v>
      </c>
      <c r="C1599" s="10" t="s">
        <v>304</v>
      </c>
      <c r="D1599" s="10" t="s">
        <v>304</v>
      </c>
      <c r="E1599" s="10" t="s">
        <v>304</v>
      </c>
      <c r="F1599" s="10" t="s">
        <v>304</v>
      </c>
      <c r="G1599" s="10" t="s">
        <v>304</v>
      </c>
      <c r="H1599" s="10" t="s">
        <v>304</v>
      </c>
      <c r="I1599" s="1"/>
    </row>
    <row r="1600" customFormat="false" ht="31" hidden="false" customHeight="true" outlineLevel="0" collapsed="false">
      <c r="A1600" s="10" t="s">
        <v>828</v>
      </c>
      <c r="B1600" s="10" t="s">
        <v>828</v>
      </c>
      <c r="C1600" s="10" t="s">
        <v>828</v>
      </c>
      <c r="D1600" s="10" t="s">
        <v>828</v>
      </c>
      <c r="E1600" s="10" t="s">
        <v>828</v>
      </c>
      <c r="F1600" s="10" t="s">
        <v>828</v>
      </c>
      <c r="G1600" s="10" t="s">
        <v>828</v>
      </c>
      <c r="H1600" s="10" t="s">
        <v>828</v>
      </c>
      <c r="I1600" s="3" t="str">
        <f aca="false">HYPERLINK("#'Главная'!A24","На главную")</f>
        <v>На главную</v>
      </c>
    </row>
    <row r="1601" customFormat="false" ht="28" hidden="false" customHeight="true" outlineLevel="0" collapsed="false">
      <c r="A1601" s="4" t="s">
        <v>666</v>
      </c>
      <c r="B1601" s="4" t="s">
        <v>666</v>
      </c>
      <c r="C1601" s="4" t="s">
        <v>666</v>
      </c>
      <c r="D1601" s="4" t="s">
        <v>666</v>
      </c>
      <c r="E1601" s="4" t="s">
        <v>666</v>
      </c>
      <c r="F1601" s="4" t="s">
        <v>666</v>
      </c>
      <c r="G1601" s="4" t="s">
        <v>666</v>
      </c>
      <c r="H1601" s="4" t="s">
        <v>666</v>
      </c>
      <c r="I1601" s="4" t="s">
        <v>666</v>
      </c>
    </row>
    <row r="1602" customFormat="false" ht="43" hidden="false" customHeight="true" outlineLevel="0" collapsed="false">
      <c r="A1602" s="5" t="s">
        <v>667</v>
      </c>
      <c r="B1602" s="5" t="s">
        <v>668</v>
      </c>
      <c r="C1602" s="5" t="s">
        <v>5</v>
      </c>
      <c r="D1602" s="5" t="s">
        <v>669</v>
      </c>
      <c r="E1602" s="5" t="s">
        <v>670</v>
      </c>
      <c r="F1602" s="5" t="s">
        <v>671</v>
      </c>
      <c r="G1602" s="5" t="s">
        <v>672</v>
      </c>
      <c r="H1602" s="5" t="s">
        <v>673</v>
      </c>
      <c r="I1602" s="5" t="s">
        <v>674</v>
      </c>
    </row>
    <row r="1603" customFormat="false" ht="42" hidden="false" customHeight="true" outlineLevel="0" collapsed="false">
      <c r="A1603" s="1" t="n">
        <v>-25</v>
      </c>
      <c r="B1603" s="1" t="n">
        <v>35</v>
      </c>
      <c r="C1603" s="9" t="n">
        <v>13.1376</v>
      </c>
      <c r="D1603" s="9" t="n">
        <v>5.95863570391872</v>
      </c>
      <c r="E1603" s="9" t="n">
        <v>2.2048</v>
      </c>
      <c r="F1603" s="9" t="n">
        <f aca="false">IF(OR(C1603="",D1603="",D1603=0),"",C1603/D1603)</f>
        <v>2.2048</v>
      </c>
      <c r="G1603" s="9" t="n">
        <f aca="false">IF(OR(F1603="",E1603=""),"",F1603-E1603)</f>
        <v>0</v>
      </c>
      <c r="H1603" s="1" t="s">
        <v>675</v>
      </c>
      <c r="I1603" s="1"/>
    </row>
    <row r="1604" customFormat="false" ht="42" hidden="false" customHeight="true" outlineLevel="0" collapsed="false">
      <c r="A1604" s="1" t="n">
        <v>-20</v>
      </c>
      <c r="B1604" s="1" t="n">
        <v>35</v>
      </c>
      <c r="C1604" s="9" t="n">
        <v>14.9868</v>
      </c>
      <c r="D1604" s="9" t="n">
        <v>6.08033106134372</v>
      </c>
      <c r="E1604" s="9" t="n">
        <v>2.4648</v>
      </c>
      <c r="F1604" s="9" t="n">
        <f aca="false">IF(OR(C1604="",D1604="",D1604=0),"",C1604/D1604)</f>
        <v>2.4648</v>
      </c>
      <c r="G1604" s="9" t="n">
        <f aca="false">IF(OR(F1604="",E1604=""),"",F1604-E1604)</f>
        <v>0</v>
      </c>
      <c r="H1604" s="1" t="s">
        <v>675</v>
      </c>
      <c r="I1604" s="1"/>
    </row>
    <row r="1605" customFormat="false" ht="42" hidden="false" customHeight="true" outlineLevel="0" collapsed="false">
      <c r="A1605" s="1" t="n">
        <v>-15</v>
      </c>
      <c r="B1605" s="1" t="n">
        <v>35</v>
      </c>
      <c r="C1605" s="9" t="n">
        <v>16.8051392405063</v>
      </c>
      <c r="D1605" s="9" t="n">
        <v>6.12075292850609</v>
      </c>
      <c r="E1605" s="9" t="n">
        <v>2.7456</v>
      </c>
      <c r="F1605" s="9" t="n">
        <f aca="false">IF(OR(C1605="",D1605="",D1605=0),"",C1605/D1605)</f>
        <v>2.7456</v>
      </c>
      <c r="G1605" s="9" t="n">
        <f aca="false">IF(OR(F1605="",E1605=""),"",F1605-E1605)</f>
        <v>0</v>
      </c>
      <c r="H1605" s="1" t="s">
        <v>675</v>
      </c>
      <c r="I1605" s="1"/>
    </row>
    <row r="1606" customFormat="false" ht="42" hidden="false" customHeight="true" outlineLevel="0" collapsed="false">
      <c r="A1606" s="1" t="n">
        <v>-10</v>
      </c>
      <c r="B1606" s="1" t="n">
        <v>35</v>
      </c>
      <c r="C1606" s="9" t="n">
        <v>18.354</v>
      </c>
      <c r="D1606" s="9" t="n">
        <v>6.22169491525424</v>
      </c>
      <c r="E1606" s="9" t="n">
        <v>2.95</v>
      </c>
      <c r="F1606" s="9" t="n">
        <f aca="false">IF(OR(C1606="",D1606="",D1606=0),"",C1606/D1606)</f>
        <v>2.95</v>
      </c>
      <c r="G1606" s="9" t="n">
        <f aca="false">IF(OR(F1606="",E1606=""),"",F1606-E1606)</f>
        <v>0</v>
      </c>
      <c r="H1606" s="1" t="s">
        <v>675</v>
      </c>
      <c r="I1606" s="1"/>
    </row>
    <row r="1607" customFormat="false" ht="42" hidden="false" customHeight="true" outlineLevel="0" collapsed="false">
      <c r="A1607" s="1" t="n">
        <v>-5</v>
      </c>
      <c r="B1607" s="1" t="n">
        <v>35</v>
      </c>
      <c r="C1607" s="9" t="n">
        <v>19.88</v>
      </c>
      <c r="D1607" s="9" t="n">
        <v>6.01112723754233</v>
      </c>
      <c r="E1607" s="9" t="n">
        <v>3.3072</v>
      </c>
      <c r="F1607" s="9" t="n">
        <f aca="false">IF(OR(C1607="",D1607="",D1607=0),"",C1607/D1607)</f>
        <v>3.3072</v>
      </c>
      <c r="G1607" s="9" t="n">
        <f aca="false">IF(OR(F1607="",E1607=""),"",F1607-E1607)</f>
        <v>0</v>
      </c>
      <c r="H1607" s="1" t="s">
        <v>675</v>
      </c>
      <c r="I1607" s="1"/>
    </row>
    <row r="1608" customFormat="false" ht="42" hidden="false" customHeight="true" outlineLevel="0" collapsed="false">
      <c r="A1608" s="1" t="n">
        <v>0</v>
      </c>
      <c r="B1608" s="1" t="n">
        <v>35</v>
      </c>
      <c r="C1608" s="9" t="n">
        <v>20.59</v>
      </c>
      <c r="D1608" s="9" t="n">
        <v>5.67280141062376</v>
      </c>
      <c r="E1608" s="9" t="n">
        <v>3.6296</v>
      </c>
      <c r="F1608" s="9" t="n">
        <f aca="false">IF(OR(C1608="",D1608="",D1608=0),"",C1608/D1608)</f>
        <v>3.6296</v>
      </c>
      <c r="G1608" s="9" t="n">
        <f aca="false">IF(OR(F1608="",E1608=""),"",F1608-E1608)</f>
        <v>0</v>
      </c>
      <c r="H1608" s="1" t="s">
        <v>675</v>
      </c>
      <c r="I1608" s="1"/>
    </row>
    <row r="1609" customFormat="false" ht="42" hidden="false" customHeight="true" outlineLevel="0" collapsed="false">
      <c r="A1609" s="1" t="n">
        <v>5</v>
      </c>
      <c r="B1609" s="1" t="n">
        <v>35</v>
      </c>
      <c r="C1609" s="9" t="n">
        <v>23.236</v>
      </c>
      <c r="D1609" s="9" t="n">
        <v>5.23239056025941</v>
      </c>
      <c r="E1609" s="9" t="n">
        <v>4.4408</v>
      </c>
      <c r="F1609" s="9" t="n">
        <f aca="false">IF(OR(C1609="",D1609="",D1609=0),"",C1609/D1609)</f>
        <v>4.4408</v>
      </c>
      <c r="G1609" s="9" t="n">
        <f aca="false">IF(OR(F1609="",E1609=""),"",F1609-E1609)</f>
        <v>0</v>
      </c>
      <c r="H1609" s="1" t="s">
        <v>675</v>
      </c>
      <c r="I1609" s="1"/>
    </row>
    <row r="1610" customFormat="false" ht="42" hidden="false" customHeight="true" outlineLevel="0" collapsed="false">
      <c r="A1610" s="1" t="n">
        <v>10</v>
      </c>
      <c r="B1610" s="1" t="n">
        <v>35</v>
      </c>
      <c r="C1610" s="9" t="n">
        <v>24.7456</v>
      </c>
      <c r="D1610" s="9" t="n">
        <v>5.24093527617757</v>
      </c>
      <c r="E1610" s="9" t="n">
        <v>4.7216</v>
      </c>
      <c r="F1610" s="9" t="n">
        <f aca="false">IF(OR(C1610="",D1610="",D1610=0),"",C1610/D1610)</f>
        <v>4.7216</v>
      </c>
      <c r="G1610" s="9" t="n">
        <f aca="false">IF(OR(F1610="",E1610=""),"",F1610-E1610)</f>
        <v>0</v>
      </c>
      <c r="H1610" s="1" t="s">
        <v>675</v>
      </c>
      <c r="I1610" s="1"/>
    </row>
    <row r="1611" customFormat="false" ht="42" hidden="false" customHeight="true" outlineLevel="0" collapsed="false">
      <c r="A1611" s="1" t="n">
        <v>15</v>
      </c>
      <c r="B1611" s="1" t="n">
        <v>35</v>
      </c>
      <c r="C1611" s="9" t="n">
        <v>26.1516</v>
      </c>
      <c r="D1611" s="9" t="n">
        <v>5.36157126455634</v>
      </c>
      <c r="E1611" s="9" t="n">
        <v>4.8776</v>
      </c>
      <c r="F1611" s="9" t="n">
        <f aca="false">IF(OR(C1611="",D1611="",D1611=0),"",C1611/D1611)</f>
        <v>4.8776</v>
      </c>
      <c r="G1611" s="9" t="n">
        <f aca="false">IF(OR(F1611="",E1611=""),"",F1611-E1611)</f>
        <v>0</v>
      </c>
      <c r="H1611" s="1" t="s">
        <v>675</v>
      </c>
      <c r="I1611" s="1"/>
    </row>
    <row r="1612" customFormat="false" ht="42" hidden="false" customHeight="true" outlineLevel="0" collapsed="false">
      <c r="A1612" s="1" t="n">
        <v>20</v>
      </c>
      <c r="B1612" s="1" t="n">
        <v>35</v>
      </c>
      <c r="C1612" s="9" t="n">
        <v>27.88</v>
      </c>
      <c r="D1612" s="9" t="n">
        <v>5.47337278106509</v>
      </c>
      <c r="E1612" s="9" t="n">
        <v>5.0024</v>
      </c>
      <c r="F1612" s="9" t="n">
        <f aca="false">IF(OR(C1612="",D1612="",D1612=0),"",C1612/D1612)</f>
        <v>5.09375135135135</v>
      </c>
      <c r="G1612" s="9" t="n">
        <f aca="false">IF(OR(F1612="",E1612=""),"",F1612-E1612)</f>
        <v>0.091351351351352</v>
      </c>
      <c r="H1612" s="1" t="s">
        <v>675</v>
      </c>
      <c r="I1612" s="1" t="s">
        <v>829</v>
      </c>
    </row>
    <row r="1613" customFormat="false" ht="42" hidden="false" customHeight="true" outlineLevel="0" collapsed="false">
      <c r="A1613" s="1" t="n">
        <v>-25</v>
      </c>
      <c r="B1613" s="1" t="n">
        <v>45</v>
      </c>
      <c r="C1613" s="9" t="n">
        <v>13.400352</v>
      </c>
      <c r="D1613" s="9" t="n">
        <v>7.25127272727273</v>
      </c>
      <c r="E1613" s="9" t="n">
        <v>1.848</v>
      </c>
      <c r="F1613" s="9" t="n">
        <f aca="false">IF(OR(C1613="",D1613="",D1613=0),"",C1613/D1613)</f>
        <v>1.848</v>
      </c>
      <c r="G1613" s="9" t="n">
        <f aca="false">IF(OR(F1613="",E1613=""),"",F1613-E1613)</f>
        <v>0</v>
      </c>
      <c r="H1613" s="1" t="s">
        <v>675</v>
      </c>
      <c r="I1613" s="1"/>
    </row>
    <row r="1614" customFormat="false" ht="42" hidden="false" customHeight="true" outlineLevel="0" collapsed="false">
      <c r="A1614" s="1" t="n">
        <v>-20</v>
      </c>
      <c r="B1614" s="1" t="n">
        <v>45</v>
      </c>
      <c r="C1614" s="9" t="n">
        <v>15.3314964</v>
      </c>
      <c r="D1614" s="9" t="n">
        <v>7.41189093546048</v>
      </c>
      <c r="E1614" s="9" t="n">
        <v>2.0685</v>
      </c>
      <c r="F1614" s="9" t="n">
        <f aca="false">IF(OR(C1614="",D1614="",D1614=0),"",C1614/D1614)</f>
        <v>2.0685</v>
      </c>
      <c r="G1614" s="9" t="n">
        <f aca="false">IF(OR(F1614="",E1614=""),"",F1614-E1614)</f>
        <v>0</v>
      </c>
      <c r="H1614" s="1" t="s">
        <v>675</v>
      </c>
      <c r="I1614" s="1"/>
    </row>
    <row r="1615" customFormat="false" ht="42" hidden="false" customHeight="true" outlineLevel="0" collapsed="false">
      <c r="A1615" s="1" t="n">
        <v>-15</v>
      </c>
      <c r="B1615" s="1" t="n">
        <v>45</v>
      </c>
      <c r="C1615" s="9" t="n">
        <v>17.1412420253165</v>
      </c>
      <c r="D1615" s="9" t="n">
        <v>7.45433443153575</v>
      </c>
      <c r="E1615" s="9" t="n">
        <v>2.2995</v>
      </c>
      <c r="F1615" s="9" t="n">
        <f aca="false">IF(OR(C1615="",D1615="",D1615=0),"",C1615/D1615)</f>
        <v>2.2995</v>
      </c>
      <c r="G1615" s="9" t="n">
        <f aca="false">IF(OR(F1615="",E1615=""),"",F1615-E1615)</f>
        <v>0</v>
      </c>
      <c r="H1615" s="1" t="s">
        <v>675</v>
      </c>
      <c r="I1615" s="1"/>
    </row>
    <row r="1616" customFormat="false" ht="42" hidden="false" customHeight="true" outlineLevel="0" collapsed="false">
      <c r="A1616" s="1" t="n">
        <v>-10</v>
      </c>
      <c r="B1616" s="1" t="n">
        <v>45</v>
      </c>
      <c r="C1616" s="9" t="n">
        <v>18.58308</v>
      </c>
      <c r="D1616" s="9" t="n">
        <v>7.31329397874852</v>
      </c>
      <c r="E1616" s="9" t="n">
        <v>2.541</v>
      </c>
      <c r="F1616" s="9" t="n">
        <f aca="false">IF(OR(C1616="",D1616="",D1616=0),"",C1616/D1616)</f>
        <v>2.541</v>
      </c>
      <c r="G1616" s="9" t="n">
        <f aca="false">IF(OR(F1616="",E1616=""),"",F1616-E1616)</f>
        <v>0</v>
      </c>
      <c r="H1616" s="1" t="s">
        <v>675</v>
      </c>
      <c r="I1616" s="1"/>
    </row>
    <row r="1617" customFormat="false" ht="42" hidden="false" customHeight="true" outlineLevel="0" collapsed="false">
      <c r="A1617" s="1" t="n">
        <v>-5</v>
      </c>
      <c r="B1617" s="1" t="n">
        <v>45</v>
      </c>
      <c r="C1617" s="9" t="n">
        <v>20.0362</v>
      </c>
      <c r="D1617" s="9" t="n">
        <v>7.22806637806638</v>
      </c>
      <c r="E1617" s="9" t="n">
        <v>2.772</v>
      </c>
      <c r="F1617" s="9" t="n">
        <f aca="false">IF(OR(C1617="",D1617="",D1617=0),"",C1617/D1617)</f>
        <v>2.772</v>
      </c>
      <c r="G1617" s="9" t="n">
        <f aca="false">IF(OR(F1617="",E1617=""),"",F1617-E1617)</f>
        <v>0</v>
      </c>
      <c r="H1617" s="1" t="s">
        <v>675</v>
      </c>
      <c r="I1617" s="1"/>
    </row>
    <row r="1618" customFormat="false" ht="42" hidden="false" customHeight="true" outlineLevel="0" collapsed="false">
      <c r="A1618" s="1" t="n">
        <v>0</v>
      </c>
      <c r="B1618" s="1" t="n">
        <v>45</v>
      </c>
      <c r="C1618" s="9" t="n">
        <v>20.6042</v>
      </c>
      <c r="D1618" s="9" t="n">
        <v>6.74331533300605</v>
      </c>
      <c r="E1618" s="9" t="n">
        <v>3.0555</v>
      </c>
      <c r="F1618" s="9" t="n">
        <f aca="false">IF(OR(C1618="",D1618="",D1618=0),"",C1618/D1618)</f>
        <v>3.0555</v>
      </c>
      <c r="G1618" s="9" t="n">
        <f aca="false">IF(OR(F1618="",E1618=""),"",F1618-E1618)</f>
        <v>0</v>
      </c>
      <c r="H1618" s="1" t="s">
        <v>675</v>
      </c>
      <c r="I1618" s="1"/>
    </row>
    <row r="1619" customFormat="false" ht="42" hidden="false" customHeight="true" outlineLevel="0" collapsed="false">
      <c r="A1619" s="1" t="n">
        <v>5</v>
      </c>
      <c r="B1619" s="1" t="n">
        <v>45</v>
      </c>
      <c r="C1619" s="9" t="n">
        <v>22.9548</v>
      </c>
      <c r="D1619" s="9" t="n">
        <v>6.23771739130435</v>
      </c>
      <c r="E1619" s="9" t="n">
        <v>3.68</v>
      </c>
      <c r="F1619" s="9" t="n">
        <f aca="false">IF(OR(C1619="",D1619="",D1619=0),"",C1619/D1619)</f>
        <v>3.68</v>
      </c>
      <c r="G1619" s="9" t="n">
        <f aca="false">IF(OR(F1619="",E1619=""),"",F1619-E1619)</f>
        <v>0</v>
      </c>
      <c r="H1619" s="1" t="s">
        <v>675</v>
      </c>
      <c r="I1619" s="1"/>
    </row>
    <row r="1620" customFormat="false" ht="42" hidden="false" customHeight="true" outlineLevel="0" collapsed="false">
      <c r="A1620" s="1" t="n">
        <v>10</v>
      </c>
      <c r="B1620" s="1" t="n">
        <v>45</v>
      </c>
      <c r="C1620" s="9" t="n">
        <v>24.1536</v>
      </c>
      <c r="D1620" s="9" t="n">
        <v>6.25740932642487</v>
      </c>
      <c r="E1620" s="9" t="n">
        <v>3.86</v>
      </c>
      <c r="F1620" s="9" t="n">
        <f aca="false">IF(OR(C1620="",D1620="",D1620=0),"",C1620/D1620)</f>
        <v>3.86</v>
      </c>
      <c r="G1620" s="9" t="n">
        <f aca="false">IF(OR(F1620="",E1620=""),"",F1620-E1620)</f>
        <v>0</v>
      </c>
      <c r="H1620" s="1" t="s">
        <v>675</v>
      </c>
      <c r="I1620" s="1"/>
    </row>
    <row r="1621" customFormat="false" ht="42" hidden="false" customHeight="true" outlineLevel="0" collapsed="false">
      <c r="A1621" s="1" t="n">
        <v>15</v>
      </c>
      <c r="B1621" s="1" t="n">
        <v>45</v>
      </c>
      <c r="C1621" s="9" t="n">
        <v>25.456</v>
      </c>
      <c r="D1621" s="9" t="n">
        <v>6.44455696202532</v>
      </c>
      <c r="E1621" s="9" t="n">
        <v>3.95</v>
      </c>
      <c r="F1621" s="9" t="n">
        <f aca="false">IF(OR(C1621="",D1621="",D1621=0),"",C1621/D1621)</f>
        <v>3.95</v>
      </c>
      <c r="G1621" s="9" t="n">
        <f aca="false">IF(OR(F1621="",E1621=""),"",F1621-E1621)</f>
        <v>0</v>
      </c>
      <c r="H1621" s="1" t="s">
        <v>675</v>
      </c>
      <c r="I1621" s="1"/>
    </row>
    <row r="1622" customFormat="false" ht="42" hidden="false" customHeight="true" outlineLevel="0" collapsed="false">
      <c r="A1622" s="1" t="n">
        <v>20</v>
      </c>
      <c r="B1622" s="1" t="n">
        <v>45</v>
      </c>
      <c r="C1622" s="9" t="n">
        <v>26.8176</v>
      </c>
      <c r="D1622" s="9" t="n">
        <v>6.62162962962963</v>
      </c>
      <c r="E1622" s="9" t="n">
        <v>4.05</v>
      </c>
      <c r="F1622" s="9" t="n">
        <f aca="false">IF(OR(C1622="",D1622="",D1622=0),"",C1622/D1622)</f>
        <v>4.05</v>
      </c>
      <c r="G1622" s="9" t="n">
        <f aca="false">IF(OR(F1622="",E1622=""),"",F1622-E1622)</f>
        <v>0</v>
      </c>
      <c r="H1622" s="1" t="s">
        <v>675</v>
      </c>
      <c r="I1622" s="1"/>
    </row>
    <row r="1623" customFormat="false" ht="42" hidden="false" customHeight="true" outlineLevel="0" collapsed="false">
      <c r="A1623" s="1" t="n">
        <v>-25</v>
      </c>
      <c r="B1623" s="1" t="n">
        <v>55</v>
      </c>
      <c r="C1623" s="9" t="n">
        <v>13.79448</v>
      </c>
      <c r="D1623" s="9" t="n">
        <v>8.71083606971457</v>
      </c>
      <c r="E1623" s="9" t="n">
        <v>1.5836</v>
      </c>
      <c r="F1623" s="9" t="n">
        <f aca="false">IF(OR(C1623="",D1623="",D1623=0),"",C1623/D1623)</f>
        <v>1.5836</v>
      </c>
      <c r="G1623" s="9" t="n">
        <f aca="false">IF(OR(F1623="",E1623=""),"",F1623-E1623)</f>
        <v>0</v>
      </c>
      <c r="H1623" s="1" t="s">
        <v>675</v>
      </c>
      <c r="I1623" s="1"/>
    </row>
    <row r="1624" customFormat="false" ht="42" hidden="false" customHeight="true" outlineLevel="0" collapsed="false">
      <c r="A1624" s="1" t="n">
        <v>-20</v>
      </c>
      <c r="B1624" s="1" t="n">
        <v>55</v>
      </c>
      <c r="C1624" s="9" t="n">
        <v>15.7061664</v>
      </c>
      <c r="D1624" s="9" t="n">
        <v>8.84256637766017</v>
      </c>
      <c r="E1624" s="9" t="n">
        <v>1.7762</v>
      </c>
      <c r="F1624" s="9" t="n">
        <f aca="false">IF(OR(C1624="",D1624="",D1624=0),"",C1624/D1624)</f>
        <v>1.7762</v>
      </c>
      <c r="G1624" s="9" t="n">
        <f aca="false">IF(OR(F1624="",E1624=""),"",F1624-E1624)</f>
        <v>0</v>
      </c>
      <c r="H1624" s="1" t="s">
        <v>675</v>
      </c>
      <c r="I1624" s="1"/>
    </row>
    <row r="1625" customFormat="false" ht="42" hidden="false" customHeight="true" outlineLevel="0" collapsed="false">
      <c r="A1625" s="1" t="n">
        <v>-15</v>
      </c>
      <c r="B1625" s="1" t="n">
        <v>55</v>
      </c>
      <c r="C1625" s="9" t="n">
        <v>17.4773448101266</v>
      </c>
      <c r="D1625" s="9" t="n">
        <v>8.82917141203667</v>
      </c>
      <c r="E1625" s="9" t="n">
        <v>1.9795</v>
      </c>
      <c r="F1625" s="9" t="n">
        <f aca="false">IF(OR(C1625="",D1625="",D1625=0),"",C1625/D1625)</f>
        <v>1.9795</v>
      </c>
      <c r="G1625" s="9" t="n">
        <f aca="false">IF(OR(F1625="",E1625=""),"",F1625-E1625)</f>
        <v>0</v>
      </c>
      <c r="H1625" s="1" t="s">
        <v>675</v>
      </c>
      <c r="I1625" s="1"/>
    </row>
    <row r="1626" customFormat="false" ht="42" hidden="false" customHeight="true" outlineLevel="0" collapsed="false">
      <c r="A1626" s="1" t="n">
        <v>-10</v>
      </c>
      <c r="B1626" s="1" t="n">
        <v>55</v>
      </c>
      <c r="C1626" s="9" t="n">
        <v>18.7956</v>
      </c>
      <c r="D1626" s="9" t="n">
        <v>8.65319276276414</v>
      </c>
      <c r="E1626" s="9" t="n">
        <v>2.1721</v>
      </c>
      <c r="F1626" s="9" t="n">
        <f aca="false">IF(OR(C1626="",D1626="",D1626=0),"",C1626/D1626)</f>
        <v>2.1721</v>
      </c>
      <c r="G1626" s="9" t="n">
        <f aca="false">IF(OR(F1626="",E1626=""),"",F1626-E1626)</f>
        <v>0</v>
      </c>
      <c r="H1626" s="1" t="s">
        <v>675</v>
      </c>
      <c r="I1626" s="1"/>
    </row>
    <row r="1627" customFormat="false" ht="42" hidden="false" customHeight="true" outlineLevel="0" collapsed="false">
      <c r="A1627" s="1" t="n">
        <v>-5</v>
      </c>
      <c r="B1627" s="1" t="n">
        <v>55</v>
      </c>
      <c r="C1627" s="9" t="n">
        <v>20.1924</v>
      </c>
      <c r="D1627" s="9" t="n">
        <v>8.46251204895017</v>
      </c>
      <c r="E1627" s="9" t="n">
        <v>2.3861</v>
      </c>
      <c r="F1627" s="9" t="n">
        <f aca="false">IF(OR(C1627="",D1627="",D1627=0),"",C1627/D1627)</f>
        <v>2.3861</v>
      </c>
      <c r="G1627" s="9" t="n">
        <f aca="false">IF(OR(F1627="",E1627=""),"",F1627-E1627)</f>
        <v>0</v>
      </c>
      <c r="H1627" s="1" t="s">
        <v>675</v>
      </c>
      <c r="I1627" s="1"/>
    </row>
    <row r="1628" customFormat="false" ht="42" hidden="false" customHeight="true" outlineLevel="0" collapsed="false">
      <c r="A1628" s="1" t="n">
        <v>0</v>
      </c>
      <c r="B1628" s="1" t="n">
        <v>55</v>
      </c>
      <c r="C1628" s="9" t="n">
        <v>20.7036</v>
      </c>
      <c r="D1628" s="9" t="n">
        <v>7.89761586877742</v>
      </c>
      <c r="E1628" s="9" t="n">
        <v>2.6215</v>
      </c>
      <c r="F1628" s="9" t="n">
        <f aca="false">IF(OR(C1628="",D1628="",D1628=0),"",C1628/D1628)</f>
        <v>2.6215</v>
      </c>
      <c r="G1628" s="9" t="n">
        <f aca="false">IF(OR(F1628="",E1628=""),"",F1628-E1628)</f>
        <v>0</v>
      </c>
      <c r="H1628" s="1" t="s">
        <v>675</v>
      </c>
      <c r="I1628" s="1"/>
    </row>
    <row r="1629" customFormat="false" ht="42" hidden="false" customHeight="true" outlineLevel="0" collapsed="false">
      <c r="A1629" s="1" t="n">
        <v>5</v>
      </c>
      <c r="B1629" s="1" t="n">
        <v>55</v>
      </c>
      <c r="C1629" s="9" t="n">
        <v>22.8032</v>
      </c>
      <c r="D1629" s="9" t="n">
        <v>7.696</v>
      </c>
      <c r="E1629" s="9" t="n">
        <v>2.95</v>
      </c>
      <c r="F1629" s="9" t="n">
        <f aca="false">IF(OR(C1629="",D1629="",D1629=0),"",C1629/D1629)</f>
        <v>2.96299376299376</v>
      </c>
      <c r="G1629" s="9" t="n">
        <f aca="false">IF(OR(F1629="",E1629=""),"",F1629-E1629)</f>
        <v>0.0129937629937631</v>
      </c>
      <c r="H1629" s="1" t="s">
        <v>675</v>
      </c>
      <c r="I1629" s="1"/>
    </row>
    <row r="1630" customFormat="false" ht="42" hidden="false" customHeight="true" outlineLevel="0" collapsed="false">
      <c r="A1630" s="1" t="n">
        <v>10</v>
      </c>
      <c r="B1630" s="1" t="n">
        <v>55</v>
      </c>
      <c r="C1630" s="9" t="n">
        <v>23.8356</v>
      </c>
      <c r="D1630" s="9" t="n">
        <v>7.45602523659306</v>
      </c>
      <c r="E1630" s="9" t="n">
        <v>3.17</v>
      </c>
      <c r="F1630" s="9" t="n">
        <f aca="false">IF(OR(C1630="",D1630="",D1630=0),"",C1630/D1630)</f>
        <v>3.19682394354279</v>
      </c>
      <c r="G1630" s="9" t="n">
        <f aca="false">IF(OR(F1630="",E1630=""),"",F1630-E1630)</f>
        <v>0.0268239435427913</v>
      </c>
      <c r="H1630" s="1" t="s">
        <v>675</v>
      </c>
      <c r="I1630" s="1" t="s">
        <v>829</v>
      </c>
    </row>
    <row r="1631" customFormat="false" ht="42" hidden="false" customHeight="true" outlineLevel="0" collapsed="false">
      <c r="A1631" s="1" t="n">
        <v>15</v>
      </c>
      <c r="B1631" s="1" t="n">
        <v>55</v>
      </c>
      <c r="C1631" s="9" t="n">
        <v>24.9856</v>
      </c>
      <c r="D1631" s="9" t="n">
        <v>7.54439024390244</v>
      </c>
      <c r="E1631" s="9" t="n">
        <v>3.28</v>
      </c>
      <c r="F1631" s="9" t="n">
        <f aca="false">IF(OR(C1631="",D1631="",D1631=0),"",C1631/D1631)</f>
        <v>3.31181171602224</v>
      </c>
      <c r="G1631" s="9" t="n">
        <f aca="false">IF(OR(F1631="",E1631=""),"",F1631-E1631)</f>
        <v>0.0318117160222426</v>
      </c>
      <c r="H1631" s="1" t="s">
        <v>675</v>
      </c>
      <c r="I1631" s="1" t="s">
        <v>829</v>
      </c>
    </row>
    <row r="1632" customFormat="false" ht="42" hidden="false" customHeight="true" outlineLevel="0" collapsed="false">
      <c r="A1632" s="1" t="n">
        <v>20</v>
      </c>
      <c r="B1632" s="1" t="n">
        <v>55</v>
      </c>
      <c r="C1632" s="9" t="n">
        <v>26.222</v>
      </c>
      <c r="D1632" s="9" t="n">
        <v>7.79761194029851</v>
      </c>
      <c r="E1632" s="9" t="n">
        <v>3.35</v>
      </c>
      <c r="F1632" s="9" t="n">
        <f aca="false">IF(OR(C1632="",D1632="",D1632=0),"",C1632/D1632)</f>
        <v>3.36282443917005</v>
      </c>
      <c r="G1632" s="9" t="n">
        <f aca="false">IF(OR(F1632="",E1632=""),"",F1632-E1632)</f>
        <v>0.0128244391700489</v>
      </c>
      <c r="H1632" s="1" t="s">
        <v>675</v>
      </c>
      <c r="I1632" s="1"/>
    </row>
    <row r="1633" customFormat="false" ht="31" hidden="false" customHeight="true" outlineLevel="0" collapsed="false">
      <c r="A1633" s="10" t="s">
        <v>676</v>
      </c>
      <c r="B1633" s="10" t="s">
        <v>676</v>
      </c>
      <c r="C1633" s="10" t="s">
        <v>676</v>
      </c>
      <c r="D1633" s="10" t="s">
        <v>676</v>
      </c>
      <c r="E1633" s="10" t="s">
        <v>676</v>
      </c>
      <c r="F1633" s="10" t="s">
        <v>676</v>
      </c>
      <c r="G1633" s="10" t="s">
        <v>676</v>
      </c>
      <c r="H1633" s="10" t="s">
        <v>676</v>
      </c>
      <c r="I1633" s="1"/>
    </row>
    <row r="1634" customFormat="false" ht="38" hidden="false" customHeight="true" outlineLevel="0" collapsed="false">
      <c r="A1634" s="11" t="s">
        <v>710</v>
      </c>
      <c r="B1634" s="11" t="s">
        <v>710</v>
      </c>
      <c r="C1634" s="11" t="s">
        <v>710</v>
      </c>
      <c r="D1634" s="11" t="s">
        <v>710</v>
      </c>
      <c r="E1634" s="11" t="s">
        <v>830</v>
      </c>
      <c r="F1634" s="11" t="s">
        <v>830</v>
      </c>
      <c r="G1634" s="11" t="s">
        <v>830</v>
      </c>
      <c r="H1634" s="11" t="s">
        <v>679</v>
      </c>
      <c r="I1634" s="11" t="s">
        <v>679</v>
      </c>
    </row>
    <row r="1635" customFormat="false" ht="38" hidden="false" customHeight="true" outlineLevel="0" collapsed="false">
      <c r="A1635" s="11" t="s">
        <v>677</v>
      </c>
      <c r="B1635" s="11" t="s">
        <v>677</v>
      </c>
      <c r="C1635" s="11" t="s">
        <v>677</v>
      </c>
      <c r="D1635" s="11" t="s">
        <v>677</v>
      </c>
      <c r="E1635" s="11" t="s">
        <v>831</v>
      </c>
      <c r="F1635" s="11" t="s">
        <v>831</v>
      </c>
      <c r="G1635" s="11" t="s">
        <v>831</v>
      </c>
      <c r="H1635" s="11" t="s">
        <v>679</v>
      </c>
      <c r="I1635" s="11" t="s">
        <v>679</v>
      </c>
    </row>
    <row r="1636" customFormat="false" ht="38" hidden="false" customHeight="true" outlineLevel="0" collapsed="false">
      <c r="A1636" s="11" t="s">
        <v>712</v>
      </c>
      <c r="B1636" s="11" t="s">
        <v>712</v>
      </c>
      <c r="C1636" s="11" t="s">
        <v>712</v>
      </c>
      <c r="D1636" s="11" t="s">
        <v>712</v>
      </c>
      <c r="E1636" s="11" t="s">
        <v>832</v>
      </c>
      <c r="F1636" s="11" t="s">
        <v>832</v>
      </c>
      <c r="G1636" s="11" t="s">
        <v>832</v>
      </c>
      <c r="H1636" s="11" t="s">
        <v>679</v>
      </c>
      <c r="I1636" s="11" t="s">
        <v>679</v>
      </c>
    </row>
    <row r="1637" customFormat="false" ht="38" hidden="false" customHeight="true" outlineLevel="0" collapsed="false">
      <c r="A1637" s="11" t="s">
        <v>716</v>
      </c>
      <c r="B1637" s="11" t="s">
        <v>716</v>
      </c>
      <c r="C1637" s="11" t="s">
        <v>716</v>
      </c>
      <c r="D1637" s="11" t="s">
        <v>716</v>
      </c>
      <c r="E1637" s="11" t="s">
        <v>833</v>
      </c>
      <c r="F1637" s="11" t="s">
        <v>833</v>
      </c>
      <c r="G1637" s="11" t="s">
        <v>833</v>
      </c>
      <c r="H1637" s="11" t="s">
        <v>679</v>
      </c>
      <c r="I1637" s="11" t="s">
        <v>679</v>
      </c>
    </row>
    <row r="1638" customFormat="false" ht="38" hidden="false" customHeight="true" outlineLevel="0" collapsed="false">
      <c r="A1638" s="11" t="s">
        <v>758</v>
      </c>
      <c r="B1638" s="11" t="s">
        <v>758</v>
      </c>
      <c r="C1638" s="11" t="s">
        <v>758</v>
      </c>
      <c r="D1638" s="11" t="s">
        <v>758</v>
      </c>
      <c r="E1638" s="11" t="s">
        <v>834</v>
      </c>
      <c r="F1638" s="11" t="s">
        <v>834</v>
      </c>
      <c r="G1638" s="11" t="s">
        <v>834</v>
      </c>
      <c r="H1638" s="11" t="s">
        <v>679</v>
      </c>
      <c r="I1638" s="11" t="s">
        <v>679</v>
      </c>
    </row>
    <row r="1639" customFormat="false" ht="38" hidden="false" customHeight="true" outlineLevel="0" collapsed="false">
      <c r="A1639" s="11" t="s">
        <v>718</v>
      </c>
      <c r="B1639" s="11" t="s">
        <v>718</v>
      </c>
      <c r="C1639" s="11" t="s">
        <v>718</v>
      </c>
      <c r="D1639" s="11" t="s">
        <v>718</v>
      </c>
      <c r="E1639" s="11" t="s">
        <v>835</v>
      </c>
      <c r="F1639" s="11" t="s">
        <v>835</v>
      </c>
      <c r="G1639" s="11" t="s">
        <v>835</v>
      </c>
      <c r="H1639" s="11" t="s">
        <v>679</v>
      </c>
      <c r="I1639" s="11" t="s">
        <v>679</v>
      </c>
    </row>
    <row r="1640" customFormat="false" ht="27" hidden="false" customHeight="true" outlineLevel="0" collapsed="false">
      <c r="A1640" s="1"/>
      <c r="B1640" s="1"/>
      <c r="C1640" s="1"/>
      <c r="D1640" s="1"/>
      <c r="E1640" s="1"/>
      <c r="F1640" s="1"/>
      <c r="G1640" s="1"/>
      <c r="H1640" s="1"/>
      <c r="I1640" s="1"/>
    </row>
    <row r="1641" customFormat="false" ht="27" hidden="false" customHeight="true" outlineLevel="0" collapsed="false">
      <c r="A1641" s="1"/>
      <c r="B1641" s="1"/>
      <c r="C1641" s="1"/>
      <c r="D1641" s="1"/>
      <c r="E1641" s="1"/>
      <c r="F1641" s="1"/>
      <c r="G1641" s="1"/>
      <c r="H1641" s="1"/>
      <c r="I1641" s="1"/>
    </row>
    <row r="1642" customFormat="false" ht="27" hidden="false" customHeight="true" outlineLevel="0" collapsed="false">
      <c r="A1642" s="1"/>
      <c r="B1642" s="1"/>
      <c r="C1642" s="1"/>
      <c r="D1642" s="1"/>
      <c r="E1642" s="1"/>
      <c r="F1642" s="1"/>
      <c r="G1642" s="1"/>
      <c r="H1642" s="1"/>
      <c r="I1642" s="1"/>
    </row>
    <row r="1643" customFormat="false" ht="27" hidden="false" customHeight="true" outlineLevel="0" collapsed="false">
      <c r="A1643" s="1"/>
      <c r="B1643" s="1"/>
      <c r="C1643" s="1"/>
      <c r="D1643" s="1"/>
      <c r="E1643" s="1"/>
      <c r="F1643" s="1"/>
      <c r="G1643" s="1"/>
      <c r="H1643" s="1"/>
      <c r="I1643" s="1"/>
    </row>
    <row r="1644" customFormat="false" ht="27" hidden="false" customHeight="true" outlineLevel="0" collapsed="false">
      <c r="A1644" s="1"/>
      <c r="B1644" s="1"/>
      <c r="C1644" s="1"/>
      <c r="D1644" s="1"/>
      <c r="E1644" s="1"/>
      <c r="F1644" s="1"/>
      <c r="G1644" s="1"/>
      <c r="H1644" s="1"/>
      <c r="I1644" s="1"/>
    </row>
    <row r="1645" customFormat="false" ht="35" hidden="false" customHeight="true" outlineLevel="0" collapsed="false">
      <c r="A1645" s="2" t="s">
        <v>836</v>
      </c>
      <c r="B1645" s="2" t="s">
        <v>836</v>
      </c>
      <c r="C1645" s="2" t="s">
        <v>836</v>
      </c>
      <c r="D1645" s="2" t="s">
        <v>836</v>
      </c>
      <c r="E1645" s="2" t="s">
        <v>836</v>
      </c>
      <c r="F1645" s="2" t="s">
        <v>836</v>
      </c>
      <c r="G1645" s="2" t="s">
        <v>836</v>
      </c>
      <c r="H1645" s="2" t="s">
        <v>836</v>
      </c>
      <c r="I1645" s="3" t="str">
        <f aca="false">HYPERLINK("#'Главная'!A25","На главную")</f>
        <v>На главную</v>
      </c>
    </row>
    <row r="1646" customFormat="false" ht="28" hidden="false" customHeight="true" outlineLevel="0" collapsed="false">
      <c r="A1646" s="4" t="s">
        <v>206</v>
      </c>
      <c r="B1646" s="4" t="s">
        <v>206</v>
      </c>
      <c r="C1646" s="4" t="s">
        <v>206</v>
      </c>
      <c r="D1646" s="4" t="s">
        <v>206</v>
      </c>
      <c r="E1646" s="4" t="s">
        <v>206</v>
      </c>
      <c r="F1646" s="4" t="s">
        <v>206</v>
      </c>
      <c r="G1646" s="4" t="s">
        <v>206</v>
      </c>
      <c r="H1646" s="4" t="s">
        <v>206</v>
      </c>
      <c r="I1646" s="4" t="s">
        <v>206</v>
      </c>
    </row>
    <row r="1647" customFormat="false" ht="27" hidden="false" customHeight="true" outlineLevel="0" collapsed="false">
      <c r="A1647" s="3" t="str">
        <f aca="false">HYPERLINK("#'Главная'!A25","Список моделей")</f>
        <v>Список моделей</v>
      </c>
      <c r="B1647" s="1"/>
      <c r="C1647" s="3" t="str">
        <f aca="false">HYPERLINK("#'Данные моделей'!A1648","Характеристики")</f>
        <v>Характеристики</v>
      </c>
      <c r="D1647" s="1"/>
      <c r="E1647" s="1"/>
      <c r="F1647" s="3" t="str">
        <f aca="false">HYPERLINK("#'Данные моделей'!A1684","Рабочие точки")</f>
        <v>Рабочие точки</v>
      </c>
      <c r="G1647" s="1"/>
      <c r="H1647" s="3" t="str">
        <f aca="false">HYPERLINK("#'Данные моделей'!A1720","Карты")</f>
        <v>Карты</v>
      </c>
      <c r="I1647" s="1"/>
    </row>
    <row r="1648" customFormat="false" ht="31" hidden="false" customHeight="true" outlineLevel="0" collapsed="false">
      <c r="A1648" s="10" t="s">
        <v>9</v>
      </c>
      <c r="B1648" s="10" t="s">
        <v>9</v>
      </c>
      <c r="C1648" s="10" t="s">
        <v>9</v>
      </c>
      <c r="D1648" s="10" t="s">
        <v>9</v>
      </c>
      <c r="E1648" s="10" t="s">
        <v>9</v>
      </c>
      <c r="F1648" s="10" t="s">
        <v>9</v>
      </c>
      <c r="G1648" s="10" t="s">
        <v>9</v>
      </c>
      <c r="H1648" s="10" t="s">
        <v>9</v>
      </c>
      <c r="I1648" s="1"/>
    </row>
    <row r="1649" customFormat="false" ht="28" hidden="false" customHeight="true" outlineLevel="0" collapsed="false">
      <c r="A1649" s="11" t="s">
        <v>207</v>
      </c>
      <c r="B1649" s="11" t="s">
        <v>207</v>
      </c>
      <c r="C1649" s="11" t="s">
        <v>207</v>
      </c>
      <c r="D1649" s="11" t="s">
        <v>207</v>
      </c>
      <c r="E1649" s="11" t="s">
        <v>602</v>
      </c>
      <c r="F1649" s="11" t="s">
        <v>602</v>
      </c>
      <c r="G1649" s="11" t="s">
        <v>602</v>
      </c>
      <c r="H1649" s="11"/>
      <c r="I1649" s="11"/>
    </row>
    <row r="1650" customFormat="false" ht="28" hidden="false" customHeight="true" outlineLevel="0" collapsed="false">
      <c r="A1650" s="11" t="s">
        <v>8</v>
      </c>
      <c r="B1650" s="11" t="s">
        <v>8</v>
      </c>
      <c r="C1650" s="11" t="s">
        <v>8</v>
      </c>
      <c r="D1650" s="11" t="s">
        <v>8</v>
      </c>
      <c r="E1650" s="11" t="s">
        <v>28</v>
      </c>
      <c r="F1650" s="11" t="s">
        <v>28</v>
      </c>
      <c r="G1650" s="11" t="s">
        <v>28</v>
      </c>
      <c r="H1650" s="11"/>
      <c r="I1650" s="11"/>
    </row>
    <row r="1651" customFormat="false" ht="28" hidden="false" customHeight="true" outlineLevel="0" collapsed="false">
      <c r="A1651" s="11" t="s">
        <v>209</v>
      </c>
      <c r="B1651" s="11" t="s">
        <v>209</v>
      </c>
      <c r="C1651" s="11" t="s">
        <v>209</v>
      </c>
      <c r="D1651" s="11" t="s">
        <v>209</v>
      </c>
      <c r="E1651" s="11" t="s">
        <v>837</v>
      </c>
      <c r="F1651" s="11" t="s">
        <v>837</v>
      </c>
      <c r="G1651" s="11" t="s">
        <v>837</v>
      </c>
      <c r="H1651" s="11"/>
      <c r="I1651" s="11"/>
    </row>
    <row r="1652" customFormat="false" ht="28" hidden="false" customHeight="true" outlineLevel="0" collapsed="false">
      <c r="A1652" s="11" t="s">
        <v>211</v>
      </c>
      <c r="B1652" s="11" t="s">
        <v>211</v>
      </c>
      <c r="C1652" s="11" t="s">
        <v>211</v>
      </c>
      <c r="D1652" s="11" t="s">
        <v>211</v>
      </c>
      <c r="E1652" s="11" t="n">
        <v>220</v>
      </c>
      <c r="F1652" s="11" t="n">
        <v>220</v>
      </c>
      <c r="G1652" s="11" t="n">
        <v>220</v>
      </c>
      <c r="H1652" s="11"/>
      <c r="I1652" s="11"/>
    </row>
    <row r="1653" customFormat="false" ht="28" hidden="false" customHeight="true" outlineLevel="0" collapsed="false">
      <c r="A1653" s="11" t="s">
        <v>8</v>
      </c>
      <c r="B1653" s="11" t="s">
        <v>8</v>
      </c>
      <c r="C1653" s="11" t="s">
        <v>8</v>
      </c>
      <c r="D1653" s="11" t="s">
        <v>8</v>
      </c>
      <c r="E1653" s="11" t="s">
        <v>28</v>
      </c>
      <c r="F1653" s="11" t="s">
        <v>28</v>
      </c>
      <c r="G1653" s="11" t="s">
        <v>28</v>
      </c>
      <c r="H1653" s="11"/>
      <c r="I1653" s="11"/>
    </row>
    <row r="1654" customFormat="false" ht="28" hidden="false" customHeight="true" outlineLevel="0" collapsed="false">
      <c r="A1654" s="11" t="s">
        <v>212</v>
      </c>
      <c r="B1654" s="11" t="s">
        <v>212</v>
      </c>
      <c r="C1654" s="11" t="s">
        <v>212</v>
      </c>
      <c r="D1654" s="11" t="s">
        <v>212</v>
      </c>
      <c r="E1654" s="11" t="n">
        <v>13.5</v>
      </c>
      <c r="F1654" s="11" t="n">
        <v>13.5</v>
      </c>
      <c r="G1654" s="11" t="n">
        <v>13.5</v>
      </c>
      <c r="H1654" s="11"/>
      <c r="I1654" s="11"/>
    </row>
    <row r="1655" customFormat="false" ht="28" hidden="false" customHeight="true" outlineLevel="0" collapsed="false">
      <c r="A1655" s="11" t="s">
        <v>213</v>
      </c>
      <c r="B1655" s="11" t="s">
        <v>213</v>
      </c>
      <c r="C1655" s="11" t="s">
        <v>213</v>
      </c>
      <c r="D1655" s="11" t="s">
        <v>213</v>
      </c>
      <c r="E1655" s="11" t="n">
        <v>25</v>
      </c>
      <c r="F1655" s="11" t="n">
        <v>25</v>
      </c>
      <c r="G1655" s="11" t="n">
        <v>25</v>
      </c>
      <c r="H1655" s="11"/>
      <c r="I1655" s="11"/>
    </row>
    <row r="1656" customFormat="false" ht="28" hidden="false" customHeight="true" outlineLevel="0" collapsed="false">
      <c r="A1656" s="11" t="s">
        <v>214</v>
      </c>
      <c r="B1656" s="11" t="s">
        <v>214</v>
      </c>
      <c r="C1656" s="11" t="s">
        <v>214</v>
      </c>
      <c r="D1656" s="11" t="s">
        <v>214</v>
      </c>
      <c r="E1656" s="11" t="s">
        <v>604</v>
      </c>
      <c r="F1656" s="11" t="s">
        <v>604</v>
      </c>
      <c r="G1656" s="11" t="s">
        <v>604</v>
      </c>
      <c r="H1656" s="11"/>
      <c r="I1656" s="11"/>
    </row>
    <row r="1657" customFormat="false" ht="28" hidden="false" customHeight="true" outlineLevel="0" collapsed="false">
      <c r="A1657" s="11" t="s">
        <v>216</v>
      </c>
      <c r="B1657" s="11" t="s">
        <v>216</v>
      </c>
      <c r="C1657" s="11" t="s">
        <v>216</v>
      </c>
      <c r="D1657" s="11" t="s">
        <v>216</v>
      </c>
      <c r="E1657" s="11" t="n">
        <v>5.16</v>
      </c>
      <c r="F1657" s="11" t="n">
        <v>5.16</v>
      </c>
      <c r="G1657" s="11" t="n">
        <v>5.16</v>
      </c>
      <c r="H1657" s="11"/>
      <c r="I1657" s="11"/>
    </row>
    <row r="1658" customFormat="false" ht="28" hidden="false" customHeight="true" outlineLevel="0" collapsed="false">
      <c r="A1658" s="11" t="s">
        <v>217</v>
      </c>
      <c r="B1658" s="11" t="s">
        <v>217</v>
      </c>
      <c r="C1658" s="11" t="s">
        <v>217</v>
      </c>
      <c r="D1658" s="11" t="s">
        <v>217</v>
      </c>
      <c r="E1658" s="11" t="s">
        <v>605</v>
      </c>
      <c r="F1658" s="11" t="s">
        <v>605</v>
      </c>
      <c r="G1658" s="11" t="s">
        <v>605</v>
      </c>
      <c r="H1658" s="11"/>
      <c r="I1658" s="11"/>
    </row>
    <row r="1659" customFormat="false" ht="28" hidden="false" customHeight="true" outlineLevel="0" collapsed="false">
      <c r="A1659" s="11" t="s">
        <v>219</v>
      </c>
      <c r="B1659" s="11" t="s">
        <v>219</v>
      </c>
      <c r="C1659" s="11" t="s">
        <v>219</v>
      </c>
      <c r="D1659" s="11" t="s">
        <v>219</v>
      </c>
      <c r="E1659" s="11" t="s">
        <v>606</v>
      </c>
      <c r="F1659" s="11" t="s">
        <v>606</v>
      </c>
      <c r="G1659" s="11" t="s">
        <v>606</v>
      </c>
      <c r="H1659" s="11"/>
      <c r="I1659" s="11"/>
    </row>
    <row r="1660" customFormat="false" ht="28" hidden="false" customHeight="true" outlineLevel="0" collapsed="false">
      <c r="A1660" s="11" t="s">
        <v>221</v>
      </c>
      <c r="B1660" s="11" t="s">
        <v>221</v>
      </c>
      <c r="C1660" s="11" t="s">
        <v>221</v>
      </c>
      <c r="D1660" s="11" t="s">
        <v>221</v>
      </c>
      <c r="E1660" s="11" t="s">
        <v>837</v>
      </c>
      <c r="F1660" s="11" t="s">
        <v>837</v>
      </c>
      <c r="G1660" s="11" t="s">
        <v>837</v>
      </c>
      <c r="H1660" s="11"/>
      <c r="I1660" s="11"/>
    </row>
    <row r="1661" customFormat="false" ht="28" hidden="false" customHeight="true" outlineLevel="0" collapsed="false">
      <c r="A1661" s="11" t="s">
        <v>222</v>
      </c>
      <c r="B1661" s="11" t="s">
        <v>222</v>
      </c>
      <c r="C1661" s="11" t="s">
        <v>222</v>
      </c>
      <c r="D1661" s="11" t="s">
        <v>222</v>
      </c>
      <c r="E1661" s="11" t="n">
        <v>220</v>
      </c>
      <c r="F1661" s="11" t="n">
        <v>220</v>
      </c>
      <c r="G1661" s="11" t="n">
        <v>220</v>
      </c>
      <c r="H1661" s="11"/>
      <c r="I1661" s="11"/>
    </row>
    <row r="1662" customFormat="false" ht="28" hidden="false" customHeight="true" outlineLevel="0" collapsed="false">
      <c r="A1662" s="11" t="s">
        <v>223</v>
      </c>
      <c r="B1662" s="11" t="s">
        <v>223</v>
      </c>
      <c r="C1662" s="11" t="s">
        <v>223</v>
      </c>
      <c r="D1662" s="11" t="s">
        <v>223</v>
      </c>
      <c r="E1662" s="11" t="n">
        <v>25.18</v>
      </c>
      <c r="F1662" s="11" t="n">
        <v>25.18</v>
      </c>
      <c r="G1662" s="11" t="n">
        <v>25.18</v>
      </c>
      <c r="H1662" s="11"/>
      <c r="I1662" s="11"/>
    </row>
    <row r="1663" customFormat="false" ht="28" hidden="false" customHeight="true" outlineLevel="0" collapsed="false">
      <c r="A1663" s="11" t="s">
        <v>224</v>
      </c>
      <c r="B1663" s="11" t="s">
        <v>224</v>
      </c>
      <c r="C1663" s="11" t="s">
        <v>224</v>
      </c>
      <c r="D1663" s="11" t="s">
        <v>224</v>
      </c>
      <c r="E1663" s="11" t="s">
        <v>838</v>
      </c>
      <c r="F1663" s="11" t="s">
        <v>838</v>
      </c>
      <c r="G1663" s="11" t="s">
        <v>838</v>
      </c>
      <c r="H1663" s="11"/>
      <c r="I1663" s="11"/>
    </row>
    <row r="1664" customFormat="false" ht="28" hidden="false" customHeight="true" outlineLevel="0" collapsed="false">
      <c r="A1664" s="11" t="s">
        <v>226</v>
      </c>
      <c r="B1664" s="11" t="s">
        <v>226</v>
      </c>
      <c r="C1664" s="11" t="s">
        <v>226</v>
      </c>
      <c r="D1664" s="11" t="s">
        <v>226</v>
      </c>
      <c r="E1664" s="11" t="n">
        <v>4.58</v>
      </c>
      <c r="F1664" s="11" t="n">
        <v>4.58</v>
      </c>
      <c r="G1664" s="11" t="n">
        <v>4.58</v>
      </c>
      <c r="H1664" s="11"/>
      <c r="I1664" s="11"/>
    </row>
    <row r="1665" customFormat="false" ht="28" hidden="false" customHeight="true" outlineLevel="0" collapsed="false">
      <c r="A1665" s="11" t="s">
        <v>227</v>
      </c>
      <c r="B1665" s="11" t="s">
        <v>227</v>
      </c>
      <c r="C1665" s="11" t="s">
        <v>227</v>
      </c>
      <c r="D1665" s="11" t="s">
        <v>227</v>
      </c>
      <c r="E1665" s="11" t="s">
        <v>228</v>
      </c>
      <c r="F1665" s="11" t="s">
        <v>228</v>
      </c>
      <c r="G1665" s="11" t="s">
        <v>228</v>
      </c>
      <c r="H1665" s="11"/>
      <c r="I1665" s="11"/>
    </row>
    <row r="1666" customFormat="false" ht="28" hidden="false" customHeight="true" outlineLevel="0" collapsed="false">
      <c r="A1666" s="11" t="s">
        <v>229</v>
      </c>
      <c r="B1666" s="11" t="s">
        <v>229</v>
      </c>
      <c r="C1666" s="11" t="s">
        <v>229</v>
      </c>
      <c r="D1666" s="11" t="s">
        <v>229</v>
      </c>
      <c r="E1666" s="11" t="n">
        <v>50</v>
      </c>
      <c r="F1666" s="11" t="n">
        <v>50</v>
      </c>
      <c r="G1666" s="11" t="n">
        <v>50</v>
      </c>
      <c r="H1666" s="11"/>
      <c r="I1666" s="11"/>
    </row>
    <row r="1667" customFormat="false" ht="28" hidden="false" customHeight="true" outlineLevel="0" collapsed="false">
      <c r="A1667" s="11" t="s">
        <v>230</v>
      </c>
      <c r="B1667" s="11" t="s">
        <v>230</v>
      </c>
      <c r="C1667" s="11" t="s">
        <v>230</v>
      </c>
      <c r="D1667" s="11" t="s">
        <v>230</v>
      </c>
      <c r="E1667" s="11" t="n">
        <v>40.5</v>
      </c>
      <c r="F1667" s="11" t="n">
        <v>40.5</v>
      </c>
      <c r="G1667" s="11" t="n">
        <v>40.5</v>
      </c>
      <c r="H1667" s="11"/>
      <c r="I1667" s="11"/>
    </row>
    <row r="1668" customFormat="false" ht="28" hidden="false" customHeight="true" outlineLevel="0" collapsed="false">
      <c r="A1668" s="11" t="s">
        <v>231</v>
      </c>
      <c r="B1668" s="11" t="s">
        <v>231</v>
      </c>
      <c r="C1668" s="11" t="s">
        <v>231</v>
      </c>
      <c r="D1668" s="11" t="s">
        <v>231</v>
      </c>
      <c r="E1668" s="11" t="n">
        <v>36</v>
      </c>
      <c r="F1668" s="11" t="n">
        <v>36</v>
      </c>
      <c r="G1668" s="11" t="n">
        <v>36</v>
      </c>
      <c r="H1668" s="11"/>
      <c r="I1668" s="11"/>
    </row>
    <row r="1669" customFormat="false" ht="28" hidden="false" customHeight="true" outlineLevel="0" collapsed="false">
      <c r="A1669" s="11" t="s">
        <v>232</v>
      </c>
      <c r="B1669" s="11" t="s">
        <v>232</v>
      </c>
      <c r="C1669" s="11" t="s">
        <v>232</v>
      </c>
      <c r="D1669" s="11" t="s">
        <v>232</v>
      </c>
      <c r="E1669" s="11" t="n">
        <v>64</v>
      </c>
      <c r="F1669" s="11" t="n">
        <v>64</v>
      </c>
      <c r="G1669" s="11" t="n">
        <v>64</v>
      </c>
      <c r="H1669" s="11"/>
      <c r="I1669" s="11"/>
    </row>
    <row r="1670" customFormat="false" ht="28" hidden="false" customHeight="true" outlineLevel="0" collapsed="false">
      <c r="A1670" s="11" t="s">
        <v>233</v>
      </c>
      <c r="B1670" s="11" t="s">
        <v>233</v>
      </c>
      <c r="C1670" s="11" t="s">
        <v>233</v>
      </c>
      <c r="D1670" s="11" t="s">
        <v>233</v>
      </c>
      <c r="E1670" s="11" t="n">
        <v>25.35</v>
      </c>
      <c r="F1670" s="11" t="n">
        <v>25.35</v>
      </c>
      <c r="G1670" s="11" t="n">
        <v>25.35</v>
      </c>
      <c r="H1670" s="11"/>
      <c r="I1670" s="11"/>
    </row>
    <row r="1671" customFormat="false" ht="28" hidden="false" customHeight="true" outlineLevel="0" collapsed="false">
      <c r="A1671" s="11" t="s">
        <v>234</v>
      </c>
      <c r="B1671" s="11" t="s">
        <v>234</v>
      </c>
      <c r="C1671" s="11" t="s">
        <v>234</v>
      </c>
      <c r="D1671" s="11" t="s">
        <v>234</v>
      </c>
      <c r="E1671" s="11" t="s">
        <v>235</v>
      </c>
      <c r="F1671" s="11" t="s">
        <v>235</v>
      </c>
      <c r="G1671" s="11" t="s">
        <v>235</v>
      </c>
      <c r="H1671" s="11"/>
      <c r="I1671" s="11"/>
    </row>
    <row r="1672" customFormat="false" ht="28" hidden="false" customHeight="true" outlineLevel="0" collapsed="false">
      <c r="A1672" s="11" t="s">
        <v>236</v>
      </c>
      <c r="B1672" s="11" t="s">
        <v>236</v>
      </c>
      <c r="C1672" s="11" t="s">
        <v>236</v>
      </c>
      <c r="D1672" s="11" t="s">
        <v>236</v>
      </c>
      <c r="E1672" s="11" t="n">
        <v>3.68</v>
      </c>
      <c r="F1672" s="11" t="n">
        <v>3.68</v>
      </c>
      <c r="G1672" s="11" t="n">
        <v>3.68</v>
      </c>
      <c r="H1672" s="11"/>
      <c r="I1672" s="11"/>
    </row>
    <row r="1673" customFormat="false" ht="28" hidden="false" customHeight="true" outlineLevel="0" collapsed="false">
      <c r="A1673" s="11" t="s">
        <v>237</v>
      </c>
      <c r="B1673" s="11" t="s">
        <v>237</v>
      </c>
      <c r="C1673" s="11" t="s">
        <v>237</v>
      </c>
      <c r="D1673" s="11" t="s">
        <v>237</v>
      </c>
      <c r="E1673" s="11" t="s">
        <v>238</v>
      </c>
      <c r="F1673" s="11" t="s">
        <v>238</v>
      </c>
      <c r="G1673" s="11" t="s">
        <v>238</v>
      </c>
      <c r="H1673" s="11"/>
      <c r="I1673" s="11"/>
    </row>
    <row r="1674" customFormat="false" ht="28" hidden="false" customHeight="true" outlineLevel="0" collapsed="false">
      <c r="A1674" s="11" t="s">
        <v>239</v>
      </c>
      <c r="B1674" s="11" t="s">
        <v>239</v>
      </c>
      <c r="C1674" s="11" t="s">
        <v>239</v>
      </c>
      <c r="D1674" s="11" t="s">
        <v>239</v>
      </c>
      <c r="E1674" s="11" t="n">
        <v>50</v>
      </c>
      <c r="F1674" s="11" t="n">
        <v>50</v>
      </c>
      <c r="G1674" s="11" t="n">
        <v>50</v>
      </c>
      <c r="H1674" s="11"/>
      <c r="I1674" s="11"/>
    </row>
    <row r="1675" customFormat="false" ht="28" hidden="false" customHeight="true" outlineLevel="0" collapsed="false">
      <c r="A1675" s="11" t="s">
        <v>240</v>
      </c>
      <c r="B1675" s="11" t="s">
        <v>240</v>
      </c>
      <c r="C1675" s="11" t="s">
        <v>240</v>
      </c>
      <c r="D1675" s="11" t="s">
        <v>240</v>
      </c>
      <c r="E1675" s="11" t="n">
        <v>40.5</v>
      </c>
      <c r="F1675" s="11" t="n">
        <v>40.5</v>
      </c>
      <c r="G1675" s="11" t="n">
        <v>40.5</v>
      </c>
      <c r="H1675" s="11"/>
      <c r="I1675" s="11"/>
    </row>
    <row r="1676" customFormat="false" ht="28" hidden="false" customHeight="true" outlineLevel="0" collapsed="false">
      <c r="A1676" s="11" t="s">
        <v>241</v>
      </c>
      <c r="B1676" s="11" t="s">
        <v>241</v>
      </c>
      <c r="C1676" s="11" t="s">
        <v>241</v>
      </c>
      <c r="D1676" s="11" t="s">
        <v>241</v>
      </c>
      <c r="E1676" s="11" t="n">
        <v>36</v>
      </c>
      <c r="F1676" s="11" t="n">
        <v>36</v>
      </c>
      <c r="G1676" s="11" t="n">
        <v>36</v>
      </c>
      <c r="H1676" s="11"/>
      <c r="I1676" s="11"/>
    </row>
    <row r="1677" customFormat="false" ht="28" hidden="false" customHeight="true" outlineLevel="0" collapsed="false">
      <c r="A1677" s="11" t="s">
        <v>242</v>
      </c>
      <c r="B1677" s="11" t="s">
        <v>242</v>
      </c>
      <c r="C1677" s="11" t="s">
        <v>242</v>
      </c>
      <c r="D1677" s="11" t="s">
        <v>242</v>
      </c>
      <c r="E1677" s="11" t="n">
        <v>65</v>
      </c>
      <c r="F1677" s="11" t="n">
        <v>65</v>
      </c>
      <c r="G1677" s="11" t="n">
        <v>65</v>
      </c>
      <c r="H1677" s="11"/>
      <c r="I1677" s="11"/>
    </row>
    <row r="1678" customFormat="false" ht="28" hidden="false" customHeight="true" outlineLevel="0" collapsed="false">
      <c r="A1678" s="11" t="s">
        <v>243</v>
      </c>
      <c r="B1678" s="11" t="s">
        <v>243</v>
      </c>
      <c r="C1678" s="11" t="s">
        <v>243</v>
      </c>
      <c r="D1678" s="11" t="s">
        <v>243</v>
      </c>
      <c r="E1678" s="11" t="n">
        <v>5</v>
      </c>
      <c r="F1678" s="11" t="n">
        <v>5</v>
      </c>
      <c r="G1678" s="11" t="n">
        <v>5</v>
      </c>
      <c r="H1678" s="11"/>
      <c r="I1678" s="11"/>
    </row>
    <row r="1679" customFormat="false" ht="28" hidden="false" customHeight="true" outlineLevel="0" collapsed="false">
      <c r="A1679" s="11" t="s">
        <v>244</v>
      </c>
      <c r="B1679" s="11" t="s">
        <v>244</v>
      </c>
      <c r="C1679" s="11" t="s">
        <v>244</v>
      </c>
      <c r="D1679" s="11" t="s">
        <v>244</v>
      </c>
      <c r="E1679" s="11" t="n">
        <v>35</v>
      </c>
      <c r="F1679" s="11" t="n">
        <v>35</v>
      </c>
      <c r="G1679" s="11" t="n">
        <v>35</v>
      </c>
      <c r="H1679" s="11"/>
      <c r="I1679" s="11"/>
    </row>
    <row r="1680" customFormat="false" ht="28" hidden="false" customHeight="true" outlineLevel="0" collapsed="false">
      <c r="A1680" s="11" t="s">
        <v>245</v>
      </c>
      <c r="B1680" s="11" t="s">
        <v>245</v>
      </c>
      <c r="C1680" s="11" t="s">
        <v>245</v>
      </c>
      <c r="D1680" s="11" t="s">
        <v>245</v>
      </c>
      <c r="E1680" s="11" t="s">
        <v>450</v>
      </c>
      <c r="F1680" s="11" t="s">
        <v>450</v>
      </c>
      <c r="G1680" s="11" t="s">
        <v>450</v>
      </c>
      <c r="H1680" s="11"/>
      <c r="I1680" s="11"/>
    </row>
    <row r="1681" customFormat="false" ht="28" hidden="false" customHeight="true" outlineLevel="0" collapsed="false">
      <c r="A1681" s="11" t="s">
        <v>608</v>
      </c>
      <c r="B1681" s="11" t="s">
        <v>608</v>
      </c>
      <c r="C1681" s="11" t="s">
        <v>608</v>
      </c>
      <c r="D1681" s="11" t="s">
        <v>608</v>
      </c>
      <c r="E1681" s="11" t="s">
        <v>839</v>
      </c>
      <c r="F1681" s="11" t="s">
        <v>839</v>
      </c>
      <c r="G1681" s="11" t="s">
        <v>839</v>
      </c>
      <c r="H1681" s="11"/>
      <c r="I1681" s="11"/>
    </row>
    <row r="1682" customFormat="false" ht="28" hidden="false" customHeight="true" outlineLevel="0" collapsed="false">
      <c r="A1682" s="11" t="s">
        <v>610</v>
      </c>
      <c r="B1682" s="11" t="s">
        <v>610</v>
      </c>
      <c r="C1682" s="11" t="s">
        <v>610</v>
      </c>
      <c r="D1682" s="11" t="s">
        <v>610</v>
      </c>
      <c r="E1682" s="11" t="s">
        <v>840</v>
      </c>
      <c r="F1682" s="11" t="s">
        <v>840</v>
      </c>
      <c r="G1682" s="11" t="s">
        <v>840</v>
      </c>
      <c r="H1682" s="11"/>
      <c r="I1682" s="11"/>
    </row>
    <row r="1683" customFormat="false" ht="27" hidden="false" customHeight="true" outlineLevel="0" collapsed="false">
      <c r="A1683" s="1"/>
      <c r="B1683" s="1"/>
      <c r="C1683" s="1"/>
      <c r="D1683" s="1"/>
      <c r="E1683" s="1"/>
      <c r="F1683" s="1"/>
      <c r="G1683" s="1"/>
      <c r="H1683" s="1"/>
      <c r="I1683" s="1"/>
    </row>
    <row r="1684" customFormat="false" ht="31" hidden="false" customHeight="true" outlineLevel="0" collapsed="false">
      <c r="A1684" s="10" t="s">
        <v>250</v>
      </c>
      <c r="B1684" s="10" t="s">
        <v>250</v>
      </c>
      <c r="C1684" s="10" t="s">
        <v>250</v>
      </c>
      <c r="D1684" s="10" t="s">
        <v>250</v>
      </c>
      <c r="E1684" s="10" t="s">
        <v>250</v>
      </c>
      <c r="F1684" s="10" t="s">
        <v>250</v>
      </c>
      <c r="G1684" s="10" t="s">
        <v>250</v>
      </c>
      <c r="H1684" s="10" t="s">
        <v>250</v>
      </c>
      <c r="I1684" s="3" t="str">
        <f aca="false">HYPERLINK("#'Главная'!A25","На главную")</f>
        <v>На главную</v>
      </c>
    </row>
    <row r="1685" customFormat="false" ht="34" hidden="false" customHeight="true" outlineLevel="0" collapsed="false">
      <c r="A1685" s="12" t="s">
        <v>251</v>
      </c>
      <c r="B1685" s="12" t="s">
        <v>251</v>
      </c>
      <c r="C1685" s="12" t="s">
        <v>251</v>
      </c>
      <c r="D1685" s="12" t="s">
        <v>252</v>
      </c>
      <c r="E1685" s="12" t="s">
        <v>252</v>
      </c>
      <c r="F1685" s="12" t="s">
        <v>252</v>
      </c>
      <c r="G1685" s="12" t="s">
        <v>253</v>
      </c>
      <c r="H1685" s="12" t="s">
        <v>254</v>
      </c>
      <c r="I1685" s="12" t="s">
        <v>254</v>
      </c>
    </row>
    <row r="1686" customFormat="false" ht="53" hidden="false" customHeight="true" outlineLevel="0" collapsed="false">
      <c r="A1686" s="1" t="s">
        <v>255</v>
      </c>
      <c r="B1686" s="1" t="s">
        <v>255</v>
      </c>
      <c r="C1686" s="1" t="s">
        <v>255</v>
      </c>
      <c r="D1686" s="1" t="s">
        <v>256</v>
      </c>
      <c r="E1686" s="1" t="s">
        <v>256</v>
      </c>
      <c r="F1686" s="1" t="s">
        <v>256</v>
      </c>
      <c r="G1686" s="1" t="s">
        <v>841</v>
      </c>
      <c r="H1686" s="1" t="s">
        <v>206</v>
      </c>
      <c r="I1686" s="1" t="s">
        <v>206</v>
      </c>
    </row>
    <row r="1687" customFormat="false" ht="53" hidden="false" customHeight="true" outlineLevel="0" collapsed="false">
      <c r="A1687" s="1" t="s">
        <v>255</v>
      </c>
      <c r="B1687" s="1" t="s">
        <v>255</v>
      </c>
      <c r="C1687" s="1" t="s">
        <v>255</v>
      </c>
      <c r="D1687" s="1" t="s">
        <v>258</v>
      </c>
      <c r="E1687" s="1" t="s">
        <v>258</v>
      </c>
      <c r="F1687" s="1" t="s">
        <v>258</v>
      </c>
      <c r="G1687" s="1" t="s">
        <v>842</v>
      </c>
      <c r="H1687" s="1" t="s">
        <v>206</v>
      </c>
      <c r="I1687" s="1" t="s">
        <v>206</v>
      </c>
    </row>
    <row r="1688" customFormat="false" ht="53" hidden="false" customHeight="true" outlineLevel="0" collapsed="false">
      <c r="A1688" s="1" t="s">
        <v>255</v>
      </c>
      <c r="B1688" s="1" t="s">
        <v>255</v>
      </c>
      <c r="C1688" s="1" t="s">
        <v>255</v>
      </c>
      <c r="D1688" s="1" t="s">
        <v>260</v>
      </c>
      <c r="E1688" s="1" t="s">
        <v>260</v>
      </c>
      <c r="F1688" s="1" t="s">
        <v>260</v>
      </c>
      <c r="G1688" s="1" t="s">
        <v>843</v>
      </c>
      <c r="H1688" s="1" t="s">
        <v>206</v>
      </c>
      <c r="I1688" s="1" t="s">
        <v>206</v>
      </c>
    </row>
    <row r="1689" customFormat="false" ht="53" hidden="false" customHeight="true" outlineLevel="0" collapsed="false">
      <c r="A1689" s="1" t="s">
        <v>262</v>
      </c>
      <c r="B1689" s="1" t="s">
        <v>262</v>
      </c>
      <c r="C1689" s="1" t="s">
        <v>262</v>
      </c>
      <c r="D1689" s="1" t="s">
        <v>256</v>
      </c>
      <c r="E1689" s="1" t="s">
        <v>256</v>
      </c>
      <c r="F1689" s="1" t="s">
        <v>256</v>
      </c>
      <c r="G1689" s="1" t="s">
        <v>844</v>
      </c>
      <c r="H1689" s="1" t="s">
        <v>206</v>
      </c>
      <c r="I1689" s="1" t="s">
        <v>206</v>
      </c>
    </row>
    <row r="1690" customFormat="false" ht="53" hidden="false" customHeight="true" outlineLevel="0" collapsed="false">
      <c r="A1690" s="1" t="s">
        <v>262</v>
      </c>
      <c r="B1690" s="1" t="s">
        <v>262</v>
      </c>
      <c r="C1690" s="1" t="s">
        <v>262</v>
      </c>
      <c r="D1690" s="1" t="s">
        <v>258</v>
      </c>
      <c r="E1690" s="1" t="s">
        <v>258</v>
      </c>
      <c r="F1690" s="1" t="s">
        <v>258</v>
      </c>
      <c r="G1690" s="1" t="s">
        <v>845</v>
      </c>
      <c r="H1690" s="1" t="s">
        <v>206</v>
      </c>
      <c r="I1690" s="1" t="s">
        <v>206</v>
      </c>
    </row>
    <row r="1691" customFormat="false" ht="53" hidden="false" customHeight="true" outlineLevel="0" collapsed="false">
      <c r="A1691" s="1" t="s">
        <v>262</v>
      </c>
      <c r="B1691" s="1" t="s">
        <v>262</v>
      </c>
      <c r="C1691" s="1" t="s">
        <v>262</v>
      </c>
      <c r="D1691" s="1" t="s">
        <v>260</v>
      </c>
      <c r="E1691" s="1" t="s">
        <v>260</v>
      </c>
      <c r="F1691" s="1" t="s">
        <v>260</v>
      </c>
      <c r="G1691" s="1" t="s">
        <v>538</v>
      </c>
      <c r="H1691" s="1" t="s">
        <v>206</v>
      </c>
      <c r="I1691" s="1" t="s">
        <v>206</v>
      </c>
    </row>
    <row r="1692" customFormat="false" ht="53" hidden="false" customHeight="true" outlineLevel="0" collapsed="false">
      <c r="A1692" s="1" t="s">
        <v>266</v>
      </c>
      <c r="B1692" s="1" t="s">
        <v>266</v>
      </c>
      <c r="C1692" s="1" t="s">
        <v>266</v>
      </c>
      <c r="D1692" s="1" t="s">
        <v>256</v>
      </c>
      <c r="E1692" s="1" t="s">
        <v>256</v>
      </c>
      <c r="F1692" s="1" t="s">
        <v>256</v>
      </c>
      <c r="G1692" s="1" t="s">
        <v>846</v>
      </c>
      <c r="H1692" s="1" t="s">
        <v>206</v>
      </c>
      <c r="I1692" s="1" t="s">
        <v>206</v>
      </c>
    </row>
    <row r="1693" customFormat="false" ht="53" hidden="false" customHeight="true" outlineLevel="0" collapsed="false">
      <c r="A1693" s="1" t="s">
        <v>266</v>
      </c>
      <c r="B1693" s="1" t="s">
        <v>266</v>
      </c>
      <c r="C1693" s="1" t="s">
        <v>266</v>
      </c>
      <c r="D1693" s="1" t="s">
        <v>258</v>
      </c>
      <c r="E1693" s="1" t="s">
        <v>258</v>
      </c>
      <c r="F1693" s="1" t="s">
        <v>258</v>
      </c>
      <c r="G1693" s="1" t="s">
        <v>847</v>
      </c>
      <c r="H1693" s="1" t="s">
        <v>206</v>
      </c>
      <c r="I1693" s="1" t="s">
        <v>206</v>
      </c>
    </row>
    <row r="1694" customFormat="false" ht="53" hidden="false" customHeight="true" outlineLevel="0" collapsed="false">
      <c r="A1694" s="1" t="s">
        <v>266</v>
      </c>
      <c r="B1694" s="1" t="s">
        <v>266</v>
      </c>
      <c r="C1694" s="1" t="s">
        <v>266</v>
      </c>
      <c r="D1694" s="1" t="s">
        <v>260</v>
      </c>
      <c r="E1694" s="1" t="s">
        <v>260</v>
      </c>
      <c r="F1694" s="1" t="s">
        <v>260</v>
      </c>
      <c r="G1694" s="1" t="s">
        <v>541</v>
      </c>
      <c r="H1694" s="1" t="s">
        <v>206</v>
      </c>
      <c r="I1694" s="1" t="s">
        <v>206</v>
      </c>
    </row>
    <row r="1695" customFormat="false" ht="53" hidden="false" customHeight="true" outlineLevel="0" collapsed="false">
      <c r="A1695" s="1" t="s">
        <v>270</v>
      </c>
      <c r="B1695" s="1" t="s">
        <v>270</v>
      </c>
      <c r="C1695" s="1" t="s">
        <v>270</v>
      </c>
      <c r="D1695" s="1" t="s">
        <v>256</v>
      </c>
      <c r="E1695" s="1" t="s">
        <v>256</v>
      </c>
      <c r="F1695" s="1" t="s">
        <v>256</v>
      </c>
      <c r="G1695" s="1" t="s">
        <v>848</v>
      </c>
      <c r="H1695" s="1" t="s">
        <v>206</v>
      </c>
      <c r="I1695" s="1" t="s">
        <v>206</v>
      </c>
    </row>
    <row r="1696" customFormat="false" ht="53" hidden="false" customHeight="true" outlineLevel="0" collapsed="false">
      <c r="A1696" s="1" t="s">
        <v>270</v>
      </c>
      <c r="B1696" s="1" t="s">
        <v>270</v>
      </c>
      <c r="C1696" s="1" t="s">
        <v>270</v>
      </c>
      <c r="D1696" s="1" t="s">
        <v>258</v>
      </c>
      <c r="E1696" s="1" t="s">
        <v>258</v>
      </c>
      <c r="F1696" s="1" t="s">
        <v>258</v>
      </c>
      <c r="G1696" s="1" t="s">
        <v>849</v>
      </c>
      <c r="H1696" s="1" t="s">
        <v>206</v>
      </c>
      <c r="I1696" s="1" t="s">
        <v>206</v>
      </c>
    </row>
    <row r="1697" customFormat="false" ht="53" hidden="false" customHeight="true" outlineLevel="0" collapsed="false">
      <c r="A1697" s="1" t="s">
        <v>270</v>
      </c>
      <c r="B1697" s="1" t="s">
        <v>270</v>
      </c>
      <c r="C1697" s="1" t="s">
        <v>270</v>
      </c>
      <c r="D1697" s="1" t="s">
        <v>260</v>
      </c>
      <c r="E1697" s="1" t="s">
        <v>260</v>
      </c>
      <c r="F1697" s="1" t="s">
        <v>260</v>
      </c>
      <c r="G1697" s="1" t="s">
        <v>544</v>
      </c>
      <c r="H1697" s="1" t="s">
        <v>206</v>
      </c>
      <c r="I1697" s="1" t="s">
        <v>206</v>
      </c>
    </row>
    <row r="1698" customFormat="false" ht="53" hidden="false" customHeight="true" outlineLevel="0" collapsed="false">
      <c r="A1698" s="1" t="s">
        <v>274</v>
      </c>
      <c r="B1698" s="1" t="s">
        <v>274</v>
      </c>
      <c r="C1698" s="1" t="s">
        <v>274</v>
      </c>
      <c r="D1698" s="1" t="s">
        <v>256</v>
      </c>
      <c r="E1698" s="1" t="s">
        <v>256</v>
      </c>
      <c r="F1698" s="1" t="s">
        <v>256</v>
      </c>
      <c r="G1698" s="1" t="s">
        <v>850</v>
      </c>
      <c r="H1698" s="1" t="s">
        <v>206</v>
      </c>
      <c r="I1698" s="1" t="s">
        <v>206</v>
      </c>
    </row>
    <row r="1699" customFormat="false" ht="53" hidden="false" customHeight="true" outlineLevel="0" collapsed="false">
      <c r="A1699" s="1" t="s">
        <v>274</v>
      </c>
      <c r="B1699" s="1" t="s">
        <v>274</v>
      </c>
      <c r="C1699" s="1" t="s">
        <v>274</v>
      </c>
      <c r="D1699" s="1" t="s">
        <v>258</v>
      </c>
      <c r="E1699" s="1" t="s">
        <v>258</v>
      </c>
      <c r="F1699" s="1" t="s">
        <v>258</v>
      </c>
      <c r="G1699" s="1" t="s">
        <v>851</v>
      </c>
      <c r="H1699" s="1" t="s">
        <v>206</v>
      </c>
      <c r="I1699" s="1" t="s">
        <v>206</v>
      </c>
    </row>
    <row r="1700" customFormat="false" ht="53" hidden="false" customHeight="true" outlineLevel="0" collapsed="false">
      <c r="A1700" s="1" t="s">
        <v>274</v>
      </c>
      <c r="B1700" s="1" t="s">
        <v>274</v>
      </c>
      <c r="C1700" s="1" t="s">
        <v>274</v>
      </c>
      <c r="D1700" s="1" t="s">
        <v>260</v>
      </c>
      <c r="E1700" s="1" t="s">
        <v>260</v>
      </c>
      <c r="F1700" s="1" t="s">
        <v>260</v>
      </c>
      <c r="G1700" s="1" t="s">
        <v>547</v>
      </c>
      <c r="H1700" s="1" t="s">
        <v>206</v>
      </c>
      <c r="I1700" s="1" t="s">
        <v>206</v>
      </c>
    </row>
    <row r="1701" customFormat="false" ht="53" hidden="false" customHeight="true" outlineLevel="0" collapsed="false">
      <c r="A1701" s="1" t="s">
        <v>278</v>
      </c>
      <c r="B1701" s="1" t="s">
        <v>278</v>
      </c>
      <c r="C1701" s="1" t="s">
        <v>278</v>
      </c>
      <c r="D1701" s="1" t="s">
        <v>256</v>
      </c>
      <c r="E1701" s="1" t="s">
        <v>256</v>
      </c>
      <c r="F1701" s="1" t="s">
        <v>256</v>
      </c>
      <c r="G1701" s="1" t="s">
        <v>852</v>
      </c>
      <c r="H1701" s="1" t="s">
        <v>206</v>
      </c>
      <c r="I1701" s="1" t="s">
        <v>206</v>
      </c>
    </row>
    <row r="1702" customFormat="false" ht="53" hidden="false" customHeight="true" outlineLevel="0" collapsed="false">
      <c r="A1702" s="1" t="s">
        <v>278</v>
      </c>
      <c r="B1702" s="1" t="s">
        <v>278</v>
      </c>
      <c r="C1702" s="1" t="s">
        <v>278</v>
      </c>
      <c r="D1702" s="1" t="s">
        <v>258</v>
      </c>
      <c r="E1702" s="1" t="s">
        <v>258</v>
      </c>
      <c r="F1702" s="1" t="s">
        <v>258</v>
      </c>
      <c r="G1702" s="1" t="s">
        <v>853</v>
      </c>
      <c r="H1702" s="1" t="s">
        <v>206</v>
      </c>
      <c r="I1702" s="1" t="s">
        <v>206</v>
      </c>
    </row>
    <row r="1703" customFormat="false" ht="53" hidden="false" customHeight="true" outlineLevel="0" collapsed="false">
      <c r="A1703" s="1" t="s">
        <v>278</v>
      </c>
      <c r="B1703" s="1" t="s">
        <v>278</v>
      </c>
      <c r="C1703" s="1" t="s">
        <v>278</v>
      </c>
      <c r="D1703" s="1" t="s">
        <v>260</v>
      </c>
      <c r="E1703" s="1" t="s">
        <v>260</v>
      </c>
      <c r="F1703" s="1" t="s">
        <v>260</v>
      </c>
      <c r="G1703" s="1" t="s">
        <v>550</v>
      </c>
      <c r="H1703" s="1" t="s">
        <v>206</v>
      </c>
      <c r="I1703" s="1" t="s">
        <v>206</v>
      </c>
    </row>
    <row r="1704" customFormat="false" ht="53" hidden="false" customHeight="true" outlineLevel="0" collapsed="false">
      <c r="A1704" s="1" t="s">
        <v>282</v>
      </c>
      <c r="B1704" s="1" t="s">
        <v>282</v>
      </c>
      <c r="C1704" s="1" t="s">
        <v>282</v>
      </c>
      <c r="D1704" s="1" t="s">
        <v>256</v>
      </c>
      <c r="E1704" s="1" t="s">
        <v>256</v>
      </c>
      <c r="F1704" s="1" t="s">
        <v>256</v>
      </c>
      <c r="G1704" s="1" t="s">
        <v>854</v>
      </c>
      <c r="H1704" s="1" t="s">
        <v>206</v>
      </c>
      <c r="I1704" s="1" t="s">
        <v>206</v>
      </c>
    </row>
    <row r="1705" customFormat="false" ht="53" hidden="false" customHeight="true" outlineLevel="0" collapsed="false">
      <c r="A1705" s="1" t="s">
        <v>282</v>
      </c>
      <c r="B1705" s="1" t="s">
        <v>282</v>
      </c>
      <c r="C1705" s="1" t="s">
        <v>282</v>
      </c>
      <c r="D1705" s="1" t="s">
        <v>258</v>
      </c>
      <c r="E1705" s="1" t="s">
        <v>258</v>
      </c>
      <c r="F1705" s="1" t="s">
        <v>258</v>
      </c>
      <c r="G1705" s="1" t="s">
        <v>855</v>
      </c>
      <c r="H1705" s="1" t="s">
        <v>206</v>
      </c>
      <c r="I1705" s="1" t="s">
        <v>206</v>
      </c>
    </row>
    <row r="1706" customFormat="false" ht="53" hidden="false" customHeight="true" outlineLevel="0" collapsed="false">
      <c r="A1706" s="1" t="s">
        <v>282</v>
      </c>
      <c r="B1706" s="1" t="s">
        <v>282</v>
      </c>
      <c r="C1706" s="1" t="s">
        <v>282</v>
      </c>
      <c r="D1706" s="1" t="s">
        <v>260</v>
      </c>
      <c r="E1706" s="1" t="s">
        <v>260</v>
      </c>
      <c r="F1706" s="1" t="s">
        <v>260</v>
      </c>
      <c r="G1706" s="1" t="s">
        <v>553</v>
      </c>
      <c r="H1706" s="1" t="s">
        <v>206</v>
      </c>
      <c r="I1706" s="1" t="s">
        <v>206</v>
      </c>
    </row>
    <row r="1707" customFormat="false" ht="53" hidden="false" customHeight="true" outlineLevel="0" collapsed="false">
      <c r="A1707" s="1" t="s">
        <v>286</v>
      </c>
      <c r="B1707" s="1" t="s">
        <v>286</v>
      </c>
      <c r="C1707" s="1" t="s">
        <v>286</v>
      </c>
      <c r="D1707" s="1" t="s">
        <v>256</v>
      </c>
      <c r="E1707" s="1" t="s">
        <v>256</v>
      </c>
      <c r="F1707" s="1" t="s">
        <v>256</v>
      </c>
      <c r="G1707" s="1" t="s">
        <v>856</v>
      </c>
      <c r="H1707" s="1" t="s">
        <v>206</v>
      </c>
      <c r="I1707" s="1" t="s">
        <v>206</v>
      </c>
    </row>
    <row r="1708" customFormat="false" ht="53" hidden="false" customHeight="true" outlineLevel="0" collapsed="false">
      <c r="A1708" s="1" t="s">
        <v>286</v>
      </c>
      <c r="B1708" s="1" t="s">
        <v>286</v>
      </c>
      <c r="C1708" s="1" t="s">
        <v>286</v>
      </c>
      <c r="D1708" s="1" t="s">
        <v>258</v>
      </c>
      <c r="E1708" s="1" t="s">
        <v>258</v>
      </c>
      <c r="F1708" s="1" t="s">
        <v>258</v>
      </c>
      <c r="G1708" s="1" t="s">
        <v>857</v>
      </c>
      <c r="H1708" s="1" t="s">
        <v>206</v>
      </c>
      <c r="I1708" s="1" t="s">
        <v>206</v>
      </c>
    </row>
    <row r="1709" customFormat="false" ht="53" hidden="false" customHeight="true" outlineLevel="0" collapsed="false">
      <c r="A1709" s="1" t="s">
        <v>286</v>
      </c>
      <c r="B1709" s="1" t="s">
        <v>286</v>
      </c>
      <c r="C1709" s="1" t="s">
        <v>286</v>
      </c>
      <c r="D1709" s="1" t="s">
        <v>260</v>
      </c>
      <c r="E1709" s="1" t="s">
        <v>260</v>
      </c>
      <c r="F1709" s="1" t="s">
        <v>260</v>
      </c>
      <c r="G1709" s="1" t="s">
        <v>556</v>
      </c>
      <c r="H1709" s="1" t="s">
        <v>206</v>
      </c>
      <c r="I1709" s="1" t="s">
        <v>206</v>
      </c>
    </row>
    <row r="1710" customFormat="false" ht="53" hidden="false" customHeight="true" outlineLevel="0" collapsed="false">
      <c r="A1710" s="1" t="s">
        <v>290</v>
      </c>
      <c r="B1710" s="1" t="s">
        <v>290</v>
      </c>
      <c r="C1710" s="1" t="s">
        <v>290</v>
      </c>
      <c r="D1710" s="1" t="s">
        <v>256</v>
      </c>
      <c r="E1710" s="1" t="s">
        <v>256</v>
      </c>
      <c r="F1710" s="1" t="s">
        <v>256</v>
      </c>
      <c r="G1710" s="1" t="s">
        <v>858</v>
      </c>
      <c r="H1710" s="1" t="s">
        <v>206</v>
      </c>
      <c r="I1710" s="1" t="s">
        <v>206</v>
      </c>
    </row>
    <row r="1711" customFormat="false" ht="53" hidden="false" customHeight="true" outlineLevel="0" collapsed="false">
      <c r="A1711" s="1" t="s">
        <v>290</v>
      </c>
      <c r="B1711" s="1" t="s">
        <v>290</v>
      </c>
      <c r="C1711" s="1" t="s">
        <v>290</v>
      </c>
      <c r="D1711" s="1" t="s">
        <v>292</v>
      </c>
      <c r="E1711" s="1" t="s">
        <v>292</v>
      </c>
      <c r="F1711" s="1" t="s">
        <v>292</v>
      </c>
      <c r="G1711" s="1" t="s">
        <v>859</v>
      </c>
      <c r="H1711" s="1" t="s">
        <v>206</v>
      </c>
      <c r="I1711" s="1" t="s">
        <v>206</v>
      </c>
    </row>
    <row r="1712" customFormat="false" ht="53" hidden="false" customHeight="true" outlineLevel="0" collapsed="false">
      <c r="A1712" s="1" t="s">
        <v>290</v>
      </c>
      <c r="B1712" s="1" t="s">
        <v>290</v>
      </c>
      <c r="C1712" s="1" t="s">
        <v>290</v>
      </c>
      <c r="D1712" s="1" t="s">
        <v>294</v>
      </c>
      <c r="E1712" s="1" t="s">
        <v>294</v>
      </c>
      <c r="F1712" s="1" t="s">
        <v>294</v>
      </c>
      <c r="G1712" s="1" t="s">
        <v>860</v>
      </c>
      <c r="H1712" s="1" t="s">
        <v>206</v>
      </c>
      <c r="I1712" s="1" t="s">
        <v>206</v>
      </c>
    </row>
    <row r="1713" customFormat="false" ht="53" hidden="false" customHeight="true" outlineLevel="0" collapsed="false">
      <c r="A1713" s="1" t="s">
        <v>296</v>
      </c>
      <c r="B1713" s="1" t="s">
        <v>296</v>
      </c>
      <c r="C1713" s="1" t="s">
        <v>296</v>
      </c>
      <c r="D1713" s="1" t="s">
        <v>256</v>
      </c>
      <c r="E1713" s="1" t="s">
        <v>256</v>
      </c>
      <c r="F1713" s="1" t="s">
        <v>256</v>
      </c>
      <c r="G1713" s="1" t="s">
        <v>861</v>
      </c>
      <c r="H1713" s="1" t="s">
        <v>206</v>
      </c>
      <c r="I1713" s="1" t="s">
        <v>206</v>
      </c>
    </row>
    <row r="1714" customFormat="false" ht="53" hidden="false" customHeight="true" outlineLevel="0" collapsed="false">
      <c r="A1714" s="1" t="s">
        <v>296</v>
      </c>
      <c r="B1714" s="1" t="s">
        <v>296</v>
      </c>
      <c r="C1714" s="1" t="s">
        <v>296</v>
      </c>
      <c r="D1714" s="1" t="s">
        <v>258</v>
      </c>
      <c r="E1714" s="1" t="s">
        <v>258</v>
      </c>
      <c r="F1714" s="1" t="s">
        <v>258</v>
      </c>
      <c r="G1714" s="1" t="s">
        <v>862</v>
      </c>
      <c r="H1714" s="1" t="s">
        <v>206</v>
      </c>
      <c r="I1714" s="1" t="s">
        <v>206</v>
      </c>
    </row>
    <row r="1715" customFormat="false" ht="53" hidden="false" customHeight="true" outlineLevel="0" collapsed="false">
      <c r="A1715" s="1" t="s">
        <v>296</v>
      </c>
      <c r="B1715" s="1" t="s">
        <v>296</v>
      </c>
      <c r="C1715" s="1" t="s">
        <v>296</v>
      </c>
      <c r="D1715" s="1" t="s">
        <v>260</v>
      </c>
      <c r="E1715" s="1" t="s">
        <v>260</v>
      </c>
      <c r="F1715" s="1" t="s">
        <v>260</v>
      </c>
      <c r="G1715" s="1" t="s">
        <v>863</v>
      </c>
      <c r="H1715" s="1" t="s">
        <v>206</v>
      </c>
      <c r="I1715" s="1" t="s">
        <v>206</v>
      </c>
    </row>
    <row r="1716" customFormat="false" ht="53" hidden="false" customHeight="true" outlineLevel="0" collapsed="false">
      <c r="A1716" s="1" t="s">
        <v>300</v>
      </c>
      <c r="B1716" s="1" t="s">
        <v>300</v>
      </c>
      <c r="C1716" s="1" t="s">
        <v>300</v>
      </c>
      <c r="D1716" s="1" t="s">
        <v>256</v>
      </c>
      <c r="E1716" s="1" t="s">
        <v>256</v>
      </c>
      <c r="F1716" s="1" t="s">
        <v>256</v>
      </c>
      <c r="G1716" s="1" t="s">
        <v>864</v>
      </c>
      <c r="H1716" s="1" t="s">
        <v>206</v>
      </c>
      <c r="I1716" s="1" t="s">
        <v>206</v>
      </c>
    </row>
    <row r="1717" customFormat="false" ht="53" hidden="false" customHeight="true" outlineLevel="0" collapsed="false">
      <c r="A1717" s="1" t="s">
        <v>300</v>
      </c>
      <c r="B1717" s="1" t="s">
        <v>300</v>
      </c>
      <c r="C1717" s="1" t="s">
        <v>300</v>
      </c>
      <c r="D1717" s="1" t="s">
        <v>258</v>
      </c>
      <c r="E1717" s="1" t="s">
        <v>258</v>
      </c>
      <c r="F1717" s="1" t="s">
        <v>258</v>
      </c>
      <c r="G1717" s="1" t="s">
        <v>865</v>
      </c>
      <c r="H1717" s="1" t="s">
        <v>206</v>
      </c>
      <c r="I1717" s="1" t="s">
        <v>206</v>
      </c>
    </row>
    <row r="1718" customFormat="false" ht="53" hidden="false" customHeight="true" outlineLevel="0" collapsed="false">
      <c r="A1718" s="1" t="s">
        <v>300</v>
      </c>
      <c r="B1718" s="1" t="s">
        <v>300</v>
      </c>
      <c r="C1718" s="1" t="s">
        <v>300</v>
      </c>
      <c r="D1718" s="1" t="s">
        <v>260</v>
      </c>
      <c r="E1718" s="1" t="s">
        <v>260</v>
      </c>
      <c r="F1718" s="1" t="s">
        <v>260</v>
      </c>
      <c r="G1718" s="1" t="s">
        <v>866</v>
      </c>
      <c r="H1718" s="1" t="s">
        <v>206</v>
      </c>
      <c r="I1718" s="1" t="s">
        <v>206</v>
      </c>
    </row>
    <row r="1719" customFormat="false" ht="27" hidden="false" customHeight="true" outlineLevel="0" collapsed="false">
      <c r="A1719" s="1"/>
      <c r="B1719" s="1"/>
      <c r="C1719" s="1"/>
      <c r="D1719" s="1"/>
      <c r="E1719" s="1"/>
      <c r="F1719" s="1"/>
      <c r="G1719" s="1"/>
      <c r="H1719" s="1"/>
      <c r="I1719" s="1"/>
    </row>
    <row r="1720" customFormat="false" ht="31" hidden="false" customHeight="true" outlineLevel="0" collapsed="false">
      <c r="A1720" s="10" t="s">
        <v>304</v>
      </c>
      <c r="B1720" s="10" t="s">
        <v>304</v>
      </c>
      <c r="C1720" s="10" t="s">
        <v>304</v>
      </c>
      <c r="D1720" s="10" t="s">
        <v>304</v>
      </c>
      <c r="E1720" s="10" t="s">
        <v>304</v>
      </c>
      <c r="F1720" s="10" t="s">
        <v>304</v>
      </c>
      <c r="G1720" s="10" t="s">
        <v>304</v>
      </c>
      <c r="H1720" s="10" t="s">
        <v>304</v>
      </c>
      <c r="I1720" s="1"/>
    </row>
    <row r="1721" customFormat="false" ht="31" hidden="false" customHeight="true" outlineLevel="0" collapsed="false">
      <c r="A1721" s="10" t="s">
        <v>867</v>
      </c>
      <c r="B1721" s="10" t="s">
        <v>867</v>
      </c>
      <c r="C1721" s="10" t="s">
        <v>867</v>
      </c>
      <c r="D1721" s="10" t="s">
        <v>867</v>
      </c>
      <c r="E1721" s="10" t="s">
        <v>867</v>
      </c>
      <c r="F1721" s="10" t="s">
        <v>867</v>
      </c>
      <c r="G1721" s="10" t="s">
        <v>867</v>
      </c>
      <c r="H1721" s="10" t="s">
        <v>867</v>
      </c>
      <c r="I1721" s="3" t="str">
        <f aca="false">HYPERLINK("#'Главная'!A25","На главную")</f>
        <v>На главную</v>
      </c>
    </row>
    <row r="1722" customFormat="false" ht="28" hidden="false" customHeight="true" outlineLevel="0" collapsed="false">
      <c r="A1722" s="4" t="s">
        <v>666</v>
      </c>
      <c r="B1722" s="4" t="s">
        <v>666</v>
      </c>
      <c r="C1722" s="4" t="s">
        <v>666</v>
      </c>
      <c r="D1722" s="4" t="s">
        <v>666</v>
      </c>
      <c r="E1722" s="4" t="s">
        <v>666</v>
      </c>
      <c r="F1722" s="4" t="s">
        <v>666</v>
      </c>
      <c r="G1722" s="4" t="s">
        <v>666</v>
      </c>
      <c r="H1722" s="4" t="s">
        <v>666</v>
      </c>
      <c r="I1722" s="4" t="s">
        <v>666</v>
      </c>
    </row>
    <row r="1723" customFormat="false" ht="43" hidden="false" customHeight="true" outlineLevel="0" collapsed="false">
      <c r="A1723" s="5" t="s">
        <v>667</v>
      </c>
      <c r="B1723" s="5" t="s">
        <v>668</v>
      </c>
      <c r="C1723" s="5" t="s">
        <v>5</v>
      </c>
      <c r="D1723" s="5" t="s">
        <v>669</v>
      </c>
      <c r="E1723" s="5" t="s">
        <v>670</v>
      </c>
      <c r="F1723" s="5" t="s">
        <v>671</v>
      </c>
      <c r="G1723" s="5" t="s">
        <v>672</v>
      </c>
      <c r="H1723" s="5" t="s">
        <v>673</v>
      </c>
      <c r="I1723" s="5" t="s">
        <v>674</v>
      </c>
    </row>
    <row r="1724" customFormat="false" ht="42" hidden="false" customHeight="true" outlineLevel="0" collapsed="false">
      <c r="A1724" s="1" t="n">
        <v>-25</v>
      </c>
      <c r="B1724" s="1" t="n">
        <v>35</v>
      </c>
      <c r="C1724" s="9" t="n">
        <v>17.49</v>
      </c>
      <c r="D1724" s="9" t="n">
        <v>7.86</v>
      </c>
      <c r="E1724" s="9" t="n">
        <v>2.22</v>
      </c>
      <c r="F1724" s="9" t="n">
        <f aca="false">IF(OR(C1724="",D1724="",D1724=0),"",C1724/D1724)</f>
        <v>2.22519083969466</v>
      </c>
      <c r="G1724" s="9" t="n">
        <f aca="false">IF(OR(F1724="",E1724=""),"",F1724-E1724)</f>
        <v>0.00519083969465584</v>
      </c>
      <c r="H1724" s="1" t="s">
        <v>675</v>
      </c>
      <c r="I1724" s="1"/>
    </row>
    <row r="1725" customFormat="false" ht="42" hidden="false" customHeight="true" outlineLevel="0" collapsed="false">
      <c r="A1725" s="1" t="n">
        <v>-20</v>
      </c>
      <c r="B1725" s="1" t="n">
        <v>35</v>
      </c>
      <c r="C1725" s="9" t="n">
        <v>19.59</v>
      </c>
      <c r="D1725" s="9" t="n">
        <v>8.04</v>
      </c>
      <c r="E1725" s="9" t="n">
        <v>2.43</v>
      </c>
      <c r="F1725" s="9" t="n">
        <f aca="false">IF(OR(C1725="",D1725="",D1725=0),"",C1725/D1725)</f>
        <v>2.4365671641791</v>
      </c>
      <c r="G1725" s="9" t="n">
        <f aca="false">IF(OR(F1725="",E1725=""),"",F1725-E1725)</f>
        <v>0.00656716417910452</v>
      </c>
      <c r="H1725" s="1" t="s">
        <v>675</v>
      </c>
      <c r="I1725" s="1"/>
    </row>
    <row r="1726" customFormat="false" ht="42" hidden="false" customHeight="true" outlineLevel="0" collapsed="false">
      <c r="A1726" s="1" t="n">
        <v>-15</v>
      </c>
      <c r="B1726" s="1" t="n">
        <v>35</v>
      </c>
      <c r="C1726" s="9" t="n">
        <v>21.71</v>
      </c>
      <c r="D1726" s="9" t="n">
        <v>7.98</v>
      </c>
      <c r="E1726" s="9" t="n">
        <v>2.72</v>
      </c>
      <c r="F1726" s="9" t="n">
        <f aca="false">IF(OR(C1726="",D1726="",D1726=0),"",C1726/D1726)</f>
        <v>2.72055137844612</v>
      </c>
      <c r="G1726" s="9" t="n">
        <f aca="false">IF(OR(F1726="",E1726=""),"",F1726-E1726)</f>
        <v>0.000551378446115081</v>
      </c>
      <c r="H1726" s="1" t="s">
        <v>675</v>
      </c>
      <c r="I1726" s="1"/>
    </row>
    <row r="1727" customFormat="false" ht="42" hidden="false" customHeight="true" outlineLevel="0" collapsed="false">
      <c r="A1727" s="1" t="n">
        <v>-10</v>
      </c>
      <c r="B1727" s="1" t="n">
        <v>35</v>
      </c>
      <c r="C1727" s="9" t="n">
        <v>23.42</v>
      </c>
      <c r="D1727" s="9" t="n">
        <v>7.99</v>
      </c>
      <c r="E1727" s="9" t="n">
        <v>2.93</v>
      </c>
      <c r="F1727" s="9" t="n">
        <f aca="false">IF(OR(C1727="",D1727="",D1727=0),"",C1727/D1727)</f>
        <v>2.93116395494368</v>
      </c>
      <c r="G1727" s="9" t="n">
        <f aca="false">IF(OR(F1727="",E1727=""),"",F1727-E1727)</f>
        <v>0.00116395494367971</v>
      </c>
      <c r="H1727" s="1" t="s">
        <v>675</v>
      </c>
      <c r="I1727" s="1"/>
    </row>
    <row r="1728" customFormat="false" ht="42" hidden="false" customHeight="true" outlineLevel="0" collapsed="false">
      <c r="A1728" s="1" t="n">
        <v>-5</v>
      </c>
      <c r="B1728" s="1" t="n">
        <v>35</v>
      </c>
      <c r="C1728" s="9" t="n">
        <v>24.63</v>
      </c>
      <c r="D1728" s="9" t="n">
        <v>7.47</v>
      </c>
      <c r="E1728" s="9" t="n">
        <v>3.3</v>
      </c>
      <c r="F1728" s="9" t="n">
        <f aca="false">IF(OR(C1728="",D1728="",D1728=0),"",C1728/D1728)</f>
        <v>3.29718875502008</v>
      </c>
      <c r="G1728" s="9" t="n">
        <f aca="false">IF(OR(F1728="",E1728=""),"",F1728-E1728)</f>
        <v>-0.00281124497991936</v>
      </c>
      <c r="H1728" s="1" t="s">
        <v>675</v>
      </c>
      <c r="I1728" s="1"/>
    </row>
    <row r="1729" customFormat="false" ht="42" hidden="false" customHeight="true" outlineLevel="0" collapsed="false">
      <c r="A1729" s="1" t="n">
        <v>0</v>
      </c>
      <c r="B1729" s="1" t="n">
        <v>35</v>
      </c>
      <c r="C1729" s="9" t="n">
        <v>25.82</v>
      </c>
      <c r="D1729" s="9" t="n">
        <v>7.08</v>
      </c>
      <c r="E1729" s="9" t="n">
        <v>3.65</v>
      </c>
      <c r="F1729" s="9" t="n">
        <f aca="false">IF(OR(C1729="",D1729="",D1729=0),"",C1729/D1729)</f>
        <v>3.64689265536723</v>
      </c>
      <c r="G1729" s="9" t="n">
        <f aca="false">IF(OR(F1729="",E1729=""),"",F1729-E1729)</f>
        <v>-0.00310734463276807</v>
      </c>
      <c r="H1729" s="1" t="s">
        <v>675</v>
      </c>
      <c r="I1729" s="1"/>
    </row>
    <row r="1730" customFormat="false" ht="42" hidden="false" customHeight="true" outlineLevel="0" collapsed="false">
      <c r="A1730" s="1" t="n">
        <v>5</v>
      </c>
      <c r="B1730" s="1" t="n">
        <v>35</v>
      </c>
      <c r="C1730" s="9" t="n">
        <v>29.21</v>
      </c>
      <c r="D1730" s="9" t="n">
        <v>6.48</v>
      </c>
      <c r="E1730" s="9" t="n">
        <v>4.51</v>
      </c>
      <c r="F1730" s="9" t="n">
        <f aca="false">IF(OR(C1730="",D1730="",D1730=0),"",C1730/D1730)</f>
        <v>4.50771604938272</v>
      </c>
      <c r="G1730" s="9" t="n">
        <f aca="false">IF(OR(F1730="",E1730=""),"",F1730-E1730)</f>
        <v>-0.00228395061728381</v>
      </c>
      <c r="H1730" s="1" t="s">
        <v>675</v>
      </c>
      <c r="I1730" s="1"/>
    </row>
    <row r="1731" customFormat="false" ht="42" hidden="false" customHeight="true" outlineLevel="0" collapsed="false">
      <c r="A1731" s="1" t="n">
        <v>10</v>
      </c>
      <c r="B1731" s="1" t="n">
        <v>35</v>
      </c>
      <c r="C1731" s="9" t="n">
        <v>31.15</v>
      </c>
      <c r="D1731" s="9" t="n">
        <v>6.54</v>
      </c>
      <c r="E1731" s="9" t="n">
        <v>4.76</v>
      </c>
      <c r="F1731" s="9" t="n">
        <f aca="false">IF(OR(C1731="",D1731="",D1731=0),"",C1731/D1731)</f>
        <v>4.76299694189602</v>
      </c>
      <c r="G1731" s="9" t="n">
        <f aca="false">IF(OR(F1731="",E1731=""),"",F1731-E1731)</f>
        <v>0.00299694189602473</v>
      </c>
      <c r="H1731" s="1" t="s">
        <v>675</v>
      </c>
      <c r="I1731" s="1"/>
    </row>
    <row r="1732" customFormat="false" ht="42" hidden="false" customHeight="true" outlineLevel="0" collapsed="false">
      <c r="A1732" s="1" t="n">
        <v>15</v>
      </c>
      <c r="B1732" s="1" t="n">
        <v>35</v>
      </c>
      <c r="C1732" s="9" t="n">
        <v>33.8</v>
      </c>
      <c r="D1732" s="9" t="n">
        <v>6.96</v>
      </c>
      <c r="E1732" s="9" t="n">
        <v>4.86</v>
      </c>
      <c r="F1732" s="9" t="n">
        <f aca="false">IF(OR(C1732="",D1732="",D1732=0),"",C1732/D1732)</f>
        <v>4.85632183908046</v>
      </c>
      <c r="G1732" s="9" t="n">
        <f aca="false">IF(OR(F1732="",E1732=""),"",F1732-E1732)</f>
        <v>-0.00367816091954065</v>
      </c>
      <c r="H1732" s="1" t="s">
        <v>675</v>
      </c>
      <c r="I1732" s="1"/>
    </row>
    <row r="1733" customFormat="false" ht="42" hidden="false" customHeight="true" outlineLevel="0" collapsed="false">
      <c r="A1733" s="1" t="n">
        <v>20</v>
      </c>
      <c r="B1733" s="1" t="n">
        <v>35</v>
      </c>
      <c r="C1733" s="9" t="n">
        <v>35.83</v>
      </c>
      <c r="D1733" s="9" t="n">
        <v>7.09</v>
      </c>
      <c r="E1733" s="9" t="n">
        <v>5.05</v>
      </c>
      <c r="F1733" s="9" t="n">
        <f aca="false">IF(OR(C1733="",D1733="",D1733=0),"",C1733/D1733)</f>
        <v>5.05359661495063</v>
      </c>
      <c r="G1733" s="9" t="n">
        <f aca="false">IF(OR(F1733="",E1733=""),"",F1733-E1733)</f>
        <v>0.00359661495063435</v>
      </c>
      <c r="H1733" s="1" t="s">
        <v>675</v>
      </c>
      <c r="I1733" s="1"/>
    </row>
    <row r="1734" customFormat="false" ht="42" hidden="false" customHeight="true" outlineLevel="0" collapsed="false">
      <c r="A1734" s="1" t="n">
        <v>-25</v>
      </c>
      <c r="B1734" s="1" t="n">
        <v>45</v>
      </c>
      <c r="C1734" s="9" t="n">
        <v>17.8</v>
      </c>
      <c r="D1734" s="9" t="n">
        <v>9.73</v>
      </c>
      <c r="E1734" s="9" t="n">
        <v>1.83</v>
      </c>
      <c r="F1734" s="9" t="n">
        <f aca="false">IF(OR(C1734="",D1734="",D1734=0),"",C1734/D1734)</f>
        <v>1.82939362795478</v>
      </c>
      <c r="G1734" s="9" t="n">
        <f aca="false">IF(OR(F1734="",E1734=""),"",F1734-E1734)</f>
        <v>-0.00060637204522096</v>
      </c>
      <c r="H1734" s="1" t="s">
        <v>675</v>
      </c>
      <c r="I1734" s="1"/>
    </row>
    <row r="1735" customFormat="false" ht="42" hidden="false" customHeight="true" outlineLevel="0" collapsed="false">
      <c r="A1735" s="1" t="n">
        <v>-20</v>
      </c>
      <c r="B1735" s="1" t="n">
        <v>45</v>
      </c>
      <c r="C1735" s="9" t="n">
        <v>19.9</v>
      </c>
      <c r="D1735" s="9" t="n">
        <v>9.76</v>
      </c>
      <c r="E1735" s="9" t="n">
        <v>2.04</v>
      </c>
      <c r="F1735" s="9" t="n">
        <f aca="false">IF(OR(C1735="",D1735="",D1735=0),"",C1735/D1735)</f>
        <v>2.03893442622951</v>
      </c>
      <c r="G1735" s="9" t="n">
        <f aca="false">IF(OR(F1735="",E1735=""),"",F1735-E1735)</f>
        <v>-0.0010655737704921</v>
      </c>
      <c r="H1735" s="1" t="s">
        <v>675</v>
      </c>
      <c r="I1735" s="1"/>
    </row>
    <row r="1736" customFormat="false" ht="42" hidden="false" customHeight="true" outlineLevel="0" collapsed="false">
      <c r="A1736" s="1" t="n">
        <v>-15</v>
      </c>
      <c r="B1736" s="1" t="n">
        <v>45</v>
      </c>
      <c r="C1736" s="9" t="n">
        <v>21.97</v>
      </c>
      <c r="D1736" s="9" t="n">
        <v>9.59</v>
      </c>
      <c r="E1736" s="9" t="n">
        <v>2.29</v>
      </c>
      <c r="F1736" s="9" t="n">
        <f aca="false">IF(OR(C1736="",D1736="",D1736=0),"",C1736/D1736)</f>
        <v>2.29092805005214</v>
      </c>
      <c r="G1736" s="9" t="n">
        <f aca="false">IF(OR(F1736="",E1736=""),"",F1736-E1736)</f>
        <v>0.000928050052137586</v>
      </c>
      <c r="H1736" s="1" t="s">
        <v>675</v>
      </c>
      <c r="I1736" s="1"/>
    </row>
    <row r="1737" customFormat="false" ht="42" hidden="false" customHeight="true" outlineLevel="0" collapsed="false">
      <c r="A1737" s="1" t="n">
        <v>-10</v>
      </c>
      <c r="B1737" s="1" t="n">
        <v>45</v>
      </c>
      <c r="C1737" s="9" t="n">
        <v>23.61</v>
      </c>
      <c r="D1737" s="9" t="n">
        <v>9.37</v>
      </c>
      <c r="E1737" s="9" t="n">
        <v>2.52</v>
      </c>
      <c r="F1737" s="9" t="n">
        <f aca="false">IF(OR(C1737="",D1737="",D1737=0),"",C1737/D1737)</f>
        <v>2.51974386339381</v>
      </c>
      <c r="G1737" s="9" t="n">
        <f aca="false">IF(OR(F1737="",E1737=""),"",F1737-E1737)</f>
        <v>-0.000256136606189727</v>
      </c>
      <c r="H1737" s="1" t="s">
        <v>675</v>
      </c>
      <c r="I1737" s="1"/>
    </row>
    <row r="1738" customFormat="false" ht="42" hidden="false" customHeight="true" outlineLevel="0" collapsed="false">
      <c r="A1738" s="1" t="n">
        <v>-5</v>
      </c>
      <c r="B1738" s="1" t="n">
        <v>45</v>
      </c>
      <c r="C1738" s="9" t="n">
        <v>24.78</v>
      </c>
      <c r="D1738" s="9" t="n">
        <v>9.04</v>
      </c>
      <c r="E1738" s="9" t="n">
        <v>2.74</v>
      </c>
      <c r="F1738" s="9" t="n">
        <f aca="false">IF(OR(C1738="",D1738="",D1738=0),"",C1738/D1738)</f>
        <v>2.74115044247788</v>
      </c>
      <c r="G1738" s="9" t="n">
        <f aca="false">IF(OR(F1738="",E1738=""),"",F1738-E1738)</f>
        <v>0.0011504424778761</v>
      </c>
      <c r="H1738" s="1" t="s">
        <v>675</v>
      </c>
      <c r="I1738" s="1"/>
    </row>
    <row r="1739" customFormat="false" ht="42" hidden="false" customHeight="true" outlineLevel="0" collapsed="false">
      <c r="A1739" s="1" t="n">
        <v>0</v>
      </c>
      <c r="B1739" s="1" t="n">
        <v>45</v>
      </c>
      <c r="C1739" s="9" t="n">
        <v>25.73</v>
      </c>
      <c r="D1739" s="9" t="n">
        <v>8.39</v>
      </c>
      <c r="E1739" s="9" t="n">
        <v>3.07</v>
      </c>
      <c r="F1739" s="9" t="n">
        <f aca="false">IF(OR(C1739="",D1739="",D1739=0),"",C1739/D1739)</f>
        <v>3.06674612634088</v>
      </c>
      <c r="G1739" s="9" t="n">
        <f aca="false">IF(OR(F1739="",E1739=""),"",F1739-E1739)</f>
        <v>-0.00325387365911789</v>
      </c>
      <c r="H1739" s="1" t="s">
        <v>675</v>
      </c>
      <c r="I1739" s="1"/>
    </row>
    <row r="1740" customFormat="false" ht="42" hidden="false" customHeight="true" outlineLevel="0" collapsed="false">
      <c r="A1740" s="1" t="n">
        <v>5</v>
      </c>
      <c r="B1740" s="1" t="n">
        <v>45</v>
      </c>
      <c r="C1740" s="9" t="n">
        <v>28.79</v>
      </c>
      <c r="D1740" s="9" t="n">
        <v>7.91</v>
      </c>
      <c r="E1740" s="9" t="n">
        <v>3.64</v>
      </c>
      <c r="F1740" s="9" t="n">
        <f aca="false">IF(OR(C1740="",D1740="",D1740=0),"",C1740/D1740)</f>
        <v>3.63969658659924</v>
      </c>
      <c r="G1740" s="9" t="n">
        <f aca="false">IF(OR(F1740="",E1740=""),"",F1740-E1740)</f>
        <v>-0.000303413400758679</v>
      </c>
      <c r="H1740" s="1" t="s">
        <v>675</v>
      </c>
      <c r="I1740" s="1"/>
    </row>
    <row r="1741" customFormat="false" ht="42" hidden="false" customHeight="true" outlineLevel="0" collapsed="false">
      <c r="A1741" s="1" t="n">
        <v>10</v>
      </c>
      <c r="B1741" s="1" t="n">
        <v>45</v>
      </c>
      <c r="C1741" s="9" t="n">
        <v>30.55</v>
      </c>
      <c r="D1741" s="9" t="n">
        <v>7.96</v>
      </c>
      <c r="E1741" s="9" t="n">
        <v>3.84</v>
      </c>
      <c r="F1741" s="9" t="n">
        <f aca="false">IF(OR(C1741="",D1741="",D1741=0),"",C1741/D1741)</f>
        <v>3.83793969849246</v>
      </c>
      <c r="G1741" s="9" t="n">
        <f aca="false">IF(OR(F1741="",E1741=""),"",F1741-E1741)</f>
        <v>-0.00206030150753733</v>
      </c>
      <c r="H1741" s="1" t="s">
        <v>675</v>
      </c>
      <c r="I1741" s="1"/>
    </row>
    <row r="1742" customFormat="false" ht="42" hidden="false" customHeight="true" outlineLevel="0" collapsed="false">
      <c r="A1742" s="1" t="n">
        <v>15</v>
      </c>
      <c r="B1742" s="1" t="n">
        <v>45</v>
      </c>
      <c r="C1742" s="9" t="n">
        <v>33.15</v>
      </c>
      <c r="D1742" s="9" t="n">
        <v>8.33</v>
      </c>
      <c r="E1742" s="9" t="n">
        <v>3.98</v>
      </c>
      <c r="F1742" s="9" t="n">
        <f aca="false">IF(OR(C1742="",D1742="",D1742=0),"",C1742/D1742)</f>
        <v>3.97959183673469</v>
      </c>
      <c r="G1742" s="9" t="n">
        <f aca="false">IF(OR(F1742="",E1742=""),"",F1742-E1742)</f>
        <v>-0.000408163265306349</v>
      </c>
      <c r="H1742" s="1" t="s">
        <v>675</v>
      </c>
      <c r="I1742" s="1"/>
    </row>
    <row r="1743" customFormat="false" ht="42" hidden="false" customHeight="true" outlineLevel="0" collapsed="false">
      <c r="A1743" s="1" t="n">
        <v>20</v>
      </c>
      <c r="B1743" s="1" t="n">
        <v>45</v>
      </c>
      <c r="C1743" s="9" t="n">
        <v>35.05</v>
      </c>
      <c r="D1743" s="9" t="n">
        <v>8.59</v>
      </c>
      <c r="E1743" s="9" t="n">
        <v>4.08</v>
      </c>
      <c r="F1743" s="9" t="n">
        <f aca="false">IF(OR(C1743="",D1743="",D1743=0),"",C1743/D1743)</f>
        <v>4.08032596041909</v>
      </c>
      <c r="G1743" s="9" t="n">
        <f aca="false">IF(OR(F1743="",E1743=""),"",F1743-E1743)</f>
        <v>0.000325960419091942</v>
      </c>
      <c r="H1743" s="1" t="s">
        <v>675</v>
      </c>
      <c r="I1743" s="1"/>
    </row>
    <row r="1744" customFormat="false" ht="42" hidden="false" customHeight="true" outlineLevel="0" collapsed="false">
      <c r="A1744" s="1" t="n">
        <v>-25</v>
      </c>
      <c r="B1744" s="1" t="n">
        <v>55</v>
      </c>
      <c r="C1744" s="9" t="n">
        <v>18.16</v>
      </c>
      <c r="D1744" s="9" t="n">
        <v>11.64</v>
      </c>
      <c r="E1744" s="9" t="n">
        <v>1.56</v>
      </c>
      <c r="F1744" s="9" t="n">
        <f aca="false">IF(OR(C1744="",D1744="",D1744=0),"",C1744/D1744)</f>
        <v>1.56013745704467</v>
      </c>
      <c r="G1744" s="9" t="n">
        <f aca="false">IF(OR(F1744="",E1744=""),"",F1744-E1744)</f>
        <v>0.000137457044673495</v>
      </c>
      <c r="H1744" s="1" t="s">
        <v>675</v>
      </c>
      <c r="I1744" s="1"/>
    </row>
    <row r="1745" customFormat="false" ht="42" hidden="false" customHeight="true" outlineLevel="0" collapsed="false">
      <c r="A1745" s="1" t="n">
        <v>-20</v>
      </c>
      <c r="B1745" s="1" t="n">
        <v>55</v>
      </c>
      <c r="C1745" s="9" t="n">
        <v>20.18</v>
      </c>
      <c r="D1745" s="9" t="n">
        <v>11.6</v>
      </c>
      <c r="E1745" s="9" t="n">
        <v>1.74</v>
      </c>
      <c r="F1745" s="9" t="n">
        <f aca="false">IF(OR(C1745="",D1745="",D1745=0),"",C1745/D1745)</f>
        <v>1.73965517241379</v>
      </c>
      <c r="G1745" s="9" t="n">
        <f aca="false">IF(OR(F1745="",E1745=""),"",F1745-E1745)</f>
        <v>-0.000344827586206797</v>
      </c>
      <c r="H1745" s="1" t="s">
        <v>675</v>
      </c>
      <c r="I1745" s="1"/>
    </row>
    <row r="1746" customFormat="false" ht="42" hidden="false" customHeight="true" outlineLevel="0" collapsed="false">
      <c r="A1746" s="1" t="n">
        <v>-15</v>
      </c>
      <c r="B1746" s="1" t="n">
        <v>55</v>
      </c>
      <c r="C1746" s="9" t="n">
        <v>22.25</v>
      </c>
      <c r="D1746" s="9" t="n">
        <v>11.41</v>
      </c>
      <c r="E1746" s="9" t="n">
        <v>1.95</v>
      </c>
      <c r="F1746" s="9" t="n">
        <f aca="false">IF(OR(C1746="",D1746="",D1746=0),"",C1746/D1746)</f>
        <v>1.95004382120947</v>
      </c>
      <c r="G1746" s="9" t="n">
        <f aca="false">IF(OR(F1746="",E1746=""),"",F1746-E1746)</f>
        <v>4.38212094653334E-005</v>
      </c>
      <c r="H1746" s="1" t="s">
        <v>675</v>
      </c>
      <c r="I1746" s="1"/>
    </row>
    <row r="1747" customFormat="false" ht="42" hidden="false" customHeight="true" outlineLevel="0" collapsed="false">
      <c r="A1747" s="1" t="n">
        <v>-10</v>
      </c>
      <c r="B1747" s="1" t="n">
        <v>55</v>
      </c>
      <c r="C1747" s="9" t="n">
        <v>23.85</v>
      </c>
      <c r="D1747" s="9" t="n">
        <v>11.09</v>
      </c>
      <c r="E1747" s="9" t="n">
        <v>2.15</v>
      </c>
      <c r="F1747" s="9" t="n">
        <f aca="false">IF(OR(C1747="",D1747="",D1747=0),"",C1747/D1747)</f>
        <v>2.15058611361587</v>
      </c>
      <c r="G1747" s="9" t="n">
        <f aca="false">IF(OR(F1747="",E1747=""),"",F1747-E1747)</f>
        <v>0.000586113615870243</v>
      </c>
      <c r="H1747" s="1" t="s">
        <v>675</v>
      </c>
      <c r="I1747" s="1"/>
    </row>
    <row r="1748" customFormat="false" ht="42" hidden="false" customHeight="true" outlineLevel="0" collapsed="false">
      <c r="A1748" s="1" t="n">
        <v>-5</v>
      </c>
      <c r="B1748" s="1" t="n">
        <v>55</v>
      </c>
      <c r="C1748" s="9" t="n">
        <v>24.8</v>
      </c>
      <c r="D1748" s="9" t="n">
        <v>10.6</v>
      </c>
      <c r="E1748" s="9" t="n">
        <v>2.34</v>
      </c>
      <c r="F1748" s="9" t="n">
        <f aca="false">IF(OR(C1748="",D1748="",D1748=0),"",C1748/D1748)</f>
        <v>2.33962264150943</v>
      </c>
      <c r="G1748" s="9" t="n">
        <f aca="false">IF(OR(F1748="",E1748=""),"",F1748-E1748)</f>
        <v>-0.000377358490565971</v>
      </c>
      <c r="H1748" s="1" t="s">
        <v>675</v>
      </c>
      <c r="I1748" s="1"/>
    </row>
    <row r="1749" customFormat="false" ht="42" hidden="false" customHeight="true" outlineLevel="0" collapsed="false">
      <c r="A1749" s="1" t="n">
        <v>0</v>
      </c>
      <c r="B1749" s="1" t="n">
        <v>55</v>
      </c>
      <c r="C1749" s="9" t="n">
        <v>25.66</v>
      </c>
      <c r="D1749" s="9" t="n">
        <v>9.76</v>
      </c>
      <c r="E1749" s="9" t="n">
        <v>2.63</v>
      </c>
      <c r="F1749" s="9" t="n">
        <f aca="false">IF(OR(C1749="",D1749="",D1749=0),"",C1749/D1749)</f>
        <v>2.62909836065574</v>
      </c>
      <c r="G1749" s="9" t="n">
        <f aca="false">IF(OR(F1749="",E1749=""),"",F1749-E1749)</f>
        <v>-0.00090163934426224</v>
      </c>
      <c r="H1749" s="1" t="s">
        <v>675</v>
      </c>
      <c r="I1749" s="1"/>
    </row>
    <row r="1750" customFormat="false" ht="42" hidden="false" customHeight="true" outlineLevel="0" collapsed="false">
      <c r="A1750" s="1" t="n">
        <v>5</v>
      </c>
      <c r="B1750" s="1" t="n">
        <v>55</v>
      </c>
      <c r="C1750" s="9" t="n">
        <v>28.62</v>
      </c>
      <c r="D1750" s="9" t="n">
        <v>9.67</v>
      </c>
      <c r="E1750" s="9" t="n">
        <v>2.96</v>
      </c>
      <c r="F1750" s="9" t="n">
        <f aca="false">IF(OR(C1750="",D1750="",D1750=0),"",C1750/D1750)</f>
        <v>2.95966907962771</v>
      </c>
      <c r="G1750" s="9" t="n">
        <f aca="false">IF(OR(F1750="",E1750=""),"",F1750-E1750)</f>
        <v>-0.000330920372285437</v>
      </c>
      <c r="H1750" s="1" t="s">
        <v>675</v>
      </c>
      <c r="I1750" s="1"/>
    </row>
    <row r="1751" customFormat="false" ht="42" hidden="false" customHeight="true" outlineLevel="0" collapsed="false">
      <c r="A1751" s="1" t="n">
        <v>10</v>
      </c>
      <c r="B1751" s="1" t="n">
        <v>55</v>
      </c>
      <c r="C1751" s="9" t="n">
        <v>30.18</v>
      </c>
      <c r="D1751" s="9" t="n">
        <v>9.49</v>
      </c>
      <c r="E1751" s="9" t="n">
        <v>3.18</v>
      </c>
      <c r="F1751" s="9" t="n">
        <f aca="false">IF(OR(C1751="",D1751="",D1751=0),"",C1751/D1751)</f>
        <v>3.18018967334036</v>
      </c>
      <c r="G1751" s="9" t="n">
        <f aca="false">IF(OR(F1751="",E1751=""),"",F1751-E1751)</f>
        <v>0.00018967334035791</v>
      </c>
      <c r="H1751" s="1" t="s">
        <v>675</v>
      </c>
      <c r="I1751" s="1"/>
    </row>
    <row r="1752" customFormat="false" ht="42" hidden="false" customHeight="true" outlineLevel="0" collapsed="false">
      <c r="A1752" s="1" t="n">
        <v>15</v>
      </c>
      <c r="B1752" s="1" t="n">
        <v>55</v>
      </c>
      <c r="C1752" s="9" t="n">
        <v>32.8</v>
      </c>
      <c r="D1752" s="9" t="n">
        <v>10</v>
      </c>
      <c r="E1752" s="9" t="n">
        <v>3.28</v>
      </c>
      <c r="F1752" s="9" t="n">
        <f aca="false">IF(OR(C1752="",D1752="",D1752=0),"",C1752/D1752)</f>
        <v>3.28</v>
      </c>
      <c r="G1752" s="9" t="n">
        <f aca="false">IF(OR(F1752="",E1752=""),"",F1752-E1752)</f>
        <v>0</v>
      </c>
      <c r="H1752" s="1" t="s">
        <v>675</v>
      </c>
      <c r="I1752" s="1"/>
    </row>
    <row r="1753" customFormat="false" ht="42" hidden="false" customHeight="true" outlineLevel="0" collapsed="false">
      <c r="A1753" s="1" t="n">
        <v>20</v>
      </c>
      <c r="B1753" s="1" t="n">
        <v>55</v>
      </c>
      <c r="C1753" s="9" t="n">
        <v>34.63</v>
      </c>
      <c r="D1753" s="9" t="n">
        <v>10.37</v>
      </c>
      <c r="E1753" s="9" t="n">
        <v>3.34</v>
      </c>
      <c r="F1753" s="9" t="n">
        <f aca="false">IF(OR(C1753="",D1753="",D1753=0),"",C1753/D1753)</f>
        <v>3.33944069431051</v>
      </c>
      <c r="G1753" s="9" t="n">
        <f aca="false">IF(OR(F1753="",E1753=""),"",F1753-E1753)</f>
        <v>-0.000559305689488365</v>
      </c>
      <c r="H1753" s="1" t="s">
        <v>675</v>
      </c>
      <c r="I1753" s="1"/>
    </row>
    <row r="1754" customFormat="false" ht="31" hidden="false" customHeight="true" outlineLevel="0" collapsed="false">
      <c r="A1754" s="10" t="s">
        <v>676</v>
      </c>
      <c r="B1754" s="10" t="s">
        <v>676</v>
      </c>
      <c r="C1754" s="10" t="s">
        <v>676</v>
      </c>
      <c r="D1754" s="10" t="s">
        <v>676</v>
      </c>
      <c r="E1754" s="10" t="s">
        <v>676</v>
      </c>
      <c r="F1754" s="10" t="s">
        <v>676</v>
      </c>
      <c r="G1754" s="10" t="s">
        <v>676</v>
      </c>
      <c r="H1754" s="10" t="s">
        <v>676</v>
      </c>
      <c r="I1754" s="1"/>
    </row>
    <row r="1755" customFormat="false" ht="38" hidden="false" customHeight="true" outlineLevel="0" collapsed="false">
      <c r="A1755" s="11" t="s">
        <v>710</v>
      </c>
      <c r="B1755" s="11" t="s">
        <v>710</v>
      </c>
      <c r="C1755" s="11" t="s">
        <v>710</v>
      </c>
      <c r="D1755" s="11" t="s">
        <v>710</v>
      </c>
      <c r="E1755" s="11" t="s">
        <v>868</v>
      </c>
      <c r="F1755" s="11" t="s">
        <v>868</v>
      </c>
      <c r="G1755" s="11" t="s">
        <v>868</v>
      </c>
      <c r="H1755" s="11" t="s">
        <v>679</v>
      </c>
      <c r="I1755" s="11" t="s">
        <v>679</v>
      </c>
    </row>
    <row r="1756" customFormat="false" ht="38" hidden="false" customHeight="true" outlineLevel="0" collapsed="false">
      <c r="A1756" s="11" t="s">
        <v>792</v>
      </c>
      <c r="B1756" s="11" t="s">
        <v>792</v>
      </c>
      <c r="C1756" s="11" t="s">
        <v>792</v>
      </c>
      <c r="D1756" s="11" t="s">
        <v>792</v>
      </c>
      <c r="E1756" s="11" t="s">
        <v>869</v>
      </c>
      <c r="F1756" s="11" t="s">
        <v>869</v>
      </c>
      <c r="G1756" s="11" t="s">
        <v>869</v>
      </c>
      <c r="H1756" s="11" t="s">
        <v>679</v>
      </c>
      <c r="I1756" s="11" t="s">
        <v>679</v>
      </c>
    </row>
    <row r="1757" customFormat="false" ht="38" hidden="false" customHeight="true" outlineLevel="0" collapsed="false">
      <c r="A1757" s="11" t="s">
        <v>712</v>
      </c>
      <c r="B1757" s="11" t="s">
        <v>712</v>
      </c>
      <c r="C1757" s="11" t="s">
        <v>712</v>
      </c>
      <c r="D1757" s="11" t="s">
        <v>712</v>
      </c>
      <c r="E1757" s="11" t="s">
        <v>870</v>
      </c>
      <c r="F1757" s="11" t="s">
        <v>870</v>
      </c>
      <c r="G1757" s="11" t="s">
        <v>870</v>
      </c>
      <c r="H1757" s="11" t="s">
        <v>679</v>
      </c>
      <c r="I1757" s="11" t="s">
        <v>679</v>
      </c>
    </row>
    <row r="1758" customFormat="false" ht="38" hidden="false" customHeight="true" outlineLevel="0" collapsed="false">
      <c r="A1758" s="11" t="s">
        <v>716</v>
      </c>
      <c r="B1758" s="11" t="s">
        <v>716</v>
      </c>
      <c r="C1758" s="11" t="s">
        <v>716</v>
      </c>
      <c r="D1758" s="11" t="s">
        <v>716</v>
      </c>
      <c r="E1758" s="11" t="s">
        <v>871</v>
      </c>
      <c r="F1758" s="11" t="s">
        <v>871</v>
      </c>
      <c r="G1758" s="11" t="s">
        <v>871</v>
      </c>
      <c r="H1758" s="11" t="s">
        <v>679</v>
      </c>
      <c r="I1758" s="11" t="s">
        <v>679</v>
      </c>
    </row>
    <row r="1759" customFormat="false" ht="38" hidden="false" customHeight="true" outlineLevel="0" collapsed="false">
      <c r="A1759" s="11" t="s">
        <v>758</v>
      </c>
      <c r="B1759" s="11" t="s">
        <v>758</v>
      </c>
      <c r="C1759" s="11" t="s">
        <v>758</v>
      </c>
      <c r="D1759" s="11" t="s">
        <v>758</v>
      </c>
      <c r="E1759" s="11" t="s">
        <v>872</v>
      </c>
      <c r="F1759" s="11" t="s">
        <v>872</v>
      </c>
      <c r="G1759" s="11" t="s">
        <v>872</v>
      </c>
      <c r="H1759" s="11" t="s">
        <v>679</v>
      </c>
      <c r="I1759" s="11" t="s">
        <v>679</v>
      </c>
    </row>
    <row r="1760" customFormat="false" ht="38" hidden="false" customHeight="true" outlineLevel="0" collapsed="false">
      <c r="A1760" s="11" t="s">
        <v>718</v>
      </c>
      <c r="B1760" s="11" t="s">
        <v>718</v>
      </c>
      <c r="C1760" s="11" t="s">
        <v>718</v>
      </c>
      <c r="D1760" s="11" t="s">
        <v>718</v>
      </c>
      <c r="E1760" s="11" t="s">
        <v>873</v>
      </c>
      <c r="F1760" s="11" t="s">
        <v>873</v>
      </c>
      <c r="G1760" s="11" t="s">
        <v>873</v>
      </c>
      <c r="H1760" s="11" t="s">
        <v>679</v>
      </c>
      <c r="I1760" s="11" t="s">
        <v>679</v>
      </c>
    </row>
    <row r="1761" customFormat="false" ht="38" hidden="false" customHeight="true" outlineLevel="0" collapsed="false">
      <c r="A1761" s="11" t="s">
        <v>798</v>
      </c>
      <c r="B1761" s="11" t="s">
        <v>798</v>
      </c>
      <c r="C1761" s="11" t="s">
        <v>798</v>
      </c>
      <c r="D1761" s="11" t="s">
        <v>798</v>
      </c>
      <c r="E1761" s="11" t="s">
        <v>874</v>
      </c>
      <c r="F1761" s="11" t="s">
        <v>874</v>
      </c>
      <c r="G1761" s="11" t="s">
        <v>874</v>
      </c>
      <c r="H1761" s="11" t="s">
        <v>679</v>
      </c>
      <c r="I1761" s="11" t="s">
        <v>679</v>
      </c>
    </row>
    <row r="1762" customFormat="false" ht="27" hidden="false" customHeight="true" outlineLevel="0" collapsed="false">
      <c r="A1762" s="1"/>
      <c r="B1762" s="1"/>
      <c r="C1762" s="1"/>
      <c r="D1762" s="1"/>
      <c r="E1762" s="1"/>
      <c r="F1762" s="1"/>
      <c r="G1762" s="1"/>
      <c r="H1762" s="1"/>
      <c r="I1762" s="1"/>
    </row>
    <row r="1763" customFormat="false" ht="27" hidden="false" customHeight="true" outlineLevel="0" collapsed="false">
      <c r="A1763" s="1"/>
      <c r="B1763" s="1"/>
      <c r="C1763" s="1"/>
      <c r="D1763" s="1"/>
      <c r="E1763" s="1"/>
      <c r="F1763" s="1"/>
      <c r="G1763" s="1"/>
      <c r="H1763" s="1"/>
      <c r="I1763" s="1"/>
    </row>
    <row r="1764" customFormat="false" ht="27" hidden="false" customHeight="true" outlineLevel="0" collapsed="false">
      <c r="A1764" s="1"/>
      <c r="B1764" s="1"/>
      <c r="C1764" s="1"/>
      <c r="D1764" s="1"/>
      <c r="E1764" s="1"/>
      <c r="F1764" s="1"/>
      <c r="G1764" s="1"/>
      <c r="H1764" s="1"/>
      <c r="I1764" s="1"/>
    </row>
    <row r="1765" customFormat="false" ht="27" hidden="false" customHeight="true" outlineLevel="0" collapsed="false">
      <c r="A1765" s="1"/>
      <c r="B1765" s="1"/>
      <c r="C1765" s="1"/>
      <c r="D1765" s="1"/>
      <c r="E1765" s="1"/>
      <c r="F1765" s="1"/>
      <c r="G1765" s="1"/>
      <c r="H1765" s="1"/>
      <c r="I1765" s="1"/>
    </row>
    <row r="1766" customFormat="false" ht="27" hidden="false" customHeight="true" outlineLevel="0" collapsed="false">
      <c r="A1766" s="1"/>
      <c r="B1766" s="1"/>
      <c r="C1766" s="1"/>
      <c r="D1766" s="1"/>
      <c r="E1766" s="1"/>
      <c r="F1766" s="1"/>
      <c r="G1766" s="1"/>
      <c r="H1766" s="1"/>
      <c r="I1766" s="1"/>
    </row>
    <row r="1767" customFormat="false" ht="35" hidden="false" customHeight="true" outlineLevel="0" collapsed="false">
      <c r="A1767" s="2" t="s">
        <v>875</v>
      </c>
      <c r="B1767" s="2" t="s">
        <v>875</v>
      </c>
      <c r="C1767" s="2" t="s">
        <v>875</v>
      </c>
      <c r="D1767" s="2" t="s">
        <v>875</v>
      </c>
      <c r="E1767" s="2" t="s">
        <v>875</v>
      </c>
      <c r="F1767" s="2" t="s">
        <v>875</v>
      </c>
      <c r="G1767" s="2" t="s">
        <v>875</v>
      </c>
      <c r="H1767" s="2" t="s">
        <v>875</v>
      </c>
      <c r="I1767" s="3" t="str">
        <f aca="false">HYPERLINK("#'Главная'!A26","На главную")</f>
        <v>На главную</v>
      </c>
    </row>
    <row r="1768" customFormat="false" ht="28" hidden="false" customHeight="true" outlineLevel="0" collapsed="false">
      <c r="A1768" s="4" t="s">
        <v>206</v>
      </c>
      <c r="B1768" s="4" t="s">
        <v>206</v>
      </c>
      <c r="C1768" s="4" t="s">
        <v>206</v>
      </c>
      <c r="D1768" s="4" t="s">
        <v>206</v>
      </c>
      <c r="E1768" s="4" t="s">
        <v>206</v>
      </c>
      <c r="F1768" s="4" t="s">
        <v>206</v>
      </c>
      <c r="G1768" s="4" t="s">
        <v>206</v>
      </c>
      <c r="H1768" s="4" t="s">
        <v>206</v>
      </c>
      <c r="I1768" s="4" t="s">
        <v>206</v>
      </c>
    </row>
    <row r="1769" customFormat="false" ht="27" hidden="false" customHeight="true" outlineLevel="0" collapsed="false">
      <c r="A1769" s="3" t="str">
        <f aca="false">HYPERLINK("#'Главная'!A26","Список моделей")</f>
        <v>Список моделей</v>
      </c>
      <c r="B1769" s="1"/>
      <c r="C1769" s="3" t="str">
        <f aca="false">HYPERLINK("#'Данные моделей'!A1770","Характеристики")</f>
        <v>Характеристики</v>
      </c>
      <c r="D1769" s="1"/>
      <c r="E1769" s="1"/>
      <c r="F1769" s="3" t="str">
        <f aca="false">HYPERLINK("#'Данные моделей'!A1806","Рабочие точки")</f>
        <v>Рабочие точки</v>
      </c>
      <c r="G1769" s="1"/>
      <c r="H1769" s="3" t="str">
        <f aca="false">HYPERLINK("#'Данные моделей'!A1842","Карты")</f>
        <v>Карты</v>
      </c>
      <c r="I1769" s="1"/>
    </row>
    <row r="1770" customFormat="false" ht="31" hidden="false" customHeight="true" outlineLevel="0" collapsed="false">
      <c r="A1770" s="10" t="s">
        <v>9</v>
      </c>
      <c r="B1770" s="10" t="s">
        <v>9</v>
      </c>
      <c r="C1770" s="10" t="s">
        <v>9</v>
      </c>
      <c r="D1770" s="10" t="s">
        <v>9</v>
      </c>
      <c r="E1770" s="10" t="s">
        <v>9</v>
      </c>
      <c r="F1770" s="10" t="s">
        <v>9</v>
      </c>
      <c r="G1770" s="10" t="s">
        <v>9</v>
      </c>
      <c r="H1770" s="10" t="s">
        <v>9</v>
      </c>
      <c r="I1770" s="1"/>
    </row>
    <row r="1771" customFormat="false" ht="28" hidden="false" customHeight="true" outlineLevel="0" collapsed="false">
      <c r="A1771" s="11" t="s">
        <v>207</v>
      </c>
      <c r="B1771" s="11" t="s">
        <v>207</v>
      </c>
      <c r="C1771" s="11" t="s">
        <v>207</v>
      </c>
      <c r="D1771" s="11" t="s">
        <v>207</v>
      </c>
      <c r="E1771" s="11" t="s">
        <v>602</v>
      </c>
      <c r="F1771" s="11" t="s">
        <v>602</v>
      </c>
      <c r="G1771" s="11" t="s">
        <v>602</v>
      </c>
      <c r="H1771" s="11"/>
      <c r="I1771" s="11"/>
    </row>
    <row r="1772" customFormat="false" ht="28" hidden="false" customHeight="true" outlineLevel="0" collapsed="false">
      <c r="A1772" s="11" t="s">
        <v>8</v>
      </c>
      <c r="B1772" s="11" t="s">
        <v>8</v>
      </c>
      <c r="C1772" s="11" t="s">
        <v>8</v>
      </c>
      <c r="D1772" s="11" t="s">
        <v>8</v>
      </c>
      <c r="E1772" s="11" t="s">
        <v>28</v>
      </c>
      <c r="F1772" s="11" t="s">
        <v>28</v>
      </c>
      <c r="G1772" s="11" t="s">
        <v>28</v>
      </c>
      <c r="H1772" s="11"/>
      <c r="I1772" s="11"/>
    </row>
    <row r="1773" customFormat="false" ht="28" hidden="false" customHeight="true" outlineLevel="0" collapsed="false">
      <c r="A1773" s="11" t="s">
        <v>209</v>
      </c>
      <c r="B1773" s="11" t="s">
        <v>209</v>
      </c>
      <c r="C1773" s="11" t="s">
        <v>209</v>
      </c>
      <c r="D1773" s="11" t="s">
        <v>209</v>
      </c>
      <c r="E1773" s="11" t="s">
        <v>567</v>
      </c>
      <c r="F1773" s="11" t="s">
        <v>567</v>
      </c>
      <c r="G1773" s="11" t="s">
        <v>567</v>
      </c>
      <c r="H1773" s="11"/>
      <c r="I1773" s="11"/>
    </row>
    <row r="1774" customFormat="false" ht="28" hidden="false" customHeight="true" outlineLevel="0" collapsed="false">
      <c r="A1774" s="11" t="s">
        <v>211</v>
      </c>
      <c r="B1774" s="11" t="s">
        <v>211</v>
      </c>
      <c r="C1774" s="11" t="s">
        <v>211</v>
      </c>
      <c r="D1774" s="11" t="s">
        <v>211</v>
      </c>
      <c r="E1774" s="11" t="n">
        <v>280</v>
      </c>
      <c r="F1774" s="11" t="n">
        <v>280</v>
      </c>
      <c r="G1774" s="11" t="n">
        <v>280</v>
      </c>
      <c r="H1774" s="11"/>
      <c r="I1774" s="11"/>
    </row>
    <row r="1775" customFormat="false" ht="53" hidden="false" customHeight="true" outlineLevel="0" collapsed="false">
      <c r="A1775" s="11" t="s">
        <v>8</v>
      </c>
      <c r="B1775" s="11" t="s">
        <v>8</v>
      </c>
      <c r="C1775" s="11" t="s">
        <v>8</v>
      </c>
      <c r="D1775" s="11" t="s">
        <v>8</v>
      </c>
      <c r="E1775" s="11" t="s">
        <v>28</v>
      </c>
      <c r="F1775" s="11" t="s">
        <v>28</v>
      </c>
      <c r="G1775" s="11" t="s">
        <v>28</v>
      </c>
      <c r="H1775" s="11" t="s">
        <v>876</v>
      </c>
      <c r="I1775" s="11" t="s">
        <v>876</v>
      </c>
    </row>
    <row r="1776" customFormat="false" ht="53" hidden="false" customHeight="true" outlineLevel="0" collapsed="false">
      <c r="A1776" s="11" t="s">
        <v>212</v>
      </c>
      <c r="B1776" s="11" t="s">
        <v>212</v>
      </c>
      <c r="C1776" s="11" t="s">
        <v>212</v>
      </c>
      <c r="D1776" s="11" t="s">
        <v>212</v>
      </c>
      <c r="E1776" s="11" t="n">
        <v>21</v>
      </c>
      <c r="F1776" s="11" t="n">
        <v>21</v>
      </c>
      <c r="G1776" s="11" t="n">
        <v>21</v>
      </c>
      <c r="H1776" s="11" t="s">
        <v>876</v>
      </c>
      <c r="I1776" s="11" t="s">
        <v>876</v>
      </c>
    </row>
    <row r="1777" customFormat="false" ht="53" hidden="false" customHeight="true" outlineLevel="0" collapsed="false">
      <c r="A1777" s="11" t="s">
        <v>213</v>
      </c>
      <c r="B1777" s="11" t="s">
        <v>213</v>
      </c>
      <c r="C1777" s="11" t="s">
        <v>213</v>
      </c>
      <c r="D1777" s="11" t="s">
        <v>213</v>
      </c>
      <c r="E1777" s="11" t="n">
        <v>32</v>
      </c>
      <c r="F1777" s="11" t="n">
        <v>32</v>
      </c>
      <c r="G1777" s="11" t="n">
        <v>32</v>
      </c>
      <c r="H1777" s="11" t="s">
        <v>876</v>
      </c>
      <c r="I1777" s="11" t="s">
        <v>876</v>
      </c>
    </row>
    <row r="1778" customFormat="false" ht="53" hidden="false" customHeight="true" outlineLevel="0" collapsed="false">
      <c r="A1778" s="11" t="s">
        <v>214</v>
      </c>
      <c r="B1778" s="11" t="s">
        <v>214</v>
      </c>
      <c r="C1778" s="11" t="s">
        <v>214</v>
      </c>
      <c r="D1778" s="11" t="s">
        <v>214</v>
      </c>
      <c r="E1778" s="11" t="s">
        <v>604</v>
      </c>
      <c r="F1778" s="11" t="s">
        <v>604</v>
      </c>
      <c r="G1778" s="11" t="s">
        <v>604</v>
      </c>
      <c r="H1778" s="11" t="s">
        <v>876</v>
      </c>
      <c r="I1778" s="11" t="s">
        <v>876</v>
      </c>
    </row>
    <row r="1779" customFormat="false" ht="53" hidden="false" customHeight="true" outlineLevel="0" collapsed="false">
      <c r="A1779" s="11" t="s">
        <v>216</v>
      </c>
      <c r="B1779" s="11" t="s">
        <v>216</v>
      </c>
      <c r="C1779" s="11" t="s">
        <v>216</v>
      </c>
      <c r="D1779" s="11" t="s">
        <v>216</v>
      </c>
      <c r="E1779" s="11" t="n">
        <v>7.74</v>
      </c>
      <c r="F1779" s="11" t="n">
        <v>7.74</v>
      </c>
      <c r="G1779" s="11" t="n">
        <v>7.74</v>
      </c>
      <c r="H1779" s="11" t="s">
        <v>876</v>
      </c>
      <c r="I1779" s="11" t="s">
        <v>876</v>
      </c>
    </row>
    <row r="1780" customFormat="false" ht="53" hidden="false" customHeight="true" outlineLevel="0" collapsed="false">
      <c r="A1780" s="11" t="s">
        <v>217</v>
      </c>
      <c r="B1780" s="11" t="s">
        <v>217</v>
      </c>
      <c r="C1780" s="11" t="s">
        <v>217</v>
      </c>
      <c r="D1780" s="11" t="s">
        <v>217</v>
      </c>
      <c r="E1780" s="11" t="s">
        <v>605</v>
      </c>
      <c r="F1780" s="11" t="s">
        <v>605</v>
      </c>
      <c r="G1780" s="11" t="s">
        <v>605</v>
      </c>
      <c r="H1780" s="11" t="s">
        <v>876</v>
      </c>
      <c r="I1780" s="11" t="s">
        <v>876</v>
      </c>
    </row>
    <row r="1781" customFormat="false" ht="53" hidden="false" customHeight="true" outlineLevel="0" collapsed="false">
      <c r="A1781" s="11" t="s">
        <v>219</v>
      </c>
      <c r="B1781" s="11" t="s">
        <v>219</v>
      </c>
      <c r="C1781" s="11" t="s">
        <v>219</v>
      </c>
      <c r="D1781" s="11" t="s">
        <v>219</v>
      </c>
      <c r="E1781" s="11" t="s">
        <v>606</v>
      </c>
      <c r="F1781" s="11" t="s">
        <v>606</v>
      </c>
      <c r="G1781" s="11" t="s">
        <v>606</v>
      </c>
      <c r="H1781" s="11" t="s">
        <v>876</v>
      </c>
      <c r="I1781" s="11" t="s">
        <v>876</v>
      </c>
    </row>
    <row r="1782" customFormat="false" ht="53" hidden="false" customHeight="true" outlineLevel="0" collapsed="false">
      <c r="A1782" s="11" t="s">
        <v>221</v>
      </c>
      <c r="B1782" s="11" t="s">
        <v>221</v>
      </c>
      <c r="C1782" s="11" t="s">
        <v>221</v>
      </c>
      <c r="D1782" s="11" t="s">
        <v>221</v>
      </c>
      <c r="E1782" s="11" t="s">
        <v>567</v>
      </c>
      <c r="F1782" s="11" t="s">
        <v>567</v>
      </c>
      <c r="G1782" s="11" t="s">
        <v>567</v>
      </c>
      <c r="H1782" s="11" t="s">
        <v>876</v>
      </c>
      <c r="I1782" s="11" t="s">
        <v>876</v>
      </c>
    </row>
    <row r="1783" customFormat="false" ht="53" hidden="false" customHeight="true" outlineLevel="0" collapsed="false">
      <c r="A1783" s="11" t="s">
        <v>222</v>
      </c>
      <c r="B1783" s="11" t="s">
        <v>222</v>
      </c>
      <c r="C1783" s="11" t="s">
        <v>222</v>
      </c>
      <c r="D1783" s="11" t="s">
        <v>222</v>
      </c>
      <c r="E1783" s="11" t="n">
        <v>280</v>
      </c>
      <c r="F1783" s="11" t="n">
        <v>280</v>
      </c>
      <c r="G1783" s="11" t="n">
        <v>280</v>
      </c>
      <c r="H1783" s="11" t="s">
        <v>876</v>
      </c>
      <c r="I1783" s="11" t="s">
        <v>876</v>
      </c>
    </row>
    <row r="1784" customFormat="false" ht="53" hidden="false" customHeight="true" outlineLevel="0" collapsed="false">
      <c r="A1784" s="11" t="s">
        <v>223</v>
      </c>
      <c r="B1784" s="11" t="s">
        <v>223</v>
      </c>
      <c r="C1784" s="11" t="s">
        <v>223</v>
      </c>
      <c r="D1784" s="11" t="s">
        <v>223</v>
      </c>
      <c r="E1784" s="11" t="n">
        <v>32</v>
      </c>
      <c r="F1784" s="11" t="n">
        <v>32</v>
      </c>
      <c r="G1784" s="11" t="n">
        <v>32</v>
      </c>
      <c r="H1784" s="11" t="s">
        <v>876</v>
      </c>
      <c r="I1784" s="11" t="s">
        <v>876</v>
      </c>
    </row>
    <row r="1785" customFormat="false" ht="53" hidden="false" customHeight="true" outlineLevel="0" collapsed="false">
      <c r="A1785" s="11" t="s">
        <v>224</v>
      </c>
      <c r="B1785" s="11" t="s">
        <v>224</v>
      </c>
      <c r="C1785" s="11" t="s">
        <v>224</v>
      </c>
      <c r="D1785" s="11" t="s">
        <v>224</v>
      </c>
      <c r="E1785" s="11" t="n">
        <v>1.84</v>
      </c>
      <c r="F1785" s="11" t="n">
        <v>1.84</v>
      </c>
      <c r="G1785" s="11" t="n">
        <v>1.84</v>
      </c>
      <c r="H1785" s="11" t="s">
        <v>876</v>
      </c>
      <c r="I1785" s="11" t="s">
        <v>876</v>
      </c>
    </row>
    <row r="1786" customFormat="false" ht="53" hidden="false" customHeight="true" outlineLevel="0" collapsed="false">
      <c r="A1786" s="11" t="s">
        <v>226</v>
      </c>
      <c r="B1786" s="11" t="s">
        <v>226</v>
      </c>
      <c r="C1786" s="11" t="s">
        <v>226</v>
      </c>
      <c r="D1786" s="11" t="s">
        <v>226</v>
      </c>
      <c r="E1786" s="11" t="n">
        <v>4.68</v>
      </c>
      <c r="F1786" s="11" t="n">
        <v>4.68</v>
      </c>
      <c r="G1786" s="11" t="n">
        <v>4.68</v>
      </c>
      <c r="H1786" s="11" t="s">
        <v>876</v>
      </c>
      <c r="I1786" s="11" t="s">
        <v>876</v>
      </c>
    </row>
    <row r="1787" customFormat="false" ht="53" hidden="false" customHeight="true" outlineLevel="0" collapsed="false">
      <c r="A1787" s="11" t="s">
        <v>227</v>
      </c>
      <c r="B1787" s="11" t="s">
        <v>227</v>
      </c>
      <c r="C1787" s="11" t="s">
        <v>227</v>
      </c>
      <c r="D1787" s="11" t="s">
        <v>227</v>
      </c>
      <c r="E1787" s="11" t="s">
        <v>228</v>
      </c>
      <c r="F1787" s="11" t="s">
        <v>228</v>
      </c>
      <c r="G1787" s="11" t="s">
        <v>228</v>
      </c>
      <c r="H1787" s="11" t="s">
        <v>876</v>
      </c>
      <c r="I1787" s="11" t="s">
        <v>876</v>
      </c>
    </row>
    <row r="1788" customFormat="false" ht="53" hidden="false" customHeight="true" outlineLevel="0" collapsed="false">
      <c r="A1788" s="11" t="s">
        <v>229</v>
      </c>
      <c r="B1788" s="11" t="s">
        <v>229</v>
      </c>
      <c r="C1788" s="11" t="s">
        <v>229</v>
      </c>
      <c r="D1788" s="11" t="s">
        <v>229</v>
      </c>
      <c r="E1788" s="11" t="n">
        <v>52</v>
      </c>
      <c r="F1788" s="11" t="n">
        <v>52</v>
      </c>
      <c r="G1788" s="11" t="n">
        <v>52</v>
      </c>
      <c r="H1788" s="11" t="s">
        <v>876</v>
      </c>
      <c r="I1788" s="11" t="s">
        <v>876</v>
      </c>
    </row>
    <row r="1789" customFormat="false" ht="53" hidden="false" customHeight="true" outlineLevel="0" collapsed="false">
      <c r="A1789" s="11" t="s">
        <v>230</v>
      </c>
      <c r="B1789" s="11" t="s">
        <v>230</v>
      </c>
      <c r="C1789" s="11" t="s">
        <v>230</v>
      </c>
      <c r="D1789" s="11" t="s">
        <v>230</v>
      </c>
      <c r="E1789" s="11" t="n">
        <v>42.46</v>
      </c>
      <c r="F1789" s="11" t="n">
        <v>42.46</v>
      </c>
      <c r="G1789" s="11" t="n">
        <v>42.46</v>
      </c>
      <c r="H1789" s="11" t="s">
        <v>876</v>
      </c>
      <c r="I1789" s="11" t="s">
        <v>876</v>
      </c>
    </row>
    <row r="1790" customFormat="false" ht="53" hidden="false" customHeight="true" outlineLevel="0" collapsed="false">
      <c r="A1790" s="11" t="s">
        <v>231</v>
      </c>
      <c r="B1790" s="11" t="s">
        <v>231</v>
      </c>
      <c r="C1790" s="11" t="s">
        <v>231</v>
      </c>
      <c r="D1790" s="11" t="s">
        <v>231</v>
      </c>
      <c r="E1790" s="11" t="n">
        <v>38.02</v>
      </c>
      <c r="F1790" s="11" t="n">
        <v>38.02</v>
      </c>
      <c r="G1790" s="11" t="n">
        <v>38.02</v>
      </c>
      <c r="H1790" s="11" t="s">
        <v>876</v>
      </c>
      <c r="I1790" s="11" t="s">
        <v>876</v>
      </c>
    </row>
    <row r="1791" customFormat="false" ht="53" hidden="false" customHeight="true" outlineLevel="0" collapsed="false">
      <c r="A1791" s="11" t="s">
        <v>232</v>
      </c>
      <c r="B1791" s="11" t="s">
        <v>232</v>
      </c>
      <c r="C1791" s="11" t="s">
        <v>232</v>
      </c>
      <c r="D1791" s="11" t="s">
        <v>232</v>
      </c>
      <c r="E1791" s="11" t="n">
        <v>67</v>
      </c>
      <c r="F1791" s="11" t="n">
        <v>67</v>
      </c>
      <c r="G1791" s="11" t="n">
        <v>67</v>
      </c>
      <c r="H1791" s="11" t="s">
        <v>876</v>
      </c>
      <c r="I1791" s="11" t="s">
        <v>876</v>
      </c>
    </row>
    <row r="1792" customFormat="false" ht="53" hidden="false" customHeight="true" outlineLevel="0" collapsed="false">
      <c r="A1792" s="11" t="s">
        <v>233</v>
      </c>
      <c r="B1792" s="11" t="s">
        <v>233</v>
      </c>
      <c r="C1792" s="11" t="s">
        <v>233</v>
      </c>
      <c r="D1792" s="11" t="s">
        <v>233</v>
      </c>
      <c r="E1792" s="11" t="n">
        <v>32</v>
      </c>
      <c r="F1792" s="11" t="n">
        <v>32</v>
      </c>
      <c r="G1792" s="11" t="n">
        <v>32</v>
      </c>
      <c r="H1792" s="11" t="s">
        <v>876</v>
      </c>
      <c r="I1792" s="11" t="s">
        <v>876</v>
      </c>
    </row>
    <row r="1793" customFormat="false" ht="53" hidden="false" customHeight="true" outlineLevel="0" collapsed="false">
      <c r="A1793" s="11" t="s">
        <v>234</v>
      </c>
      <c r="B1793" s="11" t="s">
        <v>234</v>
      </c>
      <c r="C1793" s="11" t="s">
        <v>234</v>
      </c>
      <c r="D1793" s="11" t="s">
        <v>234</v>
      </c>
      <c r="E1793" s="11" t="s">
        <v>384</v>
      </c>
      <c r="F1793" s="11" t="s">
        <v>384</v>
      </c>
      <c r="G1793" s="11" t="s">
        <v>384</v>
      </c>
      <c r="H1793" s="11" t="s">
        <v>876</v>
      </c>
      <c r="I1793" s="11" t="s">
        <v>876</v>
      </c>
    </row>
    <row r="1794" customFormat="false" ht="53" hidden="false" customHeight="true" outlineLevel="0" collapsed="false">
      <c r="A1794" s="11" t="s">
        <v>236</v>
      </c>
      <c r="B1794" s="11" t="s">
        <v>236</v>
      </c>
      <c r="C1794" s="11" t="s">
        <v>236</v>
      </c>
      <c r="D1794" s="11" t="s">
        <v>236</v>
      </c>
      <c r="E1794" s="11" t="n">
        <v>3.67</v>
      </c>
      <c r="F1794" s="11" t="n">
        <v>3.67</v>
      </c>
      <c r="G1794" s="11" t="n">
        <v>3.67</v>
      </c>
      <c r="H1794" s="11" t="s">
        <v>876</v>
      </c>
      <c r="I1794" s="11" t="s">
        <v>876</v>
      </c>
    </row>
    <row r="1795" customFormat="false" ht="53" hidden="false" customHeight="true" outlineLevel="0" collapsed="false">
      <c r="A1795" s="11" t="s">
        <v>237</v>
      </c>
      <c r="B1795" s="11" t="s">
        <v>237</v>
      </c>
      <c r="C1795" s="11" t="s">
        <v>237</v>
      </c>
      <c r="D1795" s="11" t="s">
        <v>237</v>
      </c>
      <c r="E1795" s="11" t="s">
        <v>228</v>
      </c>
      <c r="F1795" s="11" t="s">
        <v>228</v>
      </c>
      <c r="G1795" s="11" t="s">
        <v>228</v>
      </c>
      <c r="H1795" s="11" t="s">
        <v>876</v>
      </c>
      <c r="I1795" s="11" t="s">
        <v>876</v>
      </c>
    </row>
    <row r="1796" customFormat="false" ht="53" hidden="false" customHeight="true" outlineLevel="0" collapsed="false">
      <c r="A1796" s="11" t="s">
        <v>239</v>
      </c>
      <c r="B1796" s="11" t="s">
        <v>239</v>
      </c>
      <c r="C1796" s="11" t="s">
        <v>239</v>
      </c>
      <c r="D1796" s="11" t="s">
        <v>239</v>
      </c>
      <c r="E1796" s="11" t="n">
        <v>53</v>
      </c>
      <c r="F1796" s="11" t="n">
        <v>53</v>
      </c>
      <c r="G1796" s="11" t="n">
        <v>53</v>
      </c>
      <c r="H1796" s="11" t="s">
        <v>876</v>
      </c>
      <c r="I1796" s="11" t="s">
        <v>876</v>
      </c>
    </row>
    <row r="1797" customFormat="false" ht="53" hidden="false" customHeight="true" outlineLevel="0" collapsed="false">
      <c r="A1797" s="11" t="s">
        <v>240</v>
      </c>
      <c r="B1797" s="11" t="s">
        <v>240</v>
      </c>
      <c r="C1797" s="11" t="s">
        <v>240</v>
      </c>
      <c r="D1797" s="11" t="s">
        <v>240</v>
      </c>
      <c r="E1797" s="11" t="n">
        <v>43.46</v>
      </c>
      <c r="F1797" s="11" t="n">
        <v>43.46</v>
      </c>
      <c r="G1797" s="11" t="n">
        <v>43.46</v>
      </c>
      <c r="H1797" s="11" t="s">
        <v>876</v>
      </c>
      <c r="I1797" s="11" t="s">
        <v>876</v>
      </c>
    </row>
    <row r="1798" customFormat="false" ht="53" hidden="false" customHeight="true" outlineLevel="0" collapsed="false">
      <c r="A1798" s="11" t="s">
        <v>241</v>
      </c>
      <c r="B1798" s="11" t="s">
        <v>241</v>
      </c>
      <c r="C1798" s="11" t="s">
        <v>241</v>
      </c>
      <c r="D1798" s="11" t="s">
        <v>241</v>
      </c>
      <c r="E1798" s="11" t="n">
        <v>39.02</v>
      </c>
      <c r="F1798" s="11" t="n">
        <v>39.02</v>
      </c>
      <c r="G1798" s="11" t="n">
        <v>39.02</v>
      </c>
      <c r="H1798" s="11" t="s">
        <v>876</v>
      </c>
      <c r="I1798" s="11" t="s">
        <v>876</v>
      </c>
    </row>
    <row r="1799" customFormat="false" ht="53" hidden="false" customHeight="true" outlineLevel="0" collapsed="false">
      <c r="A1799" s="11" t="s">
        <v>242</v>
      </c>
      <c r="B1799" s="11" t="s">
        <v>242</v>
      </c>
      <c r="C1799" s="11" t="s">
        <v>242</v>
      </c>
      <c r="D1799" s="11" t="s">
        <v>242</v>
      </c>
      <c r="E1799" s="11" t="n">
        <v>68</v>
      </c>
      <c r="F1799" s="11" t="n">
        <v>68</v>
      </c>
      <c r="G1799" s="11" t="n">
        <v>68</v>
      </c>
      <c r="H1799" s="11" t="s">
        <v>876</v>
      </c>
      <c r="I1799" s="11" t="s">
        <v>876</v>
      </c>
    </row>
    <row r="1800" customFormat="false" ht="53" hidden="false" customHeight="true" outlineLevel="0" collapsed="false">
      <c r="A1800" s="11" t="s">
        <v>243</v>
      </c>
      <c r="B1800" s="11" t="s">
        <v>243</v>
      </c>
      <c r="C1800" s="11" t="s">
        <v>243</v>
      </c>
      <c r="D1800" s="11" t="s">
        <v>243</v>
      </c>
      <c r="E1800" s="11" t="n">
        <v>4.8</v>
      </c>
      <c r="F1800" s="11" t="n">
        <v>4.8</v>
      </c>
      <c r="G1800" s="11" t="n">
        <v>4.8</v>
      </c>
      <c r="H1800" s="11" t="s">
        <v>876</v>
      </c>
      <c r="I1800" s="11" t="s">
        <v>876</v>
      </c>
    </row>
    <row r="1801" customFormat="false" ht="53" hidden="false" customHeight="true" outlineLevel="0" collapsed="false">
      <c r="A1801" s="11" t="s">
        <v>244</v>
      </c>
      <c r="B1801" s="11" t="s">
        <v>244</v>
      </c>
      <c r="C1801" s="11" t="s">
        <v>244</v>
      </c>
      <c r="D1801" s="11" t="s">
        <v>244</v>
      </c>
      <c r="E1801" s="11" t="n">
        <v>40</v>
      </c>
      <c r="F1801" s="11" t="n">
        <v>40</v>
      </c>
      <c r="G1801" s="11" t="n">
        <v>40</v>
      </c>
      <c r="H1801" s="11" t="s">
        <v>876</v>
      </c>
      <c r="I1801" s="11" t="s">
        <v>876</v>
      </c>
    </row>
    <row r="1802" customFormat="false" ht="53" hidden="false" customHeight="true" outlineLevel="0" collapsed="false">
      <c r="A1802" s="11" t="s">
        <v>245</v>
      </c>
      <c r="B1802" s="11" t="s">
        <v>245</v>
      </c>
      <c r="C1802" s="11" t="s">
        <v>245</v>
      </c>
      <c r="D1802" s="11" t="s">
        <v>245</v>
      </c>
      <c r="E1802" s="11" t="s">
        <v>569</v>
      </c>
      <c r="F1802" s="11" t="s">
        <v>569</v>
      </c>
      <c r="G1802" s="11" t="s">
        <v>569</v>
      </c>
      <c r="H1802" s="11" t="s">
        <v>876</v>
      </c>
      <c r="I1802" s="11" t="s">
        <v>876</v>
      </c>
    </row>
    <row r="1803" customFormat="false" ht="53" hidden="false" customHeight="true" outlineLevel="0" collapsed="false">
      <c r="A1803" s="11" t="s">
        <v>247</v>
      </c>
      <c r="B1803" s="11" t="s">
        <v>247</v>
      </c>
      <c r="C1803" s="11" t="s">
        <v>247</v>
      </c>
      <c r="D1803" s="11" t="s">
        <v>247</v>
      </c>
      <c r="E1803" s="11" t="s">
        <v>877</v>
      </c>
      <c r="F1803" s="11" t="s">
        <v>877</v>
      </c>
      <c r="G1803" s="11" t="s">
        <v>877</v>
      </c>
      <c r="H1803" s="11" t="s">
        <v>876</v>
      </c>
      <c r="I1803" s="11" t="s">
        <v>876</v>
      </c>
    </row>
    <row r="1804" customFormat="false" ht="28" hidden="false" customHeight="true" outlineLevel="0" collapsed="false">
      <c r="A1804" s="4" t="s">
        <v>878</v>
      </c>
      <c r="B1804" s="4" t="s">
        <v>878</v>
      </c>
      <c r="C1804" s="4" t="s">
        <v>878</v>
      </c>
      <c r="D1804" s="4" t="s">
        <v>878</v>
      </c>
      <c r="E1804" s="4" t="s">
        <v>878</v>
      </c>
      <c r="F1804" s="4" t="s">
        <v>878</v>
      </c>
      <c r="G1804" s="4" t="s">
        <v>878</v>
      </c>
      <c r="H1804" s="4" t="s">
        <v>878</v>
      </c>
      <c r="I1804" s="4" t="s">
        <v>878</v>
      </c>
    </row>
    <row r="1805" customFormat="false" ht="27" hidden="false" customHeight="true" outlineLevel="0" collapsed="false">
      <c r="A1805" s="1"/>
      <c r="B1805" s="1"/>
      <c r="C1805" s="1"/>
      <c r="D1805" s="1"/>
      <c r="E1805" s="1"/>
      <c r="F1805" s="1"/>
      <c r="G1805" s="1"/>
      <c r="H1805" s="1"/>
      <c r="I1805" s="1"/>
    </row>
    <row r="1806" customFormat="false" ht="31" hidden="false" customHeight="true" outlineLevel="0" collapsed="false">
      <c r="A1806" s="10" t="s">
        <v>250</v>
      </c>
      <c r="B1806" s="10" t="s">
        <v>250</v>
      </c>
      <c r="C1806" s="10" t="s">
        <v>250</v>
      </c>
      <c r="D1806" s="10" t="s">
        <v>250</v>
      </c>
      <c r="E1806" s="10" t="s">
        <v>250</v>
      </c>
      <c r="F1806" s="10" t="s">
        <v>250</v>
      </c>
      <c r="G1806" s="10" t="s">
        <v>250</v>
      </c>
      <c r="H1806" s="10" t="s">
        <v>250</v>
      </c>
      <c r="I1806" s="3" t="str">
        <f aca="false">HYPERLINK("#'Главная'!A26","На главную")</f>
        <v>На главную</v>
      </c>
    </row>
    <row r="1807" customFormat="false" ht="34" hidden="false" customHeight="true" outlineLevel="0" collapsed="false">
      <c r="A1807" s="12" t="s">
        <v>251</v>
      </c>
      <c r="B1807" s="12" t="s">
        <v>251</v>
      </c>
      <c r="C1807" s="12" t="s">
        <v>251</v>
      </c>
      <c r="D1807" s="12" t="s">
        <v>252</v>
      </c>
      <c r="E1807" s="12" t="s">
        <v>252</v>
      </c>
      <c r="F1807" s="12" t="s">
        <v>252</v>
      </c>
      <c r="G1807" s="12" t="s">
        <v>253</v>
      </c>
      <c r="H1807" s="12" t="s">
        <v>254</v>
      </c>
      <c r="I1807" s="12" t="s">
        <v>254</v>
      </c>
    </row>
    <row r="1808" customFormat="false" ht="53" hidden="false" customHeight="true" outlineLevel="0" collapsed="false">
      <c r="A1808" s="1" t="s">
        <v>255</v>
      </c>
      <c r="B1808" s="1" t="s">
        <v>255</v>
      </c>
      <c r="C1808" s="1" t="s">
        <v>255</v>
      </c>
      <c r="D1808" s="1" t="s">
        <v>256</v>
      </c>
      <c r="E1808" s="1" t="s">
        <v>256</v>
      </c>
      <c r="F1808" s="1" t="s">
        <v>256</v>
      </c>
      <c r="G1808" s="1" t="s">
        <v>879</v>
      </c>
      <c r="H1808" s="1" t="s">
        <v>206</v>
      </c>
      <c r="I1808" s="1" t="s">
        <v>206</v>
      </c>
    </row>
    <row r="1809" customFormat="false" ht="53" hidden="false" customHeight="true" outlineLevel="0" collapsed="false">
      <c r="A1809" s="1" t="s">
        <v>255</v>
      </c>
      <c r="B1809" s="1" t="s">
        <v>255</v>
      </c>
      <c r="C1809" s="1" t="s">
        <v>255</v>
      </c>
      <c r="D1809" s="1" t="s">
        <v>258</v>
      </c>
      <c r="E1809" s="1" t="s">
        <v>258</v>
      </c>
      <c r="F1809" s="1" t="s">
        <v>258</v>
      </c>
      <c r="G1809" s="1" t="s">
        <v>880</v>
      </c>
      <c r="H1809" s="1" t="s">
        <v>206</v>
      </c>
      <c r="I1809" s="1" t="s">
        <v>206</v>
      </c>
    </row>
    <row r="1810" customFormat="false" ht="53" hidden="false" customHeight="true" outlineLevel="0" collapsed="false">
      <c r="A1810" s="1" t="s">
        <v>255</v>
      </c>
      <c r="B1810" s="1" t="s">
        <v>255</v>
      </c>
      <c r="C1810" s="1" t="s">
        <v>255</v>
      </c>
      <c r="D1810" s="1" t="s">
        <v>260</v>
      </c>
      <c r="E1810" s="1" t="s">
        <v>260</v>
      </c>
      <c r="F1810" s="1" t="s">
        <v>260</v>
      </c>
      <c r="G1810" s="1" t="s">
        <v>351</v>
      </c>
      <c r="H1810" s="1" t="s">
        <v>206</v>
      </c>
      <c r="I1810" s="1" t="s">
        <v>206</v>
      </c>
    </row>
    <row r="1811" customFormat="false" ht="53" hidden="false" customHeight="true" outlineLevel="0" collapsed="false">
      <c r="A1811" s="1" t="s">
        <v>262</v>
      </c>
      <c r="B1811" s="1" t="s">
        <v>262</v>
      </c>
      <c r="C1811" s="1" t="s">
        <v>262</v>
      </c>
      <c r="D1811" s="1" t="s">
        <v>256</v>
      </c>
      <c r="E1811" s="1" t="s">
        <v>256</v>
      </c>
      <c r="F1811" s="1" t="s">
        <v>256</v>
      </c>
      <c r="G1811" s="1" t="s">
        <v>881</v>
      </c>
      <c r="H1811" s="1" t="s">
        <v>206</v>
      </c>
      <c r="I1811" s="1" t="s">
        <v>206</v>
      </c>
    </row>
    <row r="1812" customFormat="false" ht="53" hidden="false" customHeight="true" outlineLevel="0" collapsed="false">
      <c r="A1812" s="1" t="s">
        <v>262</v>
      </c>
      <c r="B1812" s="1" t="s">
        <v>262</v>
      </c>
      <c r="C1812" s="1" t="s">
        <v>262</v>
      </c>
      <c r="D1812" s="1" t="s">
        <v>258</v>
      </c>
      <c r="E1812" s="1" t="s">
        <v>258</v>
      </c>
      <c r="F1812" s="1" t="s">
        <v>258</v>
      </c>
      <c r="G1812" s="1" t="s">
        <v>882</v>
      </c>
      <c r="H1812" s="1" t="s">
        <v>206</v>
      </c>
      <c r="I1812" s="1" t="s">
        <v>206</v>
      </c>
    </row>
    <row r="1813" customFormat="false" ht="53" hidden="false" customHeight="true" outlineLevel="0" collapsed="false">
      <c r="A1813" s="1" t="s">
        <v>262</v>
      </c>
      <c r="B1813" s="1" t="s">
        <v>262</v>
      </c>
      <c r="C1813" s="1" t="s">
        <v>262</v>
      </c>
      <c r="D1813" s="1" t="s">
        <v>260</v>
      </c>
      <c r="E1813" s="1" t="s">
        <v>260</v>
      </c>
      <c r="F1813" s="1" t="s">
        <v>260</v>
      </c>
      <c r="G1813" s="1" t="s">
        <v>883</v>
      </c>
      <c r="H1813" s="1" t="s">
        <v>206</v>
      </c>
      <c r="I1813" s="1" t="s">
        <v>206</v>
      </c>
    </row>
    <row r="1814" customFormat="false" ht="53" hidden="false" customHeight="true" outlineLevel="0" collapsed="false">
      <c r="A1814" s="1" t="s">
        <v>266</v>
      </c>
      <c r="B1814" s="1" t="s">
        <v>266</v>
      </c>
      <c r="C1814" s="1" t="s">
        <v>266</v>
      </c>
      <c r="D1814" s="1" t="s">
        <v>256</v>
      </c>
      <c r="E1814" s="1" t="s">
        <v>256</v>
      </c>
      <c r="F1814" s="1" t="s">
        <v>256</v>
      </c>
      <c r="G1814" s="1" t="s">
        <v>884</v>
      </c>
      <c r="H1814" s="1" t="s">
        <v>206</v>
      </c>
      <c r="I1814" s="1" t="s">
        <v>206</v>
      </c>
    </row>
    <row r="1815" customFormat="false" ht="53" hidden="false" customHeight="true" outlineLevel="0" collapsed="false">
      <c r="A1815" s="1" t="s">
        <v>266</v>
      </c>
      <c r="B1815" s="1" t="s">
        <v>266</v>
      </c>
      <c r="C1815" s="1" t="s">
        <v>266</v>
      </c>
      <c r="D1815" s="1" t="s">
        <v>258</v>
      </c>
      <c r="E1815" s="1" t="s">
        <v>258</v>
      </c>
      <c r="F1815" s="1" t="s">
        <v>258</v>
      </c>
      <c r="G1815" s="1" t="s">
        <v>885</v>
      </c>
      <c r="H1815" s="1" t="s">
        <v>206</v>
      </c>
      <c r="I1815" s="1" t="s">
        <v>206</v>
      </c>
    </row>
    <row r="1816" customFormat="false" ht="53" hidden="false" customHeight="true" outlineLevel="0" collapsed="false">
      <c r="A1816" s="1" t="s">
        <v>266</v>
      </c>
      <c r="B1816" s="1" t="s">
        <v>266</v>
      </c>
      <c r="C1816" s="1" t="s">
        <v>266</v>
      </c>
      <c r="D1816" s="1" t="s">
        <v>260</v>
      </c>
      <c r="E1816" s="1" t="s">
        <v>260</v>
      </c>
      <c r="F1816" s="1" t="s">
        <v>260</v>
      </c>
      <c r="G1816" s="1" t="s">
        <v>886</v>
      </c>
      <c r="H1816" s="1" t="s">
        <v>206</v>
      </c>
      <c r="I1816" s="1" t="s">
        <v>206</v>
      </c>
    </row>
    <row r="1817" customFormat="false" ht="53" hidden="false" customHeight="true" outlineLevel="0" collapsed="false">
      <c r="A1817" s="1" t="s">
        <v>270</v>
      </c>
      <c r="B1817" s="1" t="s">
        <v>270</v>
      </c>
      <c r="C1817" s="1" t="s">
        <v>270</v>
      </c>
      <c r="D1817" s="1" t="s">
        <v>256</v>
      </c>
      <c r="E1817" s="1" t="s">
        <v>256</v>
      </c>
      <c r="F1817" s="1" t="s">
        <v>256</v>
      </c>
      <c r="G1817" s="1" t="s">
        <v>887</v>
      </c>
      <c r="H1817" s="1" t="s">
        <v>206</v>
      </c>
      <c r="I1817" s="1" t="s">
        <v>206</v>
      </c>
    </row>
    <row r="1818" customFormat="false" ht="53" hidden="false" customHeight="true" outlineLevel="0" collapsed="false">
      <c r="A1818" s="1" t="s">
        <v>270</v>
      </c>
      <c r="B1818" s="1" t="s">
        <v>270</v>
      </c>
      <c r="C1818" s="1" t="s">
        <v>270</v>
      </c>
      <c r="D1818" s="1" t="s">
        <v>258</v>
      </c>
      <c r="E1818" s="1" t="s">
        <v>258</v>
      </c>
      <c r="F1818" s="1" t="s">
        <v>258</v>
      </c>
      <c r="G1818" s="1" t="s">
        <v>888</v>
      </c>
      <c r="H1818" s="1" t="s">
        <v>206</v>
      </c>
      <c r="I1818" s="1" t="s">
        <v>206</v>
      </c>
    </row>
    <row r="1819" customFormat="false" ht="53" hidden="false" customHeight="true" outlineLevel="0" collapsed="false">
      <c r="A1819" s="1" t="s">
        <v>270</v>
      </c>
      <c r="B1819" s="1" t="s">
        <v>270</v>
      </c>
      <c r="C1819" s="1" t="s">
        <v>270</v>
      </c>
      <c r="D1819" s="1" t="s">
        <v>260</v>
      </c>
      <c r="E1819" s="1" t="s">
        <v>260</v>
      </c>
      <c r="F1819" s="1" t="s">
        <v>260</v>
      </c>
      <c r="G1819" s="1" t="s">
        <v>889</v>
      </c>
      <c r="H1819" s="1" t="s">
        <v>206</v>
      </c>
      <c r="I1819" s="1" t="s">
        <v>206</v>
      </c>
    </row>
    <row r="1820" customFormat="false" ht="53" hidden="false" customHeight="true" outlineLevel="0" collapsed="false">
      <c r="A1820" s="1" t="s">
        <v>274</v>
      </c>
      <c r="B1820" s="1" t="s">
        <v>274</v>
      </c>
      <c r="C1820" s="1" t="s">
        <v>274</v>
      </c>
      <c r="D1820" s="1" t="s">
        <v>256</v>
      </c>
      <c r="E1820" s="1" t="s">
        <v>256</v>
      </c>
      <c r="F1820" s="1" t="s">
        <v>256</v>
      </c>
      <c r="G1820" s="1" t="s">
        <v>890</v>
      </c>
      <c r="H1820" s="1" t="s">
        <v>206</v>
      </c>
      <c r="I1820" s="1" t="s">
        <v>206</v>
      </c>
    </row>
    <row r="1821" customFormat="false" ht="53" hidden="false" customHeight="true" outlineLevel="0" collapsed="false">
      <c r="A1821" s="1" t="s">
        <v>274</v>
      </c>
      <c r="B1821" s="1" t="s">
        <v>274</v>
      </c>
      <c r="C1821" s="1" t="s">
        <v>274</v>
      </c>
      <c r="D1821" s="1" t="s">
        <v>258</v>
      </c>
      <c r="E1821" s="1" t="s">
        <v>258</v>
      </c>
      <c r="F1821" s="1" t="s">
        <v>258</v>
      </c>
      <c r="G1821" s="1" t="s">
        <v>891</v>
      </c>
      <c r="H1821" s="1" t="s">
        <v>206</v>
      </c>
      <c r="I1821" s="1" t="s">
        <v>206</v>
      </c>
    </row>
    <row r="1822" customFormat="false" ht="53" hidden="false" customHeight="true" outlineLevel="0" collapsed="false">
      <c r="A1822" s="1" t="s">
        <v>274</v>
      </c>
      <c r="B1822" s="1" t="s">
        <v>274</v>
      </c>
      <c r="C1822" s="1" t="s">
        <v>274</v>
      </c>
      <c r="D1822" s="1" t="s">
        <v>260</v>
      </c>
      <c r="E1822" s="1" t="s">
        <v>260</v>
      </c>
      <c r="F1822" s="1" t="s">
        <v>260</v>
      </c>
      <c r="G1822" s="1" t="s">
        <v>892</v>
      </c>
      <c r="H1822" s="1" t="s">
        <v>206</v>
      </c>
      <c r="I1822" s="1" t="s">
        <v>206</v>
      </c>
    </row>
    <row r="1823" customFormat="false" ht="53" hidden="false" customHeight="true" outlineLevel="0" collapsed="false">
      <c r="A1823" s="1" t="s">
        <v>278</v>
      </c>
      <c r="B1823" s="1" t="s">
        <v>278</v>
      </c>
      <c r="C1823" s="1" t="s">
        <v>278</v>
      </c>
      <c r="D1823" s="1" t="s">
        <v>256</v>
      </c>
      <c r="E1823" s="1" t="s">
        <v>256</v>
      </c>
      <c r="F1823" s="1" t="s">
        <v>256</v>
      </c>
      <c r="G1823" s="1" t="s">
        <v>893</v>
      </c>
      <c r="H1823" s="1" t="s">
        <v>206</v>
      </c>
      <c r="I1823" s="1" t="s">
        <v>206</v>
      </c>
    </row>
    <row r="1824" customFormat="false" ht="53" hidden="false" customHeight="true" outlineLevel="0" collapsed="false">
      <c r="A1824" s="1" t="s">
        <v>278</v>
      </c>
      <c r="B1824" s="1" t="s">
        <v>278</v>
      </c>
      <c r="C1824" s="1" t="s">
        <v>278</v>
      </c>
      <c r="D1824" s="1" t="s">
        <v>258</v>
      </c>
      <c r="E1824" s="1" t="s">
        <v>258</v>
      </c>
      <c r="F1824" s="1" t="s">
        <v>258</v>
      </c>
      <c r="G1824" s="1" t="s">
        <v>894</v>
      </c>
      <c r="H1824" s="1" t="s">
        <v>206</v>
      </c>
      <c r="I1824" s="1" t="s">
        <v>206</v>
      </c>
    </row>
    <row r="1825" customFormat="false" ht="53" hidden="false" customHeight="true" outlineLevel="0" collapsed="false">
      <c r="A1825" s="1" t="s">
        <v>278</v>
      </c>
      <c r="B1825" s="1" t="s">
        <v>278</v>
      </c>
      <c r="C1825" s="1" t="s">
        <v>278</v>
      </c>
      <c r="D1825" s="1" t="s">
        <v>260</v>
      </c>
      <c r="E1825" s="1" t="s">
        <v>260</v>
      </c>
      <c r="F1825" s="1" t="s">
        <v>260</v>
      </c>
      <c r="G1825" s="1" t="s">
        <v>895</v>
      </c>
      <c r="H1825" s="1" t="s">
        <v>206</v>
      </c>
      <c r="I1825" s="1" t="s">
        <v>206</v>
      </c>
    </row>
    <row r="1826" customFormat="false" ht="53" hidden="false" customHeight="true" outlineLevel="0" collapsed="false">
      <c r="A1826" s="1" t="s">
        <v>282</v>
      </c>
      <c r="B1826" s="1" t="s">
        <v>282</v>
      </c>
      <c r="C1826" s="1" t="s">
        <v>282</v>
      </c>
      <c r="D1826" s="1" t="s">
        <v>256</v>
      </c>
      <c r="E1826" s="1" t="s">
        <v>256</v>
      </c>
      <c r="F1826" s="1" t="s">
        <v>256</v>
      </c>
      <c r="G1826" s="1" t="s">
        <v>896</v>
      </c>
      <c r="H1826" s="1" t="s">
        <v>206</v>
      </c>
      <c r="I1826" s="1" t="s">
        <v>206</v>
      </c>
    </row>
    <row r="1827" customFormat="false" ht="53" hidden="false" customHeight="true" outlineLevel="0" collapsed="false">
      <c r="A1827" s="1" t="s">
        <v>282</v>
      </c>
      <c r="B1827" s="1" t="s">
        <v>282</v>
      </c>
      <c r="C1827" s="1" t="s">
        <v>282</v>
      </c>
      <c r="D1827" s="1" t="s">
        <v>258</v>
      </c>
      <c r="E1827" s="1" t="s">
        <v>258</v>
      </c>
      <c r="F1827" s="1" t="s">
        <v>258</v>
      </c>
      <c r="G1827" s="1" t="s">
        <v>897</v>
      </c>
      <c r="H1827" s="1" t="s">
        <v>206</v>
      </c>
      <c r="I1827" s="1" t="s">
        <v>206</v>
      </c>
    </row>
    <row r="1828" customFormat="false" ht="53" hidden="false" customHeight="true" outlineLevel="0" collapsed="false">
      <c r="A1828" s="1" t="s">
        <v>282</v>
      </c>
      <c r="B1828" s="1" t="s">
        <v>282</v>
      </c>
      <c r="C1828" s="1" t="s">
        <v>282</v>
      </c>
      <c r="D1828" s="1" t="s">
        <v>260</v>
      </c>
      <c r="E1828" s="1" t="s">
        <v>260</v>
      </c>
      <c r="F1828" s="1" t="s">
        <v>260</v>
      </c>
      <c r="G1828" s="1" t="s">
        <v>898</v>
      </c>
      <c r="H1828" s="1" t="s">
        <v>206</v>
      </c>
      <c r="I1828" s="1" t="s">
        <v>206</v>
      </c>
    </row>
    <row r="1829" customFormat="false" ht="53" hidden="false" customHeight="true" outlineLevel="0" collapsed="false">
      <c r="A1829" s="1" t="s">
        <v>286</v>
      </c>
      <c r="B1829" s="1" t="s">
        <v>286</v>
      </c>
      <c r="C1829" s="1" t="s">
        <v>286</v>
      </c>
      <c r="D1829" s="1" t="s">
        <v>256</v>
      </c>
      <c r="E1829" s="1" t="s">
        <v>256</v>
      </c>
      <c r="F1829" s="1" t="s">
        <v>256</v>
      </c>
      <c r="G1829" s="1" t="s">
        <v>899</v>
      </c>
      <c r="H1829" s="1" t="s">
        <v>206</v>
      </c>
      <c r="I1829" s="1" t="s">
        <v>206</v>
      </c>
    </row>
    <row r="1830" customFormat="false" ht="53" hidden="false" customHeight="true" outlineLevel="0" collapsed="false">
      <c r="A1830" s="1" t="s">
        <v>286</v>
      </c>
      <c r="B1830" s="1" t="s">
        <v>286</v>
      </c>
      <c r="C1830" s="1" t="s">
        <v>286</v>
      </c>
      <c r="D1830" s="1" t="s">
        <v>258</v>
      </c>
      <c r="E1830" s="1" t="s">
        <v>258</v>
      </c>
      <c r="F1830" s="1" t="s">
        <v>258</v>
      </c>
      <c r="G1830" s="1" t="s">
        <v>900</v>
      </c>
      <c r="H1830" s="1" t="s">
        <v>206</v>
      </c>
      <c r="I1830" s="1" t="s">
        <v>206</v>
      </c>
    </row>
    <row r="1831" customFormat="false" ht="53" hidden="false" customHeight="true" outlineLevel="0" collapsed="false">
      <c r="A1831" s="1" t="s">
        <v>286</v>
      </c>
      <c r="B1831" s="1" t="s">
        <v>286</v>
      </c>
      <c r="C1831" s="1" t="s">
        <v>286</v>
      </c>
      <c r="D1831" s="1" t="s">
        <v>260</v>
      </c>
      <c r="E1831" s="1" t="s">
        <v>260</v>
      </c>
      <c r="F1831" s="1" t="s">
        <v>260</v>
      </c>
      <c r="G1831" s="1" t="s">
        <v>901</v>
      </c>
      <c r="H1831" s="1" t="s">
        <v>206</v>
      </c>
      <c r="I1831" s="1" t="s">
        <v>206</v>
      </c>
    </row>
    <row r="1832" customFormat="false" ht="53" hidden="false" customHeight="true" outlineLevel="0" collapsed="false">
      <c r="A1832" s="1" t="s">
        <v>290</v>
      </c>
      <c r="B1832" s="1" t="s">
        <v>290</v>
      </c>
      <c r="C1832" s="1" t="s">
        <v>290</v>
      </c>
      <c r="D1832" s="1" t="s">
        <v>256</v>
      </c>
      <c r="E1832" s="1" t="s">
        <v>256</v>
      </c>
      <c r="F1832" s="1" t="s">
        <v>256</v>
      </c>
      <c r="G1832" s="1" t="s">
        <v>902</v>
      </c>
      <c r="H1832" s="1" t="s">
        <v>206</v>
      </c>
      <c r="I1832" s="1" t="s">
        <v>206</v>
      </c>
    </row>
    <row r="1833" customFormat="false" ht="53" hidden="false" customHeight="true" outlineLevel="0" collapsed="false">
      <c r="A1833" s="1" t="s">
        <v>290</v>
      </c>
      <c r="B1833" s="1" t="s">
        <v>290</v>
      </c>
      <c r="C1833" s="1" t="s">
        <v>290</v>
      </c>
      <c r="D1833" s="1" t="s">
        <v>292</v>
      </c>
      <c r="E1833" s="1" t="s">
        <v>292</v>
      </c>
      <c r="F1833" s="1" t="s">
        <v>292</v>
      </c>
      <c r="G1833" s="1" t="s">
        <v>903</v>
      </c>
      <c r="H1833" s="1" t="s">
        <v>206</v>
      </c>
      <c r="I1833" s="1" t="s">
        <v>206</v>
      </c>
    </row>
    <row r="1834" customFormat="false" ht="53" hidden="false" customHeight="true" outlineLevel="0" collapsed="false">
      <c r="A1834" s="1" t="s">
        <v>290</v>
      </c>
      <c r="B1834" s="1" t="s">
        <v>290</v>
      </c>
      <c r="C1834" s="1" t="s">
        <v>290</v>
      </c>
      <c r="D1834" s="1" t="s">
        <v>294</v>
      </c>
      <c r="E1834" s="1" t="s">
        <v>294</v>
      </c>
      <c r="F1834" s="1" t="s">
        <v>294</v>
      </c>
      <c r="G1834" s="1" t="s">
        <v>904</v>
      </c>
      <c r="H1834" s="1" t="s">
        <v>206</v>
      </c>
      <c r="I1834" s="1" t="s">
        <v>206</v>
      </c>
    </row>
    <row r="1835" customFormat="false" ht="53" hidden="false" customHeight="true" outlineLevel="0" collapsed="false">
      <c r="A1835" s="1" t="s">
        <v>296</v>
      </c>
      <c r="B1835" s="1" t="s">
        <v>296</v>
      </c>
      <c r="C1835" s="1" t="s">
        <v>296</v>
      </c>
      <c r="D1835" s="1" t="s">
        <v>256</v>
      </c>
      <c r="E1835" s="1" t="s">
        <v>256</v>
      </c>
      <c r="F1835" s="1" t="s">
        <v>256</v>
      </c>
      <c r="G1835" s="1" t="s">
        <v>905</v>
      </c>
      <c r="H1835" s="1" t="s">
        <v>206</v>
      </c>
      <c r="I1835" s="1" t="s">
        <v>206</v>
      </c>
    </row>
    <row r="1836" customFormat="false" ht="53" hidden="false" customHeight="true" outlineLevel="0" collapsed="false">
      <c r="A1836" s="1" t="s">
        <v>296</v>
      </c>
      <c r="B1836" s="1" t="s">
        <v>296</v>
      </c>
      <c r="C1836" s="1" t="s">
        <v>296</v>
      </c>
      <c r="D1836" s="1" t="s">
        <v>258</v>
      </c>
      <c r="E1836" s="1" t="s">
        <v>258</v>
      </c>
      <c r="F1836" s="1" t="s">
        <v>258</v>
      </c>
      <c r="G1836" s="1" t="s">
        <v>906</v>
      </c>
      <c r="H1836" s="1" t="s">
        <v>206</v>
      </c>
      <c r="I1836" s="1" t="s">
        <v>206</v>
      </c>
    </row>
    <row r="1837" customFormat="false" ht="53" hidden="false" customHeight="true" outlineLevel="0" collapsed="false">
      <c r="A1837" s="1" t="s">
        <v>296</v>
      </c>
      <c r="B1837" s="1" t="s">
        <v>296</v>
      </c>
      <c r="C1837" s="1" t="s">
        <v>296</v>
      </c>
      <c r="D1837" s="1" t="s">
        <v>260</v>
      </c>
      <c r="E1837" s="1" t="s">
        <v>260</v>
      </c>
      <c r="F1837" s="1" t="s">
        <v>260</v>
      </c>
      <c r="G1837" s="1" t="s">
        <v>907</v>
      </c>
      <c r="H1837" s="1" t="s">
        <v>206</v>
      </c>
      <c r="I1837" s="1" t="s">
        <v>206</v>
      </c>
    </row>
    <row r="1838" customFormat="false" ht="53" hidden="false" customHeight="true" outlineLevel="0" collapsed="false">
      <c r="A1838" s="1" t="s">
        <v>300</v>
      </c>
      <c r="B1838" s="1" t="s">
        <v>300</v>
      </c>
      <c r="C1838" s="1" t="s">
        <v>300</v>
      </c>
      <c r="D1838" s="1" t="s">
        <v>256</v>
      </c>
      <c r="E1838" s="1" t="s">
        <v>256</v>
      </c>
      <c r="F1838" s="1" t="s">
        <v>256</v>
      </c>
      <c r="G1838" s="1" t="s">
        <v>908</v>
      </c>
      <c r="H1838" s="1" t="s">
        <v>206</v>
      </c>
      <c r="I1838" s="1" t="s">
        <v>206</v>
      </c>
    </row>
    <row r="1839" customFormat="false" ht="53" hidden="false" customHeight="true" outlineLevel="0" collapsed="false">
      <c r="A1839" s="1" t="s">
        <v>300</v>
      </c>
      <c r="B1839" s="1" t="s">
        <v>300</v>
      </c>
      <c r="C1839" s="1" t="s">
        <v>300</v>
      </c>
      <c r="D1839" s="1" t="s">
        <v>258</v>
      </c>
      <c r="E1839" s="1" t="s">
        <v>258</v>
      </c>
      <c r="F1839" s="1" t="s">
        <v>258</v>
      </c>
      <c r="G1839" s="1" t="s">
        <v>909</v>
      </c>
      <c r="H1839" s="1" t="s">
        <v>206</v>
      </c>
      <c r="I1839" s="1" t="s">
        <v>206</v>
      </c>
    </row>
    <row r="1840" customFormat="false" ht="53" hidden="false" customHeight="true" outlineLevel="0" collapsed="false">
      <c r="A1840" s="1" t="s">
        <v>300</v>
      </c>
      <c r="B1840" s="1" t="s">
        <v>300</v>
      </c>
      <c r="C1840" s="1" t="s">
        <v>300</v>
      </c>
      <c r="D1840" s="1" t="s">
        <v>260</v>
      </c>
      <c r="E1840" s="1" t="s">
        <v>260</v>
      </c>
      <c r="F1840" s="1" t="s">
        <v>260</v>
      </c>
      <c r="G1840" s="1" t="s">
        <v>910</v>
      </c>
      <c r="H1840" s="1" t="s">
        <v>206</v>
      </c>
      <c r="I1840" s="1" t="s">
        <v>206</v>
      </c>
    </row>
    <row r="1841" customFormat="false" ht="27" hidden="false" customHeight="true" outlineLevel="0" collapsed="false">
      <c r="A1841" s="1"/>
      <c r="B1841" s="1"/>
      <c r="C1841" s="1"/>
      <c r="D1841" s="1"/>
      <c r="E1841" s="1"/>
      <c r="F1841" s="1"/>
      <c r="G1841" s="1"/>
      <c r="H1841" s="1"/>
      <c r="I1841" s="1"/>
    </row>
    <row r="1842" customFormat="false" ht="31" hidden="false" customHeight="true" outlineLevel="0" collapsed="false">
      <c r="A1842" s="10" t="s">
        <v>304</v>
      </c>
      <c r="B1842" s="10" t="s">
        <v>304</v>
      </c>
      <c r="C1842" s="10" t="s">
        <v>304</v>
      </c>
      <c r="D1842" s="10" t="s">
        <v>304</v>
      </c>
      <c r="E1842" s="10" t="s">
        <v>304</v>
      </c>
      <c r="F1842" s="10" t="s">
        <v>304</v>
      </c>
      <c r="G1842" s="10" t="s">
        <v>304</v>
      </c>
      <c r="H1842" s="10" t="s">
        <v>304</v>
      </c>
      <c r="I1842" s="1"/>
    </row>
    <row r="1843" customFormat="false" ht="28" hidden="false" customHeight="true" outlineLevel="0" collapsed="false">
      <c r="A1843" s="4" t="s">
        <v>305</v>
      </c>
      <c r="B1843" s="4" t="s">
        <v>305</v>
      </c>
      <c r="C1843" s="4" t="s">
        <v>305</v>
      </c>
      <c r="D1843" s="4" t="s">
        <v>305</v>
      </c>
      <c r="E1843" s="4" t="s">
        <v>305</v>
      </c>
      <c r="F1843" s="4" t="s">
        <v>305</v>
      </c>
      <c r="G1843" s="4" t="s">
        <v>305</v>
      </c>
      <c r="H1843" s="4" t="s">
        <v>305</v>
      </c>
      <c r="I1843" s="4" t="s">
        <v>305</v>
      </c>
    </row>
    <row r="1844" customFormat="false" ht="27" hidden="false" customHeight="true" outlineLevel="0" collapsed="false">
      <c r="A1844" s="1"/>
      <c r="B1844" s="1"/>
      <c r="C1844" s="1"/>
      <c r="D1844" s="1"/>
      <c r="E1844" s="1"/>
      <c r="F1844" s="1"/>
      <c r="G1844" s="1"/>
      <c r="H1844" s="1"/>
      <c r="I1844" s="1"/>
    </row>
    <row r="1845" customFormat="false" ht="27" hidden="false" customHeight="true" outlineLevel="0" collapsed="false">
      <c r="A1845" s="1"/>
      <c r="B1845" s="1"/>
      <c r="C1845" s="1"/>
      <c r="D1845" s="1"/>
      <c r="E1845" s="1"/>
      <c r="F1845" s="1"/>
      <c r="G1845" s="1"/>
      <c r="H1845" s="1"/>
      <c r="I1845" s="1"/>
    </row>
    <row r="1846" customFormat="false" ht="27" hidden="false" customHeight="true" outlineLevel="0" collapsed="false">
      <c r="A1846" s="1"/>
      <c r="B1846" s="1"/>
      <c r="C1846" s="1"/>
      <c r="D1846" s="1"/>
      <c r="E1846" s="1"/>
      <c r="F1846" s="1"/>
      <c r="G1846" s="1"/>
      <c r="H1846" s="1"/>
      <c r="I1846" s="1"/>
    </row>
    <row r="1847" customFormat="false" ht="35" hidden="false" customHeight="true" outlineLevel="0" collapsed="false">
      <c r="A1847" s="2" t="s">
        <v>911</v>
      </c>
      <c r="B1847" s="2" t="s">
        <v>911</v>
      </c>
      <c r="C1847" s="2" t="s">
        <v>911</v>
      </c>
      <c r="D1847" s="2" t="s">
        <v>911</v>
      </c>
      <c r="E1847" s="2" t="s">
        <v>911</v>
      </c>
      <c r="F1847" s="2" t="s">
        <v>911</v>
      </c>
      <c r="G1847" s="2" t="s">
        <v>911</v>
      </c>
      <c r="H1847" s="2" t="s">
        <v>911</v>
      </c>
      <c r="I1847" s="3" t="str">
        <f aca="false">HYPERLINK("#'Главная'!A27","На главную")</f>
        <v>На главную</v>
      </c>
    </row>
    <row r="1848" customFormat="false" ht="28" hidden="false" customHeight="true" outlineLevel="0" collapsed="false">
      <c r="A1848" s="4" t="s">
        <v>206</v>
      </c>
      <c r="B1848" s="4" t="s">
        <v>206</v>
      </c>
      <c r="C1848" s="4" t="s">
        <v>206</v>
      </c>
      <c r="D1848" s="4" t="s">
        <v>206</v>
      </c>
      <c r="E1848" s="4" t="s">
        <v>206</v>
      </c>
      <c r="F1848" s="4" t="s">
        <v>206</v>
      </c>
      <c r="G1848" s="4" t="s">
        <v>206</v>
      </c>
      <c r="H1848" s="4" t="s">
        <v>206</v>
      </c>
      <c r="I1848" s="4" t="s">
        <v>206</v>
      </c>
    </row>
    <row r="1849" customFormat="false" ht="27" hidden="false" customHeight="true" outlineLevel="0" collapsed="false">
      <c r="A1849" s="3" t="str">
        <f aca="false">HYPERLINK("#'Главная'!A27","Список моделей")</f>
        <v>Список моделей</v>
      </c>
      <c r="B1849" s="1"/>
      <c r="C1849" s="3" t="str">
        <f aca="false">HYPERLINK("#'Данные моделей'!A1850","Характеристики")</f>
        <v>Характеристики</v>
      </c>
      <c r="D1849" s="1"/>
      <c r="E1849" s="1"/>
      <c r="F1849" s="3" t="str">
        <f aca="false">HYPERLINK("#'Данные моделей'!A1885","Рабочие точки")</f>
        <v>Рабочие точки</v>
      </c>
      <c r="G1849" s="1"/>
      <c r="H1849" s="3" t="str">
        <f aca="false">HYPERLINK("#'Данные моделей'!A1921","Карты")</f>
        <v>Карты</v>
      </c>
      <c r="I1849" s="1"/>
    </row>
    <row r="1850" customFormat="false" ht="31" hidden="false" customHeight="true" outlineLevel="0" collapsed="false">
      <c r="A1850" s="10" t="s">
        <v>9</v>
      </c>
      <c r="B1850" s="10" t="s">
        <v>9</v>
      </c>
      <c r="C1850" s="10" t="s">
        <v>9</v>
      </c>
      <c r="D1850" s="10" t="s">
        <v>9</v>
      </c>
      <c r="E1850" s="10" t="s">
        <v>9</v>
      </c>
      <c r="F1850" s="10" t="s">
        <v>9</v>
      </c>
      <c r="G1850" s="10" t="s">
        <v>9</v>
      </c>
      <c r="H1850" s="10" t="s">
        <v>9</v>
      </c>
      <c r="I1850" s="1"/>
    </row>
    <row r="1851" customFormat="false" ht="28" hidden="false" customHeight="true" outlineLevel="0" collapsed="false">
      <c r="A1851" s="11" t="s">
        <v>207</v>
      </c>
      <c r="B1851" s="11" t="s">
        <v>207</v>
      </c>
      <c r="C1851" s="11" t="s">
        <v>207</v>
      </c>
      <c r="D1851" s="11" t="s">
        <v>207</v>
      </c>
      <c r="E1851" s="11" t="s">
        <v>912</v>
      </c>
      <c r="F1851" s="11" t="s">
        <v>912</v>
      </c>
      <c r="G1851" s="11" t="s">
        <v>912</v>
      </c>
      <c r="H1851" s="11"/>
      <c r="I1851" s="11"/>
    </row>
    <row r="1852" customFormat="false" ht="28" hidden="false" customHeight="true" outlineLevel="0" collapsed="false">
      <c r="A1852" s="11" t="s">
        <v>8</v>
      </c>
      <c r="B1852" s="11" t="s">
        <v>8</v>
      </c>
      <c r="C1852" s="11" t="s">
        <v>8</v>
      </c>
      <c r="D1852" s="11" t="s">
        <v>8</v>
      </c>
      <c r="E1852" s="11" t="s">
        <v>28</v>
      </c>
      <c r="F1852" s="11" t="s">
        <v>28</v>
      </c>
      <c r="G1852" s="11" t="s">
        <v>28</v>
      </c>
      <c r="H1852" s="11"/>
      <c r="I1852" s="11"/>
    </row>
    <row r="1853" customFormat="false" ht="28" hidden="false" customHeight="true" outlineLevel="0" collapsed="false">
      <c r="A1853" s="11" t="s">
        <v>209</v>
      </c>
      <c r="B1853" s="11" t="s">
        <v>209</v>
      </c>
      <c r="C1853" s="11" t="s">
        <v>209</v>
      </c>
      <c r="D1853" s="11" t="s">
        <v>209</v>
      </c>
      <c r="E1853" s="11" t="s">
        <v>913</v>
      </c>
      <c r="F1853" s="11" t="s">
        <v>913</v>
      </c>
      <c r="G1853" s="11" t="s">
        <v>913</v>
      </c>
      <c r="H1853" s="11"/>
      <c r="I1853" s="11"/>
    </row>
    <row r="1854" customFormat="false" ht="28" hidden="false" customHeight="true" outlineLevel="0" collapsed="false">
      <c r="A1854" s="11" t="s">
        <v>211</v>
      </c>
      <c r="B1854" s="11" t="s">
        <v>211</v>
      </c>
      <c r="C1854" s="11" t="s">
        <v>211</v>
      </c>
      <c r="D1854" s="11" t="s">
        <v>211</v>
      </c>
      <c r="E1854" s="11" t="n">
        <v>265</v>
      </c>
      <c r="F1854" s="11" t="n">
        <v>265</v>
      </c>
      <c r="G1854" s="11" t="n">
        <v>265</v>
      </c>
      <c r="H1854" s="11"/>
      <c r="I1854" s="11"/>
    </row>
    <row r="1855" customFormat="false" ht="28" hidden="false" customHeight="true" outlineLevel="0" collapsed="false">
      <c r="A1855" s="11" t="s">
        <v>8</v>
      </c>
      <c r="B1855" s="11" t="s">
        <v>8</v>
      </c>
      <c r="C1855" s="11" t="s">
        <v>8</v>
      </c>
      <c r="D1855" s="11" t="s">
        <v>8</v>
      </c>
      <c r="E1855" s="11" t="s">
        <v>28</v>
      </c>
      <c r="F1855" s="11" t="s">
        <v>28</v>
      </c>
      <c r="G1855" s="11" t="s">
        <v>28</v>
      </c>
      <c r="H1855" s="11"/>
      <c r="I1855" s="11"/>
    </row>
    <row r="1856" customFormat="false" ht="28" hidden="false" customHeight="true" outlineLevel="0" collapsed="false">
      <c r="A1856" s="11" t="s">
        <v>212</v>
      </c>
      <c r="B1856" s="11" t="s">
        <v>212</v>
      </c>
      <c r="C1856" s="11" t="s">
        <v>212</v>
      </c>
      <c r="D1856" s="11" t="s">
        <v>212</v>
      </c>
      <c r="E1856" s="11" t="n">
        <v>23</v>
      </c>
      <c r="F1856" s="11" t="n">
        <v>23</v>
      </c>
      <c r="G1856" s="11" t="n">
        <v>23</v>
      </c>
      <c r="H1856" s="11"/>
      <c r="I1856" s="11"/>
    </row>
    <row r="1857" customFormat="false" ht="28" hidden="false" customHeight="true" outlineLevel="0" collapsed="false">
      <c r="A1857" s="11" t="s">
        <v>213</v>
      </c>
      <c r="B1857" s="11" t="s">
        <v>213</v>
      </c>
      <c r="C1857" s="11" t="s">
        <v>213</v>
      </c>
      <c r="D1857" s="11" t="s">
        <v>213</v>
      </c>
      <c r="E1857" s="11" t="n">
        <v>35</v>
      </c>
      <c r="F1857" s="11" t="n">
        <v>35</v>
      </c>
      <c r="G1857" s="11" t="n">
        <v>35</v>
      </c>
      <c r="H1857" s="11"/>
      <c r="I1857" s="11"/>
    </row>
    <row r="1858" customFormat="false" ht="28" hidden="false" customHeight="true" outlineLevel="0" collapsed="false">
      <c r="A1858" s="11" t="s">
        <v>214</v>
      </c>
      <c r="B1858" s="11" t="s">
        <v>214</v>
      </c>
      <c r="C1858" s="11" t="s">
        <v>214</v>
      </c>
      <c r="D1858" s="11" t="s">
        <v>214</v>
      </c>
      <c r="E1858" s="11" t="s">
        <v>604</v>
      </c>
      <c r="F1858" s="11" t="s">
        <v>604</v>
      </c>
      <c r="G1858" s="11" t="s">
        <v>604</v>
      </c>
      <c r="H1858" s="11"/>
      <c r="I1858" s="11"/>
    </row>
    <row r="1859" customFormat="false" ht="28" hidden="false" customHeight="true" outlineLevel="0" collapsed="false">
      <c r="A1859" s="11" t="s">
        <v>216</v>
      </c>
      <c r="B1859" s="11" t="s">
        <v>216</v>
      </c>
      <c r="C1859" s="11" t="s">
        <v>216</v>
      </c>
      <c r="D1859" s="11" t="s">
        <v>216</v>
      </c>
      <c r="E1859" s="11" t="n">
        <v>7.74</v>
      </c>
      <c r="F1859" s="11" t="n">
        <v>7.74</v>
      </c>
      <c r="G1859" s="11" t="n">
        <v>7.74</v>
      </c>
      <c r="H1859" s="11"/>
      <c r="I1859" s="11"/>
    </row>
    <row r="1860" customFormat="false" ht="28" hidden="false" customHeight="true" outlineLevel="0" collapsed="false">
      <c r="A1860" s="11" t="s">
        <v>217</v>
      </c>
      <c r="B1860" s="11" t="s">
        <v>217</v>
      </c>
      <c r="C1860" s="11" t="s">
        <v>217</v>
      </c>
      <c r="D1860" s="11" t="s">
        <v>217</v>
      </c>
      <c r="E1860" s="11" t="s">
        <v>605</v>
      </c>
      <c r="F1860" s="11" t="s">
        <v>605</v>
      </c>
      <c r="G1860" s="11" t="s">
        <v>605</v>
      </c>
      <c r="H1860" s="11"/>
      <c r="I1860" s="11"/>
    </row>
    <row r="1861" customFormat="false" ht="28" hidden="false" customHeight="true" outlineLevel="0" collapsed="false">
      <c r="A1861" s="11" t="s">
        <v>219</v>
      </c>
      <c r="B1861" s="11" t="s">
        <v>219</v>
      </c>
      <c r="C1861" s="11" t="s">
        <v>219</v>
      </c>
      <c r="D1861" s="11" t="s">
        <v>219</v>
      </c>
      <c r="E1861" s="11" t="s">
        <v>606</v>
      </c>
      <c r="F1861" s="11" t="s">
        <v>606</v>
      </c>
      <c r="G1861" s="11" t="s">
        <v>606</v>
      </c>
      <c r="H1861" s="11"/>
      <c r="I1861" s="11"/>
    </row>
    <row r="1862" customFormat="false" ht="28" hidden="false" customHeight="true" outlineLevel="0" collapsed="false">
      <c r="A1862" s="11" t="s">
        <v>221</v>
      </c>
      <c r="B1862" s="11" t="s">
        <v>221</v>
      </c>
      <c r="C1862" s="11" t="s">
        <v>221</v>
      </c>
      <c r="D1862" s="11" t="s">
        <v>221</v>
      </c>
      <c r="E1862" s="11" t="s">
        <v>913</v>
      </c>
      <c r="F1862" s="11" t="s">
        <v>913</v>
      </c>
      <c r="G1862" s="11" t="s">
        <v>913</v>
      </c>
      <c r="H1862" s="11"/>
      <c r="I1862" s="11"/>
    </row>
    <row r="1863" customFormat="false" ht="28" hidden="false" customHeight="true" outlineLevel="0" collapsed="false">
      <c r="A1863" s="11" t="s">
        <v>222</v>
      </c>
      <c r="B1863" s="11" t="s">
        <v>222</v>
      </c>
      <c r="C1863" s="11" t="s">
        <v>222</v>
      </c>
      <c r="D1863" s="11" t="s">
        <v>222</v>
      </c>
      <c r="E1863" s="11" t="n">
        <v>265</v>
      </c>
      <c r="F1863" s="11" t="n">
        <v>265</v>
      </c>
      <c r="G1863" s="11" t="n">
        <v>265</v>
      </c>
      <c r="H1863" s="11"/>
      <c r="I1863" s="11"/>
    </row>
    <row r="1864" customFormat="false" ht="28" hidden="false" customHeight="true" outlineLevel="0" collapsed="false">
      <c r="A1864" s="11" t="s">
        <v>223</v>
      </c>
      <c r="B1864" s="11" t="s">
        <v>223</v>
      </c>
      <c r="C1864" s="11" t="s">
        <v>223</v>
      </c>
      <c r="D1864" s="11" t="s">
        <v>223</v>
      </c>
      <c r="E1864" s="11" t="n">
        <v>30.23</v>
      </c>
      <c r="F1864" s="11" t="n">
        <v>30.23</v>
      </c>
      <c r="G1864" s="11" t="n">
        <v>30.23</v>
      </c>
      <c r="H1864" s="11"/>
      <c r="I1864" s="11"/>
    </row>
    <row r="1865" customFormat="false" ht="28" hidden="false" customHeight="true" outlineLevel="0" collapsed="false">
      <c r="A1865" s="11" t="s">
        <v>224</v>
      </c>
      <c r="B1865" s="11" t="s">
        <v>224</v>
      </c>
      <c r="C1865" s="11" t="s">
        <v>224</v>
      </c>
      <c r="D1865" s="11" t="s">
        <v>224</v>
      </c>
      <c r="E1865" s="11" t="s">
        <v>914</v>
      </c>
      <c r="F1865" s="11" t="s">
        <v>914</v>
      </c>
      <c r="G1865" s="11" t="s">
        <v>914</v>
      </c>
      <c r="H1865" s="11"/>
      <c r="I1865" s="11"/>
    </row>
    <row r="1866" customFormat="false" ht="28" hidden="false" customHeight="true" outlineLevel="0" collapsed="false">
      <c r="A1866" s="11" t="s">
        <v>226</v>
      </c>
      <c r="B1866" s="11" t="s">
        <v>226</v>
      </c>
      <c r="C1866" s="11" t="s">
        <v>226</v>
      </c>
      <c r="D1866" s="11" t="s">
        <v>226</v>
      </c>
      <c r="E1866" s="11" t="n">
        <v>4.44</v>
      </c>
      <c r="F1866" s="11" t="n">
        <v>4.44</v>
      </c>
      <c r="G1866" s="11" t="n">
        <v>4.44</v>
      </c>
      <c r="H1866" s="11"/>
      <c r="I1866" s="11"/>
    </row>
    <row r="1867" customFormat="false" ht="28" hidden="false" customHeight="true" outlineLevel="0" collapsed="false">
      <c r="A1867" s="11" t="s">
        <v>227</v>
      </c>
      <c r="B1867" s="11" t="s">
        <v>227</v>
      </c>
      <c r="C1867" s="11" t="s">
        <v>227</v>
      </c>
      <c r="D1867" s="11" t="s">
        <v>227</v>
      </c>
      <c r="E1867" s="11" t="s">
        <v>228</v>
      </c>
      <c r="F1867" s="11" t="s">
        <v>228</v>
      </c>
      <c r="G1867" s="11" t="s">
        <v>228</v>
      </c>
      <c r="H1867" s="11"/>
      <c r="I1867" s="11"/>
    </row>
    <row r="1868" customFormat="false" ht="28" hidden="false" customHeight="true" outlineLevel="0" collapsed="false">
      <c r="A1868" s="11" t="s">
        <v>229</v>
      </c>
      <c r="B1868" s="11" t="s">
        <v>229</v>
      </c>
      <c r="C1868" s="11" t="s">
        <v>229</v>
      </c>
      <c r="D1868" s="11" t="s">
        <v>229</v>
      </c>
      <c r="E1868" s="11" t="n">
        <v>53</v>
      </c>
      <c r="F1868" s="11" t="n">
        <v>53</v>
      </c>
      <c r="G1868" s="11" t="n">
        <v>53</v>
      </c>
      <c r="H1868" s="11"/>
      <c r="I1868" s="11"/>
    </row>
    <row r="1869" customFormat="false" ht="28" hidden="false" customHeight="true" outlineLevel="0" collapsed="false">
      <c r="A1869" s="11" t="s">
        <v>230</v>
      </c>
      <c r="B1869" s="11" t="s">
        <v>230</v>
      </c>
      <c r="C1869" s="11" t="s">
        <v>230</v>
      </c>
      <c r="D1869" s="11" t="s">
        <v>230</v>
      </c>
      <c r="E1869" s="11" t="n">
        <v>43.5</v>
      </c>
      <c r="F1869" s="11" t="n">
        <v>43.5</v>
      </c>
      <c r="G1869" s="11" t="n">
        <v>43.5</v>
      </c>
      <c r="H1869" s="11"/>
      <c r="I1869" s="11"/>
    </row>
    <row r="1870" customFormat="false" ht="28" hidden="false" customHeight="true" outlineLevel="0" collapsed="false">
      <c r="A1870" s="11" t="s">
        <v>231</v>
      </c>
      <c r="B1870" s="11" t="s">
        <v>231</v>
      </c>
      <c r="C1870" s="11" t="s">
        <v>231</v>
      </c>
      <c r="D1870" s="11" t="s">
        <v>231</v>
      </c>
      <c r="E1870" s="11" t="n">
        <v>39</v>
      </c>
      <c r="F1870" s="11" t="n">
        <v>39</v>
      </c>
      <c r="G1870" s="11" t="n">
        <v>39</v>
      </c>
      <c r="H1870" s="11"/>
      <c r="I1870" s="11"/>
    </row>
    <row r="1871" customFormat="false" ht="28" hidden="false" customHeight="true" outlineLevel="0" collapsed="false">
      <c r="A1871" s="11" t="s">
        <v>232</v>
      </c>
      <c r="B1871" s="11" t="s">
        <v>232</v>
      </c>
      <c r="C1871" s="11" t="s">
        <v>232</v>
      </c>
      <c r="D1871" s="11" t="s">
        <v>232</v>
      </c>
      <c r="E1871" s="11" t="n">
        <v>67</v>
      </c>
      <c r="F1871" s="11" t="n">
        <v>67</v>
      </c>
      <c r="G1871" s="11" t="n">
        <v>67</v>
      </c>
      <c r="H1871" s="11"/>
      <c r="I1871" s="11"/>
    </row>
    <row r="1872" customFormat="false" ht="28" hidden="false" customHeight="true" outlineLevel="0" collapsed="false">
      <c r="A1872" s="11" t="s">
        <v>233</v>
      </c>
      <c r="B1872" s="11" t="s">
        <v>233</v>
      </c>
      <c r="C1872" s="11" t="s">
        <v>233</v>
      </c>
      <c r="D1872" s="11" t="s">
        <v>233</v>
      </c>
      <c r="E1872" s="11" t="n">
        <v>29.34</v>
      </c>
      <c r="F1872" s="11" t="n">
        <v>29.34</v>
      </c>
      <c r="G1872" s="11" t="n">
        <v>29.34</v>
      </c>
      <c r="H1872" s="11"/>
      <c r="I1872" s="11"/>
    </row>
    <row r="1873" customFormat="false" ht="28" hidden="false" customHeight="true" outlineLevel="0" collapsed="false">
      <c r="A1873" s="11" t="s">
        <v>234</v>
      </c>
      <c r="B1873" s="11" t="s">
        <v>234</v>
      </c>
      <c r="C1873" s="11" t="s">
        <v>234</v>
      </c>
      <c r="D1873" s="11" t="s">
        <v>234</v>
      </c>
      <c r="E1873" s="11" t="s">
        <v>915</v>
      </c>
      <c r="F1873" s="11" t="s">
        <v>915</v>
      </c>
      <c r="G1873" s="11" t="s">
        <v>915</v>
      </c>
      <c r="H1873" s="11"/>
      <c r="I1873" s="11"/>
    </row>
    <row r="1874" customFormat="false" ht="28" hidden="false" customHeight="true" outlineLevel="0" collapsed="false">
      <c r="A1874" s="11" t="s">
        <v>236</v>
      </c>
      <c r="B1874" s="11" t="s">
        <v>236</v>
      </c>
      <c r="C1874" s="11" t="s">
        <v>236</v>
      </c>
      <c r="D1874" s="11" t="s">
        <v>236</v>
      </c>
      <c r="E1874" s="11" t="n">
        <v>3.42</v>
      </c>
      <c r="F1874" s="11" t="n">
        <v>3.42</v>
      </c>
      <c r="G1874" s="11" t="n">
        <v>3.42</v>
      </c>
      <c r="H1874" s="11"/>
      <c r="I1874" s="11"/>
    </row>
    <row r="1875" customFormat="false" ht="28" hidden="false" customHeight="true" outlineLevel="0" collapsed="false">
      <c r="A1875" s="11" t="s">
        <v>237</v>
      </c>
      <c r="B1875" s="11" t="s">
        <v>237</v>
      </c>
      <c r="C1875" s="11" t="s">
        <v>237</v>
      </c>
      <c r="D1875" s="11" t="s">
        <v>237</v>
      </c>
      <c r="E1875" s="11" t="s">
        <v>238</v>
      </c>
      <c r="F1875" s="11" t="s">
        <v>238</v>
      </c>
      <c r="G1875" s="11" t="s">
        <v>238</v>
      </c>
      <c r="H1875" s="11"/>
      <c r="I1875" s="11"/>
    </row>
    <row r="1876" customFormat="false" ht="28" hidden="false" customHeight="true" outlineLevel="0" collapsed="false">
      <c r="A1876" s="11" t="s">
        <v>239</v>
      </c>
      <c r="B1876" s="11" t="s">
        <v>239</v>
      </c>
      <c r="C1876" s="11" t="s">
        <v>239</v>
      </c>
      <c r="D1876" s="11" t="s">
        <v>239</v>
      </c>
      <c r="E1876" s="11" t="n">
        <v>54</v>
      </c>
      <c r="F1876" s="11" t="n">
        <v>54</v>
      </c>
      <c r="G1876" s="11" t="n">
        <v>54</v>
      </c>
      <c r="H1876" s="11"/>
      <c r="I1876" s="11"/>
    </row>
    <row r="1877" customFormat="false" ht="28" hidden="false" customHeight="true" outlineLevel="0" collapsed="false">
      <c r="A1877" s="11" t="s">
        <v>240</v>
      </c>
      <c r="B1877" s="11" t="s">
        <v>240</v>
      </c>
      <c r="C1877" s="11" t="s">
        <v>240</v>
      </c>
      <c r="D1877" s="11" t="s">
        <v>240</v>
      </c>
      <c r="E1877" s="11" t="n">
        <v>44.5</v>
      </c>
      <c r="F1877" s="11" t="n">
        <v>44.5</v>
      </c>
      <c r="G1877" s="11" t="n">
        <v>44.5</v>
      </c>
      <c r="H1877" s="11"/>
      <c r="I1877" s="11"/>
    </row>
    <row r="1878" customFormat="false" ht="28" hidden="false" customHeight="true" outlineLevel="0" collapsed="false">
      <c r="A1878" s="11" t="s">
        <v>241</v>
      </c>
      <c r="B1878" s="11" t="s">
        <v>241</v>
      </c>
      <c r="C1878" s="11" t="s">
        <v>241</v>
      </c>
      <c r="D1878" s="11" t="s">
        <v>241</v>
      </c>
      <c r="E1878" s="11" t="n">
        <v>40</v>
      </c>
      <c r="F1878" s="11" t="n">
        <v>40</v>
      </c>
      <c r="G1878" s="11" t="n">
        <v>40</v>
      </c>
      <c r="H1878" s="11"/>
      <c r="I1878" s="11"/>
    </row>
    <row r="1879" customFormat="false" ht="28" hidden="false" customHeight="true" outlineLevel="0" collapsed="false">
      <c r="A1879" s="11" t="s">
        <v>242</v>
      </c>
      <c r="B1879" s="11" t="s">
        <v>242</v>
      </c>
      <c r="C1879" s="11" t="s">
        <v>242</v>
      </c>
      <c r="D1879" s="11" t="s">
        <v>242</v>
      </c>
      <c r="E1879" s="11" t="n">
        <v>68</v>
      </c>
      <c r="F1879" s="11" t="n">
        <v>68</v>
      </c>
      <c r="G1879" s="11" t="n">
        <v>68</v>
      </c>
      <c r="H1879" s="11"/>
      <c r="I1879" s="11"/>
    </row>
    <row r="1880" customFormat="false" ht="28" hidden="false" customHeight="true" outlineLevel="0" collapsed="false">
      <c r="A1880" s="11" t="s">
        <v>243</v>
      </c>
      <c r="B1880" s="11" t="s">
        <v>243</v>
      </c>
      <c r="C1880" s="11" t="s">
        <v>243</v>
      </c>
      <c r="D1880" s="11" t="s">
        <v>243</v>
      </c>
      <c r="E1880" s="11" t="n">
        <v>6.5</v>
      </c>
      <c r="F1880" s="11" t="n">
        <v>6.5</v>
      </c>
      <c r="G1880" s="11" t="n">
        <v>6.5</v>
      </c>
      <c r="H1880" s="11"/>
      <c r="I1880" s="11"/>
    </row>
    <row r="1881" customFormat="false" ht="28" hidden="false" customHeight="true" outlineLevel="0" collapsed="false">
      <c r="A1881" s="11" t="s">
        <v>244</v>
      </c>
      <c r="B1881" s="11" t="s">
        <v>244</v>
      </c>
      <c r="C1881" s="11" t="s">
        <v>244</v>
      </c>
      <c r="D1881" s="11" t="s">
        <v>244</v>
      </c>
      <c r="E1881" s="11" t="n">
        <v>40</v>
      </c>
      <c r="F1881" s="11" t="n">
        <v>40</v>
      </c>
      <c r="G1881" s="11" t="n">
        <v>40</v>
      </c>
      <c r="H1881" s="11"/>
      <c r="I1881" s="11"/>
    </row>
    <row r="1882" customFormat="false" ht="28" hidden="false" customHeight="true" outlineLevel="0" collapsed="false">
      <c r="A1882" s="11" t="s">
        <v>245</v>
      </c>
      <c r="B1882" s="11" t="s">
        <v>245</v>
      </c>
      <c r="C1882" s="11" t="s">
        <v>245</v>
      </c>
      <c r="D1882" s="11" t="s">
        <v>245</v>
      </c>
      <c r="E1882" s="11" t="s">
        <v>569</v>
      </c>
      <c r="F1882" s="11" t="s">
        <v>569</v>
      </c>
      <c r="G1882" s="11" t="s">
        <v>569</v>
      </c>
      <c r="H1882" s="11"/>
      <c r="I1882" s="11"/>
    </row>
    <row r="1883" customFormat="false" ht="28" hidden="false" customHeight="true" outlineLevel="0" collapsed="false">
      <c r="A1883" s="11" t="s">
        <v>610</v>
      </c>
      <c r="B1883" s="11" t="s">
        <v>610</v>
      </c>
      <c r="C1883" s="11" t="s">
        <v>610</v>
      </c>
      <c r="D1883" s="11" t="s">
        <v>610</v>
      </c>
      <c r="E1883" s="11" t="s">
        <v>916</v>
      </c>
      <c r="F1883" s="11" t="s">
        <v>916</v>
      </c>
      <c r="G1883" s="11" t="s">
        <v>916</v>
      </c>
      <c r="H1883" s="11"/>
      <c r="I1883" s="11"/>
    </row>
    <row r="1884" customFormat="false" ht="27" hidden="false" customHeight="true" outlineLevel="0" collapsed="false">
      <c r="A1884" s="1"/>
      <c r="B1884" s="1"/>
      <c r="C1884" s="1"/>
      <c r="D1884" s="1"/>
      <c r="E1884" s="1"/>
      <c r="F1884" s="1"/>
      <c r="G1884" s="1"/>
      <c r="H1884" s="1"/>
      <c r="I1884" s="1"/>
    </row>
    <row r="1885" customFormat="false" ht="31" hidden="false" customHeight="true" outlineLevel="0" collapsed="false">
      <c r="A1885" s="10" t="s">
        <v>250</v>
      </c>
      <c r="B1885" s="10" t="s">
        <v>250</v>
      </c>
      <c r="C1885" s="10" t="s">
        <v>250</v>
      </c>
      <c r="D1885" s="10" t="s">
        <v>250</v>
      </c>
      <c r="E1885" s="10" t="s">
        <v>250</v>
      </c>
      <c r="F1885" s="10" t="s">
        <v>250</v>
      </c>
      <c r="G1885" s="10" t="s">
        <v>250</v>
      </c>
      <c r="H1885" s="10" t="s">
        <v>250</v>
      </c>
      <c r="I1885" s="3" t="str">
        <f aca="false">HYPERLINK("#'Главная'!A27","На главную")</f>
        <v>На главную</v>
      </c>
    </row>
    <row r="1886" customFormat="false" ht="34" hidden="false" customHeight="true" outlineLevel="0" collapsed="false">
      <c r="A1886" s="12" t="s">
        <v>251</v>
      </c>
      <c r="B1886" s="12" t="s">
        <v>251</v>
      </c>
      <c r="C1886" s="12" t="s">
        <v>251</v>
      </c>
      <c r="D1886" s="12" t="s">
        <v>252</v>
      </c>
      <c r="E1886" s="12" t="s">
        <v>252</v>
      </c>
      <c r="F1886" s="12" t="s">
        <v>252</v>
      </c>
      <c r="G1886" s="12" t="s">
        <v>253</v>
      </c>
      <c r="H1886" s="12" t="s">
        <v>254</v>
      </c>
      <c r="I1886" s="12" t="s">
        <v>254</v>
      </c>
    </row>
    <row r="1887" customFormat="false" ht="53" hidden="false" customHeight="true" outlineLevel="0" collapsed="false">
      <c r="A1887" s="1" t="s">
        <v>255</v>
      </c>
      <c r="B1887" s="1" t="s">
        <v>255</v>
      </c>
      <c r="C1887" s="1" t="s">
        <v>255</v>
      </c>
      <c r="D1887" s="1" t="s">
        <v>256</v>
      </c>
      <c r="E1887" s="1" t="s">
        <v>256</v>
      </c>
      <c r="F1887" s="1" t="s">
        <v>256</v>
      </c>
      <c r="G1887" s="1" t="s">
        <v>917</v>
      </c>
      <c r="H1887" s="1" t="s">
        <v>206</v>
      </c>
      <c r="I1887" s="1" t="s">
        <v>206</v>
      </c>
    </row>
    <row r="1888" customFormat="false" ht="53" hidden="false" customHeight="true" outlineLevel="0" collapsed="false">
      <c r="A1888" s="1" t="s">
        <v>255</v>
      </c>
      <c r="B1888" s="1" t="s">
        <v>255</v>
      </c>
      <c r="C1888" s="1" t="s">
        <v>255</v>
      </c>
      <c r="D1888" s="1" t="s">
        <v>258</v>
      </c>
      <c r="E1888" s="1" t="s">
        <v>258</v>
      </c>
      <c r="F1888" s="1" t="s">
        <v>258</v>
      </c>
      <c r="G1888" s="1" t="s">
        <v>918</v>
      </c>
      <c r="H1888" s="1" t="s">
        <v>206</v>
      </c>
      <c r="I1888" s="1" t="s">
        <v>206</v>
      </c>
    </row>
    <row r="1889" customFormat="false" ht="53" hidden="false" customHeight="true" outlineLevel="0" collapsed="false">
      <c r="A1889" s="1" t="s">
        <v>255</v>
      </c>
      <c r="B1889" s="1" t="s">
        <v>255</v>
      </c>
      <c r="C1889" s="1" t="s">
        <v>255</v>
      </c>
      <c r="D1889" s="1" t="s">
        <v>260</v>
      </c>
      <c r="E1889" s="1" t="s">
        <v>260</v>
      </c>
      <c r="F1889" s="1" t="s">
        <v>260</v>
      </c>
      <c r="G1889" s="1" t="s">
        <v>261</v>
      </c>
      <c r="H1889" s="1" t="s">
        <v>206</v>
      </c>
      <c r="I1889" s="1" t="s">
        <v>206</v>
      </c>
    </row>
    <row r="1890" customFormat="false" ht="53" hidden="false" customHeight="true" outlineLevel="0" collapsed="false">
      <c r="A1890" s="1" t="s">
        <v>262</v>
      </c>
      <c r="B1890" s="1" t="s">
        <v>262</v>
      </c>
      <c r="C1890" s="1" t="s">
        <v>262</v>
      </c>
      <c r="D1890" s="1" t="s">
        <v>256</v>
      </c>
      <c r="E1890" s="1" t="s">
        <v>256</v>
      </c>
      <c r="F1890" s="1" t="s">
        <v>256</v>
      </c>
      <c r="G1890" s="1" t="s">
        <v>919</v>
      </c>
      <c r="H1890" s="1" t="s">
        <v>206</v>
      </c>
      <c r="I1890" s="1" t="s">
        <v>206</v>
      </c>
    </row>
    <row r="1891" customFormat="false" ht="53" hidden="false" customHeight="true" outlineLevel="0" collapsed="false">
      <c r="A1891" s="1" t="s">
        <v>262</v>
      </c>
      <c r="B1891" s="1" t="s">
        <v>262</v>
      </c>
      <c r="C1891" s="1" t="s">
        <v>262</v>
      </c>
      <c r="D1891" s="1" t="s">
        <v>258</v>
      </c>
      <c r="E1891" s="1" t="s">
        <v>258</v>
      </c>
      <c r="F1891" s="1" t="s">
        <v>258</v>
      </c>
      <c r="G1891" s="1" t="s">
        <v>920</v>
      </c>
      <c r="H1891" s="1" t="s">
        <v>206</v>
      </c>
      <c r="I1891" s="1" t="s">
        <v>206</v>
      </c>
    </row>
    <row r="1892" customFormat="false" ht="53" hidden="false" customHeight="true" outlineLevel="0" collapsed="false">
      <c r="A1892" s="1" t="s">
        <v>262</v>
      </c>
      <c r="B1892" s="1" t="s">
        <v>262</v>
      </c>
      <c r="C1892" s="1" t="s">
        <v>262</v>
      </c>
      <c r="D1892" s="1" t="s">
        <v>260</v>
      </c>
      <c r="E1892" s="1" t="s">
        <v>260</v>
      </c>
      <c r="F1892" s="1" t="s">
        <v>260</v>
      </c>
      <c r="G1892" s="1" t="s">
        <v>265</v>
      </c>
      <c r="H1892" s="1" t="s">
        <v>206</v>
      </c>
      <c r="I1892" s="1" t="s">
        <v>206</v>
      </c>
    </row>
    <row r="1893" customFormat="false" ht="53" hidden="false" customHeight="true" outlineLevel="0" collapsed="false">
      <c r="A1893" s="1" t="s">
        <v>266</v>
      </c>
      <c r="B1893" s="1" t="s">
        <v>266</v>
      </c>
      <c r="C1893" s="1" t="s">
        <v>266</v>
      </c>
      <c r="D1893" s="1" t="s">
        <v>256</v>
      </c>
      <c r="E1893" s="1" t="s">
        <v>256</v>
      </c>
      <c r="F1893" s="1" t="s">
        <v>256</v>
      </c>
      <c r="G1893" s="1" t="s">
        <v>921</v>
      </c>
      <c r="H1893" s="1" t="s">
        <v>206</v>
      </c>
      <c r="I1893" s="1" t="s">
        <v>206</v>
      </c>
    </row>
    <row r="1894" customFormat="false" ht="53" hidden="false" customHeight="true" outlineLevel="0" collapsed="false">
      <c r="A1894" s="1" t="s">
        <v>266</v>
      </c>
      <c r="B1894" s="1" t="s">
        <v>266</v>
      </c>
      <c r="C1894" s="1" t="s">
        <v>266</v>
      </c>
      <c r="D1894" s="1" t="s">
        <v>258</v>
      </c>
      <c r="E1894" s="1" t="s">
        <v>258</v>
      </c>
      <c r="F1894" s="1" t="s">
        <v>258</v>
      </c>
      <c r="G1894" s="1" t="s">
        <v>922</v>
      </c>
      <c r="H1894" s="1" t="s">
        <v>206</v>
      </c>
      <c r="I1894" s="1" t="s">
        <v>206</v>
      </c>
    </row>
    <row r="1895" customFormat="false" ht="53" hidden="false" customHeight="true" outlineLevel="0" collapsed="false">
      <c r="A1895" s="1" t="s">
        <v>266</v>
      </c>
      <c r="B1895" s="1" t="s">
        <v>266</v>
      </c>
      <c r="C1895" s="1" t="s">
        <v>266</v>
      </c>
      <c r="D1895" s="1" t="s">
        <v>260</v>
      </c>
      <c r="E1895" s="1" t="s">
        <v>260</v>
      </c>
      <c r="F1895" s="1" t="s">
        <v>260</v>
      </c>
      <c r="G1895" s="1" t="s">
        <v>269</v>
      </c>
      <c r="H1895" s="1" t="s">
        <v>206</v>
      </c>
      <c r="I1895" s="1" t="s">
        <v>206</v>
      </c>
    </row>
    <row r="1896" customFormat="false" ht="53" hidden="false" customHeight="true" outlineLevel="0" collapsed="false">
      <c r="A1896" s="1" t="s">
        <v>270</v>
      </c>
      <c r="B1896" s="1" t="s">
        <v>270</v>
      </c>
      <c r="C1896" s="1" t="s">
        <v>270</v>
      </c>
      <c r="D1896" s="1" t="s">
        <v>256</v>
      </c>
      <c r="E1896" s="1" t="s">
        <v>256</v>
      </c>
      <c r="F1896" s="1" t="s">
        <v>256</v>
      </c>
      <c r="G1896" s="1" t="s">
        <v>923</v>
      </c>
      <c r="H1896" s="1" t="s">
        <v>206</v>
      </c>
      <c r="I1896" s="1" t="s">
        <v>206</v>
      </c>
    </row>
    <row r="1897" customFormat="false" ht="53" hidden="false" customHeight="true" outlineLevel="0" collapsed="false">
      <c r="A1897" s="1" t="s">
        <v>270</v>
      </c>
      <c r="B1897" s="1" t="s">
        <v>270</v>
      </c>
      <c r="C1897" s="1" t="s">
        <v>270</v>
      </c>
      <c r="D1897" s="1" t="s">
        <v>258</v>
      </c>
      <c r="E1897" s="1" t="s">
        <v>258</v>
      </c>
      <c r="F1897" s="1" t="s">
        <v>258</v>
      </c>
      <c r="G1897" s="1" t="s">
        <v>924</v>
      </c>
      <c r="H1897" s="1" t="s">
        <v>206</v>
      </c>
      <c r="I1897" s="1" t="s">
        <v>206</v>
      </c>
    </row>
    <row r="1898" customFormat="false" ht="53" hidden="false" customHeight="true" outlineLevel="0" collapsed="false">
      <c r="A1898" s="1" t="s">
        <v>270</v>
      </c>
      <c r="B1898" s="1" t="s">
        <v>270</v>
      </c>
      <c r="C1898" s="1" t="s">
        <v>270</v>
      </c>
      <c r="D1898" s="1" t="s">
        <v>260</v>
      </c>
      <c r="E1898" s="1" t="s">
        <v>260</v>
      </c>
      <c r="F1898" s="1" t="s">
        <v>260</v>
      </c>
      <c r="G1898" s="1" t="s">
        <v>273</v>
      </c>
      <c r="H1898" s="1" t="s">
        <v>206</v>
      </c>
      <c r="I1898" s="1" t="s">
        <v>206</v>
      </c>
    </row>
    <row r="1899" customFormat="false" ht="53" hidden="false" customHeight="true" outlineLevel="0" collapsed="false">
      <c r="A1899" s="1" t="s">
        <v>274</v>
      </c>
      <c r="B1899" s="1" t="s">
        <v>274</v>
      </c>
      <c r="C1899" s="1" t="s">
        <v>274</v>
      </c>
      <c r="D1899" s="1" t="s">
        <v>256</v>
      </c>
      <c r="E1899" s="1" t="s">
        <v>256</v>
      </c>
      <c r="F1899" s="1" t="s">
        <v>256</v>
      </c>
      <c r="G1899" s="1" t="s">
        <v>925</v>
      </c>
      <c r="H1899" s="1" t="s">
        <v>206</v>
      </c>
      <c r="I1899" s="1" t="s">
        <v>206</v>
      </c>
    </row>
    <row r="1900" customFormat="false" ht="53" hidden="false" customHeight="true" outlineLevel="0" collapsed="false">
      <c r="A1900" s="1" t="s">
        <v>274</v>
      </c>
      <c r="B1900" s="1" t="s">
        <v>274</v>
      </c>
      <c r="C1900" s="1" t="s">
        <v>274</v>
      </c>
      <c r="D1900" s="1" t="s">
        <v>258</v>
      </c>
      <c r="E1900" s="1" t="s">
        <v>258</v>
      </c>
      <c r="F1900" s="1" t="s">
        <v>258</v>
      </c>
      <c r="G1900" s="1" t="s">
        <v>926</v>
      </c>
      <c r="H1900" s="1" t="s">
        <v>206</v>
      </c>
      <c r="I1900" s="1" t="s">
        <v>206</v>
      </c>
    </row>
    <row r="1901" customFormat="false" ht="53" hidden="false" customHeight="true" outlineLevel="0" collapsed="false">
      <c r="A1901" s="1" t="s">
        <v>274</v>
      </c>
      <c r="B1901" s="1" t="s">
        <v>274</v>
      </c>
      <c r="C1901" s="1" t="s">
        <v>274</v>
      </c>
      <c r="D1901" s="1" t="s">
        <v>260</v>
      </c>
      <c r="E1901" s="1" t="s">
        <v>260</v>
      </c>
      <c r="F1901" s="1" t="s">
        <v>260</v>
      </c>
      <c r="G1901" s="1" t="s">
        <v>277</v>
      </c>
      <c r="H1901" s="1" t="s">
        <v>206</v>
      </c>
      <c r="I1901" s="1" t="s">
        <v>206</v>
      </c>
    </row>
    <row r="1902" customFormat="false" ht="53" hidden="false" customHeight="true" outlineLevel="0" collapsed="false">
      <c r="A1902" s="1" t="s">
        <v>278</v>
      </c>
      <c r="B1902" s="1" t="s">
        <v>278</v>
      </c>
      <c r="C1902" s="1" t="s">
        <v>278</v>
      </c>
      <c r="D1902" s="1" t="s">
        <v>256</v>
      </c>
      <c r="E1902" s="1" t="s">
        <v>256</v>
      </c>
      <c r="F1902" s="1" t="s">
        <v>256</v>
      </c>
      <c r="G1902" s="1" t="s">
        <v>927</v>
      </c>
      <c r="H1902" s="1" t="s">
        <v>206</v>
      </c>
      <c r="I1902" s="1" t="s">
        <v>206</v>
      </c>
    </row>
    <row r="1903" customFormat="false" ht="53" hidden="false" customHeight="true" outlineLevel="0" collapsed="false">
      <c r="A1903" s="1" t="s">
        <v>278</v>
      </c>
      <c r="B1903" s="1" t="s">
        <v>278</v>
      </c>
      <c r="C1903" s="1" t="s">
        <v>278</v>
      </c>
      <c r="D1903" s="1" t="s">
        <v>258</v>
      </c>
      <c r="E1903" s="1" t="s">
        <v>258</v>
      </c>
      <c r="F1903" s="1" t="s">
        <v>258</v>
      </c>
      <c r="G1903" s="1" t="s">
        <v>928</v>
      </c>
      <c r="H1903" s="1" t="s">
        <v>206</v>
      </c>
      <c r="I1903" s="1" t="s">
        <v>206</v>
      </c>
    </row>
    <row r="1904" customFormat="false" ht="53" hidden="false" customHeight="true" outlineLevel="0" collapsed="false">
      <c r="A1904" s="1" t="s">
        <v>278</v>
      </c>
      <c r="B1904" s="1" t="s">
        <v>278</v>
      </c>
      <c r="C1904" s="1" t="s">
        <v>278</v>
      </c>
      <c r="D1904" s="1" t="s">
        <v>260</v>
      </c>
      <c r="E1904" s="1" t="s">
        <v>260</v>
      </c>
      <c r="F1904" s="1" t="s">
        <v>260</v>
      </c>
      <c r="G1904" s="1" t="s">
        <v>281</v>
      </c>
      <c r="H1904" s="1" t="s">
        <v>206</v>
      </c>
      <c r="I1904" s="1" t="s">
        <v>206</v>
      </c>
    </row>
    <row r="1905" customFormat="false" ht="53" hidden="false" customHeight="true" outlineLevel="0" collapsed="false">
      <c r="A1905" s="1" t="s">
        <v>282</v>
      </c>
      <c r="B1905" s="1" t="s">
        <v>282</v>
      </c>
      <c r="C1905" s="1" t="s">
        <v>282</v>
      </c>
      <c r="D1905" s="1" t="s">
        <v>256</v>
      </c>
      <c r="E1905" s="1" t="s">
        <v>256</v>
      </c>
      <c r="F1905" s="1" t="s">
        <v>256</v>
      </c>
      <c r="G1905" s="1" t="s">
        <v>929</v>
      </c>
      <c r="H1905" s="1" t="s">
        <v>206</v>
      </c>
      <c r="I1905" s="1" t="s">
        <v>206</v>
      </c>
    </row>
    <row r="1906" customFormat="false" ht="53" hidden="false" customHeight="true" outlineLevel="0" collapsed="false">
      <c r="A1906" s="1" t="s">
        <v>282</v>
      </c>
      <c r="B1906" s="1" t="s">
        <v>282</v>
      </c>
      <c r="C1906" s="1" t="s">
        <v>282</v>
      </c>
      <c r="D1906" s="1" t="s">
        <v>258</v>
      </c>
      <c r="E1906" s="1" t="s">
        <v>258</v>
      </c>
      <c r="F1906" s="1" t="s">
        <v>258</v>
      </c>
      <c r="G1906" s="1" t="s">
        <v>930</v>
      </c>
      <c r="H1906" s="1" t="s">
        <v>206</v>
      </c>
      <c r="I1906" s="1" t="s">
        <v>206</v>
      </c>
    </row>
    <row r="1907" customFormat="false" ht="53" hidden="false" customHeight="true" outlineLevel="0" collapsed="false">
      <c r="A1907" s="1" t="s">
        <v>282</v>
      </c>
      <c r="B1907" s="1" t="s">
        <v>282</v>
      </c>
      <c r="C1907" s="1" t="s">
        <v>282</v>
      </c>
      <c r="D1907" s="1" t="s">
        <v>260</v>
      </c>
      <c r="E1907" s="1" t="s">
        <v>260</v>
      </c>
      <c r="F1907" s="1" t="s">
        <v>260</v>
      </c>
      <c r="G1907" s="1" t="s">
        <v>285</v>
      </c>
      <c r="H1907" s="1" t="s">
        <v>206</v>
      </c>
      <c r="I1907" s="1" t="s">
        <v>206</v>
      </c>
    </row>
    <row r="1908" customFormat="false" ht="53" hidden="false" customHeight="true" outlineLevel="0" collapsed="false">
      <c r="A1908" s="1" t="s">
        <v>286</v>
      </c>
      <c r="B1908" s="1" t="s">
        <v>286</v>
      </c>
      <c r="C1908" s="1" t="s">
        <v>286</v>
      </c>
      <c r="D1908" s="1" t="s">
        <v>256</v>
      </c>
      <c r="E1908" s="1" t="s">
        <v>256</v>
      </c>
      <c r="F1908" s="1" t="s">
        <v>256</v>
      </c>
      <c r="G1908" s="1" t="s">
        <v>931</v>
      </c>
      <c r="H1908" s="1" t="s">
        <v>206</v>
      </c>
      <c r="I1908" s="1" t="s">
        <v>206</v>
      </c>
    </row>
    <row r="1909" customFormat="false" ht="53" hidden="false" customHeight="true" outlineLevel="0" collapsed="false">
      <c r="A1909" s="1" t="s">
        <v>286</v>
      </c>
      <c r="B1909" s="1" t="s">
        <v>286</v>
      </c>
      <c r="C1909" s="1" t="s">
        <v>286</v>
      </c>
      <c r="D1909" s="1" t="s">
        <v>258</v>
      </c>
      <c r="E1909" s="1" t="s">
        <v>258</v>
      </c>
      <c r="F1909" s="1" t="s">
        <v>258</v>
      </c>
      <c r="G1909" s="1" t="s">
        <v>932</v>
      </c>
      <c r="H1909" s="1" t="s">
        <v>206</v>
      </c>
      <c r="I1909" s="1" t="s">
        <v>206</v>
      </c>
    </row>
    <row r="1910" customFormat="false" ht="53" hidden="false" customHeight="true" outlineLevel="0" collapsed="false">
      <c r="A1910" s="1" t="s">
        <v>286</v>
      </c>
      <c r="B1910" s="1" t="s">
        <v>286</v>
      </c>
      <c r="C1910" s="1" t="s">
        <v>286</v>
      </c>
      <c r="D1910" s="1" t="s">
        <v>260</v>
      </c>
      <c r="E1910" s="1" t="s">
        <v>260</v>
      </c>
      <c r="F1910" s="1" t="s">
        <v>260</v>
      </c>
      <c r="G1910" s="1" t="s">
        <v>289</v>
      </c>
      <c r="H1910" s="1" t="s">
        <v>206</v>
      </c>
      <c r="I1910" s="1" t="s">
        <v>206</v>
      </c>
    </row>
    <row r="1911" customFormat="false" ht="53" hidden="false" customHeight="true" outlineLevel="0" collapsed="false">
      <c r="A1911" s="1" t="s">
        <v>290</v>
      </c>
      <c r="B1911" s="1" t="s">
        <v>290</v>
      </c>
      <c r="C1911" s="1" t="s">
        <v>290</v>
      </c>
      <c r="D1911" s="1" t="s">
        <v>256</v>
      </c>
      <c r="E1911" s="1" t="s">
        <v>256</v>
      </c>
      <c r="F1911" s="1" t="s">
        <v>256</v>
      </c>
      <c r="G1911" s="1" t="s">
        <v>933</v>
      </c>
      <c r="H1911" s="1" t="s">
        <v>206</v>
      </c>
      <c r="I1911" s="1" t="s">
        <v>206</v>
      </c>
    </row>
    <row r="1912" customFormat="false" ht="53" hidden="false" customHeight="true" outlineLevel="0" collapsed="false">
      <c r="A1912" s="1" t="s">
        <v>290</v>
      </c>
      <c r="B1912" s="1" t="s">
        <v>290</v>
      </c>
      <c r="C1912" s="1" t="s">
        <v>290</v>
      </c>
      <c r="D1912" s="1" t="s">
        <v>292</v>
      </c>
      <c r="E1912" s="1" t="s">
        <v>292</v>
      </c>
      <c r="F1912" s="1" t="s">
        <v>292</v>
      </c>
      <c r="G1912" s="1" t="s">
        <v>934</v>
      </c>
      <c r="H1912" s="1" t="s">
        <v>206</v>
      </c>
      <c r="I1912" s="1" t="s">
        <v>206</v>
      </c>
    </row>
    <row r="1913" customFormat="false" ht="53" hidden="false" customHeight="true" outlineLevel="0" collapsed="false">
      <c r="A1913" s="1" t="s">
        <v>290</v>
      </c>
      <c r="B1913" s="1" t="s">
        <v>290</v>
      </c>
      <c r="C1913" s="1" t="s">
        <v>290</v>
      </c>
      <c r="D1913" s="1" t="s">
        <v>294</v>
      </c>
      <c r="E1913" s="1" t="s">
        <v>294</v>
      </c>
      <c r="F1913" s="1" t="s">
        <v>294</v>
      </c>
      <c r="G1913" s="1" t="s">
        <v>595</v>
      </c>
      <c r="H1913" s="1" t="s">
        <v>206</v>
      </c>
      <c r="I1913" s="1" t="s">
        <v>206</v>
      </c>
    </row>
    <row r="1914" customFormat="false" ht="53" hidden="false" customHeight="true" outlineLevel="0" collapsed="false">
      <c r="A1914" s="1" t="s">
        <v>296</v>
      </c>
      <c r="B1914" s="1" t="s">
        <v>296</v>
      </c>
      <c r="C1914" s="1" t="s">
        <v>296</v>
      </c>
      <c r="D1914" s="1" t="s">
        <v>256</v>
      </c>
      <c r="E1914" s="1" t="s">
        <v>256</v>
      </c>
      <c r="F1914" s="1" t="s">
        <v>256</v>
      </c>
      <c r="G1914" s="1" t="s">
        <v>905</v>
      </c>
      <c r="H1914" s="1" t="s">
        <v>206</v>
      </c>
      <c r="I1914" s="1" t="s">
        <v>206</v>
      </c>
    </row>
    <row r="1915" customFormat="false" ht="53" hidden="false" customHeight="true" outlineLevel="0" collapsed="false">
      <c r="A1915" s="1" t="s">
        <v>296</v>
      </c>
      <c r="B1915" s="1" t="s">
        <v>296</v>
      </c>
      <c r="C1915" s="1" t="s">
        <v>296</v>
      </c>
      <c r="D1915" s="1" t="s">
        <v>258</v>
      </c>
      <c r="E1915" s="1" t="s">
        <v>258</v>
      </c>
      <c r="F1915" s="1" t="s">
        <v>258</v>
      </c>
      <c r="G1915" s="1" t="s">
        <v>906</v>
      </c>
      <c r="H1915" s="1" t="s">
        <v>206</v>
      </c>
      <c r="I1915" s="1" t="s">
        <v>206</v>
      </c>
    </row>
    <row r="1916" customFormat="false" ht="53" hidden="false" customHeight="true" outlineLevel="0" collapsed="false">
      <c r="A1916" s="1" t="s">
        <v>296</v>
      </c>
      <c r="B1916" s="1" t="s">
        <v>296</v>
      </c>
      <c r="C1916" s="1" t="s">
        <v>296</v>
      </c>
      <c r="D1916" s="1" t="s">
        <v>260</v>
      </c>
      <c r="E1916" s="1" t="s">
        <v>260</v>
      </c>
      <c r="F1916" s="1" t="s">
        <v>260</v>
      </c>
      <c r="G1916" s="1" t="s">
        <v>907</v>
      </c>
      <c r="H1916" s="1" t="s">
        <v>206</v>
      </c>
      <c r="I1916" s="1" t="s">
        <v>206</v>
      </c>
    </row>
    <row r="1917" customFormat="false" ht="53" hidden="false" customHeight="true" outlineLevel="0" collapsed="false">
      <c r="A1917" s="1" t="s">
        <v>300</v>
      </c>
      <c r="B1917" s="1" t="s">
        <v>300</v>
      </c>
      <c r="C1917" s="1" t="s">
        <v>300</v>
      </c>
      <c r="D1917" s="1" t="s">
        <v>256</v>
      </c>
      <c r="E1917" s="1" t="s">
        <v>256</v>
      </c>
      <c r="F1917" s="1" t="s">
        <v>256</v>
      </c>
      <c r="G1917" s="1" t="s">
        <v>935</v>
      </c>
      <c r="H1917" s="1" t="s">
        <v>206</v>
      </c>
      <c r="I1917" s="1" t="s">
        <v>206</v>
      </c>
    </row>
    <row r="1918" customFormat="false" ht="53" hidden="false" customHeight="true" outlineLevel="0" collapsed="false">
      <c r="A1918" s="1" t="s">
        <v>300</v>
      </c>
      <c r="B1918" s="1" t="s">
        <v>300</v>
      </c>
      <c r="C1918" s="1" t="s">
        <v>300</v>
      </c>
      <c r="D1918" s="1" t="s">
        <v>258</v>
      </c>
      <c r="E1918" s="1" t="s">
        <v>258</v>
      </c>
      <c r="F1918" s="1" t="s">
        <v>258</v>
      </c>
      <c r="G1918" s="1" t="s">
        <v>909</v>
      </c>
      <c r="H1918" s="1" t="s">
        <v>206</v>
      </c>
      <c r="I1918" s="1" t="s">
        <v>206</v>
      </c>
    </row>
    <row r="1919" customFormat="false" ht="53" hidden="false" customHeight="true" outlineLevel="0" collapsed="false">
      <c r="A1919" s="1" t="s">
        <v>300</v>
      </c>
      <c r="B1919" s="1" t="s">
        <v>300</v>
      </c>
      <c r="C1919" s="1" t="s">
        <v>300</v>
      </c>
      <c r="D1919" s="1" t="s">
        <v>260</v>
      </c>
      <c r="E1919" s="1" t="s">
        <v>260</v>
      </c>
      <c r="F1919" s="1" t="s">
        <v>260</v>
      </c>
      <c r="G1919" s="1" t="s">
        <v>936</v>
      </c>
      <c r="H1919" s="1" t="s">
        <v>206</v>
      </c>
      <c r="I1919" s="1" t="s">
        <v>206</v>
      </c>
    </row>
    <row r="1920" customFormat="false" ht="27" hidden="false" customHeight="true" outlineLevel="0" collapsed="false">
      <c r="A1920" s="1"/>
      <c r="B1920" s="1"/>
      <c r="C1920" s="1"/>
      <c r="D1920" s="1"/>
      <c r="E1920" s="1"/>
      <c r="F1920" s="1"/>
      <c r="G1920" s="1"/>
      <c r="H1920" s="1"/>
      <c r="I1920" s="1"/>
    </row>
    <row r="1921" customFormat="false" ht="31" hidden="false" customHeight="true" outlineLevel="0" collapsed="false">
      <c r="A1921" s="10" t="s">
        <v>304</v>
      </c>
      <c r="B1921" s="10" t="s">
        <v>304</v>
      </c>
      <c r="C1921" s="10" t="s">
        <v>304</v>
      </c>
      <c r="D1921" s="10" t="s">
        <v>304</v>
      </c>
      <c r="E1921" s="10" t="s">
        <v>304</v>
      </c>
      <c r="F1921" s="10" t="s">
        <v>304</v>
      </c>
      <c r="G1921" s="10" t="s">
        <v>304</v>
      </c>
      <c r="H1921" s="10" t="s">
        <v>304</v>
      </c>
      <c r="I1921" s="1"/>
    </row>
    <row r="1922" customFormat="false" ht="31" hidden="false" customHeight="true" outlineLevel="0" collapsed="false">
      <c r="A1922" s="10" t="s">
        <v>937</v>
      </c>
      <c r="B1922" s="10" t="s">
        <v>937</v>
      </c>
      <c r="C1922" s="10" t="s">
        <v>937</v>
      </c>
      <c r="D1922" s="10" t="s">
        <v>937</v>
      </c>
      <c r="E1922" s="10" t="s">
        <v>937</v>
      </c>
      <c r="F1922" s="10" t="s">
        <v>937</v>
      </c>
      <c r="G1922" s="10" t="s">
        <v>937</v>
      </c>
      <c r="H1922" s="10" t="s">
        <v>937</v>
      </c>
      <c r="I1922" s="3" t="str">
        <f aca="false">HYPERLINK("#'Главная'!A27","На главную")</f>
        <v>На главную</v>
      </c>
    </row>
    <row r="1923" customFormat="false" ht="28" hidden="false" customHeight="true" outlineLevel="0" collapsed="false">
      <c r="A1923" s="4" t="s">
        <v>666</v>
      </c>
      <c r="B1923" s="4" t="s">
        <v>666</v>
      </c>
      <c r="C1923" s="4" t="s">
        <v>666</v>
      </c>
      <c r="D1923" s="4" t="s">
        <v>666</v>
      </c>
      <c r="E1923" s="4" t="s">
        <v>666</v>
      </c>
      <c r="F1923" s="4" t="s">
        <v>666</v>
      </c>
      <c r="G1923" s="4" t="s">
        <v>666</v>
      </c>
      <c r="H1923" s="4" t="s">
        <v>666</v>
      </c>
      <c r="I1923" s="4" t="s">
        <v>666</v>
      </c>
    </row>
    <row r="1924" customFormat="false" ht="43" hidden="false" customHeight="true" outlineLevel="0" collapsed="false">
      <c r="A1924" s="5" t="s">
        <v>667</v>
      </c>
      <c r="B1924" s="5" t="s">
        <v>668</v>
      </c>
      <c r="C1924" s="5" t="s">
        <v>5</v>
      </c>
      <c r="D1924" s="5" t="s">
        <v>669</v>
      </c>
      <c r="E1924" s="5" t="s">
        <v>670</v>
      </c>
      <c r="F1924" s="5" t="s">
        <v>671</v>
      </c>
      <c r="G1924" s="5" t="s">
        <v>672</v>
      </c>
      <c r="H1924" s="5" t="s">
        <v>673</v>
      </c>
      <c r="I1924" s="5" t="s">
        <v>674</v>
      </c>
    </row>
    <row r="1925" customFormat="false" ht="42" hidden="false" customHeight="true" outlineLevel="0" collapsed="false">
      <c r="A1925" s="1" t="n">
        <v>-35</v>
      </c>
      <c r="B1925" s="1" t="n">
        <v>35</v>
      </c>
      <c r="C1925" s="9" t="n">
        <v>18.2652</v>
      </c>
      <c r="D1925" s="9" t="n">
        <v>9.82</v>
      </c>
      <c r="E1925" s="9" t="n">
        <v>1.86</v>
      </c>
      <c r="F1925" s="9" t="n">
        <f aca="false">IF(OR(C1925="",D1925="",D1925=0),"",C1925/D1925)</f>
        <v>1.86</v>
      </c>
      <c r="G1925" s="9" t="n">
        <f aca="false">IF(OR(F1925="",E1925=""),"",F1925-E1925)</f>
        <v>-2.22044604925031E-016</v>
      </c>
      <c r="H1925" s="1" t="s">
        <v>675</v>
      </c>
      <c r="I1925" s="1"/>
    </row>
    <row r="1926" customFormat="false" ht="42" hidden="false" customHeight="true" outlineLevel="0" collapsed="false">
      <c r="A1926" s="1" t="n">
        <v>-30</v>
      </c>
      <c r="B1926" s="1" t="n">
        <v>35</v>
      </c>
      <c r="C1926" s="9" t="n">
        <v>20.1925</v>
      </c>
      <c r="D1926" s="9" t="n">
        <v>9.85</v>
      </c>
      <c r="E1926" s="9" t="n">
        <v>2.05</v>
      </c>
      <c r="F1926" s="9" t="n">
        <f aca="false">IF(OR(C1926="",D1926="",D1926=0),"",C1926/D1926)</f>
        <v>2.05</v>
      </c>
      <c r="G1926" s="9" t="n">
        <f aca="false">IF(OR(F1926="",E1926=""),"",F1926-E1926)</f>
        <v>0</v>
      </c>
      <c r="H1926" s="1" t="s">
        <v>675</v>
      </c>
      <c r="I1926" s="1"/>
    </row>
    <row r="1927" customFormat="false" ht="42" hidden="false" customHeight="true" outlineLevel="0" collapsed="false">
      <c r="A1927" s="1" t="n">
        <v>-25</v>
      </c>
      <c r="B1927" s="1" t="n">
        <v>35</v>
      </c>
      <c r="C1927" s="9" t="n">
        <v>21.8526</v>
      </c>
      <c r="D1927" s="9" t="n">
        <v>9.91137518142235</v>
      </c>
      <c r="E1927" s="9" t="n">
        <v>2.2048</v>
      </c>
      <c r="F1927" s="9" t="n">
        <f aca="false">IF(OR(C1927="",D1927="",D1927=0),"",C1927/D1927)</f>
        <v>2.2048</v>
      </c>
      <c r="G1927" s="9" t="n">
        <f aca="false">IF(OR(F1927="",E1927=""),"",F1927-E1927)</f>
        <v>0</v>
      </c>
      <c r="H1927" s="1" t="s">
        <v>675</v>
      </c>
      <c r="I1927" s="1"/>
    </row>
    <row r="1928" customFormat="false" ht="42" hidden="false" customHeight="true" outlineLevel="0" collapsed="false">
      <c r="A1928" s="1" t="n">
        <v>-20</v>
      </c>
      <c r="B1928" s="1" t="n">
        <v>35</v>
      </c>
      <c r="C1928" s="9" t="n">
        <v>24.48624</v>
      </c>
      <c r="D1928" s="9" t="n">
        <v>9.93437195715677</v>
      </c>
      <c r="E1928" s="9" t="n">
        <v>2.4648</v>
      </c>
      <c r="F1928" s="9" t="n">
        <f aca="false">IF(OR(C1928="",D1928="",D1928=0),"",C1928/D1928)</f>
        <v>2.4648</v>
      </c>
      <c r="G1928" s="9" t="n">
        <f aca="false">IF(OR(F1928="",E1928=""),"",F1928-E1928)</f>
        <v>0</v>
      </c>
      <c r="H1928" s="1" t="s">
        <v>675</v>
      </c>
      <c r="I1928" s="1"/>
    </row>
    <row r="1929" customFormat="false" ht="42" hidden="false" customHeight="true" outlineLevel="0" collapsed="false">
      <c r="A1929" s="1" t="n">
        <v>-15</v>
      </c>
      <c r="B1929" s="1" t="n">
        <v>35</v>
      </c>
      <c r="C1929" s="9" t="n">
        <v>26.51872</v>
      </c>
      <c r="D1929" s="9" t="n">
        <v>9.72949809216319</v>
      </c>
      <c r="E1929" s="9" t="n">
        <v>2.7256</v>
      </c>
      <c r="F1929" s="9" t="n">
        <f aca="false">IF(OR(C1929="",D1929="",D1929=0),"",C1929/D1929)</f>
        <v>2.7256</v>
      </c>
      <c r="G1929" s="9" t="n">
        <f aca="false">IF(OR(F1929="",E1929=""),"",F1929-E1929)</f>
        <v>0</v>
      </c>
      <c r="H1929" s="1" t="s">
        <v>675</v>
      </c>
      <c r="I1929" s="1"/>
    </row>
    <row r="1930" customFormat="false" ht="42" hidden="false" customHeight="true" outlineLevel="0" collapsed="false">
      <c r="A1930" s="1" t="n">
        <v>-10</v>
      </c>
      <c r="B1930" s="1" t="n">
        <v>35</v>
      </c>
      <c r="C1930" s="9" t="n">
        <v>28.669</v>
      </c>
      <c r="D1930" s="9" t="n">
        <v>9.71830508474576</v>
      </c>
      <c r="E1930" s="9" t="n">
        <v>2.95</v>
      </c>
      <c r="F1930" s="9" t="n">
        <f aca="false">IF(OR(C1930="",D1930="",D1930=0),"",C1930/D1930)</f>
        <v>2.95</v>
      </c>
      <c r="G1930" s="9" t="n">
        <f aca="false">IF(OR(F1930="",E1930=""),"",F1930-E1930)</f>
        <v>0</v>
      </c>
      <c r="H1930" s="1" t="s">
        <v>675</v>
      </c>
      <c r="I1930" s="1"/>
    </row>
    <row r="1931" customFormat="false" ht="42" hidden="false" customHeight="true" outlineLevel="0" collapsed="false">
      <c r="A1931" s="1" t="n">
        <v>-5</v>
      </c>
      <c r="B1931" s="1" t="n">
        <v>35</v>
      </c>
      <c r="C1931" s="9" t="n">
        <v>31.8936</v>
      </c>
      <c r="D1931" s="9" t="n">
        <v>9.64368650217707</v>
      </c>
      <c r="E1931" s="9" t="n">
        <v>3.3072</v>
      </c>
      <c r="F1931" s="9" t="n">
        <f aca="false">IF(OR(C1931="",D1931="",D1931=0),"",C1931/D1931)</f>
        <v>3.3072</v>
      </c>
      <c r="G1931" s="9" t="n">
        <f aca="false">IF(OR(F1931="",E1931=""),"",F1931-E1931)</f>
        <v>0</v>
      </c>
      <c r="H1931" s="1" t="s">
        <v>675</v>
      </c>
      <c r="I1931" s="1"/>
    </row>
    <row r="1932" customFormat="false" ht="42" hidden="false" customHeight="true" outlineLevel="0" collapsed="false">
      <c r="A1932" s="1" t="n">
        <v>0</v>
      </c>
      <c r="B1932" s="1" t="n">
        <v>35</v>
      </c>
      <c r="C1932" s="9" t="n">
        <v>36.4972</v>
      </c>
      <c r="D1932" s="9" t="n">
        <v>9.55424083769633</v>
      </c>
      <c r="E1932" s="9" t="n">
        <v>3.82</v>
      </c>
      <c r="F1932" s="9" t="n">
        <f aca="false">IF(OR(C1932="",D1932="",D1932=0),"",C1932/D1932)</f>
        <v>3.82</v>
      </c>
      <c r="G1932" s="9" t="n">
        <f aca="false">IF(OR(F1932="",E1932=""),"",F1932-E1932)</f>
        <v>0</v>
      </c>
      <c r="H1932" s="1" t="s">
        <v>675</v>
      </c>
      <c r="I1932" s="1"/>
    </row>
    <row r="1933" customFormat="false" ht="42" hidden="false" customHeight="true" outlineLevel="0" collapsed="false">
      <c r="A1933" s="1" t="n">
        <v>5</v>
      </c>
      <c r="B1933" s="1" t="n">
        <v>35</v>
      </c>
      <c r="C1933" s="9" t="n">
        <v>43.247368</v>
      </c>
      <c r="D1933" s="9" t="n">
        <v>9.56630861794373</v>
      </c>
      <c r="E1933" s="9" t="n">
        <v>4.5208</v>
      </c>
      <c r="F1933" s="9" t="n">
        <f aca="false">IF(OR(C1933="",D1933="",D1933=0),"",C1933/D1933)</f>
        <v>4.5208</v>
      </c>
      <c r="G1933" s="9" t="n">
        <f aca="false">IF(OR(F1933="",E1933=""),"",F1933-E1933)</f>
        <v>0</v>
      </c>
      <c r="H1933" s="1" t="s">
        <v>675</v>
      </c>
      <c r="I1933" s="1"/>
    </row>
    <row r="1934" customFormat="false" ht="42" hidden="false" customHeight="true" outlineLevel="0" collapsed="false">
      <c r="A1934" s="1" t="n">
        <v>10</v>
      </c>
      <c r="B1934" s="1" t="n">
        <v>35</v>
      </c>
      <c r="C1934" s="9" t="n">
        <v>47.399996</v>
      </c>
      <c r="D1934" s="9" t="n">
        <v>9.85119211904564</v>
      </c>
      <c r="E1934" s="9" t="n">
        <v>4.8116</v>
      </c>
      <c r="F1934" s="9" t="n">
        <f aca="false">IF(OR(C1934="",D1934="",D1934=0),"",C1934/D1934)</f>
        <v>4.8116</v>
      </c>
      <c r="G1934" s="9" t="n">
        <f aca="false">IF(OR(F1934="",E1934=""),"",F1934-E1934)</f>
        <v>0</v>
      </c>
      <c r="H1934" s="1" t="s">
        <v>675</v>
      </c>
      <c r="I1934" s="1"/>
    </row>
    <row r="1935" customFormat="false" ht="42" hidden="false" customHeight="true" outlineLevel="0" collapsed="false">
      <c r="A1935" s="1" t="n">
        <v>15</v>
      </c>
      <c r="B1935" s="1" t="n">
        <v>35</v>
      </c>
      <c r="C1935" s="9" t="n">
        <v>49.30308</v>
      </c>
      <c r="D1935" s="9" t="n">
        <v>9.90499035679846</v>
      </c>
      <c r="E1935" s="9" t="n">
        <v>4.9776</v>
      </c>
      <c r="F1935" s="9" t="n">
        <f aca="false">IF(OR(C1935="",D1935="",D1935=0),"",C1935/D1935)</f>
        <v>4.9776</v>
      </c>
      <c r="G1935" s="9" t="n">
        <f aca="false">IF(OR(F1935="",E1935=""),"",F1935-E1935)</f>
        <v>0</v>
      </c>
      <c r="H1935" s="1" t="s">
        <v>675</v>
      </c>
      <c r="I1935" s="1"/>
    </row>
    <row r="1936" customFormat="false" ht="42" hidden="false" customHeight="true" outlineLevel="0" collapsed="false">
      <c r="A1936" s="1" t="n">
        <v>20</v>
      </c>
      <c r="B1936" s="1" t="n">
        <v>35</v>
      </c>
      <c r="C1936" s="9" t="n">
        <v>51.6514</v>
      </c>
      <c r="D1936" s="9" t="n">
        <v>10.1</v>
      </c>
      <c r="E1936" s="9" t="n">
        <v>5.114</v>
      </c>
      <c r="F1936" s="9" t="n">
        <f aca="false">IF(OR(C1936="",D1936="",D1936=0),"",C1936/D1936)</f>
        <v>5.114</v>
      </c>
      <c r="G1936" s="9" t="n">
        <f aca="false">IF(OR(F1936="",E1936=""),"",F1936-E1936)</f>
        <v>0</v>
      </c>
      <c r="H1936" s="1" t="s">
        <v>675</v>
      </c>
      <c r="I1936" s="1"/>
    </row>
    <row r="1937" customFormat="false" ht="42" hidden="false" customHeight="true" outlineLevel="0" collapsed="false">
      <c r="A1937" s="1" t="n">
        <v>-35</v>
      </c>
      <c r="B1937" s="1" t="n">
        <v>45</v>
      </c>
      <c r="C1937" s="9" t="n">
        <v>19.31</v>
      </c>
      <c r="D1937" s="9" t="n">
        <v>13.3172413793103</v>
      </c>
      <c r="E1937" s="9" t="n">
        <v>1.45</v>
      </c>
      <c r="F1937" s="9" t="n">
        <f aca="false">IF(OR(C1937="",D1937="",D1937=0),"",C1937/D1937)</f>
        <v>1.45</v>
      </c>
      <c r="G1937" s="9" t="n">
        <f aca="false">IF(OR(F1937="",E1937=""),"",F1937-E1937)</f>
        <v>0</v>
      </c>
      <c r="H1937" s="1" t="s">
        <v>675</v>
      </c>
      <c r="I1937" s="1"/>
    </row>
    <row r="1938" customFormat="false" ht="42" hidden="false" customHeight="true" outlineLevel="0" collapsed="false">
      <c r="A1938" s="1" t="n">
        <v>-30</v>
      </c>
      <c r="B1938" s="1" t="n">
        <v>45</v>
      </c>
      <c r="C1938" s="9" t="n">
        <v>21.18</v>
      </c>
      <c r="D1938" s="9" t="n">
        <v>12.7590361445783</v>
      </c>
      <c r="E1938" s="9" t="n">
        <v>1.66</v>
      </c>
      <c r="F1938" s="9" t="n">
        <f aca="false">IF(OR(C1938="",D1938="",D1938=0),"",C1938/D1938)</f>
        <v>1.66</v>
      </c>
      <c r="G1938" s="9" t="n">
        <f aca="false">IF(OR(F1938="",E1938=""),"",F1938-E1938)</f>
        <v>0</v>
      </c>
      <c r="H1938" s="1" t="s">
        <v>675</v>
      </c>
      <c r="I1938" s="1"/>
    </row>
    <row r="1939" customFormat="false" ht="42" hidden="false" customHeight="true" outlineLevel="0" collapsed="false">
      <c r="A1939" s="1" t="n">
        <v>-25</v>
      </c>
      <c r="B1939" s="1" t="n">
        <v>45</v>
      </c>
      <c r="C1939" s="9" t="n">
        <v>22.83</v>
      </c>
      <c r="D1939" s="9" t="n">
        <v>12.3538961038961</v>
      </c>
      <c r="E1939" s="9" t="n">
        <v>1.848</v>
      </c>
      <c r="F1939" s="9" t="n">
        <f aca="false">IF(OR(C1939="",D1939="",D1939=0),"",C1939/D1939)</f>
        <v>1.848</v>
      </c>
      <c r="G1939" s="9" t="n">
        <f aca="false">IF(OR(F1939="",E1939=""),"",F1939-E1939)</f>
        <v>0</v>
      </c>
      <c r="H1939" s="1" t="s">
        <v>675</v>
      </c>
      <c r="I1939" s="1"/>
    </row>
    <row r="1940" customFormat="false" ht="42" hidden="false" customHeight="true" outlineLevel="0" collapsed="false">
      <c r="A1940" s="1" t="n">
        <v>-20</v>
      </c>
      <c r="B1940" s="1" t="n">
        <v>45</v>
      </c>
      <c r="C1940" s="9" t="n">
        <v>25.16</v>
      </c>
      <c r="D1940" s="9" t="n">
        <v>12.163403432439</v>
      </c>
      <c r="E1940" s="9" t="n">
        <v>2.0685</v>
      </c>
      <c r="F1940" s="9" t="n">
        <f aca="false">IF(OR(C1940="",D1940="",D1940=0),"",C1940/D1940)</f>
        <v>2.0685</v>
      </c>
      <c r="G1940" s="9" t="n">
        <f aca="false">IF(OR(F1940="",E1940=""),"",F1940-E1940)</f>
        <v>0</v>
      </c>
      <c r="H1940" s="1" t="s">
        <v>675</v>
      </c>
      <c r="I1940" s="1"/>
    </row>
    <row r="1941" customFormat="false" ht="42" hidden="false" customHeight="true" outlineLevel="0" collapsed="false">
      <c r="A1941" s="1" t="n">
        <v>-15</v>
      </c>
      <c r="B1941" s="1" t="n">
        <v>45</v>
      </c>
      <c r="C1941" s="9" t="n">
        <v>27.35</v>
      </c>
      <c r="D1941" s="9" t="n">
        <v>11.8938899760818</v>
      </c>
      <c r="E1941" s="9" t="n">
        <v>2.2995</v>
      </c>
      <c r="F1941" s="9" t="n">
        <f aca="false">IF(OR(C1941="",D1941="",D1941=0),"",C1941/D1941)</f>
        <v>2.2995</v>
      </c>
      <c r="G1941" s="9" t="n">
        <f aca="false">IF(OR(F1941="",E1941=""),"",F1941-E1941)</f>
        <v>0</v>
      </c>
      <c r="H1941" s="1" t="s">
        <v>675</v>
      </c>
      <c r="I1941" s="1"/>
    </row>
    <row r="1942" customFormat="false" ht="42" hidden="false" customHeight="true" outlineLevel="0" collapsed="false">
      <c r="A1942" s="1" t="n">
        <v>-10</v>
      </c>
      <c r="B1942" s="1" t="n">
        <v>45</v>
      </c>
      <c r="C1942" s="9" t="n">
        <v>29.12</v>
      </c>
      <c r="D1942" s="9" t="n">
        <v>11.5555555555556</v>
      </c>
      <c r="E1942" s="9" t="n">
        <v>2.52</v>
      </c>
      <c r="F1942" s="9" t="n">
        <f aca="false">IF(OR(C1942="",D1942="",D1942=0),"",C1942/D1942)</f>
        <v>2.52</v>
      </c>
      <c r="G1942" s="9" t="n">
        <f aca="false">IF(OR(F1942="",E1942=""),"",F1942-E1942)</f>
        <v>0</v>
      </c>
      <c r="H1942" s="1" t="s">
        <v>675</v>
      </c>
      <c r="I1942" s="1"/>
    </row>
    <row r="1943" customFormat="false" ht="42" hidden="false" customHeight="true" outlineLevel="0" collapsed="false">
      <c r="A1943" s="1" t="n">
        <v>-5</v>
      </c>
      <c r="B1943" s="1" t="n">
        <v>45</v>
      </c>
      <c r="C1943" s="9" t="n">
        <v>32.25</v>
      </c>
      <c r="D1943" s="9" t="n">
        <v>11.6341991341991</v>
      </c>
      <c r="E1943" s="9" t="n">
        <v>2.772</v>
      </c>
      <c r="F1943" s="9" t="n">
        <f aca="false">IF(OR(C1943="",D1943="",D1943=0),"",C1943/D1943)</f>
        <v>2.772</v>
      </c>
      <c r="G1943" s="9" t="n">
        <f aca="false">IF(OR(F1943="",E1943=""),"",F1943-E1943)</f>
        <v>0</v>
      </c>
      <c r="H1943" s="1" t="s">
        <v>675</v>
      </c>
      <c r="I1943" s="1"/>
    </row>
    <row r="1944" customFormat="false" ht="42" hidden="false" customHeight="true" outlineLevel="0" collapsed="false">
      <c r="A1944" s="1" t="n">
        <v>0</v>
      </c>
      <c r="B1944" s="1" t="n">
        <v>45</v>
      </c>
      <c r="C1944" s="9" t="n">
        <v>36.56</v>
      </c>
      <c r="D1944" s="9" t="n">
        <v>11.6805111821086</v>
      </c>
      <c r="E1944" s="9" t="n">
        <v>3.13</v>
      </c>
      <c r="F1944" s="9" t="n">
        <f aca="false">IF(OR(C1944="",D1944="",D1944=0),"",C1944/D1944)</f>
        <v>3.13</v>
      </c>
      <c r="G1944" s="9" t="n">
        <f aca="false">IF(OR(F1944="",E1944=""),"",F1944-E1944)</f>
        <v>0</v>
      </c>
      <c r="H1944" s="1" t="s">
        <v>675</v>
      </c>
      <c r="I1944" s="1"/>
    </row>
    <row r="1945" customFormat="false" ht="42" hidden="false" customHeight="true" outlineLevel="0" collapsed="false">
      <c r="A1945" s="1" t="n">
        <v>5</v>
      </c>
      <c r="B1945" s="1" t="n">
        <v>45</v>
      </c>
      <c r="C1945" s="9" t="n">
        <v>43.15</v>
      </c>
      <c r="D1945" s="9" t="n">
        <v>12.1549295774648</v>
      </c>
      <c r="E1945" s="9" t="n">
        <v>3.55</v>
      </c>
      <c r="F1945" s="9" t="n">
        <f aca="false">IF(OR(C1945="",D1945="",D1945=0),"",C1945/D1945)</f>
        <v>3.55</v>
      </c>
      <c r="G1945" s="9" t="n">
        <f aca="false">IF(OR(F1945="",E1945=""),"",F1945-E1945)</f>
        <v>4.44089209850063E-016</v>
      </c>
      <c r="H1945" s="1" t="s">
        <v>675</v>
      </c>
      <c r="I1945" s="1"/>
    </row>
    <row r="1946" customFormat="false" ht="42" hidden="false" customHeight="true" outlineLevel="0" collapsed="false">
      <c r="A1946" s="1" t="n">
        <v>10</v>
      </c>
      <c r="B1946" s="1" t="n">
        <v>45</v>
      </c>
      <c r="C1946" s="9" t="n">
        <v>46.58</v>
      </c>
      <c r="D1946" s="9" t="n">
        <v>12.2578947368421</v>
      </c>
      <c r="E1946" s="9" t="n">
        <v>3.8</v>
      </c>
      <c r="F1946" s="9" t="n">
        <f aca="false">IF(OR(C1946="",D1946="",D1946=0),"",C1946/D1946)</f>
        <v>3.8</v>
      </c>
      <c r="G1946" s="9" t="n">
        <f aca="false">IF(OR(F1946="",E1946=""),"",F1946-E1946)</f>
        <v>0</v>
      </c>
      <c r="H1946" s="1" t="s">
        <v>675</v>
      </c>
      <c r="I1946" s="1"/>
    </row>
    <row r="1947" customFormat="false" ht="42" hidden="false" customHeight="true" outlineLevel="0" collapsed="false">
      <c r="A1947" s="1" t="n">
        <v>15</v>
      </c>
      <c r="B1947" s="1" t="n">
        <v>45</v>
      </c>
      <c r="C1947" s="9" t="n">
        <v>48.64</v>
      </c>
      <c r="D1947" s="9" t="n">
        <v>12.3139240506329</v>
      </c>
      <c r="E1947" s="9" t="n">
        <v>3.95</v>
      </c>
      <c r="F1947" s="9" t="n">
        <f aca="false">IF(OR(C1947="",D1947="",D1947=0),"",C1947/D1947)</f>
        <v>3.95</v>
      </c>
      <c r="G1947" s="9" t="n">
        <f aca="false">IF(OR(F1947="",E1947=""),"",F1947-E1947)</f>
        <v>0</v>
      </c>
      <c r="H1947" s="1" t="s">
        <v>675</v>
      </c>
      <c r="I1947" s="1"/>
    </row>
    <row r="1948" customFormat="false" ht="42" hidden="false" customHeight="true" outlineLevel="0" collapsed="false">
      <c r="A1948" s="1" t="n">
        <v>20</v>
      </c>
      <c r="B1948" s="1" t="n">
        <v>45</v>
      </c>
      <c r="C1948" s="9" t="n">
        <v>50.15</v>
      </c>
      <c r="D1948" s="9" t="n">
        <v>12.2317073170732</v>
      </c>
      <c r="E1948" s="9" t="n">
        <v>4.1</v>
      </c>
      <c r="F1948" s="9" t="n">
        <f aca="false">IF(OR(C1948="",D1948="",D1948=0),"",C1948/D1948)</f>
        <v>4.1</v>
      </c>
      <c r="G1948" s="9" t="n">
        <f aca="false">IF(OR(F1948="",E1948=""),"",F1948-E1948)</f>
        <v>0</v>
      </c>
      <c r="H1948" s="1" t="s">
        <v>675</v>
      </c>
      <c r="I1948" s="1"/>
    </row>
    <row r="1949" customFormat="false" ht="42" hidden="false" customHeight="true" outlineLevel="0" collapsed="false">
      <c r="A1949" s="1" t="n">
        <v>-35</v>
      </c>
      <c r="B1949" s="1" t="n">
        <v>55</v>
      </c>
      <c r="C1949" s="9"/>
      <c r="D1949" s="9"/>
      <c r="E1949" s="9"/>
      <c r="F1949" s="9" t="str">
        <f aca="false">IF(OR(C1949="",D1949="",D1949=0),"",C1949/D1949)</f>
        <v/>
      </c>
      <c r="G1949" s="9" t="str">
        <f aca="false">IF(OR(F1949="",E1949=""),"",F1949-E1949)</f>
        <v/>
      </c>
      <c r="H1949" s="1" t="s">
        <v>938</v>
      </c>
      <c r="I1949" s="1" t="s">
        <v>939</v>
      </c>
    </row>
    <row r="1950" customFormat="false" ht="42" hidden="false" customHeight="true" outlineLevel="0" collapsed="false">
      <c r="A1950" s="1" t="n">
        <v>-30</v>
      </c>
      <c r="B1950" s="1" t="n">
        <v>55</v>
      </c>
      <c r="C1950" s="9"/>
      <c r="D1950" s="9"/>
      <c r="E1950" s="9"/>
      <c r="F1950" s="9" t="str">
        <f aca="false">IF(OR(C1950="",D1950="",D1950=0),"",C1950/D1950)</f>
        <v/>
      </c>
      <c r="G1950" s="9" t="str">
        <f aca="false">IF(OR(F1950="",E1950=""),"",F1950-E1950)</f>
        <v/>
      </c>
      <c r="H1950" s="1" t="s">
        <v>938</v>
      </c>
      <c r="I1950" s="1" t="s">
        <v>939</v>
      </c>
    </row>
    <row r="1951" customFormat="false" ht="42" hidden="false" customHeight="true" outlineLevel="0" collapsed="false">
      <c r="A1951" s="1" t="n">
        <v>-25</v>
      </c>
      <c r="B1951" s="1" t="n">
        <v>55</v>
      </c>
      <c r="C1951" s="9" t="n">
        <v>23.6088</v>
      </c>
      <c r="D1951" s="9" t="n">
        <v>14.9083101793382</v>
      </c>
      <c r="E1951" s="9" t="n">
        <v>1.5836</v>
      </c>
      <c r="F1951" s="9" t="n">
        <f aca="false">IF(OR(C1951="",D1951="",D1951=0),"",C1951/D1951)</f>
        <v>1.5836</v>
      </c>
      <c r="G1951" s="9" t="n">
        <f aca="false">IF(OR(F1951="",E1951=""),"",F1951-E1951)</f>
        <v>0</v>
      </c>
      <c r="H1951" s="1" t="s">
        <v>675</v>
      </c>
      <c r="I1951" s="1"/>
    </row>
    <row r="1952" customFormat="false" ht="42" hidden="false" customHeight="true" outlineLevel="0" collapsed="false">
      <c r="A1952" s="1" t="n">
        <v>-20</v>
      </c>
      <c r="B1952" s="1" t="n">
        <v>55</v>
      </c>
      <c r="C1952" s="9" t="n">
        <v>26.1728</v>
      </c>
      <c r="D1952" s="9" t="n">
        <v>14.7352775588335</v>
      </c>
      <c r="E1952" s="9" t="n">
        <v>1.7762</v>
      </c>
      <c r="F1952" s="9" t="n">
        <f aca="false">IF(OR(C1952="",D1952="",D1952=0),"",C1952/D1952)</f>
        <v>1.7762</v>
      </c>
      <c r="G1952" s="9" t="n">
        <f aca="false">IF(OR(F1952="",E1952=""),"",F1952-E1952)</f>
        <v>0</v>
      </c>
      <c r="H1952" s="1" t="s">
        <v>675</v>
      </c>
      <c r="I1952" s="1"/>
    </row>
    <row r="1953" customFormat="false" ht="42" hidden="false" customHeight="true" outlineLevel="0" collapsed="false">
      <c r="A1953" s="1" t="n">
        <v>-15</v>
      </c>
      <c r="B1953" s="1" t="n">
        <v>55</v>
      </c>
      <c r="C1953" s="9" t="n">
        <v>28.18</v>
      </c>
      <c r="D1953" s="9" t="n">
        <v>14.2359181611518</v>
      </c>
      <c r="E1953" s="9" t="n">
        <v>1.9795</v>
      </c>
      <c r="F1953" s="9" t="n">
        <f aca="false">IF(OR(C1953="",D1953="",D1953=0),"",C1953/D1953)</f>
        <v>1.9795</v>
      </c>
      <c r="G1953" s="9" t="n">
        <f aca="false">IF(OR(F1953="",E1953=""),"",F1953-E1953)</f>
        <v>0</v>
      </c>
      <c r="H1953" s="1" t="s">
        <v>675</v>
      </c>
      <c r="I1953" s="1"/>
    </row>
    <row r="1954" customFormat="false" ht="42" hidden="false" customHeight="true" outlineLevel="0" collapsed="false">
      <c r="A1954" s="1" t="n">
        <v>-10</v>
      </c>
      <c r="B1954" s="1" t="n">
        <v>55</v>
      </c>
      <c r="C1954" s="9" t="n">
        <v>30.03828</v>
      </c>
      <c r="D1954" s="9" t="n">
        <v>13.8291423046821</v>
      </c>
      <c r="E1954" s="9" t="n">
        <v>2.1721</v>
      </c>
      <c r="F1954" s="9" t="n">
        <f aca="false">IF(OR(C1954="",D1954="",D1954=0),"",C1954/D1954)</f>
        <v>2.1721</v>
      </c>
      <c r="G1954" s="9" t="n">
        <f aca="false">IF(OR(F1954="",E1954=""),"",F1954-E1954)</f>
        <v>0</v>
      </c>
      <c r="H1954" s="1" t="s">
        <v>675</v>
      </c>
      <c r="I1954" s="1"/>
    </row>
    <row r="1955" customFormat="false" ht="42" hidden="false" customHeight="true" outlineLevel="0" collapsed="false">
      <c r="A1955" s="1" t="n">
        <v>-5</v>
      </c>
      <c r="B1955" s="1" t="n">
        <v>55</v>
      </c>
      <c r="C1955" s="9" t="n">
        <v>32.2576</v>
      </c>
      <c r="D1955" s="9" t="n">
        <v>13.5189639998324</v>
      </c>
      <c r="E1955" s="9" t="n">
        <v>2.3861</v>
      </c>
      <c r="F1955" s="9" t="n">
        <f aca="false">IF(OR(C1955="",D1955="",D1955=0),"",C1955/D1955)</f>
        <v>2.3861</v>
      </c>
      <c r="G1955" s="9" t="n">
        <f aca="false">IF(OR(F1955="",E1955=""),"",F1955-E1955)</f>
        <v>0</v>
      </c>
      <c r="H1955" s="1" t="s">
        <v>675</v>
      </c>
      <c r="I1955" s="1"/>
    </row>
    <row r="1956" customFormat="false" ht="42" hidden="false" customHeight="true" outlineLevel="0" collapsed="false">
      <c r="A1956" s="1" t="n">
        <v>0</v>
      </c>
      <c r="B1956" s="1" t="n">
        <v>55</v>
      </c>
      <c r="C1956" s="9" t="n">
        <v>36.6016</v>
      </c>
      <c r="D1956" s="9" t="n">
        <v>13.962082777036</v>
      </c>
      <c r="E1956" s="9" t="n">
        <v>2.6215</v>
      </c>
      <c r="F1956" s="9" t="n">
        <f aca="false">IF(OR(C1956="",D1956="",D1956=0),"",C1956/D1956)</f>
        <v>2.6215</v>
      </c>
      <c r="G1956" s="9" t="n">
        <f aca="false">IF(OR(F1956="",E1956=""),"",F1956-E1956)</f>
        <v>0</v>
      </c>
      <c r="H1956" s="1" t="s">
        <v>675</v>
      </c>
      <c r="I1956" s="1"/>
    </row>
    <row r="1957" customFormat="false" ht="42" hidden="false" customHeight="true" outlineLevel="0" collapsed="false">
      <c r="A1957" s="1" t="n">
        <v>5</v>
      </c>
      <c r="B1957" s="1" t="n">
        <v>55</v>
      </c>
      <c r="C1957" s="9" t="n">
        <v>42.7504</v>
      </c>
      <c r="D1957" s="9" t="n">
        <v>14.6405479452055</v>
      </c>
      <c r="E1957" s="9" t="n">
        <v>2.92</v>
      </c>
      <c r="F1957" s="9" t="n">
        <f aca="false">IF(OR(C1957="",D1957="",D1957=0),"",C1957/D1957)</f>
        <v>2.92</v>
      </c>
      <c r="G1957" s="9" t="n">
        <f aca="false">IF(OR(F1957="",E1957=""),"",F1957-E1957)</f>
        <v>0</v>
      </c>
      <c r="H1957" s="1" t="s">
        <v>675</v>
      </c>
      <c r="I1957" s="1"/>
    </row>
    <row r="1958" customFormat="false" ht="42" hidden="false" customHeight="true" outlineLevel="0" collapsed="false">
      <c r="A1958" s="1" t="n">
        <v>10</v>
      </c>
      <c r="B1958" s="1" t="n">
        <v>55</v>
      </c>
      <c r="C1958" s="9" t="n">
        <v>45.32</v>
      </c>
      <c r="D1958" s="9" t="n">
        <v>14.6193548387097</v>
      </c>
      <c r="E1958" s="9" t="n">
        <v>3.1</v>
      </c>
      <c r="F1958" s="9" t="n">
        <f aca="false">IF(OR(C1958="",D1958="",D1958=0),"",C1958/D1958)</f>
        <v>3.1</v>
      </c>
      <c r="G1958" s="9" t="n">
        <f aca="false">IF(OR(F1958="",E1958=""),"",F1958-E1958)</f>
        <v>0</v>
      </c>
      <c r="H1958" s="1" t="s">
        <v>675</v>
      </c>
      <c r="I1958" s="1"/>
    </row>
    <row r="1959" customFormat="false" ht="42" hidden="false" customHeight="true" outlineLevel="0" collapsed="false">
      <c r="A1959" s="1" t="n">
        <v>15</v>
      </c>
      <c r="B1959" s="1" t="n">
        <v>55</v>
      </c>
      <c r="C1959" s="9" t="n">
        <v>46.98</v>
      </c>
      <c r="D1959" s="9" t="n">
        <v>14.68125</v>
      </c>
      <c r="E1959" s="9" t="n">
        <v>3.2</v>
      </c>
      <c r="F1959" s="9" t="n">
        <f aca="false">IF(OR(C1959="",D1959="",D1959=0),"",C1959/D1959)</f>
        <v>3.2</v>
      </c>
      <c r="G1959" s="9" t="n">
        <f aca="false">IF(OR(F1959="",E1959=""),"",F1959-E1959)</f>
        <v>0</v>
      </c>
      <c r="H1959" s="1" t="s">
        <v>675</v>
      </c>
      <c r="I1959" s="1"/>
    </row>
    <row r="1960" customFormat="false" ht="42" hidden="false" customHeight="true" outlineLevel="0" collapsed="false">
      <c r="A1960" s="1" t="n">
        <v>20</v>
      </c>
      <c r="B1960" s="1" t="n">
        <v>55</v>
      </c>
      <c r="C1960" s="9" t="n">
        <v>48.68</v>
      </c>
      <c r="D1960" s="9" t="n">
        <v>14.7515151515152</v>
      </c>
      <c r="E1960" s="9" t="n">
        <v>3.3</v>
      </c>
      <c r="F1960" s="9" t="n">
        <f aca="false">IF(OR(C1960="",D1960="",D1960=0),"",C1960/D1960)</f>
        <v>3.3</v>
      </c>
      <c r="G1960" s="9" t="n">
        <f aca="false">IF(OR(F1960="",E1960=""),"",F1960-E1960)</f>
        <v>0</v>
      </c>
      <c r="H1960" s="1" t="s">
        <v>675</v>
      </c>
      <c r="I1960" s="1"/>
    </row>
    <row r="1961" customFormat="false" ht="31" hidden="false" customHeight="true" outlineLevel="0" collapsed="false">
      <c r="A1961" s="10" t="s">
        <v>676</v>
      </c>
      <c r="B1961" s="10" t="s">
        <v>676</v>
      </c>
      <c r="C1961" s="10" t="s">
        <v>676</v>
      </c>
      <c r="D1961" s="10" t="s">
        <v>676</v>
      </c>
      <c r="E1961" s="10" t="s">
        <v>676</v>
      </c>
      <c r="F1961" s="10" t="s">
        <v>676</v>
      </c>
      <c r="G1961" s="10" t="s">
        <v>676</v>
      </c>
      <c r="H1961" s="10" t="s">
        <v>676</v>
      </c>
      <c r="I1961" s="1"/>
    </row>
    <row r="1962" customFormat="false" ht="38" hidden="false" customHeight="true" outlineLevel="0" collapsed="false">
      <c r="A1962" s="11" t="s">
        <v>710</v>
      </c>
      <c r="B1962" s="11" t="s">
        <v>710</v>
      </c>
      <c r="C1962" s="11" t="s">
        <v>710</v>
      </c>
      <c r="D1962" s="11" t="s">
        <v>710</v>
      </c>
      <c r="E1962" s="11" t="s">
        <v>940</v>
      </c>
      <c r="F1962" s="11" t="s">
        <v>940</v>
      </c>
      <c r="G1962" s="11" t="s">
        <v>940</v>
      </c>
      <c r="H1962" s="11" t="s">
        <v>679</v>
      </c>
      <c r="I1962" s="11" t="s">
        <v>679</v>
      </c>
    </row>
    <row r="1963" customFormat="false" ht="38" hidden="false" customHeight="true" outlineLevel="0" collapsed="false">
      <c r="A1963" s="11" t="s">
        <v>677</v>
      </c>
      <c r="B1963" s="11" t="s">
        <v>677</v>
      </c>
      <c r="C1963" s="11" t="s">
        <v>677</v>
      </c>
      <c r="D1963" s="11" t="s">
        <v>677</v>
      </c>
      <c r="E1963" s="11" t="s">
        <v>941</v>
      </c>
      <c r="F1963" s="11" t="s">
        <v>941</v>
      </c>
      <c r="G1963" s="11" t="s">
        <v>941</v>
      </c>
      <c r="H1963" s="11" t="s">
        <v>679</v>
      </c>
      <c r="I1963" s="11" t="s">
        <v>679</v>
      </c>
    </row>
    <row r="1964" customFormat="false" ht="38" hidden="false" customHeight="true" outlineLevel="0" collapsed="false">
      <c r="A1964" s="11" t="s">
        <v>712</v>
      </c>
      <c r="B1964" s="11" t="s">
        <v>712</v>
      </c>
      <c r="C1964" s="11" t="s">
        <v>712</v>
      </c>
      <c r="D1964" s="11" t="s">
        <v>712</v>
      </c>
      <c r="E1964" s="11" t="s">
        <v>942</v>
      </c>
      <c r="F1964" s="11" t="s">
        <v>942</v>
      </c>
      <c r="G1964" s="11" t="s">
        <v>942</v>
      </c>
      <c r="H1964" s="11" t="s">
        <v>679</v>
      </c>
      <c r="I1964" s="11" t="s">
        <v>679</v>
      </c>
    </row>
    <row r="1965" customFormat="false" ht="38" hidden="false" customHeight="true" outlineLevel="0" collapsed="false">
      <c r="A1965" s="11" t="s">
        <v>716</v>
      </c>
      <c r="B1965" s="11" t="s">
        <v>716</v>
      </c>
      <c r="C1965" s="11" t="s">
        <v>716</v>
      </c>
      <c r="D1965" s="11" t="s">
        <v>716</v>
      </c>
      <c r="E1965" s="11" t="s">
        <v>943</v>
      </c>
      <c r="F1965" s="11" t="s">
        <v>943</v>
      </c>
      <c r="G1965" s="11" t="s">
        <v>943</v>
      </c>
      <c r="H1965" s="11" t="s">
        <v>679</v>
      </c>
      <c r="I1965" s="11" t="s">
        <v>679</v>
      </c>
    </row>
    <row r="1966" customFormat="false" ht="38" hidden="false" customHeight="true" outlineLevel="0" collapsed="false">
      <c r="A1966" s="11" t="s">
        <v>718</v>
      </c>
      <c r="B1966" s="11" t="s">
        <v>718</v>
      </c>
      <c r="C1966" s="11" t="s">
        <v>718</v>
      </c>
      <c r="D1966" s="11" t="s">
        <v>718</v>
      </c>
      <c r="E1966" s="11" t="s">
        <v>944</v>
      </c>
      <c r="F1966" s="11" t="s">
        <v>944</v>
      </c>
      <c r="G1966" s="11" t="s">
        <v>944</v>
      </c>
      <c r="H1966" s="11" t="s">
        <v>679</v>
      </c>
      <c r="I1966" s="11" t="s">
        <v>679</v>
      </c>
    </row>
    <row r="1967" customFormat="false" ht="27" hidden="false" customHeight="true" outlineLevel="0" collapsed="false">
      <c r="A1967" s="1"/>
      <c r="B1967" s="1"/>
      <c r="C1967" s="1"/>
      <c r="D1967" s="1"/>
      <c r="E1967" s="1"/>
      <c r="F1967" s="1"/>
      <c r="G1967" s="1"/>
      <c r="H1967" s="1"/>
      <c r="I1967" s="1"/>
    </row>
    <row r="1968" customFormat="false" ht="27" hidden="false" customHeight="true" outlineLevel="0" collapsed="false">
      <c r="A1968" s="1"/>
      <c r="B1968" s="1"/>
      <c r="C1968" s="1"/>
      <c r="D1968" s="1"/>
      <c r="E1968" s="1"/>
      <c r="F1968" s="1"/>
      <c r="G1968" s="1"/>
      <c r="H1968" s="1"/>
      <c r="I1968" s="1"/>
    </row>
    <row r="1969" customFormat="false" ht="31" hidden="false" customHeight="true" outlineLevel="0" collapsed="false">
      <c r="A1969" s="10" t="s">
        <v>945</v>
      </c>
      <c r="B1969" s="10" t="s">
        <v>945</v>
      </c>
      <c r="C1969" s="10" t="s">
        <v>945</v>
      </c>
      <c r="D1969" s="10" t="s">
        <v>945</v>
      </c>
      <c r="E1969" s="10" t="s">
        <v>945</v>
      </c>
      <c r="F1969" s="10" t="s">
        <v>945</v>
      </c>
      <c r="G1969" s="10" t="s">
        <v>945</v>
      </c>
      <c r="H1969" s="10" t="s">
        <v>945</v>
      </c>
      <c r="I1969" s="3" t="str">
        <f aca="false">HYPERLINK("#'Главная'!A27","На главную")</f>
        <v>На главную</v>
      </c>
    </row>
    <row r="1970" customFormat="false" ht="28" hidden="false" customHeight="true" outlineLevel="0" collapsed="false">
      <c r="A1970" s="4" t="s">
        <v>946</v>
      </c>
      <c r="B1970" s="4" t="s">
        <v>946</v>
      </c>
      <c r="C1970" s="4" t="s">
        <v>946</v>
      </c>
      <c r="D1970" s="4" t="s">
        <v>946</v>
      </c>
      <c r="E1970" s="4" t="s">
        <v>946</v>
      </c>
      <c r="F1970" s="4" t="s">
        <v>946</v>
      </c>
      <c r="G1970" s="4" t="s">
        <v>946</v>
      </c>
      <c r="H1970" s="4" t="s">
        <v>946</v>
      </c>
      <c r="I1970" s="4" t="s">
        <v>946</v>
      </c>
    </row>
    <row r="1971" customFormat="false" ht="43" hidden="false" customHeight="true" outlineLevel="0" collapsed="false">
      <c r="A1971" s="5" t="s">
        <v>667</v>
      </c>
      <c r="B1971" s="5" t="s">
        <v>668</v>
      </c>
      <c r="C1971" s="5" t="s">
        <v>5</v>
      </c>
      <c r="D1971" s="5" t="s">
        <v>669</v>
      </c>
      <c r="E1971" s="5" t="s">
        <v>670</v>
      </c>
      <c r="F1971" s="5" t="s">
        <v>671</v>
      </c>
      <c r="G1971" s="5" t="s">
        <v>672</v>
      </c>
      <c r="H1971" s="5" t="s">
        <v>673</v>
      </c>
      <c r="I1971" s="5" t="s">
        <v>674</v>
      </c>
    </row>
    <row r="1972" customFormat="false" ht="42" hidden="false" customHeight="true" outlineLevel="0" collapsed="false">
      <c r="A1972" s="1" t="n">
        <v>0</v>
      </c>
      <c r="B1972" s="1"/>
      <c r="C1972" s="9" t="n">
        <v>40.25</v>
      </c>
      <c r="D1972" s="9" t="n">
        <v>13.4166666666667</v>
      </c>
      <c r="E1972" s="9" t="n">
        <v>3</v>
      </c>
      <c r="F1972" s="9" t="n">
        <f aca="false">IF(OR(C1972="",D1972="",D1972=0),"",C1972/D1972)</f>
        <v>3</v>
      </c>
      <c r="G1972" s="9" t="n">
        <f aca="false">IF(OR(F1972="",E1972=""),"",F1972-E1972)</f>
        <v>0</v>
      </c>
      <c r="H1972" s="1" t="s">
        <v>947</v>
      </c>
      <c r="I1972" s="1"/>
    </row>
    <row r="1973" customFormat="false" ht="42" hidden="false" customHeight="true" outlineLevel="0" collapsed="false">
      <c r="A1973" s="1" t="n">
        <v>5</v>
      </c>
      <c r="B1973" s="1"/>
      <c r="C1973" s="9" t="n">
        <v>43.2</v>
      </c>
      <c r="D1973" s="9" t="n">
        <v>12.3428571428571</v>
      </c>
      <c r="E1973" s="9" t="n">
        <v>3.5</v>
      </c>
      <c r="F1973" s="9" t="n">
        <f aca="false">IF(OR(C1973="",D1973="",D1973=0),"",C1973/D1973)</f>
        <v>3.5</v>
      </c>
      <c r="G1973" s="9" t="n">
        <f aca="false">IF(OR(F1973="",E1973=""),"",F1973-E1973)</f>
        <v>0</v>
      </c>
      <c r="H1973" s="1" t="s">
        <v>947</v>
      </c>
      <c r="I1973" s="1"/>
    </row>
    <row r="1974" customFormat="false" ht="42" hidden="false" customHeight="true" outlineLevel="0" collapsed="false">
      <c r="A1974" s="1" t="n">
        <v>10</v>
      </c>
      <c r="B1974" s="1"/>
      <c r="C1974" s="9" t="n">
        <v>45.46</v>
      </c>
      <c r="D1974" s="9" t="n">
        <v>11.6564102564103</v>
      </c>
      <c r="E1974" s="9" t="n">
        <v>3.9</v>
      </c>
      <c r="F1974" s="9" t="n">
        <f aca="false">IF(OR(C1974="",D1974="",D1974=0),"",C1974/D1974)</f>
        <v>3.9</v>
      </c>
      <c r="G1974" s="9" t="n">
        <f aca="false">IF(OR(F1974="",E1974=""),"",F1974-E1974)</f>
        <v>-4.44089209850063E-016</v>
      </c>
      <c r="H1974" s="1" t="s">
        <v>947</v>
      </c>
      <c r="I1974" s="1"/>
    </row>
    <row r="1975" customFormat="false" ht="42" hidden="false" customHeight="true" outlineLevel="0" collapsed="false">
      <c r="A1975" s="1" t="n">
        <v>15</v>
      </c>
      <c r="B1975" s="1"/>
      <c r="C1975" s="9" t="n">
        <v>47.71</v>
      </c>
      <c r="D1975" s="9" t="n">
        <v>11.3595238095238</v>
      </c>
      <c r="E1975" s="9" t="n">
        <v>4.2</v>
      </c>
      <c r="F1975" s="9" t="n">
        <f aca="false">IF(OR(C1975="",D1975="",D1975=0),"",C1975/D1975)</f>
        <v>4.2</v>
      </c>
      <c r="G1975" s="9" t="n">
        <f aca="false">IF(OR(F1975="",E1975=""),"",F1975-E1975)</f>
        <v>0</v>
      </c>
      <c r="H1975" s="1" t="s">
        <v>947</v>
      </c>
      <c r="I1975" s="1"/>
    </row>
    <row r="1976" customFormat="false" ht="42" hidden="false" customHeight="true" outlineLevel="0" collapsed="false">
      <c r="A1976" s="1" t="n">
        <v>20</v>
      </c>
      <c r="B1976" s="1"/>
      <c r="C1976" s="9" t="n">
        <v>50</v>
      </c>
      <c r="D1976" s="9" t="n">
        <v>11.1111111111111</v>
      </c>
      <c r="E1976" s="9" t="n">
        <v>4.5</v>
      </c>
      <c r="F1976" s="9" t="n">
        <f aca="false">IF(OR(C1976="",D1976="",D1976=0),"",C1976/D1976)</f>
        <v>4.5</v>
      </c>
      <c r="G1976" s="9" t="n">
        <f aca="false">IF(OR(F1976="",E1976=""),"",F1976-E1976)</f>
        <v>0</v>
      </c>
      <c r="H1976" s="1" t="s">
        <v>947</v>
      </c>
      <c r="I1976" s="1"/>
    </row>
    <row r="1977" customFormat="false" ht="42" hidden="false" customHeight="true" outlineLevel="0" collapsed="false">
      <c r="A1977" s="1" t="n">
        <v>25</v>
      </c>
      <c r="B1977" s="1"/>
      <c r="C1977" s="9" t="n">
        <v>52.6</v>
      </c>
      <c r="D1977" s="9" t="n">
        <v>10.8230452674897</v>
      </c>
      <c r="E1977" s="9" t="n">
        <v>4.86</v>
      </c>
      <c r="F1977" s="9" t="n">
        <f aca="false">IF(OR(C1977="",D1977="",D1977=0),"",C1977/D1977)</f>
        <v>4.86</v>
      </c>
      <c r="G1977" s="9" t="n">
        <f aca="false">IF(OR(F1977="",E1977=""),"",F1977-E1977)</f>
        <v>0</v>
      </c>
      <c r="H1977" s="1" t="s">
        <v>947</v>
      </c>
      <c r="I1977" s="1"/>
    </row>
    <row r="1978" customFormat="false" ht="42" hidden="false" customHeight="true" outlineLevel="0" collapsed="false">
      <c r="A1978" s="1" t="n">
        <v>30</v>
      </c>
      <c r="B1978" s="1"/>
      <c r="C1978" s="9" t="n">
        <v>55.3</v>
      </c>
      <c r="D1978" s="9" t="n">
        <v>10.843137254902</v>
      </c>
      <c r="E1978" s="9" t="n">
        <v>5.1</v>
      </c>
      <c r="F1978" s="9" t="n">
        <f aca="false">IF(OR(C1978="",D1978="",D1978=0),"",C1978/D1978)</f>
        <v>5.1</v>
      </c>
      <c r="G1978" s="9" t="n">
        <f aca="false">IF(OR(F1978="",E1978=""),"",F1978-E1978)</f>
        <v>0</v>
      </c>
      <c r="H1978" s="1" t="s">
        <v>947</v>
      </c>
      <c r="I1978" s="1"/>
    </row>
    <row r="1979" customFormat="false" ht="42" hidden="false" customHeight="true" outlineLevel="0" collapsed="false">
      <c r="A1979" s="1" t="n">
        <v>35</v>
      </c>
      <c r="B1979" s="1"/>
      <c r="C1979" s="9" t="n">
        <v>57.9</v>
      </c>
      <c r="D1979" s="9" t="n">
        <v>10.9245283018868</v>
      </c>
      <c r="E1979" s="9" t="n">
        <v>5.3</v>
      </c>
      <c r="F1979" s="9" t="n">
        <f aca="false">IF(OR(C1979="",D1979="",D1979=0),"",C1979/D1979)</f>
        <v>5.3</v>
      </c>
      <c r="G1979" s="9" t="n">
        <f aca="false">IF(OR(F1979="",E1979=""),"",F1979-E1979)</f>
        <v>0</v>
      </c>
      <c r="H1979" s="1" t="s">
        <v>947</v>
      </c>
      <c r="I1979" s="1"/>
    </row>
    <row r="1980" customFormat="false" ht="42" hidden="false" customHeight="true" outlineLevel="0" collapsed="false">
      <c r="A1980" s="1" t="n">
        <v>40</v>
      </c>
      <c r="B1980" s="1"/>
      <c r="C1980" s="9" t="n">
        <v>60.5</v>
      </c>
      <c r="D1980" s="9" t="n">
        <v>11</v>
      </c>
      <c r="E1980" s="9" t="n">
        <v>5.5</v>
      </c>
      <c r="F1980" s="9" t="n">
        <f aca="false">IF(OR(C1980="",D1980="",D1980=0),"",C1980/D1980)</f>
        <v>5.5</v>
      </c>
      <c r="G1980" s="9" t="n">
        <f aca="false">IF(OR(F1980="",E1980=""),"",F1980-E1980)</f>
        <v>0</v>
      </c>
      <c r="H1980" s="1" t="s">
        <v>947</v>
      </c>
      <c r="I1980" s="1"/>
    </row>
    <row r="1981" customFormat="false" ht="42" hidden="false" customHeight="true" outlineLevel="0" collapsed="false">
      <c r="A1981" s="1" t="n">
        <v>45</v>
      </c>
      <c r="B1981" s="1"/>
      <c r="C1981" s="9" t="n">
        <v>63.2</v>
      </c>
      <c r="D1981" s="9" t="n">
        <v>11.0877192982456</v>
      </c>
      <c r="E1981" s="9" t="n">
        <v>5.7</v>
      </c>
      <c r="F1981" s="9" t="n">
        <f aca="false">IF(OR(C1981="",D1981="",D1981=0),"",C1981/D1981)</f>
        <v>5.7</v>
      </c>
      <c r="G1981" s="9" t="n">
        <f aca="false">IF(OR(F1981="",E1981=""),"",F1981-E1981)</f>
        <v>0</v>
      </c>
      <c r="H1981" s="1" t="s">
        <v>947</v>
      </c>
      <c r="I1981" s="1"/>
    </row>
    <row r="1982" customFormat="false" ht="27" hidden="false" customHeight="true" outlineLevel="0" collapsed="false">
      <c r="A1982" s="1"/>
      <c r="B1982" s="1"/>
      <c r="C1982" s="1"/>
      <c r="D1982" s="1"/>
      <c r="E1982" s="1"/>
      <c r="F1982" s="1"/>
      <c r="G1982" s="1"/>
      <c r="H1982" s="1"/>
      <c r="I1982" s="1"/>
    </row>
    <row r="1983" customFormat="false" ht="27" hidden="false" customHeight="true" outlineLevel="0" collapsed="false">
      <c r="A1983" s="1"/>
      <c r="B1983" s="1"/>
      <c r="C1983" s="1"/>
      <c r="D1983" s="1"/>
      <c r="E1983" s="1"/>
      <c r="F1983" s="1"/>
      <c r="G1983" s="1"/>
      <c r="H1983" s="1"/>
      <c r="I1983" s="1"/>
    </row>
    <row r="1984" customFormat="false" ht="27" hidden="false" customHeight="true" outlineLevel="0" collapsed="false">
      <c r="A1984" s="1"/>
      <c r="B1984" s="1"/>
      <c r="C1984" s="1"/>
      <c r="D1984" s="1"/>
      <c r="E1984" s="1"/>
      <c r="F1984" s="1"/>
      <c r="G1984" s="1"/>
      <c r="H1984" s="1"/>
      <c r="I1984" s="1"/>
    </row>
    <row r="1985" customFormat="false" ht="27" hidden="false" customHeight="true" outlineLevel="0" collapsed="false">
      <c r="A1985" s="1"/>
      <c r="B1985" s="1"/>
      <c r="C1985" s="1"/>
      <c r="D1985" s="1"/>
      <c r="E1985" s="1"/>
      <c r="F1985" s="1"/>
      <c r="G1985" s="1"/>
      <c r="H1985" s="1"/>
      <c r="I1985" s="1"/>
    </row>
    <row r="1986" customFormat="false" ht="27" hidden="false" customHeight="true" outlineLevel="0" collapsed="false">
      <c r="A1986" s="1"/>
      <c r="B1986" s="1"/>
      <c r="C1986" s="1"/>
      <c r="D1986" s="1"/>
      <c r="E1986" s="1"/>
      <c r="F1986" s="1"/>
      <c r="G1986" s="1"/>
      <c r="H1986" s="1"/>
      <c r="I1986" s="1"/>
    </row>
    <row r="1987" customFormat="false" ht="35" hidden="false" customHeight="true" outlineLevel="0" collapsed="false">
      <c r="A1987" s="2" t="s">
        <v>948</v>
      </c>
      <c r="B1987" s="2" t="s">
        <v>948</v>
      </c>
      <c r="C1987" s="2" t="s">
        <v>948</v>
      </c>
      <c r="D1987" s="2" t="s">
        <v>948</v>
      </c>
      <c r="E1987" s="2" t="s">
        <v>948</v>
      </c>
      <c r="F1987" s="2" t="s">
        <v>948</v>
      </c>
      <c r="G1987" s="2" t="s">
        <v>948</v>
      </c>
      <c r="H1987" s="2" t="s">
        <v>948</v>
      </c>
      <c r="I1987" s="3" t="str">
        <f aca="false">HYPERLINK("#'Главная'!A28","На главную")</f>
        <v>На главную</v>
      </c>
    </row>
    <row r="1988" customFormat="false" ht="28" hidden="false" customHeight="true" outlineLevel="0" collapsed="false">
      <c r="A1988" s="4" t="s">
        <v>206</v>
      </c>
      <c r="B1988" s="4" t="s">
        <v>206</v>
      </c>
      <c r="C1988" s="4" t="s">
        <v>206</v>
      </c>
      <c r="D1988" s="4" t="s">
        <v>206</v>
      </c>
      <c r="E1988" s="4" t="s">
        <v>206</v>
      </c>
      <c r="F1988" s="4" t="s">
        <v>206</v>
      </c>
      <c r="G1988" s="4" t="s">
        <v>206</v>
      </c>
      <c r="H1988" s="4" t="s">
        <v>206</v>
      </c>
      <c r="I1988" s="4" t="s">
        <v>206</v>
      </c>
    </row>
    <row r="1989" customFormat="false" ht="27" hidden="false" customHeight="true" outlineLevel="0" collapsed="false">
      <c r="A1989" s="3" t="str">
        <f aca="false">HYPERLINK("#'Главная'!A28","Список моделей")</f>
        <v>Список моделей</v>
      </c>
      <c r="B1989" s="1"/>
      <c r="C1989" s="3" t="str">
        <f aca="false">HYPERLINK("#'Данные моделей'!A1990","Характеристики")</f>
        <v>Характеристики</v>
      </c>
      <c r="D1989" s="1"/>
      <c r="E1989" s="1"/>
      <c r="F1989" s="3" t="str">
        <f aca="false">HYPERLINK("#'Данные моделей'!A2025","Рабочие точки")</f>
        <v>Рабочие точки</v>
      </c>
      <c r="G1989" s="1"/>
      <c r="H1989" s="3" t="str">
        <f aca="false">HYPERLINK("#'Данные моделей'!A2061","Карты")</f>
        <v>Карты</v>
      </c>
      <c r="I1989" s="1"/>
    </row>
    <row r="1990" customFormat="false" ht="31" hidden="false" customHeight="true" outlineLevel="0" collapsed="false">
      <c r="A1990" s="10" t="s">
        <v>9</v>
      </c>
      <c r="B1990" s="10" t="s">
        <v>9</v>
      </c>
      <c r="C1990" s="10" t="s">
        <v>9</v>
      </c>
      <c r="D1990" s="10" t="s">
        <v>9</v>
      </c>
      <c r="E1990" s="10" t="s">
        <v>9</v>
      </c>
      <c r="F1990" s="10" t="s">
        <v>9</v>
      </c>
      <c r="G1990" s="10" t="s">
        <v>9</v>
      </c>
      <c r="H1990" s="10" t="s">
        <v>9</v>
      </c>
      <c r="I1990" s="1"/>
    </row>
    <row r="1991" customFormat="false" ht="28" hidden="false" customHeight="true" outlineLevel="0" collapsed="false">
      <c r="A1991" s="11" t="s">
        <v>207</v>
      </c>
      <c r="B1991" s="11" t="s">
        <v>207</v>
      </c>
      <c r="C1991" s="11" t="s">
        <v>207</v>
      </c>
      <c r="D1991" s="11" t="s">
        <v>207</v>
      </c>
      <c r="E1991" s="11" t="s">
        <v>912</v>
      </c>
      <c r="F1991" s="11" t="s">
        <v>912</v>
      </c>
      <c r="G1991" s="11" t="s">
        <v>912</v>
      </c>
      <c r="H1991" s="11"/>
      <c r="I1991" s="11"/>
    </row>
    <row r="1992" customFormat="false" ht="28" hidden="false" customHeight="true" outlineLevel="0" collapsed="false">
      <c r="A1992" s="11" t="s">
        <v>8</v>
      </c>
      <c r="B1992" s="11" t="s">
        <v>8</v>
      </c>
      <c r="C1992" s="11" t="s">
        <v>8</v>
      </c>
      <c r="D1992" s="11" t="s">
        <v>8</v>
      </c>
      <c r="E1992" s="11" t="s">
        <v>28</v>
      </c>
      <c r="F1992" s="11" t="s">
        <v>28</v>
      </c>
      <c r="G1992" s="11" t="s">
        <v>28</v>
      </c>
      <c r="H1992" s="11"/>
      <c r="I1992" s="11"/>
    </row>
    <row r="1993" customFormat="false" ht="28" hidden="false" customHeight="true" outlineLevel="0" collapsed="false">
      <c r="A1993" s="11" t="s">
        <v>209</v>
      </c>
      <c r="B1993" s="11" t="s">
        <v>209</v>
      </c>
      <c r="C1993" s="11" t="s">
        <v>209</v>
      </c>
      <c r="D1993" s="11" t="s">
        <v>209</v>
      </c>
      <c r="E1993" s="11" t="s">
        <v>949</v>
      </c>
      <c r="F1993" s="11" t="s">
        <v>949</v>
      </c>
      <c r="G1993" s="11" t="s">
        <v>949</v>
      </c>
      <c r="H1993" s="11"/>
      <c r="I1993" s="11"/>
    </row>
    <row r="1994" customFormat="false" ht="28" hidden="false" customHeight="true" outlineLevel="0" collapsed="false">
      <c r="A1994" s="11" t="s">
        <v>211</v>
      </c>
      <c r="B1994" s="11" t="s">
        <v>211</v>
      </c>
      <c r="C1994" s="11" t="s">
        <v>211</v>
      </c>
      <c r="D1994" s="11" t="s">
        <v>211</v>
      </c>
      <c r="E1994" s="11" t="n">
        <v>520</v>
      </c>
      <c r="F1994" s="11" t="n">
        <v>520</v>
      </c>
      <c r="G1994" s="11" t="n">
        <v>520</v>
      </c>
      <c r="H1994" s="11"/>
      <c r="I1994" s="11"/>
    </row>
    <row r="1995" customFormat="false" ht="28" hidden="false" customHeight="true" outlineLevel="0" collapsed="false">
      <c r="A1995" s="11" t="s">
        <v>8</v>
      </c>
      <c r="B1995" s="11" t="s">
        <v>8</v>
      </c>
      <c r="C1995" s="11" t="s">
        <v>8</v>
      </c>
      <c r="D1995" s="11" t="s">
        <v>8</v>
      </c>
      <c r="E1995" s="11" t="s">
        <v>28</v>
      </c>
      <c r="F1995" s="11" t="s">
        <v>28</v>
      </c>
      <c r="G1995" s="11" t="s">
        <v>28</v>
      </c>
      <c r="H1995" s="11"/>
      <c r="I1995" s="11"/>
    </row>
    <row r="1996" customFormat="false" ht="28" hidden="false" customHeight="true" outlineLevel="0" collapsed="false">
      <c r="A1996" s="11" t="s">
        <v>212</v>
      </c>
      <c r="B1996" s="11" t="s">
        <v>212</v>
      </c>
      <c r="C1996" s="11" t="s">
        <v>212</v>
      </c>
      <c r="D1996" s="11" t="s">
        <v>212</v>
      </c>
      <c r="E1996" s="11" t="n">
        <v>36</v>
      </c>
      <c r="F1996" s="11" t="n">
        <v>36</v>
      </c>
      <c r="G1996" s="11" t="n">
        <v>36</v>
      </c>
      <c r="H1996" s="11"/>
      <c r="I1996" s="11"/>
    </row>
    <row r="1997" customFormat="false" ht="28" hidden="false" customHeight="true" outlineLevel="0" collapsed="false">
      <c r="A1997" s="11" t="s">
        <v>213</v>
      </c>
      <c r="B1997" s="11" t="s">
        <v>213</v>
      </c>
      <c r="C1997" s="11" t="s">
        <v>213</v>
      </c>
      <c r="D1997" s="11" t="s">
        <v>213</v>
      </c>
      <c r="E1997" s="11" t="n">
        <v>55</v>
      </c>
      <c r="F1997" s="11" t="n">
        <v>55</v>
      </c>
      <c r="G1997" s="11" t="n">
        <v>55</v>
      </c>
      <c r="H1997" s="11"/>
      <c r="I1997" s="11"/>
    </row>
    <row r="1998" customFormat="false" ht="28" hidden="false" customHeight="true" outlineLevel="0" collapsed="false">
      <c r="A1998" s="11" t="s">
        <v>214</v>
      </c>
      <c r="B1998" s="11" t="s">
        <v>214</v>
      </c>
      <c r="C1998" s="11" t="s">
        <v>214</v>
      </c>
      <c r="D1998" s="11" t="s">
        <v>214</v>
      </c>
      <c r="E1998" s="11" t="s">
        <v>604</v>
      </c>
      <c r="F1998" s="11" t="s">
        <v>604</v>
      </c>
      <c r="G1998" s="11" t="s">
        <v>604</v>
      </c>
      <c r="H1998" s="11"/>
      <c r="I1998" s="11"/>
    </row>
    <row r="1999" customFormat="false" ht="28" hidden="false" customHeight="true" outlineLevel="0" collapsed="false">
      <c r="A1999" s="11" t="s">
        <v>216</v>
      </c>
      <c r="B1999" s="11" t="s">
        <v>216</v>
      </c>
      <c r="C1999" s="11" t="s">
        <v>216</v>
      </c>
      <c r="D1999" s="11" t="s">
        <v>216</v>
      </c>
      <c r="E1999" s="11" t="n">
        <v>12.04</v>
      </c>
      <c r="F1999" s="11" t="n">
        <v>12.04</v>
      </c>
      <c r="G1999" s="11" t="n">
        <v>12.04</v>
      </c>
      <c r="H1999" s="11"/>
      <c r="I1999" s="11"/>
    </row>
    <row r="2000" customFormat="false" ht="28" hidden="false" customHeight="true" outlineLevel="0" collapsed="false">
      <c r="A2000" s="11" t="s">
        <v>217</v>
      </c>
      <c r="B2000" s="11" t="s">
        <v>217</v>
      </c>
      <c r="C2000" s="11" t="s">
        <v>217</v>
      </c>
      <c r="D2000" s="11" t="s">
        <v>217</v>
      </c>
      <c r="E2000" s="11" t="s">
        <v>605</v>
      </c>
      <c r="F2000" s="11" t="s">
        <v>605</v>
      </c>
      <c r="G2000" s="11" t="s">
        <v>605</v>
      </c>
      <c r="H2000" s="11"/>
      <c r="I2000" s="11"/>
    </row>
    <row r="2001" customFormat="false" ht="28" hidden="false" customHeight="true" outlineLevel="0" collapsed="false">
      <c r="A2001" s="11" t="s">
        <v>219</v>
      </c>
      <c r="B2001" s="11" t="s">
        <v>219</v>
      </c>
      <c r="C2001" s="11" t="s">
        <v>219</v>
      </c>
      <c r="D2001" s="11" t="s">
        <v>219</v>
      </c>
      <c r="E2001" s="11" t="s">
        <v>606</v>
      </c>
      <c r="F2001" s="11" t="s">
        <v>606</v>
      </c>
      <c r="G2001" s="11" t="s">
        <v>606</v>
      </c>
      <c r="H2001" s="11"/>
      <c r="I2001" s="11"/>
    </row>
    <row r="2002" customFormat="false" ht="28" hidden="false" customHeight="true" outlineLevel="0" collapsed="false">
      <c r="A2002" s="11" t="s">
        <v>221</v>
      </c>
      <c r="B2002" s="11" t="s">
        <v>221</v>
      </c>
      <c r="C2002" s="11" t="s">
        <v>221</v>
      </c>
      <c r="D2002" s="11" t="s">
        <v>221</v>
      </c>
      <c r="E2002" s="11" t="s">
        <v>949</v>
      </c>
      <c r="F2002" s="11" t="s">
        <v>949</v>
      </c>
      <c r="G2002" s="11" t="s">
        <v>949</v>
      </c>
      <c r="H2002" s="11"/>
      <c r="I2002" s="11"/>
    </row>
    <row r="2003" customFormat="false" ht="28" hidden="false" customHeight="true" outlineLevel="0" collapsed="false">
      <c r="A2003" s="11" t="s">
        <v>222</v>
      </c>
      <c r="B2003" s="11" t="s">
        <v>222</v>
      </c>
      <c r="C2003" s="11" t="s">
        <v>222</v>
      </c>
      <c r="D2003" s="11" t="s">
        <v>222</v>
      </c>
      <c r="E2003" s="11" t="n">
        <v>520</v>
      </c>
      <c r="F2003" s="11" t="n">
        <v>520</v>
      </c>
      <c r="G2003" s="11" t="n">
        <v>520</v>
      </c>
      <c r="H2003" s="11"/>
      <c r="I2003" s="11"/>
    </row>
    <row r="2004" customFormat="false" ht="28" hidden="false" customHeight="true" outlineLevel="0" collapsed="false">
      <c r="A2004" s="11" t="s">
        <v>223</v>
      </c>
      <c r="B2004" s="11" t="s">
        <v>223</v>
      </c>
      <c r="C2004" s="11" t="s">
        <v>223</v>
      </c>
      <c r="D2004" s="11" t="s">
        <v>223</v>
      </c>
      <c r="E2004" s="11" t="n">
        <v>51.23</v>
      </c>
      <c r="F2004" s="11" t="n">
        <v>51.23</v>
      </c>
      <c r="G2004" s="11" t="n">
        <v>51.23</v>
      </c>
      <c r="H2004" s="11"/>
      <c r="I2004" s="11"/>
    </row>
    <row r="2005" customFormat="false" ht="28" hidden="false" customHeight="true" outlineLevel="0" collapsed="false">
      <c r="A2005" s="11" t="s">
        <v>224</v>
      </c>
      <c r="B2005" s="11" t="s">
        <v>224</v>
      </c>
      <c r="C2005" s="11" t="s">
        <v>224</v>
      </c>
      <c r="D2005" s="11" t="s">
        <v>224</v>
      </c>
      <c r="E2005" s="11" t="s">
        <v>637</v>
      </c>
      <c r="F2005" s="11" t="s">
        <v>637</v>
      </c>
      <c r="G2005" s="11" t="s">
        <v>637</v>
      </c>
      <c r="H2005" s="11"/>
      <c r="I2005" s="11"/>
    </row>
    <row r="2006" customFormat="false" ht="28" hidden="false" customHeight="true" outlineLevel="0" collapsed="false">
      <c r="A2006" s="11" t="s">
        <v>226</v>
      </c>
      <c r="B2006" s="11" t="s">
        <v>226</v>
      </c>
      <c r="C2006" s="11" t="s">
        <v>226</v>
      </c>
      <c r="D2006" s="11" t="s">
        <v>226</v>
      </c>
      <c r="E2006" s="11" t="n">
        <v>4.45</v>
      </c>
      <c r="F2006" s="11" t="n">
        <v>4.45</v>
      </c>
      <c r="G2006" s="11" t="n">
        <v>4.45</v>
      </c>
      <c r="H2006" s="11"/>
      <c r="I2006" s="11"/>
    </row>
    <row r="2007" customFormat="false" ht="28" hidden="false" customHeight="true" outlineLevel="0" collapsed="false">
      <c r="A2007" s="11" t="s">
        <v>227</v>
      </c>
      <c r="B2007" s="11" t="s">
        <v>227</v>
      </c>
      <c r="C2007" s="11" t="s">
        <v>227</v>
      </c>
      <c r="D2007" s="11" t="s">
        <v>227</v>
      </c>
      <c r="E2007" s="11" t="s">
        <v>228</v>
      </c>
      <c r="F2007" s="11" t="s">
        <v>228</v>
      </c>
      <c r="G2007" s="11" t="s">
        <v>228</v>
      </c>
      <c r="H2007" s="11"/>
      <c r="I2007" s="11"/>
    </row>
    <row r="2008" customFormat="false" ht="28" hidden="false" customHeight="true" outlineLevel="0" collapsed="false">
      <c r="A2008" s="11" t="s">
        <v>229</v>
      </c>
      <c r="B2008" s="11" t="s">
        <v>229</v>
      </c>
      <c r="C2008" s="11" t="s">
        <v>229</v>
      </c>
      <c r="D2008" s="11" t="s">
        <v>229</v>
      </c>
      <c r="E2008" s="11" t="n">
        <v>55</v>
      </c>
      <c r="F2008" s="11" t="n">
        <v>55</v>
      </c>
      <c r="G2008" s="11" t="n">
        <v>55</v>
      </c>
      <c r="H2008" s="11"/>
      <c r="I2008" s="11"/>
    </row>
    <row r="2009" customFormat="false" ht="28" hidden="false" customHeight="true" outlineLevel="0" collapsed="false">
      <c r="A2009" s="11" t="s">
        <v>230</v>
      </c>
      <c r="B2009" s="11" t="s">
        <v>230</v>
      </c>
      <c r="C2009" s="11" t="s">
        <v>230</v>
      </c>
      <c r="D2009" s="11" t="s">
        <v>230</v>
      </c>
      <c r="E2009" s="11" t="n">
        <v>45.5</v>
      </c>
      <c r="F2009" s="11" t="n">
        <v>45.5</v>
      </c>
      <c r="G2009" s="11" t="n">
        <v>45.5</v>
      </c>
      <c r="H2009" s="11"/>
      <c r="I2009" s="11"/>
    </row>
    <row r="2010" customFormat="false" ht="28" hidden="false" customHeight="true" outlineLevel="0" collapsed="false">
      <c r="A2010" s="11" t="s">
        <v>231</v>
      </c>
      <c r="B2010" s="11" t="s">
        <v>231</v>
      </c>
      <c r="C2010" s="11" t="s">
        <v>231</v>
      </c>
      <c r="D2010" s="11" t="s">
        <v>231</v>
      </c>
      <c r="E2010" s="11" t="n">
        <v>41</v>
      </c>
      <c r="F2010" s="11" t="n">
        <v>41</v>
      </c>
      <c r="G2010" s="11" t="n">
        <v>41</v>
      </c>
      <c r="H2010" s="11"/>
      <c r="I2010" s="11"/>
    </row>
    <row r="2011" customFormat="false" ht="28" hidden="false" customHeight="true" outlineLevel="0" collapsed="false">
      <c r="A2011" s="11" t="s">
        <v>232</v>
      </c>
      <c r="B2011" s="11" t="s">
        <v>232</v>
      </c>
      <c r="C2011" s="11" t="s">
        <v>232</v>
      </c>
      <c r="D2011" s="11" t="s">
        <v>232</v>
      </c>
      <c r="E2011" s="11" t="n">
        <v>69</v>
      </c>
      <c r="F2011" s="11" t="n">
        <v>69</v>
      </c>
      <c r="G2011" s="11" t="n">
        <v>69</v>
      </c>
      <c r="H2011" s="11"/>
      <c r="I2011" s="11"/>
    </row>
    <row r="2012" customFormat="false" ht="28" hidden="false" customHeight="true" outlineLevel="0" collapsed="false">
      <c r="A2012" s="11" t="s">
        <v>233</v>
      </c>
      <c r="B2012" s="11" t="s">
        <v>233</v>
      </c>
      <c r="C2012" s="11" t="s">
        <v>233</v>
      </c>
      <c r="D2012" s="11" t="s">
        <v>233</v>
      </c>
      <c r="E2012" s="11" t="n">
        <v>47.15</v>
      </c>
      <c r="F2012" s="11" t="n">
        <v>47.15</v>
      </c>
      <c r="G2012" s="11" t="n">
        <v>47.15</v>
      </c>
      <c r="H2012" s="11"/>
      <c r="I2012" s="11"/>
    </row>
    <row r="2013" customFormat="false" ht="28" hidden="false" customHeight="true" outlineLevel="0" collapsed="false">
      <c r="A2013" s="11" t="s">
        <v>234</v>
      </c>
      <c r="B2013" s="11" t="s">
        <v>234</v>
      </c>
      <c r="C2013" s="11" t="s">
        <v>234</v>
      </c>
      <c r="D2013" s="11" t="s">
        <v>234</v>
      </c>
      <c r="E2013" s="11" t="s">
        <v>950</v>
      </c>
      <c r="F2013" s="11" t="s">
        <v>950</v>
      </c>
      <c r="G2013" s="11" t="s">
        <v>950</v>
      </c>
      <c r="H2013" s="11"/>
      <c r="I2013" s="11"/>
    </row>
    <row r="2014" customFormat="false" ht="28" hidden="false" customHeight="true" outlineLevel="0" collapsed="false">
      <c r="A2014" s="11" t="s">
        <v>236</v>
      </c>
      <c r="B2014" s="11" t="s">
        <v>236</v>
      </c>
      <c r="C2014" s="11" t="s">
        <v>236</v>
      </c>
      <c r="D2014" s="11" t="s">
        <v>236</v>
      </c>
      <c r="E2014" s="11" t="n">
        <v>3.38</v>
      </c>
      <c r="F2014" s="11" t="n">
        <v>3.38</v>
      </c>
      <c r="G2014" s="11" t="n">
        <v>3.38</v>
      </c>
      <c r="H2014" s="11"/>
      <c r="I2014" s="11"/>
    </row>
    <row r="2015" customFormat="false" ht="28" hidden="false" customHeight="true" outlineLevel="0" collapsed="false">
      <c r="A2015" s="11" t="s">
        <v>237</v>
      </c>
      <c r="B2015" s="11" t="s">
        <v>237</v>
      </c>
      <c r="C2015" s="11" t="s">
        <v>237</v>
      </c>
      <c r="D2015" s="11" t="s">
        <v>237</v>
      </c>
      <c r="E2015" s="11" t="s">
        <v>238</v>
      </c>
      <c r="F2015" s="11" t="s">
        <v>238</v>
      </c>
      <c r="G2015" s="11" t="s">
        <v>238</v>
      </c>
      <c r="H2015" s="11"/>
      <c r="I2015" s="11"/>
    </row>
    <row r="2016" customFormat="false" ht="28" hidden="false" customHeight="true" outlineLevel="0" collapsed="false">
      <c r="A2016" s="11" t="s">
        <v>239</v>
      </c>
      <c r="B2016" s="11" t="s">
        <v>239</v>
      </c>
      <c r="C2016" s="11" t="s">
        <v>239</v>
      </c>
      <c r="D2016" s="11" t="s">
        <v>239</v>
      </c>
      <c r="E2016" s="11" t="n">
        <v>56</v>
      </c>
      <c r="F2016" s="11" t="n">
        <v>56</v>
      </c>
      <c r="G2016" s="11" t="n">
        <v>56</v>
      </c>
      <c r="H2016" s="11"/>
      <c r="I2016" s="11"/>
    </row>
    <row r="2017" customFormat="false" ht="28" hidden="false" customHeight="true" outlineLevel="0" collapsed="false">
      <c r="A2017" s="11" t="s">
        <v>240</v>
      </c>
      <c r="B2017" s="11" t="s">
        <v>240</v>
      </c>
      <c r="C2017" s="11" t="s">
        <v>240</v>
      </c>
      <c r="D2017" s="11" t="s">
        <v>240</v>
      </c>
      <c r="E2017" s="11" t="n">
        <v>46.5</v>
      </c>
      <c r="F2017" s="11" t="n">
        <v>46.5</v>
      </c>
      <c r="G2017" s="11" t="n">
        <v>46.5</v>
      </c>
      <c r="H2017" s="11"/>
      <c r="I2017" s="11"/>
    </row>
    <row r="2018" customFormat="false" ht="28" hidden="false" customHeight="true" outlineLevel="0" collapsed="false">
      <c r="A2018" s="11" t="s">
        <v>241</v>
      </c>
      <c r="B2018" s="11" t="s">
        <v>241</v>
      </c>
      <c r="C2018" s="11" t="s">
        <v>241</v>
      </c>
      <c r="D2018" s="11" t="s">
        <v>241</v>
      </c>
      <c r="E2018" s="11" t="n">
        <v>42</v>
      </c>
      <c r="F2018" s="11" t="n">
        <v>42</v>
      </c>
      <c r="G2018" s="11" t="n">
        <v>42</v>
      </c>
      <c r="H2018" s="11"/>
      <c r="I2018" s="11"/>
    </row>
    <row r="2019" customFormat="false" ht="28" hidden="false" customHeight="true" outlineLevel="0" collapsed="false">
      <c r="A2019" s="11" t="s">
        <v>242</v>
      </c>
      <c r="B2019" s="11" t="s">
        <v>242</v>
      </c>
      <c r="C2019" s="11" t="s">
        <v>242</v>
      </c>
      <c r="D2019" s="11" t="s">
        <v>242</v>
      </c>
      <c r="E2019" s="11" t="n">
        <v>70</v>
      </c>
      <c r="F2019" s="11" t="n">
        <v>70</v>
      </c>
      <c r="G2019" s="11" t="n">
        <v>70</v>
      </c>
      <c r="H2019" s="11"/>
      <c r="I2019" s="11"/>
    </row>
    <row r="2020" customFormat="false" ht="28" hidden="false" customHeight="true" outlineLevel="0" collapsed="false">
      <c r="A2020" s="11" t="s">
        <v>244</v>
      </c>
      <c r="B2020" s="11" t="s">
        <v>244</v>
      </c>
      <c r="C2020" s="11" t="s">
        <v>244</v>
      </c>
      <c r="D2020" s="11" t="s">
        <v>244</v>
      </c>
      <c r="E2020" s="11" t="n">
        <v>30</v>
      </c>
      <c r="F2020" s="11" t="n">
        <v>30</v>
      </c>
      <c r="G2020" s="11" t="n">
        <v>30</v>
      </c>
      <c r="H2020" s="11"/>
      <c r="I2020" s="11"/>
    </row>
    <row r="2021" customFormat="false" ht="28" hidden="false" customHeight="true" outlineLevel="0" collapsed="false">
      <c r="A2021" s="11" t="s">
        <v>245</v>
      </c>
      <c r="B2021" s="11" t="s">
        <v>245</v>
      </c>
      <c r="C2021" s="11" t="s">
        <v>245</v>
      </c>
      <c r="D2021" s="11" t="s">
        <v>245</v>
      </c>
      <c r="E2021" s="11" t="s">
        <v>951</v>
      </c>
      <c r="F2021" s="11" t="s">
        <v>951</v>
      </c>
      <c r="G2021" s="11" t="s">
        <v>951</v>
      </c>
      <c r="H2021" s="11"/>
      <c r="I2021" s="11"/>
    </row>
    <row r="2022" customFormat="false" ht="28" hidden="false" customHeight="true" outlineLevel="0" collapsed="false">
      <c r="A2022" s="11" t="s">
        <v>243</v>
      </c>
      <c r="B2022" s="11" t="s">
        <v>243</v>
      </c>
      <c r="C2022" s="11" t="s">
        <v>243</v>
      </c>
      <c r="D2022" s="11" t="s">
        <v>243</v>
      </c>
      <c r="E2022" s="11" t="s">
        <v>952</v>
      </c>
      <c r="F2022" s="11" t="s">
        <v>952</v>
      </c>
      <c r="G2022" s="11" t="s">
        <v>952</v>
      </c>
      <c r="H2022" s="11"/>
      <c r="I2022" s="11"/>
    </row>
    <row r="2023" customFormat="false" ht="28" hidden="false" customHeight="true" outlineLevel="0" collapsed="false">
      <c r="A2023" s="11" t="s">
        <v>610</v>
      </c>
      <c r="B2023" s="11" t="s">
        <v>610</v>
      </c>
      <c r="C2023" s="11" t="s">
        <v>610</v>
      </c>
      <c r="D2023" s="11" t="s">
        <v>610</v>
      </c>
      <c r="E2023" s="11" t="s">
        <v>953</v>
      </c>
      <c r="F2023" s="11" t="s">
        <v>953</v>
      </c>
      <c r="G2023" s="11" t="s">
        <v>953</v>
      </c>
      <c r="H2023" s="11"/>
      <c r="I2023" s="11"/>
    </row>
    <row r="2024" customFormat="false" ht="27" hidden="false" customHeight="true" outlineLevel="0" collapsed="false">
      <c r="A2024" s="1"/>
      <c r="B2024" s="1"/>
      <c r="C2024" s="1"/>
      <c r="D2024" s="1"/>
      <c r="E2024" s="1"/>
      <c r="F2024" s="1"/>
      <c r="G2024" s="1"/>
      <c r="H2024" s="1"/>
      <c r="I2024" s="1"/>
    </row>
    <row r="2025" customFormat="false" ht="31" hidden="false" customHeight="true" outlineLevel="0" collapsed="false">
      <c r="A2025" s="10" t="s">
        <v>250</v>
      </c>
      <c r="B2025" s="10" t="s">
        <v>250</v>
      </c>
      <c r="C2025" s="10" t="s">
        <v>250</v>
      </c>
      <c r="D2025" s="10" t="s">
        <v>250</v>
      </c>
      <c r="E2025" s="10" t="s">
        <v>250</v>
      </c>
      <c r="F2025" s="10" t="s">
        <v>250</v>
      </c>
      <c r="G2025" s="10" t="s">
        <v>250</v>
      </c>
      <c r="H2025" s="10" t="s">
        <v>250</v>
      </c>
      <c r="I2025" s="3" t="str">
        <f aca="false">HYPERLINK("#'Главная'!A28","На главную")</f>
        <v>На главную</v>
      </c>
    </row>
    <row r="2026" customFormat="false" ht="34" hidden="false" customHeight="true" outlineLevel="0" collapsed="false">
      <c r="A2026" s="12" t="s">
        <v>251</v>
      </c>
      <c r="B2026" s="12" t="s">
        <v>251</v>
      </c>
      <c r="C2026" s="12" t="s">
        <v>251</v>
      </c>
      <c r="D2026" s="12" t="s">
        <v>252</v>
      </c>
      <c r="E2026" s="12" t="s">
        <v>252</v>
      </c>
      <c r="F2026" s="12" t="s">
        <v>252</v>
      </c>
      <c r="G2026" s="12" t="s">
        <v>253</v>
      </c>
      <c r="H2026" s="12" t="s">
        <v>254</v>
      </c>
      <c r="I2026" s="12" t="s">
        <v>254</v>
      </c>
    </row>
    <row r="2027" customFormat="false" ht="53" hidden="false" customHeight="true" outlineLevel="0" collapsed="false">
      <c r="A2027" s="1" t="s">
        <v>255</v>
      </c>
      <c r="B2027" s="1" t="s">
        <v>255</v>
      </c>
      <c r="C2027" s="1" t="s">
        <v>255</v>
      </c>
      <c r="D2027" s="1" t="s">
        <v>256</v>
      </c>
      <c r="E2027" s="1" t="s">
        <v>256</v>
      </c>
      <c r="F2027" s="1" t="s">
        <v>256</v>
      </c>
      <c r="G2027" s="1" t="s">
        <v>954</v>
      </c>
      <c r="H2027" s="1" t="s">
        <v>206</v>
      </c>
      <c r="I2027" s="1" t="s">
        <v>206</v>
      </c>
    </row>
    <row r="2028" customFormat="false" ht="53" hidden="false" customHeight="true" outlineLevel="0" collapsed="false">
      <c r="A2028" s="1" t="s">
        <v>255</v>
      </c>
      <c r="B2028" s="1" t="s">
        <v>255</v>
      </c>
      <c r="C2028" s="1" t="s">
        <v>255</v>
      </c>
      <c r="D2028" s="1" t="s">
        <v>258</v>
      </c>
      <c r="E2028" s="1" t="s">
        <v>258</v>
      </c>
      <c r="F2028" s="1" t="s">
        <v>258</v>
      </c>
      <c r="G2028" s="1" t="s">
        <v>955</v>
      </c>
      <c r="H2028" s="1" t="s">
        <v>206</v>
      </c>
      <c r="I2028" s="1" t="s">
        <v>206</v>
      </c>
    </row>
    <row r="2029" customFormat="false" ht="53" hidden="false" customHeight="true" outlineLevel="0" collapsed="false">
      <c r="A2029" s="1" t="s">
        <v>255</v>
      </c>
      <c r="B2029" s="1" t="s">
        <v>255</v>
      </c>
      <c r="C2029" s="1" t="s">
        <v>255</v>
      </c>
      <c r="D2029" s="1" t="s">
        <v>260</v>
      </c>
      <c r="E2029" s="1" t="s">
        <v>260</v>
      </c>
      <c r="F2029" s="1" t="s">
        <v>260</v>
      </c>
      <c r="G2029" s="1" t="s">
        <v>956</v>
      </c>
      <c r="H2029" s="1" t="s">
        <v>206</v>
      </c>
      <c r="I2029" s="1" t="s">
        <v>206</v>
      </c>
    </row>
    <row r="2030" customFormat="false" ht="53" hidden="false" customHeight="true" outlineLevel="0" collapsed="false">
      <c r="A2030" s="1" t="s">
        <v>262</v>
      </c>
      <c r="B2030" s="1" t="s">
        <v>262</v>
      </c>
      <c r="C2030" s="1" t="s">
        <v>262</v>
      </c>
      <c r="D2030" s="1" t="s">
        <v>256</v>
      </c>
      <c r="E2030" s="1" t="s">
        <v>256</v>
      </c>
      <c r="F2030" s="1" t="s">
        <v>256</v>
      </c>
      <c r="G2030" s="1" t="s">
        <v>957</v>
      </c>
      <c r="H2030" s="1" t="s">
        <v>206</v>
      </c>
      <c r="I2030" s="1" t="s">
        <v>206</v>
      </c>
    </row>
    <row r="2031" customFormat="false" ht="53" hidden="false" customHeight="true" outlineLevel="0" collapsed="false">
      <c r="A2031" s="1" t="s">
        <v>262</v>
      </c>
      <c r="B2031" s="1" t="s">
        <v>262</v>
      </c>
      <c r="C2031" s="1" t="s">
        <v>262</v>
      </c>
      <c r="D2031" s="1" t="s">
        <v>258</v>
      </c>
      <c r="E2031" s="1" t="s">
        <v>258</v>
      </c>
      <c r="F2031" s="1" t="s">
        <v>258</v>
      </c>
      <c r="G2031" s="1" t="s">
        <v>958</v>
      </c>
      <c r="H2031" s="1" t="s">
        <v>206</v>
      </c>
      <c r="I2031" s="1" t="s">
        <v>206</v>
      </c>
    </row>
    <row r="2032" customFormat="false" ht="53" hidden="false" customHeight="true" outlineLevel="0" collapsed="false">
      <c r="A2032" s="1" t="s">
        <v>262</v>
      </c>
      <c r="B2032" s="1" t="s">
        <v>262</v>
      </c>
      <c r="C2032" s="1" t="s">
        <v>262</v>
      </c>
      <c r="D2032" s="1" t="s">
        <v>260</v>
      </c>
      <c r="E2032" s="1" t="s">
        <v>260</v>
      </c>
      <c r="F2032" s="1" t="s">
        <v>260</v>
      </c>
      <c r="G2032" s="1" t="s">
        <v>959</v>
      </c>
      <c r="H2032" s="1" t="s">
        <v>206</v>
      </c>
      <c r="I2032" s="1" t="s">
        <v>206</v>
      </c>
    </row>
    <row r="2033" customFormat="false" ht="53" hidden="false" customHeight="true" outlineLevel="0" collapsed="false">
      <c r="A2033" s="1" t="s">
        <v>266</v>
      </c>
      <c r="B2033" s="1" t="s">
        <v>266</v>
      </c>
      <c r="C2033" s="1" t="s">
        <v>266</v>
      </c>
      <c r="D2033" s="1" t="s">
        <v>256</v>
      </c>
      <c r="E2033" s="1" t="s">
        <v>256</v>
      </c>
      <c r="F2033" s="1" t="s">
        <v>256</v>
      </c>
      <c r="G2033" s="1" t="s">
        <v>960</v>
      </c>
      <c r="H2033" s="1" t="s">
        <v>206</v>
      </c>
      <c r="I2033" s="1" t="s">
        <v>206</v>
      </c>
    </row>
    <row r="2034" customFormat="false" ht="53" hidden="false" customHeight="true" outlineLevel="0" collapsed="false">
      <c r="A2034" s="1" t="s">
        <v>266</v>
      </c>
      <c r="B2034" s="1" t="s">
        <v>266</v>
      </c>
      <c r="C2034" s="1" t="s">
        <v>266</v>
      </c>
      <c r="D2034" s="1" t="s">
        <v>258</v>
      </c>
      <c r="E2034" s="1" t="s">
        <v>258</v>
      </c>
      <c r="F2034" s="1" t="s">
        <v>258</v>
      </c>
      <c r="G2034" s="1" t="s">
        <v>961</v>
      </c>
      <c r="H2034" s="1" t="s">
        <v>206</v>
      </c>
      <c r="I2034" s="1" t="s">
        <v>206</v>
      </c>
    </row>
    <row r="2035" customFormat="false" ht="53" hidden="false" customHeight="true" outlineLevel="0" collapsed="false">
      <c r="A2035" s="1" t="s">
        <v>266</v>
      </c>
      <c r="B2035" s="1" t="s">
        <v>266</v>
      </c>
      <c r="C2035" s="1" t="s">
        <v>266</v>
      </c>
      <c r="D2035" s="1" t="s">
        <v>260</v>
      </c>
      <c r="E2035" s="1" t="s">
        <v>260</v>
      </c>
      <c r="F2035" s="1" t="s">
        <v>260</v>
      </c>
      <c r="G2035" s="1" t="s">
        <v>962</v>
      </c>
      <c r="H2035" s="1" t="s">
        <v>206</v>
      </c>
      <c r="I2035" s="1" t="s">
        <v>206</v>
      </c>
    </row>
    <row r="2036" customFormat="false" ht="53" hidden="false" customHeight="true" outlineLevel="0" collapsed="false">
      <c r="A2036" s="1" t="s">
        <v>270</v>
      </c>
      <c r="B2036" s="1" t="s">
        <v>270</v>
      </c>
      <c r="C2036" s="1" t="s">
        <v>270</v>
      </c>
      <c r="D2036" s="1" t="s">
        <v>256</v>
      </c>
      <c r="E2036" s="1" t="s">
        <v>256</v>
      </c>
      <c r="F2036" s="1" t="s">
        <v>256</v>
      </c>
      <c r="G2036" s="1" t="s">
        <v>963</v>
      </c>
      <c r="H2036" s="1" t="s">
        <v>206</v>
      </c>
      <c r="I2036" s="1" t="s">
        <v>206</v>
      </c>
    </row>
    <row r="2037" customFormat="false" ht="53" hidden="false" customHeight="true" outlineLevel="0" collapsed="false">
      <c r="A2037" s="1" t="s">
        <v>270</v>
      </c>
      <c r="B2037" s="1" t="s">
        <v>270</v>
      </c>
      <c r="C2037" s="1" t="s">
        <v>270</v>
      </c>
      <c r="D2037" s="1" t="s">
        <v>258</v>
      </c>
      <c r="E2037" s="1" t="s">
        <v>258</v>
      </c>
      <c r="F2037" s="1" t="s">
        <v>258</v>
      </c>
      <c r="G2037" s="1" t="s">
        <v>964</v>
      </c>
      <c r="H2037" s="1" t="s">
        <v>206</v>
      </c>
      <c r="I2037" s="1" t="s">
        <v>206</v>
      </c>
    </row>
    <row r="2038" customFormat="false" ht="53" hidden="false" customHeight="true" outlineLevel="0" collapsed="false">
      <c r="A2038" s="1" t="s">
        <v>270</v>
      </c>
      <c r="B2038" s="1" t="s">
        <v>270</v>
      </c>
      <c r="C2038" s="1" t="s">
        <v>270</v>
      </c>
      <c r="D2038" s="1" t="s">
        <v>260</v>
      </c>
      <c r="E2038" s="1" t="s">
        <v>260</v>
      </c>
      <c r="F2038" s="1" t="s">
        <v>260</v>
      </c>
      <c r="G2038" s="1" t="s">
        <v>965</v>
      </c>
      <c r="H2038" s="1" t="s">
        <v>206</v>
      </c>
      <c r="I2038" s="1" t="s">
        <v>206</v>
      </c>
    </row>
    <row r="2039" customFormat="false" ht="53" hidden="false" customHeight="true" outlineLevel="0" collapsed="false">
      <c r="A2039" s="1" t="s">
        <v>274</v>
      </c>
      <c r="B2039" s="1" t="s">
        <v>274</v>
      </c>
      <c r="C2039" s="1" t="s">
        <v>274</v>
      </c>
      <c r="D2039" s="1" t="s">
        <v>256</v>
      </c>
      <c r="E2039" s="1" t="s">
        <v>256</v>
      </c>
      <c r="F2039" s="1" t="s">
        <v>256</v>
      </c>
      <c r="G2039" s="1" t="s">
        <v>966</v>
      </c>
      <c r="H2039" s="1" t="s">
        <v>206</v>
      </c>
      <c r="I2039" s="1" t="s">
        <v>206</v>
      </c>
    </row>
    <row r="2040" customFormat="false" ht="53" hidden="false" customHeight="true" outlineLevel="0" collapsed="false">
      <c r="A2040" s="1" t="s">
        <v>274</v>
      </c>
      <c r="B2040" s="1" t="s">
        <v>274</v>
      </c>
      <c r="C2040" s="1" t="s">
        <v>274</v>
      </c>
      <c r="D2040" s="1" t="s">
        <v>258</v>
      </c>
      <c r="E2040" s="1" t="s">
        <v>258</v>
      </c>
      <c r="F2040" s="1" t="s">
        <v>258</v>
      </c>
      <c r="G2040" s="1" t="s">
        <v>967</v>
      </c>
      <c r="H2040" s="1" t="s">
        <v>206</v>
      </c>
      <c r="I2040" s="1" t="s">
        <v>206</v>
      </c>
    </row>
    <row r="2041" customFormat="false" ht="53" hidden="false" customHeight="true" outlineLevel="0" collapsed="false">
      <c r="A2041" s="1" t="s">
        <v>274</v>
      </c>
      <c r="B2041" s="1" t="s">
        <v>274</v>
      </c>
      <c r="C2041" s="1" t="s">
        <v>274</v>
      </c>
      <c r="D2041" s="1" t="s">
        <v>260</v>
      </c>
      <c r="E2041" s="1" t="s">
        <v>260</v>
      </c>
      <c r="F2041" s="1" t="s">
        <v>260</v>
      </c>
      <c r="G2041" s="1" t="s">
        <v>968</v>
      </c>
      <c r="H2041" s="1" t="s">
        <v>206</v>
      </c>
      <c r="I2041" s="1" t="s">
        <v>206</v>
      </c>
    </row>
    <row r="2042" customFormat="false" ht="53" hidden="false" customHeight="true" outlineLevel="0" collapsed="false">
      <c r="A2042" s="1" t="s">
        <v>278</v>
      </c>
      <c r="B2042" s="1" t="s">
        <v>278</v>
      </c>
      <c r="C2042" s="1" t="s">
        <v>278</v>
      </c>
      <c r="D2042" s="1" t="s">
        <v>256</v>
      </c>
      <c r="E2042" s="1" t="s">
        <v>256</v>
      </c>
      <c r="F2042" s="1" t="s">
        <v>256</v>
      </c>
      <c r="G2042" s="1" t="s">
        <v>969</v>
      </c>
      <c r="H2042" s="1" t="s">
        <v>206</v>
      </c>
      <c r="I2042" s="1" t="s">
        <v>206</v>
      </c>
    </row>
    <row r="2043" customFormat="false" ht="53" hidden="false" customHeight="true" outlineLevel="0" collapsed="false">
      <c r="A2043" s="1" t="s">
        <v>278</v>
      </c>
      <c r="B2043" s="1" t="s">
        <v>278</v>
      </c>
      <c r="C2043" s="1" t="s">
        <v>278</v>
      </c>
      <c r="D2043" s="1" t="s">
        <v>258</v>
      </c>
      <c r="E2043" s="1" t="s">
        <v>258</v>
      </c>
      <c r="F2043" s="1" t="s">
        <v>258</v>
      </c>
      <c r="G2043" s="1" t="s">
        <v>970</v>
      </c>
      <c r="H2043" s="1" t="s">
        <v>206</v>
      </c>
      <c r="I2043" s="1" t="s">
        <v>206</v>
      </c>
    </row>
    <row r="2044" customFormat="false" ht="53" hidden="false" customHeight="true" outlineLevel="0" collapsed="false">
      <c r="A2044" s="1" t="s">
        <v>278</v>
      </c>
      <c r="B2044" s="1" t="s">
        <v>278</v>
      </c>
      <c r="C2044" s="1" t="s">
        <v>278</v>
      </c>
      <c r="D2044" s="1" t="s">
        <v>260</v>
      </c>
      <c r="E2044" s="1" t="s">
        <v>260</v>
      </c>
      <c r="F2044" s="1" t="s">
        <v>260</v>
      </c>
      <c r="G2044" s="1" t="s">
        <v>971</v>
      </c>
      <c r="H2044" s="1" t="s">
        <v>206</v>
      </c>
      <c r="I2044" s="1" t="s">
        <v>206</v>
      </c>
    </row>
    <row r="2045" customFormat="false" ht="53" hidden="false" customHeight="true" outlineLevel="0" collapsed="false">
      <c r="A2045" s="1" t="s">
        <v>282</v>
      </c>
      <c r="B2045" s="1" t="s">
        <v>282</v>
      </c>
      <c r="C2045" s="1" t="s">
        <v>282</v>
      </c>
      <c r="D2045" s="1" t="s">
        <v>256</v>
      </c>
      <c r="E2045" s="1" t="s">
        <v>256</v>
      </c>
      <c r="F2045" s="1" t="s">
        <v>256</v>
      </c>
      <c r="G2045" s="1" t="s">
        <v>972</v>
      </c>
      <c r="H2045" s="1" t="s">
        <v>206</v>
      </c>
      <c r="I2045" s="1" t="s">
        <v>206</v>
      </c>
    </row>
    <row r="2046" customFormat="false" ht="53" hidden="false" customHeight="true" outlineLevel="0" collapsed="false">
      <c r="A2046" s="1" t="s">
        <v>282</v>
      </c>
      <c r="B2046" s="1" t="s">
        <v>282</v>
      </c>
      <c r="C2046" s="1" t="s">
        <v>282</v>
      </c>
      <c r="D2046" s="1" t="s">
        <v>258</v>
      </c>
      <c r="E2046" s="1" t="s">
        <v>258</v>
      </c>
      <c r="F2046" s="1" t="s">
        <v>258</v>
      </c>
      <c r="G2046" s="1" t="s">
        <v>973</v>
      </c>
      <c r="H2046" s="1" t="s">
        <v>206</v>
      </c>
      <c r="I2046" s="1" t="s">
        <v>206</v>
      </c>
    </row>
    <row r="2047" customFormat="false" ht="53" hidden="false" customHeight="true" outlineLevel="0" collapsed="false">
      <c r="A2047" s="1" t="s">
        <v>282</v>
      </c>
      <c r="B2047" s="1" t="s">
        <v>282</v>
      </c>
      <c r="C2047" s="1" t="s">
        <v>282</v>
      </c>
      <c r="D2047" s="1" t="s">
        <v>260</v>
      </c>
      <c r="E2047" s="1" t="s">
        <v>260</v>
      </c>
      <c r="F2047" s="1" t="s">
        <v>260</v>
      </c>
      <c r="G2047" s="1" t="s">
        <v>974</v>
      </c>
      <c r="H2047" s="1" t="s">
        <v>206</v>
      </c>
      <c r="I2047" s="1" t="s">
        <v>206</v>
      </c>
    </row>
    <row r="2048" customFormat="false" ht="53" hidden="false" customHeight="true" outlineLevel="0" collapsed="false">
      <c r="A2048" s="1" t="s">
        <v>286</v>
      </c>
      <c r="B2048" s="1" t="s">
        <v>286</v>
      </c>
      <c r="C2048" s="1" t="s">
        <v>286</v>
      </c>
      <c r="D2048" s="1" t="s">
        <v>256</v>
      </c>
      <c r="E2048" s="1" t="s">
        <v>256</v>
      </c>
      <c r="F2048" s="1" t="s">
        <v>256</v>
      </c>
      <c r="G2048" s="1" t="s">
        <v>975</v>
      </c>
      <c r="H2048" s="1" t="s">
        <v>206</v>
      </c>
      <c r="I2048" s="1" t="s">
        <v>206</v>
      </c>
    </row>
    <row r="2049" customFormat="false" ht="53" hidden="false" customHeight="true" outlineLevel="0" collapsed="false">
      <c r="A2049" s="1" t="s">
        <v>286</v>
      </c>
      <c r="B2049" s="1" t="s">
        <v>286</v>
      </c>
      <c r="C2049" s="1" t="s">
        <v>286</v>
      </c>
      <c r="D2049" s="1" t="s">
        <v>258</v>
      </c>
      <c r="E2049" s="1" t="s">
        <v>258</v>
      </c>
      <c r="F2049" s="1" t="s">
        <v>258</v>
      </c>
      <c r="G2049" s="1" t="s">
        <v>976</v>
      </c>
      <c r="H2049" s="1" t="s">
        <v>206</v>
      </c>
      <c r="I2049" s="1" t="s">
        <v>206</v>
      </c>
    </row>
    <row r="2050" customFormat="false" ht="53" hidden="false" customHeight="true" outlineLevel="0" collapsed="false">
      <c r="A2050" s="1" t="s">
        <v>286</v>
      </c>
      <c r="B2050" s="1" t="s">
        <v>286</v>
      </c>
      <c r="C2050" s="1" t="s">
        <v>286</v>
      </c>
      <c r="D2050" s="1" t="s">
        <v>260</v>
      </c>
      <c r="E2050" s="1" t="s">
        <v>260</v>
      </c>
      <c r="F2050" s="1" t="s">
        <v>260</v>
      </c>
      <c r="G2050" s="1" t="s">
        <v>977</v>
      </c>
      <c r="H2050" s="1" t="s">
        <v>206</v>
      </c>
      <c r="I2050" s="1" t="s">
        <v>206</v>
      </c>
    </row>
    <row r="2051" customFormat="false" ht="53" hidden="false" customHeight="true" outlineLevel="0" collapsed="false">
      <c r="A2051" s="1" t="s">
        <v>290</v>
      </c>
      <c r="B2051" s="1" t="s">
        <v>290</v>
      </c>
      <c r="C2051" s="1" t="s">
        <v>290</v>
      </c>
      <c r="D2051" s="1" t="s">
        <v>256</v>
      </c>
      <c r="E2051" s="1" t="s">
        <v>256</v>
      </c>
      <c r="F2051" s="1" t="s">
        <v>256</v>
      </c>
      <c r="G2051" s="1" t="s">
        <v>978</v>
      </c>
      <c r="H2051" s="1" t="s">
        <v>206</v>
      </c>
      <c r="I2051" s="1" t="s">
        <v>206</v>
      </c>
    </row>
    <row r="2052" customFormat="false" ht="53" hidden="false" customHeight="true" outlineLevel="0" collapsed="false">
      <c r="A2052" s="1" t="s">
        <v>290</v>
      </c>
      <c r="B2052" s="1" t="s">
        <v>290</v>
      </c>
      <c r="C2052" s="1" t="s">
        <v>290</v>
      </c>
      <c r="D2052" s="1" t="s">
        <v>292</v>
      </c>
      <c r="E2052" s="1" t="s">
        <v>292</v>
      </c>
      <c r="F2052" s="1" t="s">
        <v>292</v>
      </c>
      <c r="G2052" s="1" t="s">
        <v>979</v>
      </c>
      <c r="H2052" s="1" t="s">
        <v>206</v>
      </c>
      <c r="I2052" s="1" t="s">
        <v>206</v>
      </c>
    </row>
    <row r="2053" customFormat="false" ht="53" hidden="false" customHeight="true" outlineLevel="0" collapsed="false">
      <c r="A2053" s="1" t="s">
        <v>290</v>
      </c>
      <c r="B2053" s="1" t="s">
        <v>290</v>
      </c>
      <c r="C2053" s="1" t="s">
        <v>290</v>
      </c>
      <c r="D2053" s="1" t="s">
        <v>294</v>
      </c>
      <c r="E2053" s="1" t="s">
        <v>294</v>
      </c>
      <c r="F2053" s="1" t="s">
        <v>294</v>
      </c>
      <c r="G2053" s="1" t="s">
        <v>980</v>
      </c>
      <c r="H2053" s="1" t="s">
        <v>206</v>
      </c>
      <c r="I2053" s="1" t="s">
        <v>206</v>
      </c>
    </row>
    <row r="2054" customFormat="false" ht="53" hidden="false" customHeight="true" outlineLevel="0" collapsed="false">
      <c r="A2054" s="1" t="s">
        <v>296</v>
      </c>
      <c r="B2054" s="1" t="s">
        <v>296</v>
      </c>
      <c r="C2054" s="1" t="s">
        <v>296</v>
      </c>
      <c r="D2054" s="1" t="s">
        <v>256</v>
      </c>
      <c r="E2054" s="1" t="s">
        <v>256</v>
      </c>
      <c r="F2054" s="1" t="s">
        <v>256</v>
      </c>
      <c r="G2054" s="1" t="s">
        <v>981</v>
      </c>
      <c r="H2054" s="1" t="s">
        <v>206</v>
      </c>
      <c r="I2054" s="1" t="s">
        <v>206</v>
      </c>
    </row>
    <row r="2055" customFormat="false" ht="53" hidden="false" customHeight="true" outlineLevel="0" collapsed="false">
      <c r="A2055" s="1" t="s">
        <v>296</v>
      </c>
      <c r="B2055" s="1" t="s">
        <v>296</v>
      </c>
      <c r="C2055" s="1" t="s">
        <v>296</v>
      </c>
      <c r="D2055" s="1" t="s">
        <v>258</v>
      </c>
      <c r="E2055" s="1" t="s">
        <v>258</v>
      </c>
      <c r="F2055" s="1" t="s">
        <v>258</v>
      </c>
      <c r="G2055" s="1" t="s">
        <v>982</v>
      </c>
      <c r="H2055" s="1" t="s">
        <v>206</v>
      </c>
      <c r="I2055" s="1" t="s">
        <v>206</v>
      </c>
    </row>
    <row r="2056" customFormat="false" ht="53" hidden="false" customHeight="true" outlineLevel="0" collapsed="false">
      <c r="A2056" s="1" t="s">
        <v>296</v>
      </c>
      <c r="B2056" s="1" t="s">
        <v>296</v>
      </c>
      <c r="C2056" s="1" t="s">
        <v>296</v>
      </c>
      <c r="D2056" s="1" t="s">
        <v>260</v>
      </c>
      <c r="E2056" s="1" t="s">
        <v>260</v>
      </c>
      <c r="F2056" s="1" t="s">
        <v>260</v>
      </c>
      <c r="G2056" s="1" t="s">
        <v>983</v>
      </c>
      <c r="H2056" s="1" t="s">
        <v>206</v>
      </c>
      <c r="I2056" s="1" t="s">
        <v>206</v>
      </c>
    </row>
    <row r="2057" customFormat="false" ht="53" hidden="false" customHeight="true" outlineLevel="0" collapsed="false">
      <c r="A2057" s="1" t="s">
        <v>300</v>
      </c>
      <c r="B2057" s="1" t="s">
        <v>300</v>
      </c>
      <c r="C2057" s="1" t="s">
        <v>300</v>
      </c>
      <c r="D2057" s="1" t="s">
        <v>256</v>
      </c>
      <c r="E2057" s="1" t="s">
        <v>256</v>
      </c>
      <c r="F2057" s="1" t="s">
        <v>256</v>
      </c>
      <c r="G2057" s="1" t="s">
        <v>984</v>
      </c>
      <c r="H2057" s="1" t="s">
        <v>206</v>
      </c>
      <c r="I2057" s="1" t="s">
        <v>206</v>
      </c>
    </row>
    <row r="2058" customFormat="false" ht="53" hidden="false" customHeight="true" outlineLevel="0" collapsed="false">
      <c r="A2058" s="1" t="s">
        <v>300</v>
      </c>
      <c r="B2058" s="1" t="s">
        <v>300</v>
      </c>
      <c r="C2058" s="1" t="s">
        <v>300</v>
      </c>
      <c r="D2058" s="1" t="s">
        <v>258</v>
      </c>
      <c r="E2058" s="1" t="s">
        <v>258</v>
      </c>
      <c r="F2058" s="1" t="s">
        <v>258</v>
      </c>
      <c r="G2058" s="1" t="s">
        <v>985</v>
      </c>
      <c r="H2058" s="1" t="s">
        <v>206</v>
      </c>
      <c r="I2058" s="1" t="s">
        <v>206</v>
      </c>
    </row>
    <row r="2059" customFormat="false" ht="53" hidden="false" customHeight="true" outlineLevel="0" collapsed="false">
      <c r="A2059" s="1" t="s">
        <v>300</v>
      </c>
      <c r="B2059" s="1" t="s">
        <v>300</v>
      </c>
      <c r="C2059" s="1" t="s">
        <v>300</v>
      </c>
      <c r="D2059" s="1" t="s">
        <v>260</v>
      </c>
      <c r="E2059" s="1" t="s">
        <v>260</v>
      </c>
      <c r="F2059" s="1" t="s">
        <v>260</v>
      </c>
      <c r="G2059" s="1" t="s">
        <v>986</v>
      </c>
      <c r="H2059" s="1" t="s">
        <v>206</v>
      </c>
      <c r="I2059" s="1" t="s">
        <v>206</v>
      </c>
    </row>
    <row r="2060" customFormat="false" ht="27" hidden="false" customHeight="true" outlineLevel="0" collapsed="false">
      <c r="A2060" s="1"/>
      <c r="B2060" s="1"/>
      <c r="C2060" s="1"/>
      <c r="D2060" s="1"/>
      <c r="E2060" s="1"/>
      <c r="F2060" s="1"/>
      <c r="G2060" s="1"/>
      <c r="H2060" s="1"/>
      <c r="I2060" s="1"/>
    </row>
    <row r="2061" customFormat="false" ht="31" hidden="false" customHeight="true" outlineLevel="0" collapsed="false">
      <c r="A2061" s="10" t="s">
        <v>304</v>
      </c>
      <c r="B2061" s="10" t="s">
        <v>304</v>
      </c>
      <c r="C2061" s="10" t="s">
        <v>304</v>
      </c>
      <c r="D2061" s="10" t="s">
        <v>304</v>
      </c>
      <c r="E2061" s="10" t="s">
        <v>304</v>
      </c>
      <c r="F2061" s="10" t="s">
        <v>304</v>
      </c>
      <c r="G2061" s="10" t="s">
        <v>304</v>
      </c>
      <c r="H2061" s="10" t="s">
        <v>304</v>
      </c>
      <c r="I2061" s="1"/>
    </row>
    <row r="2062" customFormat="false" ht="28" hidden="false" customHeight="true" outlineLevel="0" collapsed="false">
      <c r="A2062" s="4" t="s">
        <v>305</v>
      </c>
      <c r="B2062" s="4" t="s">
        <v>305</v>
      </c>
      <c r="C2062" s="4" t="s">
        <v>305</v>
      </c>
      <c r="D2062" s="4" t="s">
        <v>305</v>
      </c>
      <c r="E2062" s="4" t="s">
        <v>305</v>
      </c>
      <c r="F2062" s="4" t="s">
        <v>305</v>
      </c>
      <c r="G2062" s="4" t="s">
        <v>305</v>
      </c>
      <c r="H2062" s="4" t="s">
        <v>305</v>
      </c>
      <c r="I2062" s="4" t="s">
        <v>305</v>
      </c>
    </row>
    <row r="2063" customFormat="false" ht="27" hidden="false" customHeight="true" outlineLevel="0" collapsed="false">
      <c r="A2063" s="1"/>
      <c r="B2063" s="1"/>
      <c r="C2063" s="1"/>
      <c r="D2063" s="1"/>
      <c r="E2063" s="1"/>
      <c r="F2063" s="1"/>
      <c r="G2063" s="1"/>
      <c r="H2063" s="1"/>
      <c r="I2063" s="1"/>
    </row>
    <row r="2064" customFormat="false" ht="27" hidden="false" customHeight="true" outlineLevel="0" collapsed="false">
      <c r="A2064" s="1"/>
      <c r="B2064" s="1"/>
      <c r="C2064" s="1"/>
      <c r="D2064" s="1"/>
      <c r="E2064" s="1"/>
      <c r="F2064" s="1"/>
      <c r="G2064" s="1"/>
      <c r="H2064" s="1"/>
      <c r="I2064" s="1"/>
    </row>
    <row r="2065" customFormat="false" ht="27" hidden="false" customHeight="true" outlineLevel="0" collapsed="false">
      <c r="A2065" s="1"/>
      <c r="B2065" s="1"/>
      <c r="C2065" s="1"/>
      <c r="D2065" s="1"/>
      <c r="E2065" s="1"/>
      <c r="F2065" s="1"/>
      <c r="G2065" s="1"/>
      <c r="H2065" s="1"/>
      <c r="I2065" s="1"/>
    </row>
    <row r="2066" customFormat="false" ht="35" hidden="false" customHeight="true" outlineLevel="0" collapsed="false">
      <c r="A2066" s="2" t="s">
        <v>987</v>
      </c>
      <c r="B2066" s="2" t="s">
        <v>987</v>
      </c>
      <c r="C2066" s="2" t="s">
        <v>987</v>
      </c>
      <c r="D2066" s="2" t="s">
        <v>987</v>
      </c>
      <c r="E2066" s="2" t="s">
        <v>987</v>
      </c>
      <c r="F2066" s="2" t="s">
        <v>987</v>
      </c>
      <c r="G2066" s="2" t="s">
        <v>987</v>
      </c>
      <c r="H2066" s="2" t="s">
        <v>987</v>
      </c>
      <c r="I2066" s="3" t="str">
        <f aca="false">HYPERLINK("#'Главная'!A29","На главную")</f>
        <v>На главную</v>
      </c>
    </row>
    <row r="2067" customFormat="false" ht="28" hidden="false" customHeight="true" outlineLevel="0" collapsed="false">
      <c r="A2067" s="4" t="s">
        <v>206</v>
      </c>
      <c r="B2067" s="4" t="s">
        <v>206</v>
      </c>
      <c r="C2067" s="4" t="s">
        <v>206</v>
      </c>
      <c r="D2067" s="4" t="s">
        <v>206</v>
      </c>
      <c r="E2067" s="4" t="s">
        <v>206</v>
      </c>
      <c r="F2067" s="4" t="s">
        <v>206</v>
      </c>
      <c r="G2067" s="4" t="s">
        <v>206</v>
      </c>
      <c r="H2067" s="4" t="s">
        <v>206</v>
      </c>
      <c r="I2067" s="4" t="s">
        <v>206</v>
      </c>
    </row>
    <row r="2068" customFormat="false" ht="27" hidden="false" customHeight="true" outlineLevel="0" collapsed="false">
      <c r="A2068" s="3" t="str">
        <f aca="false">HYPERLINK("#'Главная'!A29","Список моделей")</f>
        <v>Список моделей</v>
      </c>
      <c r="B2068" s="1"/>
      <c r="C2068" s="3" t="str">
        <f aca="false">HYPERLINK("#'Данные моделей'!A2069","Характеристики")</f>
        <v>Характеристики</v>
      </c>
      <c r="D2068" s="1"/>
      <c r="E2068" s="1"/>
      <c r="F2068" s="3" t="str">
        <f aca="false">HYPERLINK("#'Данные моделей'!A2104","Рабочие точки")</f>
        <v>Рабочие точки</v>
      </c>
      <c r="G2068" s="1"/>
      <c r="H2068" s="3" t="str">
        <f aca="false">HYPERLINK("#'Данные моделей'!A2140","Карты")</f>
        <v>Карты</v>
      </c>
      <c r="I2068" s="1"/>
    </row>
    <row r="2069" customFormat="false" ht="31" hidden="false" customHeight="true" outlineLevel="0" collapsed="false">
      <c r="A2069" s="10" t="s">
        <v>9</v>
      </c>
      <c r="B2069" s="10" t="s">
        <v>9</v>
      </c>
      <c r="C2069" s="10" t="s">
        <v>9</v>
      </c>
      <c r="D2069" s="10" t="s">
        <v>9</v>
      </c>
      <c r="E2069" s="10" t="s">
        <v>9</v>
      </c>
      <c r="F2069" s="10" t="s">
        <v>9</v>
      </c>
      <c r="G2069" s="10" t="s">
        <v>9</v>
      </c>
      <c r="H2069" s="10" t="s">
        <v>9</v>
      </c>
      <c r="I2069" s="1"/>
    </row>
    <row r="2070" customFormat="false" ht="28" hidden="false" customHeight="true" outlineLevel="0" collapsed="false">
      <c r="A2070" s="11" t="s">
        <v>207</v>
      </c>
      <c r="B2070" s="11" t="s">
        <v>207</v>
      </c>
      <c r="C2070" s="11" t="s">
        <v>207</v>
      </c>
      <c r="D2070" s="11" t="s">
        <v>207</v>
      </c>
      <c r="E2070" s="11" t="s">
        <v>912</v>
      </c>
      <c r="F2070" s="11" t="s">
        <v>912</v>
      </c>
      <c r="G2070" s="11" t="s">
        <v>912</v>
      </c>
      <c r="H2070" s="11"/>
      <c r="I2070" s="11"/>
    </row>
    <row r="2071" customFormat="false" ht="28" hidden="false" customHeight="true" outlineLevel="0" collapsed="false">
      <c r="A2071" s="11" t="s">
        <v>8</v>
      </c>
      <c r="B2071" s="11" t="s">
        <v>8</v>
      </c>
      <c r="C2071" s="11" t="s">
        <v>8</v>
      </c>
      <c r="D2071" s="11" t="s">
        <v>8</v>
      </c>
      <c r="E2071" s="11" t="s">
        <v>28</v>
      </c>
      <c r="F2071" s="11" t="s">
        <v>28</v>
      </c>
      <c r="G2071" s="11" t="s">
        <v>28</v>
      </c>
      <c r="H2071" s="11"/>
      <c r="I2071" s="11"/>
    </row>
    <row r="2072" customFormat="false" ht="28" hidden="false" customHeight="true" outlineLevel="0" collapsed="false">
      <c r="A2072" s="11" t="s">
        <v>209</v>
      </c>
      <c r="B2072" s="11" t="s">
        <v>209</v>
      </c>
      <c r="C2072" s="11" t="s">
        <v>209</v>
      </c>
      <c r="D2072" s="11" t="s">
        <v>209</v>
      </c>
      <c r="E2072" s="11" t="s">
        <v>949</v>
      </c>
      <c r="F2072" s="11" t="s">
        <v>949</v>
      </c>
      <c r="G2072" s="11" t="s">
        <v>949</v>
      </c>
      <c r="H2072" s="11"/>
      <c r="I2072" s="11"/>
    </row>
    <row r="2073" customFormat="false" ht="28" hidden="false" customHeight="true" outlineLevel="0" collapsed="false">
      <c r="A2073" s="11" t="s">
        <v>211</v>
      </c>
      <c r="B2073" s="11" t="s">
        <v>211</v>
      </c>
      <c r="C2073" s="11" t="s">
        <v>211</v>
      </c>
      <c r="D2073" s="11" t="s">
        <v>211</v>
      </c>
      <c r="E2073" s="11" t="n">
        <v>540</v>
      </c>
      <c r="F2073" s="11" t="n">
        <v>540</v>
      </c>
      <c r="G2073" s="11" t="n">
        <v>540</v>
      </c>
      <c r="H2073" s="11"/>
      <c r="I2073" s="11"/>
    </row>
    <row r="2074" customFormat="false" ht="28" hidden="false" customHeight="true" outlineLevel="0" collapsed="false">
      <c r="A2074" s="11" t="s">
        <v>8</v>
      </c>
      <c r="B2074" s="11" t="s">
        <v>8</v>
      </c>
      <c r="C2074" s="11" t="s">
        <v>8</v>
      </c>
      <c r="D2074" s="11" t="s">
        <v>8</v>
      </c>
      <c r="E2074" s="11" t="s">
        <v>28</v>
      </c>
      <c r="F2074" s="11" t="s">
        <v>28</v>
      </c>
      <c r="G2074" s="11" t="s">
        <v>28</v>
      </c>
      <c r="H2074" s="11"/>
      <c r="I2074" s="11"/>
    </row>
    <row r="2075" customFormat="false" ht="28" hidden="false" customHeight="true" outlineLevel="0" collapsed="false">
      <c r="A2075" s="11" t="s">
        <v>212</v>
      </c>
      <c r="B2075" s="11" t="s">
        <v>212</v>
      </c>
      <c r="C2075" s="11" t="s">
        <v>212</v>
      </c>
      <c r="D2075" s="11" t="s">
        <v>212</v>
      </c>
      <c r="E2075" s="11" t="n">
        <v>52</v>
      </c>
      <c r="F2075" s="11" t="n">
        <v>52</v>
      </c>
      <c r="G2075" s="11" t="n">
        <v>52</v>
      </c>
      <c r="H2075" s="11"/>
      <c r="I2075" s="11"/>
    </row>
    <row r="2076" customFormat="false" ht="28" hidden="false" customHeight="true" outlineLevel="0" collapsed="false">
      <c r="A2076" s="11" t="s">
        <v>213</v>
      </c>
      <c r="B2076" s="11" t="s">
        <v>213</v>
      </c>
      <c r="C2076" s="11" t="s">
        <v>213</v>
      </c>
      <c r="D2076" s="11" t="s">
        <v>213</v>
      </c>
      <c r="E2076" s="11" t="n">
        <v>80</v>
      </c>
      <c r="F2076" s="11" t="n">
        <v>80</v>
      </c>
      <c r="G2076" s="11" t="n">
        <v>80</v>
      </c>
      <c r="H2076" s="11"/>
      <c r="I2076" s="11"/>
    </row>
    <row r="2077" customFormat="false" ht="28" hidden="false" customHeight="true" outlineLevel="0" collapsed="false">
      <c r="A2077" s="11" t="s">
        <v>214</v>
      </c>
      <c r="B2077" s="11" t="s">
        <v>214</v>
      </c>
      <c r="C2077" s="11" t="s">
        <v>214</v>
      </c>
      <c r="D2077" s="11" t="s">
        <v>214</v>
      </c>
      <c r="E2077" s="11" t="s">
        <v>604</v>
      </c>
      <c r="F2077" s="11" t="s">
        <v>604</v>
      </c>
      <c r="G2077" s="11" t="s">
        <v>604</v>
      </c>
      <c r="H2077" s="11"/>
      <c r="I2077" s="11"/>
    </row>
    <row r="2078" customFormat="false" ht="28" hidden="false" customHeight="true" outlineLevel="0" collapsed="false">
      <c r="A2078" s="11" t="s">
        <v>216</v>
      </c>
      <c r="B2078" s="11" t="s">
        <v>216</v>
      </c>
      <c r="C2078" s="11" t="s">
        <v>216</v>
      </c>
      <c r="D2078" s="11" t="s">
        <v>216</v>
      </c>
      <c r="E2078" s="11" t="n">
        <v>17.2</v>
      </c>
      <c r="F2078" s="11" t="n">
        <v>17.2</v>
      </c>
      <c r="G2078" s="11" t="n">
        <v>17.2</v>
      </c>
      <c r="H2078" s="11"/>
      <c r="I2078" s="11"/>
    </row>
    <row r="2079" customFormat="false" ht="28" hidden="false" customHeight="true" outlineLevel="0" collapsed="false">
      <c r="A2079" s="11" t="s">
        <v>217</v>
      </c>
      <c r="B2079" s="11" t="s">
        <v>217</v>
      </c>
      <c r="C2079" s="11" t="s">
        <v>217</v>
      </c>
      <c r="D2079" s="11" t="s">
        <v>217</v>
      </c>
      <c r="E2079" s="11" t="s">
        <v>605</v>
      </c>
      <c r="F2079" s="11" t="s">
        <v>605</v>
      </c>
      <c r="G2079" s="11" t="s">
        <v>605</v>
      </c>
      <c r="H2079" s="11"/>
      <c r="I2079" s="11"/>
    </row>
    <row r="2080" customFormat="false" ht="28" hidden="false" customHeight="true" outlineLevel="0" collapsed="false">
      <c r="A2080" s="11" t="s">
        <v>219</v>
      </c>
      <c r="B2080" s="11" t="s">
        <v>219</v>
      </c>
      <c r="C2080" s="11" t="s">
        <v>219</v>
      </c>
      <c r="D2080" s="11" t="s">
        <v>219</v>
      </c>
      <c r="E2080" s="11" t="s">
        <v>606</v>
      </c>
      <c r="F2080" s="11" t="s">
        <v>606</v>
      </c>
      <c r="G2080" s="11" t="s">
        <v>606</v>
      </c>
      <c r="H2080" s="11"/>
      <c r="I2080" s="11"/>
    </row>
    <row r="2081" customFormat="false" ht="28" hidden="false" customHeight="true" outlineLevel="0" collapsed="false">
      <c r="A2081" s="11" t="s">
        <v>221</v>
      </c>
      <c r="B2081" s="11" t="s">
        <v>221</v>
      </c>
      <c r="C2081" s="11" t="s">
        <v>221</v>
      </c>
      <c r="D2081" s="11" t="s">
        <v>221</v>
      </c>
      <c r="E2081" s="11" t="s">
        <v>949</v>
      </c>
      <c r="F2081" s="11" t="s">
        <v>949</v>
      </c>
      <c r="G2081" s="11" t="s">
        <v>949</v>
      </c>
      <c r="H2081" s="11"/>
      <c r="I2081" s="11"/>
    </row>
    <row r="2082" customFormat="false" ht="28" hidden="false" customHeight="true" outlineLevel="0" collapsed="false">
      <c r="A2082" s="11" t="s">
        <v>222</v>
      </c>
      <c r="B2082" s="11" t="s">
        <v>222</v>
      </c>
      <c r="C2082" s="11" t="s">
        <v>222</v>
      </c>
      <c r="D2082" s="11" t="s">
        <v>222</v>
      </c>
      <c r="E2082" s="11" t="n">
        <v>540</v>
      </c>
      <c r="F2082" s="11" t="n">
        <v>540</v>
      </c>
      <c r="G2082" s="11" t="n">
        <v>540</v>
      </c>
      <c r="H2082" s="11"/>
      <c r="I2082" s="11"/>
    </row>
    <row r="2083" customFormat="false" ht="28" hidden="false" customHeight="true" outlineLevel="0" collapsed="false">
      <c r="A2083" s="11" t="s">
        <v>223</v>
      </c>
      <c r="B2083" s="11" t="s">
        <v>223</v>
      </c>
      <c r="C2083" s="11" t="s">
        <v>223</v>
      </c>
      <c r="D2083" s="11" t="s">
        <v>223</v>
      </c>
      <c r="E2083" s="11" t="n">
        <v>61.07</v>
      </c>
      <c r="F2083" s="11" t="n">
        <v>61.07</v>
      </c>
      <c r="G2083" s="11" t="n">
        <v>61.07</v>
      </c>
      <c r="H2083" s="11"/>
      <c r="I2083" s="11"/>
    </row>
    <row r="2084" customFormat="false" ht="28" hidden="false" customHeight="true" outlineLevel="0" collapsed="false">
      <c r="A2084" s="11" t="s">
        <v>224</v>
      </c>
      <c r="B2084" s="11" t="s">
        <v>224</v>
      </c>
      <c r="C2084" s="11" t="s">
        <v>224</v>
      </c>
      <c r="D2084" s="11" t="s">
        <v>224</v>
      </c>
      <c r="E2084" s="11" t="s">
        <v>988</v>
      </c>
      <c r="F2084" s="11" t="s">
        <v>988</v>
      </c>
      <c r="G2084" s="11" t="s">
        <v>988</v>
      </c>
      <c r="H2084" s="11"/>
      <c r="I2084" s="11"/>
    </row>
    <row r="2085" customFormat="false" ht="28" hidden="false" customHeight="true" outlineLevel="0" collapsed="false">
      <c r="A2085" s="11" t="s">
        <v>226</v>
      </c>
      <c r="B2085" s="11" t="s">
        <v>226</v>
      </c>
      <c r="C2085" s="11" t="s">
        <v>226</v>
      </c>
      <c r="D2085" s="11" t="s">
        <v>226</v>
      </c>
      <c r="E2085" s="11" t="n">
        <v>4.41</v>
      </c>
      <c r="F2085" s="11" t="n">
        <v>4.41</v>
      </c>
      <c r="G2085" s="11" t="n">
        <v>4.41</v>
      </c>
      <c r="H2085" s="11"/>
      <c r="I2085" s="11"/>
    </row>
    <row r="2086" customFormat="false" ht="28" hidden="false" customHeight="true" outlineLevel="0" collapsed="false">
      <c r="A2086" s="11" t="s">
        <v>227</v>
      </c>
      <c r="B2086" s="11" t="s">
        <v>227</v>
      </c>
      <c r="C2086" s="11" t="s">
        <v>227</v>
      </c>
      <c r="D2086" s="11" t="s">
        <v>227</v>
      </c>
      <c r="E2086" s="11" t="s">
        <v>228</v>
      </c>
      <c r="F2086" s="11" t="s">
        <v>228</v>
      </c>
      <c r="G2086" s="11" t="s">
        <v>228</v>
      </c>
      <c r="H2086" s="11"/>
      <c r="I2086" s="11"/>
    </row>
    <row r="2087" customFormat="false" ht="28" hidden="false" customHeight="true" outlineLevel="0" collapsed="false">
      <c r="A2087" s="11" t="s">
        <v>229</v>
      </c>
      <c r="B2087" s="11" t="s">
        <v>229</v>
      </c>
      <c r="C2087" s="11" t="s">
        <v>229</v>
      </c>
      <c r="D2087" s="11" t="s">
        <v>229</v>
      </c>
      <c r="E2087" s="11" t="n">
        <v>57</v>
      </c>
      <c r="F2087" s="11" t="n">
        <v>57</v>
      </c>
      <c r="G2087" s="11" t="n">
        <v>57</v>
      </c>
      <c r="H2087" s="11"/>
      <c r="I2087" s="11"/>
    </row>
    <row r="2088" customFormat="false" ht="28" hidden="false" customHeight="true" outlineLevel="0" collapsed="false">
      <c r="A2088" s="11" t="s">
        <v>230</v>
      </c>
      <c r="B2088" s="11" t="s">
        <v>230</v>
      </c>
      <c r="C2088" s="11" t="s">
        <v>230</v>
      </c>
      <c r="D2088" s="11" t="s">
        <v>230</v>
      </c>
      <c r="E2088" s="11" t="n">
        <v>47.5</v>
      </c>
      <c r="F2088" s="11" t="n">
        <v>47.5</v>
      </c>
      <c r="G2088" s="11" t="n">
        <v>47.5</v>
      </c>
      <c r="H2088" s="11"/>
      <c r="I2088" s="11"/>
    </row>
    <row r="2089" customFormat="false" ht="28" hidden="false" customHeight="true" outlineLevel="0" collapsed="false">
      <c r="A2089" s="11" t="s">
        <v>231</v>
      </c>
      <c r="B2089" s="11" t="s">
        <v>231</v>
      </c>
      <c r="C2089" s="11" t="s">
        <v>231</v>
      </c>
      <c r="D2089" s="11" t="s">
        <v>231</v>
      </c>
      <c r="E2089" s="11" t="n">
        <v>43</v>
      </c>
      <c r="F2089" s="11" t="n">
        <v>43</v>
      </c>
      <c r="G2089" s="11" t="n">
        <v>43</v>
      </c>
      <c r="H2089" s="11"/>
      <c r="I2089" s="11"/>
    </row>
    <row r="2090" customFormat="false" ht="28" hidden="false" customHeight="true" outlineLevel="0" collapsed="false">
      <c r="A2090" s="11" t="s">
        <v>232</v>
      </c>
      <c r="B2090" s="11" t="s">
        <v>232</v>
      </c>
      <c r="C2090" s="11" t="s">
        <v>232</v>
      </c>
      <c r="D2090" s="11" t="s">
        <v>232</v>
      </c>
      <c r="E2090" s="11" t="n">
        <v>71</v>
      </c>
      <c r="F2090" s="11" t="n">
        <v>71</v>
      </c>
      <c r="G2090" s="11" t="n">
        <v>71</v>
      </c>
      <c r="H2090" s="11"/>
      <c r="I2090" s="11"/>
    </row>
    <row r="2091" customFormat="false" ht="28" hidden="false" customHeight="true" outlineLevel="0" collapsed="false">
      <c r="A2091" s="11" t="s">
        <v>233</v>
      </c>
      <c r="B2091" s="11" t="s">
        <v>233</v>
      </c>
      <c r="C2091" s="11" t="s">
        <v>233</v>
      </c>
      <c r="D2091" s="11" t="s">
        <v>233</v>
      </c>
      <c r="E2091" s="11" t="n">
        <v>59.11</v>
      </c>
      <c r="F2091" s="11" t="n">
        <v>59.11</v>
      </c>
      <c r="G2091" s="11" t="n">
        <v>59.11</v>
      </c>
      <c r="H2091" s="11"/>
      <c r="I2091" s="11"/>
    </row>
    <row r="2092" customFormat="false" ht="28" hidden="false" customHeight="true" outlineLevel="0" collapsed="false">
      <c r="A2092" s="11" t="s">
        <v>234</v>
      </c>
      <c r="B2092" s="11" t="s">
        <v>234</v>
      </c>
      <c r="C2092" s="11" t="s">
        <v>234</v>
      </c>
      <c r="D2092" s="11" t="s">
        <v>234</v>
      </c>
      <c r="E2092" s="11" t="s">
        <v>989</v>
      </c>
      <c r="F2092" s="11" t="s">
        <v>989</v>
      </c>
      <c r="G2092" s="11" t="s">
        <v>989</v>
      </c>
      <c r="H2092" s="11"/>
      <c r="I2092" s="11"/>
    </row>
    <row r="2093" customFormat="false" ht="28" hidden="false" customHeight="true" outlineLevel="0" collapsed="false">
      <c r="A2093" s="11" t="s">
        <v>236</v>
      </c>
      <c r="B2093" s="11" t="s">
        <v>236</v>
      </c>
      <c r="C2093" s="11" t="s">
        <v>236</v>
      </c>
      <c r="D2093" s="11" t="s">
        <v>236</v>
      </c>
      <c r="E2093" s="11" t="n">
        <v>3.36</v>
      </c>
      <c r="F2093" s="11" t="n">
        <v>3.36</v>
      </c>
      <c r="G2093" s="11" t="n">
        <v>3.36</v>
      </c>
      <c r="H2093" s="11"/>
      <c r="I2093" s="11"/>
    </row>
    <row r="2094" customFormat="false" ht="28" hidden="false" customHeight="true" outlineLevel="0" collapsed="false">
      <c r="A2094" s="11" t="s">
        <v>237</v>
      </c>
      <c r="B2094" s="11" t="s">
        <v>237</v>
      </c>
      <c r="C2094" s="11" t="s">
        <v>237</v>
      </c>
      <c r="D2094" s="11" t="s">
        <v>237</v>
      </c>
      <c r="E2094" s="11" t="s">
        <v>238</v>
      </c>
      <c r="F2094" s="11" t="s">
        <v>238</v>
      </c>
      <c r="G2094" s="11" t="s">
        <v>238</v>
      </c>
      <c r="H2094" s="11"/>
      <c r="I2094" s="11"/>
    </row>
    <row r="2095" customFormat="false" ht="28" hidden="false" customHeight="true" outlineLevel="0" collapsed="false">
      <c r="A2095" s="11" t="s">
        <v>239</v>
      </c>
      <c r="B2095" s="11" t="s">
        <v>239</v>
      </c>
      <c r="C2095" s="11" t="s">
        <v>239</v>
      </c>
      <c r="D2095" s="11" t="s">
        <v>239</v>
      </c>
      <c r="E2095" s="11" t="n">
        <v>58</v>
      </c>
      <c r="F2095" s="11" t="n">
        <v>58</v>
      </c>
      <c r="G2095" s="11" t="n">
        <v>58</v>
      </c>
      <c r="H2095" s="11"/>
      <c r="I2095" s="11"/>
    </row>
    <row r="2096" customFormat="false" ht="28" hidden="false" customHeight="true" outlineLevel="0" collapsed="false">
      <c r="A2096" s="11" t="s">
        <v>240</v>
      </c>
      <c r="B2096" s="11" t="s">
        <v>240</v>
      </c>
      <c r="C2096" s="11" t="s">
        <v>240</v>
      </c>
      <c r="D2096" s="11" t="s">
        <v>240</v>
      </c>
      <c r="E2096" s="11" t="n">
        <v>48.5</v>
      </c>
      <c r="F2096" s="11" t="n">
        <v>48.5</v>
      </c>
      <c r="G2096" s="11" t="n">
        <v>48.5</v>
      </c>
      <c r="H2096" s="11"/>
      <c r="I2096" s="11"/>
    </row>
    <row r="2097" customFormat="false" ht="28" hidden="false" customHeight="true" outlineLevel="0" collapsed="false">
      <c r="A2097" s="11" t="s">
        <v>241</v>
      </c>
      <c r="B2097" s="11" t="s">
        <v>241</v>
      </c>
      <c r="C2097" s="11" t="s">
        <v>241</v>
      </c>
      <c r="D2097" s="11" t="s">
        <v>241</v>
      </c>
      <c r="E2097" s="11" t="n">
        <v>44</v>
      </c>
      <c r="F2097" s="11" t="n">
        <v>44</v>
      </c>
      <c r="G2097" s="11" t="n">
        <v>44</v>
      </c>
      <c r="H2097" s="11"/>
      <c r="I2097" s="11"/>
    </row>
    <row r="2098" customFormat="false" ht="28" hidden="false" customHeight="true" outlineLevel="0" collapsed="false">
      <c r="A2098" s="11" t="s">
        <v>242</v>
      </c>
      <c r="B2098" s="11" t="s">
        <v>242</v>
      </c>
      <c r="C2098" s="11" t="s">
        <v>242</v>
      </c>
      <c r="D2098" s="11" t="s">
        <v>242</v>
      </c>
      <c r="E2098" s="11" t="n">
        <v>72</v>
      </c>
      <c r="F2098" s="11" t="n">
        <v>72</v>
      </c>
      <c r="G2098" s="11" t="n">
        <v>72</v>
      </c>
      <c r="H2098" s="11"/>
      <c r="I2098" s="11"/>
    </row>
    <row r="2099" customFormat="false" ht="28" hidden="false" customHeight="true" outlineLevel="0" collapsed="false">
      <c r="A2099" s="11" t="s">
        <v>244</v>
      </c>
      <c r="B2099" s="11" t="s">
        <v>244</v>
      </c>
      <c r="C2099" s="11" t="s">
        <v>244</v>
      </c>
      <c r="D2099" s="11" t="s">
        <v>244</v>
      </c>
      <c r="E2099" s="11" t="n">
        <v>45</v>
      </c>
      <c r="F2099" s="11" t="n">
        <v>45</v>
      </c>
      <c r="G2099" s="11" t="n">
        <v>45</v>
      </c>
      <c r="H2099" s="11"/>
      <c r="I2099" s="11"/>
    </row>
    <row r="2100" customFormat="false" ht="28" hidden="false" customHeight="true" outlineLevel="0" collapsed="false">
      <c r="A2100" s="11" t="s">
        <v>245</v>
      </c>
      <c r="B2100" s="11" t="s">
        <v>245</v>
      </c>
      <c r="C2100" s="11" t="s">
        <v>245</v>
      </c>
      <c r="D2100" s="11" t="s">
        <v>245</v>
      </c>
      <c r="E2100" s="11" t="s">
        <v>951</v>
      </c>
      <c r="F2100" s="11" t="s">
        <v>951</v>
      </c>
      <c r="G2100" s="11" t="s">
        <v>951</v>
      </c>
      <c r="H2100" s="11"/>
      <c r="I2100" s="11"/>
    </row>
    <row r="2101" customFormat="false" ht="28" hidden="false" customHeight="true" outlineLevel="0" collapsed="false">
      <c r="A2101" s="11" t="s">
        <v>243</v>
      </c>
      <c r="B2101" s="11" t="s">
        <v>243</v>
      </c>
      <c r="C2101" s="11" t="s">
        <v>243</v>
      </c>
      <c r="D2101" s="11" t="s">
        <v>243</v>
      </c>
      <c r="E2101" s="11" t="s">
        <v>990</v>
      </c>
      <c r="F2101" s="11" t="s">
        <v>990</v>
      </c>
      <c r="G2101" s="11" t="s">
        <v>990</v>
      </c>
      <c r="H2101" s="11"/>
      <c r="I2101" s="11"/>
    </row>
    <row r="2102" customFormat="false" ht="28" hidden="false" customHeight="true" outlineLevel="0" collapsed="false">
      <c r="A2102" s="11" t="s">
        <v>610</v>
      </c>
      <c r="B2102" s="11" t="s">
        <v>610</v>
      </c>
      <c r="C2102" s="11" t="s">
        <v>610</v>
      </c>
      <c r="D2102" s="11" t="s">
        <v>610</v>
      </c>
      <c r="E2102" s="11" t="s">
        <v>953</v>
      </c>
      <c r="F2102" s="11" t="s">
        <v>953</v>
      </c>
      <c r="G2102" s="11" t="s">
        <v>953</v>
      </c>
      <c r="H2102" s="11"/>
      <c r="I2102" s="11"/>
    </row>
    <row r="2103" customFormat="false" ht="27" hidden="false" customHeight="true" outlineLevel="0" collapsed="false">
      <c r="A2103" s="1"/>
      <c r="B2103" s="1"/>
      <c r="C2103" s="1"/>
      <c r="D2103" s="1"/>
      <c r="E2103" s="1"/>
      <c r="F2103" s="1"/>
      <c r="G2103" s="1"/>
      <c r="H2103" s="1"/>
      <c r="I2103" s="1"/>
    </row>
    <row r="2104" customFormat="false" ht="31" hidden="false" customHeight="true" outlineLevel="0" collapsed="false">
      <c r="A2104" s="10" t="s">
        <v>250</v>
      </c>
      <c r="B2104" s="10" t="s">
        <v>250</v>
      </c>
      <c r="C2104" s="10" t="s">
        <v>250</v>
      </c>
      <c r="D2104" s="10" t="s">
        <v>250</v>
      </c>
      <c r="E2104" s="10" t="s">
        <v>250</v>
      </c>
      <c r="F2104" s="10" t="s">
        <v>250</v>
      </c>
      <c r="G2104" s="10" t="s">
        <v>250</v>
      </c>
      <c r="H2104" s="10" t="s">
        <v>250</v>
      </c>
      <c r="I2104" s="3" t="str">
        <f aca="false">HYPERLINK("#'Главная'!A29","На главную")</f>
        <v>На главную</v>
      </c>
    </row>
    <row r="2105" customFormat="false" ht="34" hidden="false" customHeight="true" outlineLevel="0" collapsed="false">
      <c r="A2105" s="12" t="s">
        <v>251</v>
      </c>
      <c r="B2105" s="12" t="s">
        <v>251</v>
      </c>
      <c r="C2105" s="12" t="s">
        <v>251</v>
      </c>
      <c r="D2105" s="12" t="s">
        <v>252</v>
      </c>
      <c r="E2105" s="12" t="s">
        <v>252</v>
      </c>
      <c r="F2105" s="12" t="s">
        <v>252</v>
      </c>
      <c r="G2105" s="12" t="s">
        <v>253</v>
      </c>
      <c r="H2105" s="12" t="s">
        <v>254</v>
      </c>
      <c r="I2105" s="12" t="s">
        <v>254</v>
      </c>
    </row>
    <row r="2106" customFormat="false" ht="53" hidden="false" customHeight="true" outlineLevel="0" collapsed="false">
      <c r="A2106" s="1" t="s">
        <v>255</v>
      </c>
      <c r="B2106" s="1" t="s">
        <v>255</v>
      </c>
      <c r="C2106" s="1" t="s">
        <v>255</v>
      </c>
      <c r="D2106" s="1" t="s">
        <v>256</v>
      </c>
      <c r="E2106" s="1" t="s">
        <v>256</v>
      </c>
      <c r="F2106" s="1" t="s">
        <v>256</v>
      </c>
      <c r="G2106" s="1" t="s">
        <v>991</v>
      </c>
      <c r="H2106" s="1" t="s">
        <v>206</v>
      </c>
      <c r="I2106" s="1" t="s">
        <v>206</v>
      </c>
    </row>
    <row r="2107" customFormat="false" ht="53" hidden="false" customHeight="true" outlineLevel="0" collapsed="false">
      <c r="A2107" s="1" t="s">
        <v>255</v>
      </c>
      <c r="B2107" s="1" t="s">
        <v>255</v>
      </c>
      <c r="C2107" s="1" t="s">
        <v>255</v>
      </c>
      <c r="D2107" s="1" t="s">
        <v>258</v>
      </c>
      <c r="E2107" s="1" t="s">
        <v>258</v>
      </c>
      <c r="F2107" s="1" t="s">
        <v>258</v>
      </c>
      <c r="G2107" s="1" t="s">
        <v>992</v>
      </c>
      <c r="H2107" s="1" t="s">
        <v>206</v>
      </c>
      <c r="I2107" s="1" t="s">
        <v>206</v>
      </c>
    </row>
    <row r="2108" customFormat="false" ht="53" hidden="false" customHeight="true" outlineLevel="0" collapsed="false">
      <c r="A2108" s="1" t="s">
        <v>255</v>
      </c>
      <c r="B2108" s="1" t="s">
        <v>255</v>
      </c>
      <c r="C2108" s="1" t="s">
        <v>255</v>
      </c>
      <c r="D2108" s="1" t="s">
        <v>260</v>
      </c>
      <c r="E2108" s="1" t="s">
        <v>260</v>
      </c>
      <c r="F2108" s="1" t="s">
        <v>260</v>
      </c>
      <c r="G2108" s="1" t="s">
        <v>993</v>
      </c>
      <c r="H2108" s="1" t="s">
        <v>206</v>
      </c>
      <c r="I2108" s="1" t="s">
        <v>206</v>
      </c>
    </row>
    <row r="2109" customFormat="false" ht="53" hidden="false" customHeight="true" outlineLevel="0" collapsed="false">
      <c r="A2109" s="1" t="s">
        <v>262</v>
      </c>
      <c r="B2109" s="1" t="s">
        <v>262</v>
      </c>
      <c r="C2109" s="1" t="s">
        <v>262</v>
      </c>
      <c r="D2109" s="1" t="s">
        <v>256</v>
      </c>
      <c r="E2109" s="1" t="s">
        <v>256</v>
      </c>
      <c r="F2109" s="1" t="s">
        <v>256</v>
      </c>
      <c r="G2109" s="1" t="s">
        <v>994</v>
      </c>
      <c r="H2109" s="1" t="s">
        <v>206</v>
      </c>
      <c r="I2109" s="1" t="s">
        <v>206</v>
      </c>
    </row>
    <row r="2110" customFormat="false" ht="53" hidden="false" customHeight="true" outlineLevel="0" collapsed="false">
      <c r="A2110" s="1" t="s">
        <v>262</v>
      </c>
      <c r="B2110" s="1" t="s">
        <v>262</v>
      </c>
      <c r="C2110" s="1" t="s">
        <v>262</v>
      </c>
      <c r="D2110" s="1" t="s">
        <v>258</v>
      </c>
      <c r="E2110" s="1" t="s">
        <v>258</v>
      </c>
      <c r="F2110" s="1" t="s">
        <v>258</v>
      </c>
      <c r="G2110" s="1" t="s">
        <v>995</v>
      </c>
      <c r="H2110" s="1" t="s">
        <v>206</v>
      </c>
      <c r="I2110" s="1" t="s">
        <v>206</v>
      </c>
    </row>
    <row r="2111" customFormat="false" ht="53" hidden="false" customHeight="true" outlineLevel="0" collapsed="false">
      <c r="A2111" s="1" t="s">
        <v>262</v>
      </c>
      <c r="B2111" s="1" t="s">
        <v>262</v>
      </c>
      <c r="C2111" s="1" t="s">
        <v>262</v>
      </c>
      <c r="D2111" s="1" t="s">
        <v>260</v>
      </c>
      <c r="E2111" s="1" t="s">
        <v>260</v>
      </c>
      <c r="F2111" s="1" t="s">
        <v>260</v>
      </c>
      <c r="G2111" s="1" t="s">
        <v>996</v>
      </c>
      <c r="H2111" s="1" t="s">
        <v>206</v>
      </c>
      <c r="I2111" s="1" t="s">
        <v>206</v>
      </c>
    </row>
    <row r="2112" customFormat="false" ht="53" hidden="false" customHeight="true" outlineLevel="0" collapsed="false">
      <c r="A2112" s="1" t="s">
        <v>266</v>
      </c>
      <c r="B2112" s="1" t="s">
        <v>266</v>
      </c>
      <c r="C2112" s="1" t="s">
        <v>266</v>
      </c>
      <c r="D2112" s="1" t="s">
        <v>256</v>
      </c>
      <c r="E2112" s="1" t="s">
        <v>256</v>
      </c>
      <c r="F2112" s="1" t="s">
        <v>256</v>
      </c>
      <c r="G2112" s="1" t="s">
        <v>997</v>
      </c>
      <c r="H2112" s="1" t="s">
        <v>206</v>
      </c>
      <c r="I2112" s="1" t="s">
        <v>206</v>
      </c>
    </row>
    <row r="2113" customFormat="false" ht="53" hidden="false" customHeight="true" outlineLevel="0" collapsed="false">
      <c r="A2113" s="1" t="s">
        <v>266</v>
      </c>
      <c r="B2113" s="1" t="s">
        <v>266</v>
      </c>
      <c r="C2113" s="1" t="s">
        <v>266</v>
      </c>
      <c r="D2113" s="1" t="s">
        <v>258</v>
      </c>
      <c r="E2113" s="1" t="s">
        <v>258</v>
      </c>
      <c r="F2113" s="1" t="s">
        <v>258</v>
      </c>
      <c r="G2113" s="1" t="s">
        <v>998</v>
      </c>
      <c r="H2113" s="1" t="s">
        <v>206</v>
      </c>
      <c r="I2113" s="1" t="s">
        <v>206</v>
      </c>
    </row>
    <row r="2114" customFormat="false" ht="53" hidden="false" customHeight="true" outlineLevel="0" collapsed="false">
      <c r="A2114" s="1" t="s">
        <v>266</v>
      </c>
      <c r="B2114" s="1" t="s">
        <v>266</v>
      </c>
      <c r="C2114" s="1" t="s">
        <v>266</v>
      </c>
      <c r="D2114" s="1" t="s">
        <v>260</v>
      </c>
      <c r="E2114" s="1" t="s">
        <v>260</v>
      </c>
      <c r="F2114" s="1" t="s">
        <v>260</v>
      </c>
      <c r="G2114" s="1" t="s">
        <v>269</v>
      </c>
      <c r="H2114" s="1" t="s">
        <v>206</v>
      </c>
      <c r="I2114" s="1" t="s">
        <v>206</v>
      </c>
    </row>
    <row r="2115" customFormat="false" ht="53" hidden="false" customHeight="true" outlineLevel="0" collapsed="false">
      <c r="A2115" s="1" t="s">
        <v>270</v>
      </c>
      <c r="B2115" s="1" t="s">
        <v>270</v>
      </c>
      <c r="C2115" s="1" t="s">
        <v>270</v>
      </c>
      <c r="D2115" s="1" t="s">
        <v>256</v>
      </c>
      <c r="E2115" s="1" t="s">
        <v>256</v>
      </c>
      <c r="F2115" s="1" t="s">
        <v>256</v>
      </c>
      <c r="G2115" s="1" t="s">
        <v>999</v>
      </c>
      <c r="H2115" s="1" t="s">
        <v>206</v>
      </c>
      <c r="I2115" s="1" t="s">
        <v>206</v>
      </c>
    </row>
    <row r="2116" customFormat="false" ht="53" hidden="false" customHeight="true" outlineLevel="0" collapsed="false">
      <c r="A2116" s="1" t="s">
        <v>270</v>
      </c>
      <c r="B2116" s="1" t="s">
        <v>270</v>
      </c>
      <c r="C2116" s="1" t="s">
        <v>270</v>
      </c>
      <c r="D2116" s="1" t="s">
        <v>258</v>
      </c>
      <c r="E2116" s="1" t="s">
        <v>258</v>
      </c>
      <c r="F2116" s="1" t="s">
        <v>258</v>
      </c>
      <c r="G2116" s="1" t="s">
        <v>1000</v>
      </c>
      <c r="H2116" s="1" t="s">
        <v>206</v>
      </c>
      <c r="I2116" s="1" t="s">
        <v>206</v>
      </c>
    </row>
    <row r="2117" customFormat="false" ht="53" hidden="false" customHeight="true" outlineLevel="0" collapsed="false">
      <c r="A2117" s="1" t="s">
        <v>270</v>
      </c>
      <c r="B2117" s="1" t="s">
        <v>270</v>
      </c>
      <c r="C2117" s="1" t="s">
        <v>270</v>
      </c>
      <c r="D2117" s="1" t="s">
        <v>260</v>
      </c>
      <c r="E2117" s="1" t="s">
        <v>260</v>
      </c>
      <c r="F2117" s="1" t="s">
        <v>260</v>
      </c>
      <c r="G2117" s="1" t="s">
        <v>1001</v>
      </c>
      <c r="H2117" s="1" t="s">
        <v>206</v>
      </c>
      <c r="I2117" s="1" t="s">
        <v>206</v>
      </c>
    </row>
    <row r="2118" customFormat="false" ht="53" hidden="false" customHeight="true" outlineLevel="0" collapsed="false">
      <c r="A2118" s="1" t="s">
        <v>274</v>
      </c>
      <c r="B2118" s="1" t="s">
        <v>274</v>
      </c>
      <c r="C2118" s="1" t="s">
        <v>274</v>
      </c>
      <c r="D2118" s="1" t="s">
        <v>256</v>
      </c>
      <c r="E2118" s="1" t="s">
        <v>256</v>
      </c>
      <c r="F2118" s="1" t="s">
        <v>256</v>
      </c>
      <c r="G2118" s="1" t="s">
        <v>1002</v>
      </c>
      <c r="H2118" s="1" t="s">
        <v>206</v>
      </c>
      <c r="I2118" s="1" t="s">
        <v>206</v>
      </c>
    </row>
    <row r="2119" customFormat="false" ht="53" hidden="false" customHeight="true" outlineLevel="0" collapsed="false">
      <c r="A2119" s="1" t="s">
        <v>274</v>
      </c>
      <c r="B2119" s="1" t="s">
        <v>274</v>
      </c>
      <c r="C2119" s="1" t="s">
        <v>274</v>
      </c>
      <c r="D2119" s="1" t="s">
        <v>258</v>
      </c>
      <c r="E2119" s="1" t="s">
        <v>258</v>
      </c>
      <c r="F2119" s="1" t="s">
        <v>258</v>
      </c>
      <c r="G2119" s="1" t="s">
        <v>1003</v>
      </c>
      <c r="H2119" s="1" t="s">
        <v>206</v>
      </c>
      <c r="I2119" s="1" t="s">
        <v>206</v>
      </c>
    </row>
    <row r="2120" customFormat="false" ht="53" hidden="false" customHeight="true" outlineLevel="0" collapsed="false">
      <c r="A2120" s="1" t="s">
        <v>274</v>
      </c>
      <c r="B2120" s="1" t="s">
        <v>274</v>
      </c>
      <c r="C2120" s="1" t="s">
        <v>274</v>
      </c>
      <c r="D2120" s="1" t="s">
        <v>260</v>
      </c>
      <c r="E2120" s="1" t="s">
        <v>260</v>
      </c>
      <c r="F2120" s="1" t="s">
        <v>260</v>
      </c>
      <c r="G2120" s="1" t="s">
        <v>1004</v>
      </c>
      <c r="H2120" s="1" t="s">
        <v>206</v>
      </c>
      <c r="I2120" s="1" t="s">
        <v>206</v>
      </c>
    </row>
    <row r="2121" customFormat="false" ht="53" hidden="false" customHeight="true" outlineLevel="0" collapsed="false">
      <c r="A2121" s="1" t="s">
        <v>278</v>
      </c>
      <c r="B2121" s="1" t="s">
        <v>278</v>
      </c>
      <c r="C2121" s="1" t="s">
        <v>278</v>
      </c>
      <c r="D2121" s="1" t="s">
        <v>256</v>
      </c>
      <c r="E2121" s="1" t="s">
        <v>256</v>
      </c>
      <c r="F2121" s="1" t="s">
        <v>256</v>
      </c>
      <c r="G2121" s="1" t="s">
        <v>1005</v>
      </c>
      <c r="H2121" s="1" t="s">
        <v>206</v>
      </c>
      <c r="I2121" s="1" t="s">
        <v>206</v>
      </c>
    </row>
    <row r="2122" customFormat="false" ht="53" hidden="false" customHeight="true" outlineLevel="0" collapsed="false">
      <c r="A2122" s="1" t="s">
        <v>278</v>
      </c>
      <c r="B2122" s="1" t="s">
        <v>278</v>
      </c>
      <c r="C2122" s="1" t="s">
        <v>278</v>
      </c>
      <c r="D2122" s="1" t="s">
        <v>258</v>
      </c>
      <c r="E2122" s="1" t="s">
        <v>258</v>
      </c>
      <c r="F2122" s="1" t="s">
        <v>258</v>
      </c>
      <c r="G2122" s="1" t="s">
        <v>1006</v>
      </c>
      <c r="H2122" s="1" t="s">
        <v>206</v>
      </c>
      <c r="I2122" s="1" t="s">
        <v>206</v>
      </c>
    </row>
    <row r="2123" customFormat="false" ht="53" hidden="false" customHeight="true" outlineLevel="0" collapsed="false">
      <c r="A2123" s="1" t="s">
        <v>278</v>
      </c>
      <c r="B2123" s="1" t="s">
        <v>278</v>
      </c>
      <c r="C2123" s="1" t="s">
        <v>278</v>
      </c>
      <c r="D2123" s="1" t="s">
        <v>260</v>
      </c>
      <c r="E2123" s="1" t="s">
        <v>260</v>
      </c>
      <c r="F2123" s="1" t="s">
        <v>260</v>
      </c>
      <c r="G2123" s="1" t="s">
        <v>1007</v>
      </c>
      <c r="H2123" s="1" t="s">
        <v>206</v>
      </c>
      <c r="I2123" s="1" t="s">
        <v>206</v>
      </c>
    </row>
    <row r="2124" customFormat="false" ht="53" hidden="false" customHeight="true" outlineLevel="0" collapsed="false">
      <c r="A2124" s="1" t="s">
        <v>282</v>
      </c>
      <c r="B2124" s="1" t="s">
        <v>282</v>
      </c>
      <c r="C2124" s="1" t="s">
        <v>282</v>
      </c>
      <c r="D2124" s="1" t="s">
        <v>256</v>
      </c>
      <c r="E2124" s="1" t="s">
        <v>256</v>
      </c>
      <c r="F2124" s="1" t="s">
        <v>256</v>
      </c>
      <c r="G2124" s="1" t="s">
        <v>1008</v>
      </c>
      <c r="H2124" s="1" t="s">
        <v>206</v>
      </c>
      <c r="I2124" s="1" t="s">
        <v>206</v>
      </c>
    </row>
    <row r="2125" customFormat="false" ht="53" hidden="false" customHeight="true" outlineLevel="0" collapsed="false">
      <c r="A2125" s="1" t="s">
        <v>282</v>
      </c>
      <c r="B2125" s="1" t="s">
        <v>282</v>
      </c>
      <c r="C2125" s="1" t="s">
        <v>282</v>
      </c>
      <c r="D2125" s="1" t="s">
        <v>258</v>
      </c>
      <c r="E2125" s="1" t="s">
        <v>258</v>
      </c>
      <c r="F2125" s="1" t="s">
        <v>258</v>
      </c>
      <c r="G2125" s="1" t="s">
        <v>1009</v>
      </c>
      <c r="H2125" s="1" t="s">
        <v>206</v>
      </c>
      <c r="I2125" s="1" t="s">
        <v>206</v>
      </c>
    </row>
    <row r="2126" customFormat="false" ht="53" hidden="false" customHeight="true" outlineLevel="0" collapsed="false">
      <c r="A2126" s="1" t="s">
        <v>282</v>
      </c>
      <c r="B2126" s="1" t="s">
        <v>282</v>
      </c>
      <c r="C2126" s="1" t="s">
        <v>282</v>
      </c>
      <c r="D2126" s="1" t="s">
        <v>260</v>
      </c>
      <c r="E2126" s="1" t="s">
        <v>260</v>
      </c>
      <c r="F2126" s="1" t="s">
        <v>260</v>
      </c>
      <c r="G2126" s="1" t="s">
        <v>285</v>
      </c>
      <c r="H2126" s="1" t="s">
        <v>206</v>
      </c>
      <c r="I2126" s="1" t="s">
        <v>206</v>
      </c>
    </row>
    <row r="2127" customFormat="false" ht="53" hidden="false" customHeight="true" outlineLevel="0" collapsed="false">
      <c r="A2127" s="1" t="s">
        <v>286</v>
      </c>
      <c r="B2127" s="1" t="s">
        <v>286</v>
      </c>
      <c r="C2127" s="1" t="s">
        <v>286</v>
      </c>
      <c r="D2127" s="1" t="s">
        <v>256</v>
      </c>
      <c r="E2127" s="1" t="s">
        <v>256</v>
      </c>
      <c r="F2127" s="1" t="s">
        <v>256</v>
      </c>
      <c r="G2127" s="1" t="s">
        <v>1010</v>
      </c>
      <c r="H2127" s="1" t="s">
        <v>206</v>
      </c>
      <c r="I2127" s="1" t="s">
        <v>206</v>
      </c>
    </row>
    <row r="2128" customFormat="false" ht="53" hidden="false" customHeight="true" outlineLevel="0" collapsed="false">
      <c r="A2128" s="1" t="s">
        <v>286</v>
      </c>
      <c r="B2128" s="1" t="s">
        <v>286</v>
      </c>
      <c r="C2128" s="1" t="s">
        <v>286</v>
      </c>
      <c r="D2128" s="1" t="s">
        <v>258</v>
      </c>
      <c r="E2128" s="1" t="s">
        <v>258</v>
      </c>
      <c r="F2128" s="1" t="s">
        <v>258</v>
      </c>
      <c r="G2128" s="1" t="s">
        <v>1011</v>
      </c>
      <c r="H2128" s="1" t="s">
        <v>206</v>
      </c>
      <c r="I2128" s="1" t="s">
        <v>206</v>
      </c>
    </row>
    <row r="2129" customFormat="false" ht="53" hidden="false" customHeight="true" outlineLevel="0" collapsed="false">
      <c r="A2129" s="1" t="s">
        <v>286</v>
      </c>
      <c r="B2129" s="1" t="s">
        <v>286</v>
      </c>
      <c r="C2129" s="1" t="s">
        <v>286</v>
      </c>
      <c r="D2129" s="1" t="s">
        <v>260</v>
      </c>
      <c r="E2129" s="1" t="s">
        <v>260</v>
      </c>
      <c r="F2129" s="1" t="s">
        <v>260</v>
      </c>
      <c r="G2129" s="1" t="s">
        <v>1012</v>
      </c>
      <c r="H2129" s="1" t="s">
        <v>206</v>
      </c>
      <c r="I2129" s="1" t="s">
        <v>206</v>
      </c>
    </row>
    <row r="2130" customFormat="false" ht="53" hidden="false" customHeight="true" outlineLevel="0" collapsed="false">
      <c r="A2130" s="1" t="s">
        <v>290</v>
      </c>
      <c r="B2130" s="1" t="s">
        <v>290</v>
      </c>
      <c r="C2130" s="1" t="s">
        <v>290</v>
      </c>
      <c r="D2130" s="1" t="s">
        <v>256</v>
      </c>
      <c r="E2130" s="1" t="s">
        <v>256</v>
      </c>
      <c r="F2130" s="1" t="s">
        <v>256</v>
      </c>
      <c r="G2130" s="1" t="s">
        <v>1013</v>
      </c>
      <c r="H2130" s="1" t="s">
        <v>206</v>
      </c>
      <c r="I2130" s="1" t="s">
        <v>206</v>
      </c>
    </row>
    <row r="2131" customFormat="false" ht="53" hidden="false" customHeight="true" outlineLevel="0" collapsed="false">
      <c r="A2131" s="1" t="s">
        <v>290</v>
      </c>
      <c r="B2131" s="1" t="s">
        <v>290</v>
      </c>
      <c r="C2131" s="1" t="s">
        <v>290</v>
      </c>
      <c r="D2131" s="1" t="s">
        <v>292</v>
      </c>
      <c r="E2131" s="1" t="s">
        <v>292</v>
      </c>
      <c r="F2131" s="1" t="s">
        <v>292</v>
      </c>
      <c r="G2131" s="1" t="s">
        <v>1014</v>
      </c>
      <c r="H2131" s="1" t="s">
        <v>206</v>
      </c>
      <c r="I2131" s="1" t="s">
        <v>206</v>
      </c>
    </row>
    <row r="2132" customFormat="false" ht="53" hidden="false" customHeight="true" outlineLevel="0" collapsed="false">
      <c r="A2132" s="1" t="s">
        <v>290</v>
      </c>
      <c r="B2132" s="1" t="s">
        <v>290</v>
      </c>
      <c r="C2132" s="1" t="s">
        <v>290</v>
      </c>
      <c r="D2132" s="1" t="s">
        <v>294</v>
      </c>
      <c r="E2132" s="1" t="s">
        <v>294</v>
      </c>
      <c r="F2132" s="1" t="s">
        <v>294</v>
      </c>
      <c r="G2132" s="1" t="s">
        <v>1015</v>
      </c>
      <c r="H2132" s="1" t="s">
        <v>206</v>
      </c>
      <c r="I2132" s="1" t="s">
        <v>206</v>
      </c>
    </row>
    <row r="2133" customFormat="false" ht="53" hidden="false" customHeight="true" outlineLevel="0" collapsed="false">
      <c r="A2133" s="1" t="s">
        <v>296</v>
      </c>
      <c r="B2133" s="1" t="s">
        <v>296</v>
      </c>
      <c r="C2133" s="1" t="s">
        <v>296</v>
      </c>
      <c r="D2133" s="1" t="s">
        <v>256</v>
      </c>
      <c r="E2133" s="1" t="s">
        <v>256</v>
      </c>
      <c r="F2133" s="1" t="s">
        <v>256</v>
      </c>
      <c r="G2133" s="1" t="s">
        <v>1016</v>
      </c>
      <c r="H2133" s="1" t="s">
        <v>206</v>
      </c>
      <c r="I2133" s="1" t="s">
        <v>206</v>
      </c>
    </row>
    <row r="2134" customFormat="false" ht="53" hidden="false" customHeight="true" outlineLevel="0" collapsed="false">
      <c r="A2134" s="1" t="s">
        <v>296</v>
      </c>
      <c r="B2134" s="1" t="s">
        <v>296</v>
      </c>
      <c r="C2134" s="1" t="s">
        <v>296</v>
      </c>
      <c r="D2134" s="1" t="s">
        <v>258</v>
      </c>
      <c r="E2134" s="1" t="s">
        <v>258</v>
      </c>
      <c r="F2134" s="1" t="s">
        <v>258</v>
      </c>
      <c r="G2134" s="1" t="s">
        <v>1017</v>
      </c>
      <c r="H2134" s="1" t="s">
        <v>206</v>
      </c>
      <c r="I2134" s="1" t="s">
        <v>206</v>
      </c>
    </row>
    <row r="2135" customFormat="false" ht="53" hidden="false" customHeight="true" outlineLevel="0" collapsed="false">
      <c r="A2135" s="1" t="s">
        <v>296</v>
      </c>
      <c r="B2135" s="1" t="s">
        <v>296</v>
      </c>
      <c r="C2135" s="1" t="s">
        <v>296</v>
      </c>
      <c r="D2135" s="1" t="s">
        <v>260</v>
      </c>
      <c r="E2135" s="1" t="s">
        <v>260</v>
      </c>
      <c r="F2135" s="1" t="s">
        <v>260</v>
      </c>
      <c r="G2135" s="1" t="s">
        <v>1018</v>
      </c>
      <c r="H2135" s="1" t="s">
        <v>206</v>
      </c>
      <c r="I2135" s="1" t="s">
        <v>206</v>
      </c>
    </row>
    <row r="2136" customFormat="false" ht="53" hidden="false" customHeight="true" outlineLevel="0" collapsed="false">
      <c r="A2136" s="1" t="s">
        <v>300</v>
      </c>
      <c r="B2136" s="1" t="s">
        <v>300</v>
      </c>
      <c r="C2136" s="1" t="s">
        <v>300</v>
      </c>
      <c r="D2136" s="1" t="s">
        <v>256</v>
      </c>
      <c r="E2136" s="1" t="s">
        <v>256</v>
      </c>
      <c r="F2136" s="1" t="s">
        <v>256</v>
      </c>
      <c r="G2136" s="1" t="s">
        <v>1019</v>
      </c>
      <c r="H2136" s="1" t="s">
        <v>206</v>
      </c>
      <c r="I2136" s="1" t="s">
        <v>206</v>
      </c>
    </row>
    <row r="2137" customFormat="false" ht="53" hidden="false" customHeight="true" outlineLevel="0" collapsed="false">
      <c r="A2137" s="1" t="s">
        <v>300</v>
      </c>
      <c r="B2137" s="1" t="s">
        <v>300</v>
      </c>
      <c r="C2137" s="1" t="s">
        <v>300</v>
      </c>
      <c r="D2137" s="1" t="s">
        <v>258</v>
      </c>
      <c r="E2137" s="1" t="s">
        <v>258</v>
      </c>
      <c r="F2137" s="1" t="s">
        <v>258</v>
      </c>
      <c r="G2137" s="1" t="s">
        <v>1020</v>
      </c>
      <c r="H2137" s="1" t="s">
        <v>206</v>
      </c>
      <c r="I2137" s="1" t="s">
        <v>206</v>
      </c>
    </row>
    <row r="2138" customFormat="false" ht="53" hidden="false" customHeight="true" outlineLevel="0" collapsed="false">
      <c r="A2138" s="1" t="s">
        <v>300</v>
      </c>
      <c r="B2138" s="1" t="s">
        <v>300</v>
      </c>
      <c r="C2138" s="1" t="s">
        <v>300</v>
      </c>
      <c r="D2138" s="1" t="s">
        <v>260</v>
      </c>
      <c r="E2138" s="1" t="s">
        <v>260</v>
      </c>
      <c r="F2138" s="1" t="s">
        <v>260</v>
      </c>
      <c r="G2138" s="1" t="s">
        <v>1021</v>
      </c>
      <c r="H2138" s="1" t="s">
        <v>206</v>
      </c>
      <c r="I2138" s="1" t="s">
        <v>206</v>
      </c>
    </row>
    <row r="2139" customFormat="false" ht="27" hidden="false" customHeight="true" outlineLevel="0" collapsed="false">
      <c r="A2139" s="1"/>
      <c r="B2139" s="1"/>
      <c r="C2139" s="1"/>
      <c r="D2139" s="1"/>
      <c r="E2139" s="1"/>
      <c r="F2139" s="1"/>
      <c r="G2139" s="1"/>
      <c r="H2139" s="1"/>
      <c r="I2139" s="1"/>
    </row>
    <row r="2140" customFormat="false" ht="31" hidden="false" customHeight="true" outlineLevel="0" collapsed="false">
      <c r="A2140" s="10" t="s">
        <v>304</v>
      </c>
      <c r="B2140" s="10" t="s">
        <v>304</v>
      </c>
      <c r="C2140" s="10" t="s">
        <v>304</v>
      </c>
      <c r="D2140" s="10" t="s">
        <v>304</v>
      </c>
      <c r="E2140" s="10" t="s">
        <v>304</v>
      </c>
      <c r="F2140" s="10" t="s">
        <v>304</v>
      </c>
      <c r="G2140" s="10" t="s">
        <v>304</v>
      </c>
      <c r="H2140" s="10" t="s">
        <v>304</v>
      </c>
      <c r="I2140" s="1"/>
    </row>
    <row r="2141" customFormat="false" ht="28" hidden="false" customHeight="true" outlineLevel="0" collapsed="false">
      <c r="A2141" s="4" t="s">
        <v>305</v>
      </c>
      <c r="B2141" s="4" t="s">
        <v>305</v>
      </c>
      <c r="C2141" s="4" t="s">
        <v>305</v>
      </c>
      <c r="D2141" s="4" t="s">
        <v>305</v>
      </c>
      <c r="E2141" s="4" t="s">
        <v>305</v>
      </c>
      <c r="F2141" s="4" t="s">
        <v>305</v>
      </c>
      <c r="G2141" s="4" t="s">
        <v>305</v>
      </c>
      <c r="H2141" s="4" t="s">
        <v>305</v>
      </c>
      <c r="I2141" s="4" t="s">
        <v>305</v>
      </c>
    </row>
    <row r="2142" customFormat="false" ht="27" hidden="false" customHeight="true" outlineLevel="0" collapsed="false">
      <c r="A2142" s="1"/>
      <c r="B2142" s="1"/>
      <c r="C2142" s="1"/>
      <c r="D2142" s="1"/>
      <c r="E2142" s="1"/>
      <c r="F2142" s="1"/>
      <c r="G2142" s="1"/>
      <c r="H2142" s="1"/>
      <c r="I2142" s="1"/>
    </row>
    <row r="2143" customFormat="false" ht="27" hidden="false" customHeight="true" outlineLevel="0" collapsed="false">
      <c r="A2143" s="1"/>
      <c r="B2143" s="1"/>
      <c r="C2143" s="1"/>
      <c r="D2143" s="1"/>
      <c r="E2143" s="1"/>
      <c r="F2143" s="1"/>
      <c r="G2143" s="1"/>
      <c r="H2143" s="1"/>
      <c r="I2143" s="1"/>
    </row>
    <row r="2144" customFormat="false" ht="27" hidden="false" customHeight="true" outlineLevel="0" collapsed="false">
      <c r="A2144" s="1"/>
      <c r="B2144" s="1"/>
      <c r="C2144" s="1"/>
      <c r="D2144" s="1"/>
      <c r="E2144" s="1"/>
      <c r="F2144" s="1"/>
      <c r="G2144" s="1"/>
      <c r="H2144" s="1"/>
      <c r="I2144" s="1"/>
    </row>
    <row r="2145" customFormat="false" ht="35" hidden="false" customHeight="true" outlineLevel="0" collapsed="false">
      <c r="A2145" s="2" t="s">
        <v>1022</v>
      </c>
      <c r="B2145" s="2" t="s">
        <v>1022</v>
      </c>
      <c r="C2145" s="2" t="s">
        <v>1022</v>
      </c>
      <c r="D2145" s="2" t="s">
        <v>1022</v>
      </c>
      <c r="E2145" s="2" t="s">
        <v>1022</v>
      </c>
      <c r="F2145" s="2" t="s">
        <v>1022</v>
      </c>
      <c r="G2145" s="2" t="s">
        <v>1022</v>
      </c>
      <c r="H2145" s="2" t="s">
        <v>1022</v>
      </c>
      <c r="I2145" s="3" t="str">
        <f aca="false">HYPERLINK("#'Главная'!A30","На главную")</f>
        <v>На главную</v>
      </c>
    </row>
    <row r="2146" customFormat="false" ht="28" hidden="false" customHeight="true" outlineLevel="0" collapsed="false">
      <c r="A2146" s="4" t="s">
        <v>206</v>
      </c>
      <c r="B2146" s="4" t="s">
        <v>206</v>
      </c>
      <c r="C2146" s="4" t="s">
        <v>206</v>
      </c>
      <c r="D2146" s="4" t="s">
        <v>206</v>
      </c>
      <c r="E2146" s="4" t="s">
        <v>206</v>
      </c>
      <c r="F2146" s="4" t="s">
        <v>206</v>
      </c>
      <c r="G2146" s="4" t="s">
        <v>206</v>
      </c>
      <c r="H2146" s="4" t="s">
        <v>206</v>
      </c>
      <c r="I2146" s="4" t="s">
        <v>206</v>
      </c>
    </row>
    <row r="2147" customFormat="false" ht="27" hidden="false" customHeight="true" outlineLevel="0" collapsed="false">
      <c r="A2147" s="3" t="str">
        <f aca="false">HYPERLINK("#'Главная'!A30","Список моделей")</f>
        <v>Список моделей</v>
      </c>
      <c r="B2147" s="1"/>
      <c r="C2147" s="3" t="str">
        <f aca="false">HYPERLINK("#'Данные моделей'!A2148","Характеристики")</f>
        <v>Характеристики</v>
      </c>
      <c r="D2147" s="1"/>
      <c r="E2147" s="1"/>
      <c r="F2147" s="3" t="str">
        <f aca="false">HYPERLINK("#'Данные моделей'!A2183","Рабочие точки")</f>
        <v>Рабочие точки</v>
      </c>
      <c r="G2147" s="1"/>
      <c r="H2147" s="3" t="str">
        <f aca="false">HYPERLINK("#'Данные моделей'!A2219","Карты")</f>
        <v>Карты</v>
      </c>
      <c r="I2147" s="1"/>
    </row>
    <row r="2148" customFormat="false" ht="31" hidden="false" customHeight="true" outlineLevel="0" collapsed="false">
      <c r="A2148" s="10" t="s">
        <v>9</v>
      </c>
      <c r="B2148" s="10" t="s">
        <v>9</v>
      </c>
      <c r="C2148" s="10" t="s">
        <v>9</v>
      </c>
      <c r="D2148" s="10" t="s">
        <v>9</v>
      </c>
      <c r="E2148" s="10" t="s">
        <v>9</v>
      </c>
      <c r="F2148" s="10" t="s">
        <v>9</v>
      </c>
      <c r="G2148" s="10" t="s">
        <v>9</v>
      </c>
      <c r="H2148" s="10" t="s">
        <v>9</v>
      </c>
      <c r="I2148" s="1"/>
    </row>
    <row r="2149" customFormat="false" ht="28" hidden="false" customHeight="true" outlineLevel="0" collapsed="false">
      <c r="A2149" s="11" t="s">
        <v>207</v>
      </c>
      <c r="B2149" s="11" t="s">
        <v>207</v>
      </c>
      <c r="C2149" s="11" t="s">
        <v>207</v>
      </c>
      <c r="D2149" s="11" t="s">
        <v>207</v>
      </c>
      <c r="E2149" s="11" t="s">
        <v>912</v>
      </c>
      <c r="F2149" s="11" t="s">
        <v>912</v>
      </c>
      <c r="G2149" s="11" t="s">
        <v>912</v>
      </c>
      <c r="H2149" s="11"/>
      <c r="I2149" s="11"/>
    </row>
    <row r="2150" customFormat="false" ht="28" hidden="false" customHeight="true" outlineLevel="0" collapsed="false">
      <c r="A2150" s="11" t="s">
        <v>8</v>
      </c>
      <c r="B2150" s="11" t="s">
        <v>8</v>
      </c>
      <c r="C2150" s="11" t="s">
        <v>8</v>
      </c>
      <c r="D2150" s="11" t="s">
        <v>8</v>
      </c>
      <c r="E2150" s="11" t="s">
        <v>28</v>
      </c>
      <c r="F2150" s="11" t="s">
        <v>28</v>
      </c>
      <c r="G2150" s="11" t="s">
        <v>28</v>
      </c>
      <c r="H2150" s="11"/>
      <c r="I2150" s="11"/>
    </row>
    <row r="2151" customFormat="false" ht="28" hidden="false" customHeight="true" outlineLevel="0" collapsed="false">
      <c r="A2151" s="11" t="s">
        <v>209</v>
      </c>
      <c r="B2151" s="11" t="s">
        <v>209</v>
      </c>
      <c r="C2151" s="11" t="s">
        <v>209</v>
      </c>
      <c r="D2151" s="11" t="s">
        <v>209</v>
      </c>
      <c r="E2151" s="11" t="s">
        <v>1023</v>
      </c>
      <c r="F2151" s="11" t="s">
        <v>1023</v>
      </c>
      <c r="G2151" s="11" t="s">
        <v>1023</v>
      </c>
      <c r="H2151" s="11"/>
      <c r="I2151" s="11"/>
    </row>
    <row r="2152" customFormat="false" ht="28" hidden="false" customHeight="true" outlineLevel="0" collapsed="false">
      <c r="A2152" s="11" t="s">
        <v>211</v>
      </c>
      <c r="B2152" s="11" t="s">
        <v>211</v>
      </c>
      <c r="C2152" s="11" t="s">
        <v>211</v>
      </c>
      <c r="D2152" s="11" t="s">
        <v>211</v>
      </c>
      <c r="E2152" s="11" t="n">
        <v>850</v>
      </c>
      <c r="F2152" s="11" t="n">
        <v>850</v>
      </c>
      <c r="G2152" s="11" t="n">
        <v>850</v>
      </c>
      <c r="H2152" s="11"/>
      <c r="I2152" s="11"/>
    </row>
    <row r="2153" customFormat="false" ht="28" hidden="false" customHeight="true" outlineLevel="0" collapsed="false">
      <c r="A2153" s="11" t="s">
        <v>8</v>
      </c>
      <c r="B2153" s="11" t="s">
        <v>8</v>
      </c>
      <c r="C2153" s="11" t="s">
        <v>8</v>
      </c>
      <c r="D2153" s="11" t="s">
        <v>8</v>
      </c>
      <c r="E2153" s="11" t="s">
        <v>28</v>
      </c>
      <c r="F2153" s="11" t="s">
        <v>28</v>
      </c>
      <c r="G2153" s="11" t="s">
        <v>28</v>
      </c>
      <c r="H2153" s="11"/>
      <c r="I2153" s="11"/>
    </row>
    <row r="2154" customFormat="false" ht="28" hidden="false" customHeight="true" outlineLevel="0" collapsed="false">
      <c r="A2154" s="11" t="s">
        <v>212</v>
      </c>
      <c r="B2154" s="11" t="s">
        <v>212</v>
      </c>
      <c r="C2154" s="11" t="s">
        <v>212</v>
      </c>
      <c r="D2154" s="11" t="s">
        <v>212</v>
      </c>
      <c r="E2154" s="11" t="n">
        <v>72</v>
      </c>
      <c r="F2154" s="11" t="n">
        <v>72</v>
      </c>
      <c r="G2154" s="11" t="n">
        <v>72</v>
      </c>
      <c r="H2154" s="11"/>
      <c r="I2154" s="11"/>
    </row>
    <row r="2155" customFormat="false" ht="28" hidden="false" customHeight="true" outlineLevel="0" collapsed="false">
      <c r="A2155" s="11" t="s">
        <v>213</v>
      </c>
      <c r="B2155" s="11" t="s">
        <v>213</v>
      </c>
      <c r="C2155" s="11" t="s">
        <v>213</v>
      </c>
      <c r="D2155" s="11" t="s">
        <v>213</v>
      </c>
      <c r="E2155" s="11" t="n">
        <v>110</v>
      </c>
      <c r="F2155" s="11" t="n">
        <v>110</v>
      </c>
      <c r="G2155" s="11" t="n">
        <v>110</v>
      </c>
      <c r="H2155" s="11"/>
      <c r="I2155" s="11"/>
    </row>
    <row r="2156" customFormat="false" ht="28" hidden="false" customHeight="true" outlineLevel="0" collapsed="false">
      <c r="A2156" s="11" t="s">
        <v>214</v>
      </c>
      <c r="B2156" s="11" t="s">
        <v>214</v>
      </c>
      <c r="C2156" s="11" t="s">
        <v>214</v>
      </c>
      <c r="D2156" s="11" t="s">
        <v>214</v>
      </c>
      <c r="E2156" s="11" t="s">
        <v>604</v>
      </c>
      <c r="F2156" s="11" t="s">
        <v>604</v>
      </c>
      <c r="G2156" s="11" t="s">
        <v>604</v>
      </c>
      <c r="H2156" s="11"/>
      <c r="I2156" s="11"/>
    </row>
    <row r="2157" customFormat="false" ht="28" hidden="false" customHeight="true" outlineLevel="0" collapsed="false">
      <c r="A2157" s="11" t="s">
        <v>216</v>
      </c>
      <c r="B2157" s="11" t="s">
        <v>216</v>
      </c>
      <c r="C2157" s="11" t="s">
        <v>216</v>
      </c>
      <c r="D2157" s="11" t="s">
        <v>216</v>
      </c>
      <c r="E2157" s="11" t="n">
        <v>25.8</v>
      </c>
      <c r="F2157" s="11" t="n">
        <v>25.8</v>
      </c>
      <c r="G2157" s="11" t="n">
        <v>25.8</v>
      </c>
      <c r="H2157" s="11"/>
      <c r="I2157" s="11"/>
    </row>
    <row r="2158" customFormat="false" ht="28" hidden="false" customHeight="true" outlineLevel="0" collapsed="false">
      <c r="A2158" s="11" t="s">
        <v>217</v>
      </c>
      <c r="B2158" s="11" t="s">
        <v>217</v>
      </c>
      <c r="C2158" s="11" t="s">
        <v>217</v>
      </c>
      <c r="D2158" s="11" t="s">
        <v>217</v>
      </c>
      <c r="E2158" s="11" t="s">
        <v>605</v>
      </c>
      <c r="F2158" s="11" t="s">
        <v>605</v>
      </c>
      <c r="G2158" s="11" t="s">
        <v>605</v>
      </c>
      <c r="H2158" s="11"/>
      <c r="I2158" s="11"/>
    </row>
    <row r="2159" customFormat="false" ht="28" hidden="false" customHeight="true" outlineLevel="0" collapsed="false">
      <c r="A2159" s="11" t="s">
        <v>219</v>
      </c>
      <c r="B2159" s="11" t="s">
        <v>219</v>
      </c>
      <c r="C2159" s="11" t="s">
        <v>219</v>
      </c>
      <c r="D2159" s="11" t="s">
        <v>219</v>
      </c>
      <c r="E2159" s="11" t="s">
        <v>606</v>
      </c>
      <c r="F2159" s="11" t="s">
        <v>606</v>
      </c>
      <c r="G2159" s="11" t="s">
        <v>606</v>
      </c>
      <c r="H2159" s="11"/>
      <c r="I2159" s="11"/>
    </row>
    <row r="2160" customFormat="false" ht="28" hidden="false" customHeight="true" outlineLevel="0" collapsed="false">
      <c r="A2160" s="11" t="s">
        <v>221</v>
      </c>
      <c r="B2160" s="11" t="s">
        <v>221</v>
      </c>
      <c r="C2160" s="11" t="s">
        <v>221</v>
      </c>
      <c r="D2160" s="11" t="s">
        <v>221</v>
      </c>
      <c r="E2160" s="11" t="s">
        <v>1023</v>
      </c>
      <c r="F2160" s="11" t="s">
        <v>1023</v>
      </c>
      <c r="G2160" s="11" t="s">
        <v>1023</v>
      </c>
      <c r="H2160" s="11"/>
      <c r="I2160" s="11"/>
    </row>
    <row r="2161" customFormat="false" ht="28" hidden="false" customHeight="true" outlineLevel="0" collapsed="false">
      <c r="A2161" s="11" t="s">
        <v>222</v>
      </c>
      <c r="B2161" s="11" t="s">
        <v>222</v>
      </c>
      <c r="C2161" s="11" t="s">
        <v>222</v>
      </c>
      <c r="D2161" s="11" t="s">
        <v>222</v>
      </c>
      <c r="E2161" s="11" t="n">
        <v>850</v>
      </c>
      <c r="F2161" s="11" t="n">
        <v>850</v>
      </c>
      <c r="G2161" s="11" t="n">
        <v>850</v>
      </c>
      <c r="H2161" s="11"/>
      <c r="I2161" s="11"/>
    </row>
    <row r="2162" customFormat="false" ht="28" hidden="false" customHeight="true" outlineLevel="0" collapsed="false">
      <c r="A2162" s="11" t="s">
        <v>223</v>
      </c>
      <c r="B2162" s="11" t="s">
        <v>223</v>
      </c>
      <c r="C2162" s="11" t="s">
        <v>223</v>
      </c>
      <c r="D2162" s="11" t="s">
        <v>223</v>
      </c>
      <c r="E2162" s="11" t="n">
        <v>105.25</v>
      </c>
      <c r="F2162" s="11" t="n">
        <v>105.25</v>
      </c>
      <c r="G2162" s="11" t="n">
        <v>105.25</v>
      </c>
      <c r="H2162" s="11"/>
      <c r="I2162" s="11"/>
    </row>
    <row r="2163" customFormat="false" ht="28" hidden="false" customHeight="true" outlineLevel="0" collapsed="false">
      <c r="A2163" s="11" t="s">
        <v>224</v>
      </c>
      <c r="B2163" s="11" t="s">
        <v>224</v>
      </c>
      <c r="C2163" s="11" t="s">
        <v>224</v>
      </c>
      <c r="D2163" s="11" t="s">
        <v>224</v>
      </c>
      <c r="E2163" s="11" t="s">
        <v>1024</v>
      </c>
      <c r="F2163" s="11" t="s">
        <v>1024</v>
      </c>
      <c r="G2163" s="11" t="s">
        <v>1024</v>
      </c>
      <c r="H2163" s="11"/>
      <c r="I2163" s="11"/>
    </row>
    <row r="2164" customFormat="false" ht="28" hidden="false" customHeight="true" outlineLevel="0" collapsed="false">
      <c r="A2164" s="11" t="s">
        <v>226</v>
      </c>
      <c r="B2164" s="11" t="s">
        <v>226</v>
      </c>
      <c r="C2164" s="11" t="s">
        <v>226</v>
      </c>
      <c r="D2164" s="11" t="s">
        <v>226</v>
      </c>
      <c r="E2164" s="11" t="n">
        <v>4.55</v>
      </c>
      <c r="F2164" s="11" t="n">
        <v>4.55</v>
      </c>
      <c r="G2164" s="11" t="n">
        <v>4.55</v>
      </c>
      <c r="H2164" s="11"/>
      <c r="I2164" s="11"/>
    </row>
    <row r="2165" customFormat="false" ht="28" hidden="false" customHeight="true" outlineLevel="0" collapsed="false">
      <c r="A2165" s="11" t="s">
        <v>227</v>
      </c>
      <c r="B2165" s="11" t="s">
        <v>227</v>
      </c>
      <c r="C2165" s="11" t="s">
        <v>227</v>
      </c>
      <c r="D2165" s="11" t="s">
        <v>227</v>
      </c>
      <c r="E2165" s="11" t="s">
        <v>228</v>
      </c>
      <c r="F2165" s="11" t="s">
        <v>228</v>
      </c>
      <c r="G2165" s="11" t="s">
        <v>228</v>
      </c>
      <c r="H2165" s="11"/>
      <c r="I2165" s="11"/>
    </row>
    <row r="2166" customFormat="false" ht="28" hidden="false" customHeight="true" outlineLevel="0" collapsed="false">
      <c r="A2166" s="11" t="s">
        <v>229</v>
      </c>
      <c r="B2166" s="11" t="s">
        <v>229</v>
      </c>
      <c r="C2166" s="11" t="s">
        <v>229</v>
      </c>
      <c r="D2166" s="11" t="s">
        <v>229</v>
      </c>
      <c r="E2166" s="11" t="n">
        <v>58</v>
      </c>
      <c r="F2166" s="11" t="n">
        <v>58</v>
      </c>
      <c r="G2166" s="11" t="n">
        <v>58</v>
      </c>
      <c r="H2166" s="11"/>
      <c r="I2166" s="11"/>
    </row>
    <row r="2167" customFormat="false" ht="28" hidden="false" customHeight="true" outlineLevel="0" collapsed="false">
      <c r="A2167" s="11" t="s">
        <v>230</v>
      </c>
      <c r="B2167" s="11" t="s">
        <v>230</v>
      </c>
      <c r="C2167" s="11" t="s">
        <v>230</v>
      </c>
      <c r="D2167" s="11" t="s">
        <v>230</v>
      </c>
      <c r="E2167" s="11" t="n">
        <v>48.5</v>
      </c>
      <c r="F2167" s="11" t="n">
        <v>48.5</v>
      </c>
      <c r="G2167" s="11" t="n">
        <v>48.5</v>
      </c>
      <c r="H2167" s="11"/>
      <c r="I2167" s="11"/>
    </row>
    <row r="2168" customFormat="false" ht="28" hidden="false" customHeight="true" outlineLevel="0" collapsed="false">
      <c r="A2168" s="11" t="s">
        <v>231</v>
      </c>
      <c r="B2168" s="11" t="s">
        <v>231</v>
      </c>
      <c r="C2168" s="11" t="s">
        <v>231</v>
      </c>
      <c r="D2168" s="11" t="s">
        <v>231</v>
      </c>
      <c r="E2168" s="11" t="n">
        <v>44</v>
      </c>
      <c r="F2168" s="11" t="n">
        <v>44</v>
      </c>
      <c r="G2168" s="11" t="n">
        <v>44</v>
      </c>
      <c r="H2168" s="11"/>
      <c r="I2168" s="11"/>
    </row>
    <row r="2169" customFormat="false" ht="28" hidden="false" customHeight="true" outlineLevel="0" collapsed="false">
      <c r="A2169" s="11" t="s">
        <v>232</v>
      </c>
      <c r="B2169" s="11" t="s">
        <v>232</v>
      </c>
      <c r="C2169" s="11" t="s">
        <v>232</v>
      </c>
      <c r="D2169" s="11" t="s">
        <v>232</v>
      </c>
      <c r="E2169" s="11" t="n">
        <v>72</v>
      </c>
      <c r="F2169" s="11" t="n">
        <v>72</v>
      </c>
      <c r="G2169" s="11" t="n">
        <v>72</v>
      </c>
      <c r="H2169" s="11"/>
      <c r="I2169" s="11"/>
    </row>
    <row r="2170" customFormat="false" ht="28" hidden="false" customHeight="true" outlineLevel="0" collapsed="false">
      <c r="A2170" s="11" t="s">
        <v>233</v>
      </c>
      <c r="B2170" s="11" t="s">
        <v>233</v>
      </c>
      <c r="C2170" s="11" t="s">
        <v>233</v>
      </c>
      <c r="D2170" s="11" t="s">
        <v>233</v>
      </c>
      <c r="E2170" s="11" t="n">
        <v>95.93</v>
      </c>
      <c r="F2170" s="11" t="n">
        <v>95.93</v>
      </c>
      <c r="G2170" s="11" t="n">
        <v>95.93</v>
      </c>
      <c r="H2170" s="11"/>
      <c r="I2170" s="11"/>
    </row>
    <row r="2171" customFormat="false" ht="28" hidden="false" customHeight="true" outlineLevel="0" collapsed="false">
      <c r="A2171" s="11" t="s">
        <v>234</v>
      </c>
      <c r="B2171" s="11" t="s">
        <v>234</v>
      </c>
      <c r="C2171" s="11" t="s">
        <v>234</v>
      </c>
      <c r="D2171" s="11" t="s">
        <v>234</v>
      </c>
      <c r="E2171" s="11" t="s">
        <v>1025</v>
      </c>
      <c r="F2171" s="11" t="s">
        <v>1025</v>
      </c>
      <c r="G2171" s="11" t="s">
        <v>1025</v>
      </c>
      <c r="H2171" s="11"/>
      <c r="I2171" s="11"/>
    </row>
    <row r="2172" customFormat="false" ht="28" hidden="false" customHeight="true" outlineLevel="0" collapsed="false">
      <c r="A2172" s="11" t="s">
        <v>236</v>
      </c>
      <c r="B2172" s="11" t="s">
        <v>236</v>
      </c>
      <c r="C2172" s="11" t="s">
        <v>236</v>
      </c>
      <c r="D2172" s="11" t="s">
        <v>236</v>
      </c>
      <c r="E2172" s="11" t="n">
        <v>3.51</v>
      </c>
      <c r="F2172" s="11" t="n">
        <v>3.51</v>
      </c>
      <c r="G2172" s="11" t="n">
        <v>3.51</v>
      </c>
      <c r="H2172" s="11"/>
      <c r="I2172" s="11"/>
    </row>
    <row r="2173" customFormat="false" ht="28" hidden="false" customHeight="true" outlineLevel="0" collapsed="false">
      <c r="A2173" s="11" t="s">
        <v>237</v>
      </c>
      <c r="B2173" s="11" t="s">
        <v>237</v>
      </c>
      <c r="C2173" s="11" t="s">
        <v>237</v>
      </c>
      <c r="D2173" s="11" t="s">
        <v>237</v>
      </c>
      <c r="E2173" s="11" t="s">
        <v>238</v>
      </c>
      <c r="F2173" s="11" t="s">
        <v>238</v>
      </c>
      <c r="G2173" s="11" t="s">
        <v>238</v>
      </c>
      <c r="H2173" s="11"/>
      <c r="I2173" s="11"/>
    </row>
    <row r="2174" customFormat="false" ht="28" hidden="false" customHeight="true" outlineLevel="0" collapsed="false">
      <c r="A2174" s="11" t="s">
        <v>239</v>
      </c>
      <c r="B2174" s="11" t="s">
        <v>239</v>
      </c>
      <c r="C2174" s="11" t="s">
        <v>239</v>
      </c>
      <c r="D2174" s="11" t="s">
        <v>239</v>
      </c>
      <c r="E2174" s="11" t="n">
        <v>59</v>
      </c>
      <c r="F2174" s="11" t="n">
        <v>59</v>
      </c>
      <c r="G2174" s="11" t="n">
        <v>59</v>
      </c>
      <c r="H2174" s="11"/>
      <c r="I2174" s="11"/>
    </row>
    <row r="2175" customFormat="false" ht="28" hidden="false" customHeight="true" outlineLevel="0" collapsed="false">
      <c r="A2175" s="11" t="s">
        <v>240</v>
      </c>
      <c r="B2175" s="11" t="s">
        <v>240</v>
      </c>
      <c r="C2175" s="11" t="s">
        <v>240</v>
      </c>
      <c r="D2175" s="11" t="s">
        <v>240</v>
      </c>
      <c r="E2175" s="11" t="n">
        <v>49.5</v>
      </c>
      <c r="F2175" s="11" t="n">
        <v>49.5</v>
      </c>
      <c r="G2175" s="11" t="n">
        <v>49.5</v>
      </c>
      <c r="H2175" s="11"/>
      <c r="I2175" s="11"/>
    </row>
    <row r="2176" customFormat="false" ht="28" hidden="false" customHeight="true" outlineLevel="0" collapsed="false">
      <c r="A2176" s="11" t="s">
        <v>241</v>
      </c>
      <c r="B2176" s="11" t="s">
        <v>241</v>
      </c>
      <c r="C2176" s="11" t="s">
        <v>241</v>
      </c>
      <c r="D2176" s="11" t="s">
        <v>241</v>
      </c>
      <c r="E2176" s="11" t="n">
        <v>45</v>
      </c>
      <c r="F2176" s="11" t="n">
        <v>45</v>
      </c>
      <c r="G2176" s="11" t="n">
        <v>45</v>
      </c>
      <c r="H2176" s="11"/>
      <c r="I2176" s="11"/>
    </row>
    <row r="2177" customFormat="false" ht="28" hidden="false" customHeight="true" outlineLevel="0" collapsed="false">
      <c r="A2177" s="11" t="s">
        <v>242</v>
      </c>
      <c r="B2177" s="11" t="s">
        <v>242</v>
      </c>
      <c r="C2177" s="11" t="s">
        <v>242</v>
      </c>
      <c r="D2177" s="11" t="s">
        <v>242</v>
      </c>
      <c r="E2177" s="11" t="n">
        <v>73</v>
      </c>
      <c r="F2177" s="11" t="n">
        <v>73</v>
      </c>
      <c r="G2177" s="11" t="n">
        <v>73</v>
      </c>
      <c r="H2177" s="11"/>
      <c r="I2177" s="11"/>
    </row>
    <row r="2178" customFormat="false" ht="28" hidden="false" customHeight="true" outlineLevel="0" collapsed="false">
      <c r="A2178" s="11" t="s">
        <v>244</v>
      </c>
      <c r="B2178" s="11" t="s">
        <v>244</v>
      </c>
      <c r="C2178" s="11" t="s">
        <v>244</v>
      </c>
      <c r="D2178" s="11" t="s">
        <v>244</v>
      </c>
      <c r="E2178" s="11" t="n">
        <v>45</v>
      </c>
      <c r="F2178" s="11" t="n">
        <v>45</v>
      </c>
      <c r="G2178" s="11" t="n">
        <v>45</v>
      </c>
      <c r="H2178" s="11"/>
      <c r="I2178" s="11"/>
    </row>
    <row r="2179" customFormat="false" ht="28" hidden="false" customHeight="true" outlineLevel="0" collapsed="false">
      <c r="A2179" s="11" t="s">
        <v>245</v>
      </c>
      <c r="B2179" s="11" t="s">
        <v>245</v>
      </c>
      <c r="C2179" s="11" t="s">
        <v>245</v>
      </c>
      <c r="D2179" s="11" t="s">
        <v>245</v>
      </c>
      <c r="E2179" s="11" t="s">
        <v>1026</v>
      </c>
      <c r="F2179" s="11" t="s">
        <v>1026</v>
      </c>
      <c r="G2179" s="11" t="s">
        <v>1026</v>
      </c>
      <c r="H2179" s="11"/>
      <c r="I2179" s="11"/>
    </row>
    <row r="2180" customFormat="false" ht="28" hidden="false" customHeight="true" outlineLevel="0" collapsed="false">
      <c r="A2180" s="11" t="s">
        <v>243</v>
      </c>
      <c r="B2180" s="11" t="s">
        <v>243</v>
      </c>
      <c r="C2180" s="11" t="s">
        <v>243</v>
      </c>
      <c r="D2180" s="11" t="s">
        <v>243</v>
      </c>
      <c r="E2180" s="11" t="s">
        <v>1027</v>
      </c>
      <c r="F2180" s="11" t="s">
        <v>1027</v>
      </c>
      <c r="G2180" s="11" t="s">
        <v>1027</v>
      </c>
      <c r="H2180" s="11"/>
      <c r="I2180" s="11"/>
    </row>
    <row r="2181" customFormat="false" ht="28" hidden="false" customHeight="true" outlineLevel="0" collapsed="false">
      <c r="A2181" s="11" t="s">
        <v>610</v>
      </c>
      <c r="B2181" s="11" t="s">
        <v>610</v>
      </c>
      <c r="C2181" s="11" t="s">
        <v>610</v>
      </c>
      <c r="D2181" s="11" t="s">
        <v>610</v>
      </c>
      <c r="E2181" s="11" t="s">
        <v>1028</v>
      </c>
      <c r="F2181" s="11" t="s">
        <v>1028</v>
      </c>
      <c r="G2181" s="11" t="s">
        <v>1028</v>
      </c>
      <c r="H2181" s="11"/>
      <c r="I2181" s="11"/>
    </row>
    <row r="2182" customFormat="false" ht="27" hidden="false" customHeight="true" outlineLevel="0" collapsed="false">
      <c r="A2182" s="1"/>
      <c r="B2182" s="1"/>
      <c r="C2182" s="1"/>
      <c r="D2182" s="1"/>
      <c r="E2182" s="1"/>
      <c r="F2182" s="1"/>
      <c r="G2182" s="1"/>
      <c r="H2182" s="1"/>
      <c r="I2182" s="1"/>
    </row>
    <row r="2183" customFormat="false" ht="31" hidden="false" customHeight="true" outlineLevel="0" collapsed="false">
      <c r="A2183" s="10" t="s">
        <v>250</v>
      </c>
      <c r="B2183" s="10" t="s">
        <v>250</v>
      </c>
      <c r="C2183" s="10" t="s">
        <v>250</v>
      </c>
      <c r="D2183" s="10" t="s">
        <v>250</v>
      </c>
      <c r="E2183" s="10" t="s">
        <v>250</v>
      </c>
      <c r="F2183" s="10" t="s">
        <v>250</v>
      </c>
      <c r="G2183" s="10" t="s">
        <v>250</v>
      </c>
      <c r="H2183" s="10" t="s">
        <v>250</v>
      </c>
      <c r="I2183" s="3" t="str">
        <f aca="false">HYPERLINK("#'Главная'!A30","На главную")</f>
        <v>На главную</v>
      </c>
    </row>
    <row r="2184" customFormat="false" ht="34" hidden="false" customHeight="true" outlineLevel="0" collapsed="false">
      <c r="A2184" s="12" t="s">
        <v>251</v>
      </c>
      <c r="B2184" s="12" t="s">
        <v>251</v>
      </c>
      <c r="C2184" s="12" t="s">
        <v>251</v>
      </c>
      <c r="D2184" s="12" t="s">
        <v>252</v>
      </c>
      <c r="E2184" s="12" t="s">
        <v>252</v>
      </c>
      <c r="F2184" s="12" t="s">
        <v>252</v>
      </c>
      <c r="G2184" s="12" t="s">
        <v>253</v>
      </c>
      <c r="H2184" s="12" t="s">
        <v>254</v>
      </c>
      <c r="I2184" s="12" t="s">
        <v>254</v>
      </c>
    </row>
    <row r="2185" customFormat="false" ht="53" hidden="false" customHeight="true" outlineLevel="0" collapsed="false">
      <c r="A2185" s="1" t="s">
        <v>255</v>
      </c>
      <c r="B2185" s="1" t="s">
        <v>255</v>
      </c>
      <c r="C2185" s="1" t="s">
        <v>255</v>
      </c>
      <c r="D2185" s="1" t="s">
        <v>256</v>
      </c>
      <c r="E2185" s="1" t="s">
        <v>256</v>
      </c>
      <c r="F2185" s="1" t="s">
        <v>256</v>
      </c>
      <c r="G2185" s="1" t="s">
        <v>1029</v>
      </c>
      <c r="H2185" s="1" t="s">
        <v>206</v>
      </c>
      <c r="I2185" s="1" t="s">
        <v>206</v>
      </c>
    </row>
    <row r="2186" customFormat="false" ht="53" hidden="false" customHeight="true" outlineLevel="0" collapsed="false">
      <c r="A2186" s="1" t="s">
        <v>255</v>
      </c>
      <c r="B2186" s="1" t="s">
        <v>255</v>
      </c>
      <c r="C2186" s="1" t="s">
        <v>255</v>
      </c>
      <c r="D2186" s="1" t="s">
        <v>258</v>
      </c>
      <c r="E2186" s="1" t="s">
        <v>258</v>
      </c>
      <c r="F2186" s="1" t="s">
        <v>258</v>
      </c>
      <c r="G2186" s="1" t="s">
        <v>1030</v>
      </c>
      <c r="H2186" s="1" t="s">
        <v>206</v>
      </c>
      <c r="I2186" s="1" t="s">
        <v>206</v>
      </c>
    </row>
    <row r="2187" customFormat="false" ht="53" hidden="false" customHeight="true" outlineLevel="0" collapsed="false">
      <c r="A2187" s="1" t="s">
        <v>255</v>
      </c>
      <c r="B2187" s="1" t="s">
        <v>255</v>
      </c>
      <c r="C2187" s="1" t="s">
        <v>255</v>
      </c>
      <c r="D2187" s="1" t="s">
        <v>260</v>
      </c>
      <c r="E2187" s="1" t="s">
        <v>260</v>
      </c>
      <c r="F2187" s="1" t="s">
        <v>260</v>
      </c>
      <c r="G2187" s="1" t="s">
        <v>387</v>
      </c>
      <c r="H2187" s="1" t="s">
        <v>206</v>
      </c>
      <c r="I2187" s="1" t="s">
        <v>206</v>
      </c>
    </row>
    <row r="2188" customFormat="false" ht="53" hidden="false" customHeight="true" outlineLevel="0" collapsed="false">
      <c r="A2188" s="1" t="s">
        <v>262</v>
      </c>
      <c r="B2188" s="1" t="s">
        <v>262</v>
      </c>
      <c r="C2188" s="1" t="s">
        <v>262</v>
      </c>
      <c r="D2188" s="1" t="s">
        <v>256</v>
      </c>
      <c r="E2188" s="1" t="s">
        <v>256</v>
      </c>
      <c r="F2188" s="1" t="s">
        <v>256</v>
      </c>
      <c r="G2188" s="1" t="s">
        <v>1031</v>
      </c>
      <c r="H2188" s="1" t="s">
        <v>206</v>
      </c>
      <c r="I2188" s="1" t="s">
        <v>206</v>
      </c>
    </row>
    <row r="2189" customFormat="false" ht="53" hidden="false" customHeight="true" outlineLevel="0" collapsed="false">
      <c r="A2189" s="1" t="s">
        <v>262</v>
      </c>
      <c r="B2189" s="1" t="s">
        <v>262</v>
      </c>
      <c r="C2189" s="1" t="s">
        <v>262</v>
      </c>
      <c r="D2189" s="1" t="s">
        <v>258</v>
      </c>
      <c r="E2189" s="1" t="s">
        <v>258</v>
      </c>
      <c r="F2189" s="1" t="s">
        <v>258</v>
      </c>
      <c r="G2189" s="1" t="s">
        <v>1032</v>
      </c>
      <c r="H2189" s="1" t="s">
        <v>206</v>
      </c>
      <c r="I2189" s="1" t="s">
        <v>206</v>
      </c>
    </row>
    <row r="2190" customFormat="false" ht="53" hidden="false" customHeight="true" outlineLevel="0" collapsed="false">
      <c r="A2190" s="1" t="s">
        <v>262</v>
      </c>
      <c r="B2190" s="1" t="s">
        <v>262</v>
      </c>
      <c r="C2190" s="1" t="s">
        <v>262</v>
      </c>
      <c r="D2190" s="1" t="s">
        <v>260</v>
      </c>
      <c r="E2190" s="1" t="s">
        <v>260</v>
      </c>
      <c r="F2190" s="1" t="s">
        <v>260</v>
      </c>
      <c r="G2190" s="1" t="s">
        <v>390</v>
      </c>
      <c r="H2190" s="1" t="s">
        <v>206</v>
      </c>
      <c r="I2190" s="1" t="s">
        <v>206</v>
      </c>
    </row>
    <row r="2191" customFormat="false" ht="53" hidden="false" customHeight="true" outlineLevel="0" collapsed="false">
      <c r="A2191" s="1" t="s">
        <v>266</v>
      </c>
      <c r="B2191" s="1" t="s">
        <v>266</v>
      </c>
      <c r="C2191" s="1" t="s">
        <v>266</v>
      </c>
      <c r="D2191" s="1" t="s">
        <v>256</v>
      </c>
      <c r="E2191" s="1" t="s">
        <v>256</v>
      </c>
      <c r="F2191" s="1" t="s">
        <v>256</v>
      </c>
      <c r="G2191" s="1" t="s">
        <v>1033</v>
      </c>
      <c r="H2191" s="1" t="s">
        <v>206</v>
      </c>
      <c r="I2191" s="1" t="s">
        <v>206</v>
      </c>
    </row>
    <row r="2192" customFormat="false" ht="53" hidden="false" customHeight="true" outlineLevel="0" collapsed="false">
      <c r="A2192" s="1" t="s">
        <v>266</v>
      </c>
      <c r="B2192" s="1" t="s">
        <v>266</v>
      </c>
      <c r="C2192" s="1" t="s">
        <v>266</v>
      </c>
      <c r="D2192" s="1" t="s">
        <v>258</v>
      </c>
      <c r="E2192" s="1" t="s">
        <v>258</v>
      </c>
      <c r="F2192" s="1" t="s">
        <v>258</v>
      </c>
      <c r="G2192" s="1" t="s">
        <v>1034</v>
      </c>
      <c r="H2192" s="1" t="s">
        <v>206</v>
      </c>
      <c r="I2192" s="1" t="s">
        <v>206</v>
      </c>
    </row>
    <row r="2193" customFormat="false" ht="53" hidden="false" customHeight="true" outlineLevel="0" collapsed="false">
      <c r="A2193" s="1" t="s">
        <v>266</v>
      </c>
      <c r="B2193" s="1" t="s">
        <v>266</v>
      </c>
      <c r="C2193" s="1" t="s">
        <v>266</v>
      </c>
      <c r="D2193" s="1" t="s">
        <v>260</v>
      </c>
      <c r="E2193" s="1" t="s">
        <v>260</v>
      </c>
      <c r="F2193" s="1" t="s">
        <v>260</v>
      </c>
      <c r="G2193" s="1" t="s">
        <v>393</v>
      </c>
      <c r="H2193" s="1" t="s">
        <v>206</v>
      </c>
      <c r="I2193" s="1" t="s">
        <v>206</v>
      </c>
    </row>
    <row r="2194" customFormat="false" ht="53" hidden="false" customHeight="true" outlineLevel="0" collapsed="false">
      <c r="A2194" s="1" t="s">
        <v>270</v>
      </c>
      <c r="B2194" s="1" t="s">
        <v>270</v>
      </c>
      <c r="C2194" s="1" t="s">
        <v>270</v>
      </c>
      <c r="D2194" s="1" t="s">
        <v>256</v>
      </c>
      <c r="E2194" s="1" t="s">
        <v>256</v>
      </c>
      <c r="F2194" s="1" t="s">
        <v>256</v>
      </c>
      <c r="G2194" s="1" t="s">
        <v>1035</v>
      </c>
      <c r="H2194" s="1" t="s">
        <v>206</v>
      </c>
      <c r="I2194" s="1" t="s">
        <v>206</v>
      </c>
    </row>
    <row r="2195" customFormat="false" ht="53" hidden="false" customHeight="true" outlineLevel="0" collapsed="false">
      <c r="A2195" s="1" t="s">
        <v>270</v>
      </c>
      <c r="B2195" s="1" t="s">
        <v>270</v>
      </c>
      <c r="C2195" s="1" t="s">
        <v>270</v>
      </c>
      <c r="D2195" s="1" t="s">
        <v>258</v>
      </c>
      <c r="E2195" s="1" t="s">
        <v>258</v>
      </c>
      <c r="F2195" s="1" t="s">
        <v>258</v>
      </c>
      <c r="G2195" s="1" t="s">
        <v>1036</v>
      </c>
      <c r="H2195" s="1" t="s">
        <v>206</v>
      </c>
      <c r="I2195" s="1" t="s">
        <v>206</v>
      </c>
    </row>
    <row r="2196" customFormat="false" ht="53" hidden="false" customHeight="true" outlineLevel="0" collapsed="false">
      <c r="A2196" s="1" t="s">
        <v>270</v>
      </c>
      <c r="B2196" s="1" t="s">
        <v>270</v>
      </c>
      <c r="C2196" s="1" t="s">
        <v>270</v>
      </c>
      <c r="D2196" s="1" t="s">
        <v>260</v>
      </c>
      <c r="E2196" s="1" t="s">
        <v>260</v>
      </c>
      <c r="F2196" s="1" t="s">
        <v>260</v>
      </c>
      <c r="G2196" s="1" t="s">
        <v>429</v>
      </c>
      <c r="H2196" s="1" t="s">
        <v>206</v>
      </c>
      <c r="I2196" s="1" t="s">
        <v>206</v>
      </c>
    </row>
    <row r="2197" customFormat="false" ht="53" hidden="false" customHeight="true" outlineLevel="0" collapsed="false">
      <c r="A2197" s="1" t="s">
        <v>274</v>
      </c>
      <c r="B2197" s="1" t="s">
        <v>274</v>
      </c>
      <c r="C2197" s="1" t="s">
        <v>274</v>
      </c>
      <c r="D2197" s="1" t="s">
        <v>256</v>
      </c>
      <c r="E2197" s="1" t="s">
        <v>256</v>
      </c>
      <c r="F2197" s="1" t="s">
        <v>256</v>
      </c>
      <c r="G2197" s="1" t="s">
        <v>1037</v>
      </c>
      <c r="H2197" s="1" t="s">
        <v>206</v>
      </c>
      <c r="I2197" s="1" t="s">
        <v>206</v>
      </c>
    </row>
    <row r="2198" customFormat="false" ht="53" hidden="false" customHeight="true" outlineLevel="0" collapsed="false">
      <c r="A2198" s="1" t="s">
        <v>274</v>
      </c>
      <c r="B2198" s="1" t="s">
        <v>274</v>
      </c>
      <c r="C2198" s="1" t="s">
        <v>274</v>
      </c>
      <c r="D2198" s="1" t="s">
        <v>258</v>
      </c>
      <c r="E2198" s="1" t="s">
        <v>258</v>
      </c>
      <c r="F2198" s="1" t="s">
        <v>258</v>
      </c>
      <c r="G2198" s="1" t="s">
        <v>1038</v>
      </c>
      <c r="H2198" s="1" t="s">
        <v>206</v>
      </c>
      <c r="I2198" s="1" t="s">
        <v>206</v>
      </c>
    </row>
    <row r="2199" customFormat="false" ht="53" hidden="false" customHeight="true" outlineLevel="0" collapsed="false">
      <c r="A2199" s="1" t="s">
        <v>274</v>
      </c>
      <c r="B2199" s="1" t="s">
        <v>274</v>
      </c>
      <c r="C2199" s="1" t="s">
        <v>274</v>
      </c>
      <c r="D2199" s="1" t="s">
        <v>260</v>
      </c>
      <c r="E2199" s="1" t="s">
        <v>260</v>
      </c>
      <c r="F2199" s="1" t="s">
        <v>260</v>
      </c>
      <c r="G2199" s="1" t="s">
        <v>432</v>
      </c>
      <c r="H2199" s="1" t="s">
        <v>206</v>
      </c>
      <c r="I2199" s="1" t="s">
        <v>206</v>
      </c>
    </row>
    <row r="2200" customFormat="false" ht="53" hidden="false" customHeight="true" outlineLevel="0" collapsed="false">
      <c r="A2200" s="1" t="s">
        <v>278</v>
      </c>
      <c r="B2200" s="1" t="s">
        <v>278</v>
      </c>
      <c r="C2200" s="1" t="s">
        <v>278</v>
      </c>
      <c r="D2200" s="1" t="s">
        <v>256</v>
      </c>
      <c r="E2200" s="1" t="s">
        <v>256</v>
      </c>
      <c r="F2200" s="1" t="s">
        <v>256</v>
      </c>
      <c r="G2200" s="1" t="s">
        <v>1039</v>
      </c>
      <c r="H2200" s="1" t="s">
        <v>206</v>
      </c>
      <c r="I2200" s="1" t="s">
        <v>206</v>
      </c>
    </row>
    <row r="2201" customFormat="false" ht="53" hidden="false" customHeight="true" outlineLevel="0" collapsed="false">
      <c r="A2201" s="1" t="s">
        <v>278</v>
      </c>
      <c r="B2201" s="1" t="s">
        <v>278</v>
      </c>
      <c r="C2201" s="1" t="s">
        <v>278</v>
      </c>
      <c r="D2201" s="1" t="s">
        <v>258</v>
      </c>
      <c r="E2201" s="1" t="s">
        <v>258</v>
      </c>
      <c r="F2201" s="1" t="s">
        <v>258</v>
      </c>
      <c r="G2201" s="1" t="s">
        <v>1040</v>
      </c>
      <c r="H2201" s="1" t="s">
        <v>206</v>
      </c>
      <c r="I2201" s="1" t="s">
        <v>206</v>
      </c>
    </row>
    <row r="2202" customFormat="false" ht="53" hidden="false" customHeight="true" outlineLevel="0" collapsed="false">
      <c r="A2202" s="1" t="s">
        <v>278</v>
      </c>
      <c r="B2202" s="1" t="s">
        <v>278</v>
      </c>
      <c r="C2202" s="1" t="s">
        <v>278</v>
      </c>
      <c r="D2202" s="1" t="s">
        <v>260</v>
      </c>
      <c r="E2202" s="1" t="s">
        <v>260</v>
      </c>
      <c r="F2202" s="1" t="s">
        <v>260</v>
      </c>
      <c r="G2202" s="1" t="s">
        <v>402</v>
      </c>
      <c r="H2202" s="1" t="s">
        <v>206</v>
      </c>
      <c r="I2202" s="1" t="s">
        <v>206</v>
      </c>
    </row>
    <row r="2203" customFormat="false" ht="53" hidden="false" customHeight="true" outlineLevel="0" collapsed="false">
      <c r="A2203" s="1" t="s">
        <v>282</v>
      </c>
      <c r="B2203" s="1" t="s">
        <v>282</v>
      </c>
      <c r="C2203" s="1" t="s">
        <v>282</v>
      </c>
      <c r="D2203" s="1" t="s">
        <v>256</v>
      </c>
      <c r="E2203" s="1" t="s">
        <v>256</v>
      </c>
      <c r="F2203" s="1" t="s">
        <v>256</v>
      </c>
      <c r="G2203" s="1" t="s">
        <v>1041</v>
      </c>
      <c r="H2203" s="1" t="s">
        <v>206</v>
      </c>
      <c r="I2203" s="1" t="s">
        <v>206</v>
      </c>
    </row>
    <row r="2204" customFormat="false" ht="53" hidden="false" customHeight="true" outlineLevel="0" collapsed="false">
      <c r="A2204" s="1" t="s">
        <v>282</v>
      </c>
      <c r="B2204" s="1" t="s">
        <v>282</v>
      </c>
      <c r="C2204" s="1" t="s">
        <v>282</v>
      </c>
      <c r="D2204" s="1" t="s">
        <v>258</v>
      </c>
      <c r="E2204" s="1" t="s">
        <v>258</v>
      </c>
      <c r="F2204" s="1" t="s">
        <v>258</v>
      </c>
      <c r="G2204" s="1" t="s">
        <v>1042</v>
      </c>
      <c r="H2204" s="1" t="s">
        <v>206</v>
      </c>
      <c r="I2204" s="1" t="s">
        <v>206</v>
      </c>
    </row>
    <row r="2205" customFormat="false" ht="53" hidden="false" customHeight="true" outlineLevel="0" collapsed="false">
      <c r="A2205" s="1" t="s">
        <v>282</v>
      </c>
      <c r="B2205" s="1" t="s">
        <v>282</v>
      </c>
      <c r="C2205" s="1" t="s">
        <v>282</v>
      </c>
      <c r="D2205" s="1" t="s">
        <v>260</v>
      </c>
      <c r="E2205" s="1" t="s">
        <v>260</v>
      </c>
      <c r="F2205" s="1" t="s">
        <v>260</v>
      </c>
      <c r="G2205" s="1" t="s">
        <v>405</v>
      </c>
      <c r="H2205" s="1" t="s">
        <v>206</v>
      </c>
      <c r="I2205" s="1" t="s">
        <v>206</v>
      </c>
    </row>
    <row r="2206" customFormat="false" ht="53" hidden="false" customHeight="true" outlineLevel="0" collapsed="false">
      <c r="A2206" s="1" t="s">
        <v>286</v>
      </c>
      <c r="B2206" s="1" t="s">
        <v>286</v>
      </c>
      <c r="C2206" s="1" t="s">
        <v>286</v>
      </c>
      <c r="D2206" s="1" t="s">
        <v>256</v>
      </c>
      <c r="E2206" s="1" t="s">
        <v>256</v>
      </c>
      <c r="F2206" s="1" t="s">
        <v>256</v>
      </c>
      <c r="G2206" s="1" t="s">
        <v>1043</v>
      </c>
      <c r="H2206" s="1" t="s">
        <v>206</v>
      </c>
      <c r="I2206" s="1" t="s">
        <v>206</v>
      </c>
    </row>
    <row r="2207" customFormat="false" ht="53" hidden="false" customHeight="true" outlineLevel="0" collapsed="false">
      <c r="A2207" s="1" t="s">
        <v>286</v>
      </c>
      <c r="B2207" s="1" t="s">
        <v>286</v>
      </c>
      <c r="C2207" s="1" t="s">
        <v>286</v>
      </c>
      <c r="D2207" s="1" t="s">
        <v>258</v>
      </c>
      <c r="E2207" s="1" t="s">
        <v>258</v>
      </c>
      <c r="F2207" s="1" t="s">
        <v>258</v>
      </c>
      <c r="G2207" s="1" t="s">
        <v>1044</v>
      </c>
      <c r="H2207" s="1" t="s">
        <v>206</v>
      </c>
      <c r="I2207" s="1" t="s">
        <v>206</v>
      </c>
    </row>
    <row r="2208" customFormat="false" ht="53" hidden="false" customHeight="true" outlineLevel="0" collapsed="false">
      <c r="A2208" s="1" t="s">
        <v>286</v>
      </c>
      <c r="B2208" s="1" t="s">
        <v>286</v>
      </c>
      <c r="C2208" s="1" t="s">
        <v>286</v>
      </c>
      <c r="D2208" s="1" t="s">
        <v>260</v>
      </c>
      <c r="E2208" s="1" t="s">
        <v>260</v>
      </c>
      <c r="F2208" s="1" t="s">
        <v>260</v>
      </c>
      <c r="G2208" s="1" t="s">
        <v>408</v>
      </c>
      <c r="H2208" s="1" t="s">
        <v>206</v>
      </c>
      <c r="I2208" s="1" t="s">
        <v>206</v>
      </c>
    </row>
    <row r="2209" customFormat="false" ht="53" hidden="false" customHeight="true" outlineLevel="0" collapsed="false">
      <c r="A2209" s="1" t="s">
        <v>290</v>
      </c>
      <c r="B2209" s="1" t="s">
        <v>290</v>
      </c>
      <c r="C2209" s="1" t="s">
        <v>290</v>
      </c>
      <c r="D2209" s="1" t="s">
        <v>256</v>
      </c>
      <c r="E2209" s="1" t="s">
        <v>256</v>
      </c>
      <c r="F2209" s="1" t="s">
        <v>256</v>
      </c>
      <c r="G2209" s="1" t="s">
        <v>1045</v>
      </c>
      <c r="H2209" s="1" t="s">
        <v>206</v>
      </c>
      <c r="I2209" s="1" t="s">
        <v>206</v>
      </c>
    </row>
    <row r="2210" customFormat="false" ht="53" hidden="false" customHeight="true" outlineLevel="0" collapsed="false">
      <c r="A2210" s="1" t="s">
        <v>290</v>
      </c>
      <c r="B2210" s="1" t="s">
        <v>290</v>
      </c>
      <c r="C2210" s="1" t="s">
        <v>290</v>
      </c>
      <c r="D2210" s="1" t="s">
        <v>292</v>
      </c>
      <c r="E2210" s="1" t="s">
        <v>292</v>
      </c>
      <c r="F2210" s="1" t="s">
        <v>292</v>
      </c>
      <c r="G2210" s="1" t="s">
        <v>1046</v>
      </c>
      <c r="H2210" s="1" t="s">
        <v>206</v>
      </c>
      <c r="I2210" s="1" t="s">
        <v>206</v>
      </c>
    </row>
    <row r="2211" customFormat="false" ht="53" hidden="false" customHeight="true" outlineLevel="0" collapsed="false">
      <c r="A2211" s="1" t="s">
        <v>290</v>
      </c>
      <c r="B2211" s="1" t="s">
        <v>290</v>
      </c>
      <c r="C2211" s="1" t="s">
        <v>290</v>
      </c>
      <c r="D2211" s="1" t="s">
        <v>294</v>
      </c>
      <c r="E2211" s="1" t="s">
        <v>294</v>
      </c>
      <c r="F2211" s="1" t="s">
        <v>294</v>
      </c>
      <c r="G2211" s="1" t="s">
        <v>783</v>
      </c>
      <c r="H2211" s="1" t="s">
        <v>206</v>
      </c>
      <c r="I2211" s="1" t="s">
        <v>206</v>
      </c>
    </row>
    <row r="2212" customFormat="false" ht="53" hidden="false" customHeight="true" outlineLevel="0" collapsed="false">
      <c r="A2212" s="1" t="s">
        <v>296</v>
      </c>
      <c r="B2212" s="1" t="s">
        <v>296</v>
      </c>
      <c r="C2212" s="1" t="s">
        <v>296</v>
      </c>
      <c r="D2212" s="1" t="s">
        <v>256</v>
      </c>
      <c r="E2212" s="1" t="s">
        <v>256</v>
      </c>
      <c r="F2212" s="1" t="s">
        <v>256</v>
      </c>
      <c r="G2212" s="1" t="s">
        <v>1047</v>
      </c>
      <c r="H2212" s="1" t="s">
        <v>206</v>
      </c>
      <c r="I2212" s="1" t="s">
        <v>206</v>
      </c>
    </row>
    <row r="2213" customFormat="false" ht="53" hidden="false" customHeight="true" outlineLevel="0" collapsed="false">
      <c r="A2213" s="1" t="s">
        <v>296</v>
      </c>
      <c r="B2213" s="1" t="s">
        <v>296</v>
      </c>
      <c r="C2213" s="1" t="s">
        <v>296</v>
      </c>
      <c r="D2213" s="1" t="s">
        <v>258</v>
      </c>
      <c r="E2213" s="1" t="s">
        <v>258</v>
      </c>
      <c r="F2213" s="1" t="s">
        <v>258</v>
      </c>
      <c r="G2213" s="1" t="s">
        <v>1048</v>
      </c>
      <c r="H2213" s="1" t="s">
        <v>206</v>
      </c>
      <c r="I2213" s="1" t="s">
        <v>206</v>
      </c>
    </row>
    <row r="2214" customFormat="false" ht="53" hidden="false" customHeight="true" outlineLevel="0" collapsed="false">
      <c r="A2214" s="1" t="s">
        <v>296</v>
      </c>
      <c r="B2214" s="1" t="s">
        <v>296</v>
      </c>
      <c r="C2214" s="1" t="s">
        <v>296</v>
      </c>
      <c r="D2214" s="1" t="s">
        <v>260</v>
      </c>
      <c r="E2214" s="1" t="s">
        <v>260</v>
      </c>
      <c r="F2214" s="1" t="s">
        <v>260</v>
      </c>
      <c r="G2214" s="1" t="s">
        <v>786</v>
      </c>
      <c r="H2214" s="1" t="s">
        <v>206</v>
      </c>
      <c r="I2214" s="1" t="s">
        <v>206</v>
      </c>
    </row>
    <row r="2215" customFormat="false" ht="53" hidden="false" customHeight="true" outlineLevel="0" collapsed="false">
      <c r="A2215" s="1" t="s">
        <v>300</v>
      </c>
      <c r="B2215" s="1" t="s">
        <v>300</v>
      </c>
      <c r="C2215" s="1" t="s">
        <v>300</v>
      </c>
      <c r="D2215" s="1" t="s">
        <v>256</v>
      </c>
      <c r="E2215" s="1" t="s">
        <v>256</v>
      </c>
      <c r="F2215" s="1" t="s">
        <v>256</v>
      </c>
      <c r="G2215" s="1" t="s">
        <v>1049</v>
      </c>
      <c r="H2215" s="1" t="s">
        <v>206</v>
      </c>
      <c r="I2215" s="1" t="s">
        <v>206</v>
      </c>
    </row>
    <row r="2216" customFormat="false" ht="53" hidden="false" customHeight="true" outlineLevel="0" collapsed="false">
      <c r="A2216" s="1" t="s">
        <v>300</v>
      </c>
      <c r="B2216" s="1" t="s">
        <v>300</v>
      </c>
      <c r="C2216" s="1" t="s">
        <v>300</v>
      </c>
      <c r="D2216" s="1" t="s">
        <v>258</v>
      </c>
      <c r="E2216" s="1" t="s">
        <v>258</v>
      </c>
      <c r="F2216" s="1" t="s">
        <v>258</v>
      </c>
      <c r="G2216" s="1" t="s">
        <v>1050</v>
      </c>
      <c r="H2216" s="1" t="s">
        <v>206</v>
      </c>
      <c r="I2216" s="1" t="s">
        <v>206</v>
      </c>
    </row>
    <row r="2217" customFormat="false" ht="53" hidden="false" customHeight="true" outlineLevel="0" collapsed="false">
      <c r="A2217" s="1" t="s">
        <v>300</v>
      </c>
      <c r="B2217" s="1" t="s">
        <v>300</v>
      </c>
      <c r="C2217" s="1" t="s">
        <v>300</v>
      </c>
      <c r="D2217" s="1" t="s">
        <v>260</v>
      </c>
      <c r="E2217" s="1" t="s">
        <v>260</v>
      </c>
      <c r="F2217" s="1" t="s">
        <v>260</v>
      </c>
      <c r="G2217" s="1" t="s">
        <v>789</v>
      </c>
      <c r="H2217" s="1" t="s">
        <v>206</v>
      </c>
      <c r="I2217" s="1" t="s">
        <v>206</v>
      </c>
    </row>
    <row r="2218" customFormat="false" ht="27" hidden="false" customHeight="true" outlineLevel="0" collapsed="false">
      <c r="A2218" s="1"/>
      <c r="B2218" s="1"/>
      <c r="C2218" s="1"/>
      <c r="D2218" s="1"/>
      <c r="E2218" s="1"/>
      <c r="F2218" s="1"/>
      <c r="G2218" s="1"/>
      <c r="H2218" s="1"/>
      <c r="I2218" s="1"/>
    </row>
    <row r="2219" customFormat="false" ht="31" hidden="false" customHeight="true" outlineLevel="0" collapsed="false">
      <c r="A2219" s="10" t="s">
        <v>304</v>
      </c>
      <c r="B2219" s="10" t="s">
        <v>304</v>
      </c>
      <c r="C2219" s="10" t="s">
        <v>304</v>
      </c>
      <c r="D2219" s="10" t="s">
        <v>304</v>
      </c>
      <c r="E2219" s="10" t="s">
        <v>304</v>
      </c>
      <c r="F2219" s="10" t="s">
        <v>304</v>
      </c>
      <c r="G2219" s="10" t="s">
        <v>304</v>
      </c>
      <c r="H2219" s="10" t="s">
        <v>304</v>
      </c>
      <c r="I2219" s="1"/>
    </row>
    <row r="2220" customFormat="false" ht="28" hidden="false" customHeight="true" outlineLevel="0" collapsed="false">
      <c r="A2220" s="4" t="s">
        <v>305</v>
      </c>
      <c r="B2220" s="4" t="s">
        <v>305</v>
      </c>
      <c r="C2220" s="4" t="s">
        <v>305</v>
      </c>
      <c r="D2220" s="4" t="s">
        <v>305</v>
      </c>
      <c r="E2220" s="4" t="s">
        <v>305</v>
      </c>
      <c r="F2220" s="4" t="s">
        <v>305</v>
      </c>
      <c r="G2220" s="4" t="s">
        <v>305</v>
      </c>
      <c r="H2220" s="4" t="s">
        <v>305</v>
      </c>
      <c r="I2220" s="4" t="s">
        <v>305</v>
      </c>
    </row>
    <row r="2221" customFormat="false" ht="27" hidden="false" customHeight="true" outlineLevel="0" collapsed="false">
      <c r="A2221" s="1"/>
      <c r="B2221" s="1"/>
      <c r="C2221" s="1"/>
      <c r="D2221" s="1"/>
      <c r="E2221" s="1"/>
      <c r="F2221" s="1"/>
      <c r="G2221" s="1"/>
      <c r="H2221" s="1"/>
      <c r="I2221" s="1"/>
    </row>
    <row r="2222" customFormat="false" ht="27" hidden="false" customHeight="true" outlineLevel="0" collapsed="false">
      <c r="A2222" s="1"/>
      <c r="B2222" s="1"/>
      <c r="C2222" s="1"/>
      <c r="D2222" s="1"/>
      <c r="E2222" s="1"/>
      <c r="F2222" s="1"/>
      <c r="G2222" s="1"/>
      <c r="H2222" s="1"/>
      <c r="I2222" s="1"/>
    </row>
    <row r="2223" customFormat="false" ht="27" hidden="false" customHeight="true" outlineLevel="0" collapsed="false">
      <c r="A2223" s="1"/>
      <c r="B2223" s="1"/>
      <c r="C2223" s="1"/>
      <c r="D2223" s="1"/>
      <c r="E2223" s="1"/>
      <c r="F2223" s="1"/>
      <c r="G2223" s="1"/>
      <c r="H2223" s="1"/>
      <c r="I2223" s="1"/>
    </row>
    <row r="2224" customFormat="false" ht="35" hidden="false" customHeight="true" outlineLevel="0" collapsed="false">
      <c r="A2224" s="2" t="s">
        <v>1051</v>
      </c>
      <c r="B2224" s="2" t="s">
        <v>1051</v>
      </c>
      <c r="C2224" s="2" t="s">
        <v>1051</v>
      </c>
      <c r="D2224" s="2" t="s">
        <v>1051</v>
      </c>
      <c r="E2224" s="2" t="s">
        <v>1051</v>
      </c>
      <c r="F2224" s="2" t="s">
        <v>1051</v>
      </c>
      <c r="G2224" s="2" t="s">
        <v>1051</v>
      </c>
      <c r="H2224" s="2" t="s">
        <v>1051</v>
      </c>
      <c r="I2224" s="3" t="str">
        <f aca="false">HYPERLINK("#'Главная'!A31","На главную")</f>
        <v>На главную</v>
      </c>
    </row>
    <row r="2225" customFormat="false" ht="28" hidden="false" customHeight="true" outlineLevel="0" collapsed="false">
      <c r="A2225" s="4" t="s">
        <v>206</v>
      </c>
      <c r="B2225" s="4" t="s">
        <v>206</v>
      </c>
      <c r="C2225" s="4" t="s">
        <v>206</v>
      </c>
      <c r="D2225" s="4" t="s">
        <v>206</v>
      </c>
      <c r="E2225" s="4" t="s">
        <v>206</v>
      </c>
      <c r="F2225" s="4" t="s">
        <v>206</v>
      </c>
      <c r="G2225" s="4" t="s">
        <v>206</v>
      </c>
      <c r="H2225" s="4" t="s">
        <v>206</v>
      </c>
      <c r="I2225" s="4" t="s">
        <v>206</v>
      </c>
    </row>
    <row r="2226" customFormat="false" ht="27" hidden="false" customHeight="true" outlineLevel="0" collapsed="false">
      <c r="A2226" s="3" t="str">
        <f aca="false">HYPERLINK("#'Главная'!A31","Список моделей")</f>
        <v>Список моделей</v>
      </c>
      <c r="B2226" s="1"/>
      <c r="C2226" s="3" t="str">
        <f aca="false">HYPERLINK("#'Данные моделей'!A2227","Характеристики")</f>
        <v>Характеристики</v>
      </c>
      <c r="D2226" s="1"/>
      <c r="E2226" s="1"/>
      <c r="F2226" s="3" t="str">
        <f aca="false">HYPERLINK("#'Данные моделей'!A2262","Рабочие точки")</f>
        <v>Рабочие точки</v>
      </c>
      <c r="G2226" s="1"/>
      <c r="H2226" s="3" t="str">
        <f aca="false">HYPERLINK("#'Данные моделей'!A2298","Карты")</f>
        <v>Карты</v>
      </c>
      <c r="I2226" s="1"/>
    </row>
    <row r="2227" customFormat="false" ht="31" hidden="false" customHeight="true" outlineLevel="0" collapsed="false">
      <c r="A2227" s="10" t="s">
        <v>9</v>
      </c>
      <c r="B2227" s="10" t="s">
        <v>9</v>
      </c>
      <c r="C2227" s="10" t="s">
        <v>9</v>
      </c>
      <c r="D2227" s="10" t="s">
        <v>9</v>
      </c>
      <c r="E2227" s="10" t="s">
        <v>9</v>
      </c>
      <c r="F2227" s="10" t="s">
        <v>9</v>
      </c>
      <c r="G2227" s="10" t="s">
        <v>9</v>
      </c>
      <c r="H2227" s="10" t="s">
        <v>9</v>
      </c>
      <c r="I2227" s="1"/>
    </row>
    <row r="2228" customFormat="false" ht="28" hidden="false" customHeight="true" outlineLevel="0" collapsed="false">
      <c r="A2228" s="11" t="s">
        <v>207</v>
      </c>
      <c r="B2228" s="11" t="s">
        <v>207</v>
      </c>
      <c r="C2228" s="11" t="s">
        <v>207</v>
      </c>
      <c r="D2228" s="11" t="s">
        <v>207</v>
      </c>
      <c r="E2228" s="11" t="s">
        <v>912</v>
      </c>
      <c r="F2228" s="11" t="s">
        <v>912</v>
      </c>
      <c r="G2228" s="11" t="s">
        <v>912</v>
      </c>
      <c r="H2228" s="11"/>
      <c r="I2228" s="11"/>
    </row>
    <row r="2229" customFormat="false" ht="28" hidden="false" customHeight="true" outlineLevel="0" collapsed="false">
      <c r="A2229" s="11" t="s">
        <v>8</v>
      </c>
      <c r="B2229" s="11" t="s">
        <v>8</v>
      </c>
      <c r="C2229" s="11" t="s">
        <v>8</v>
      </c>
      <c r="D2229" s="11" t="s">
        <v>8</v>
      </c>
      <c r="E2229" s="11" t="s">
        <v>28</v>
      </c>
      <c r="F2229" s="11" t="s">
        <v>28</v>
      </c>
      <c r="G2229" s="11" t="s">
        <v>28</v>
      </c>
      <c r="H2229" s="11"/>
      <c r="I2229" s="11"/>
    </row>
    <row r="2230" customFormat="false" ht="28" hidden="false" customHeight="true" outlineLevel="0" collapsed="false">
      <c r="A2230" s="11" t="s">
        <v>209</v>
      </c>
      <c r="B2230" s="11" t="s">
        <v>209</v>
      </c>
      <c r="C2230" s="11" t="s">
        <v>209</v>
      </c>
      <c r="D2230" s="11" t="s">
        <v>209</v>
      </c>
      <c r="E2230" s="11" t="s">
        <v>1023</v>
      </c>
      <c r="F2230" s="11" t="s">
        <v>1023</v>
      </c>
      <c r="G2230" s="11" t="s">
        <v>1023</v>
      </c>
      <c r="H2230" s="11"/>
      <c r="I2230" s="11"/>
    </row>
    <row r="2231" customFormat="false" ht="28" hidden="false" customHeight="true" outlineLevel="0" collapsed="false">
      <c r="A2231" s="11" t="s">
        <v>211</v>
      </c>
      <c r="B2231" s="11" t="s">
        <v>211</v>
      </c>
      <c r="C2231" s="11" t="s">
        <v>211</v>
      </c>
      <c r="D2231" s="11" t="s">
        <v>211</v>
      </c>
      <c r="E2231" s="11" t="n">
        <v>980</v>
      </c>
      <c r="F2231" s="11" t="n">
        <v>980</v>
      </c>
      <c r="G2231" s="11" t="n">
        <v>980</v>
      </c>
      <c r="H2231" s="11"/>
      <c r="I2231" s="11"/>
    </row>
    <row r="2232" customFormat="false" ht="28" hidden="false" customHeight="true" outlineLevel="0" collapsed="false">
      <c r="A2232" s="11" t="s">
        <v>8</v>
      </c>
      <c r="B2232" s="11" t="s">
        <v>8</v>
      </c>
      <c r="C2232" s="11" t="s">
        <v>8</v>
      </c>
      <c r="D2232" s="11" t="s">
        <v>8</v>
      </c>
      <c r="E2232" s="11" t="s">
        <v>28</v>
      </c>
      <c r="F2232" s="11" t="s">
        <v>28</v>
      </c>
      <c r="G2232" s="11" t="s">
        <v>28</v>
      </c>
      <c r="H2232" s="11"/>
      <c r="I2232" s="11"/>
    </row>
    <row r="2233" customFormat="false" ht="28" hidden="false" customHeight="true" outlineLevel="0" collapsed="false">
      <c r="A2233" s="11" t="s">
        <v>212</v>
      </c>
      <c r="B2233" s="11" t="s">
        <v>212</v>
      </c>
      <c r="C2233" s="11" t="s">
        <v>212</v>
      </c>
      <c r="D2233" s="11" t="s">
        <v>212</v>
      </c>
      <c r="E2233" s="11" t="n">
        <v>98</v>
      </c>
      <c r="F2233" s="11" t="n">
        <v>98</v>
      </c>
      <c r="G2233" s="11" t="n">
        <v>98</v>
      </c>
      <c r="H2233" s="11"/>
      <c r="I2233" s="11"/>
    </row>
    <row r="2234" customFormat="false" ht="28" hidden="false" customHeight="true" outlineLevel="0" collapsed="false">
      <c r="A2234" s="11" t="s">
        <v>213</v>
      </c>
      <c r="B2234" s="11" t="s">
        <v>213</v>
      </c>
      <c r="C2234" s="11" t="s">
        <v>213</v>
      </c>
      <c r="D2234" s="11" t="s">
        <v>213</v>
      </c>
      <c r="E2234" s="11" t="n">
        <v>150</v>
      </c>
      <c r="F2234" s="11" t="n">
        <v>150</v>
      </c>
      <c r="G2234" s="11" t="n">
        <v>150</v>
      </c>
      <c r="H2234" s="11"/>
      <c r="I2234" s="11"/>
    </row>
    <row r="2235" customFormat="false" ht="28" hidden="false" customHeight="true" outlineLevel="0" collapsed="false">
      <c r="A2235" s="11" t="s">
        <v>214</v>
      </c>
      <c r="B2235" s="11" t="s">
        <v>214</v>
      </c>
      <c r="C2235" s="11" t="s">
        <v>214</v>
      </c>
      <c r="D2235" s="11" t="s">
        <v>214</v>
      </c>
      <c r="E2235" s="11" t="s">
        <v>604</v>
      </c>
      <c r="F2235" s="11" t="s">
        <v>604</v>
      </c>
      <c r="G2235" s="11" t="s">
        <v>604</v>
      </c>
      <c r="H2235" s="11"/>
      <c r="I2235" s="11"/>
    </row>
    <row r="2236" customFormat="false" ht="28" hidden="false" customHeight="true" outlineLevel="0" collapsed="false">
      <c r="A2236" s="11" t="s">
        <v>216</v>
      </c>
      <c r="B2236" s="11" t="s">
        <v>216</v>
      </c>
      <c r="C2236" s="11" t="s">
        <v>216</v>
      </c>
      <c r="D2236" s="11" t="s">
        <v>216</v>
      </c>
      <c r="E2236" s="11" t="n">
        <v>34.4</v>
      </c>
      <c r="F2236" s="11" t="n">
        <v>34.4</v>
      </c>
      <c r="G2236" s="11" t="n">
        <v>34.4</v>
      </c>
      <c r="H2236" s="11"/>
      <c r="I2236" s="11"/>
    </row>
    <row r="2237" customFormat="false" ht="28" hidden="false" customHeight="true" outlineLevel="0" collapsed="false">
      <c r="A2237" s="11" t="s">
        <v>217</v>
      </c>
      <c r="B2237" s="11" t="s">
        <v>217</v>
      </c>
      <c r="C2237" s="11" t="s">
        <v>217</v>
      </c>
      <c r="D2237" s="11" t="s">
        <v>217</v>
      </c>
      <c r="E2237" s="11" t="s">
        <v>605</v>
      </c>
      <c r="F2237" s="11" t="s">
        <v>605</v>
      </c>
      <c r="G2237" s="11" t="s">
        <v>605</v>
      </c>
      <c r="H2237" s="11"/>
      <c r="I2237" s="11"/>
    </row>
    <row r="2238" customFormat="false" ht="28" hidden="false" customHeight="true" outlineLevel="0" collapsed="false">
      <c r="A2238" s="11" t="s">
        <v>219</v>
      </c>
      <c r="B2238" s="11" t="s">
        <v>219</v>
      </c>
      <c r="C2238" s="11" t="s">
        <v>219</v>
      </c>
      <c r="D2238" s="11" t="s">
        <v>219</v>
      </c>
      <c r="E2238" s="11" t="s">
        <v>606</v>
      </c>
      <c r="F2238" s="11" t="s">
        <v>606</v>
      </c>
      <c r="G2238" s="11" t="s">
        <v>606</v>
      </c>
      <c r="H2238" s="11"/>
      <c r="I2238" s="11"/>
    </row>
    <row r="2239" customFormat="false" ht="28" hidden="false" customHeight="true" outlineLevel="0" collapsed="false">
      <c r="A2239" s="11" t="s">
        <v>221</v>
      </c>
      <c r="B2239" s="11" t="s">
        <v>221</v>
      </c>
      <c r="C2239" s="11" t="s">
        <v>221</v>
      </c>
      <c r="D2239" s="11" t="s">
        <v>221</v>
      </c>
      <c r="E2239" s="11" t="s">
        <v>1023</v>
      </c>
      <c r="F2239" s="11" t="s">
        <v>1023</v>
      </c>
      <c r="G2239" s="11" t="s">
        <v>1023</v>
      </c>
      <c r="H2239" s="11"/>
      <c r="I2239" s="11"/>
    </row>
    <row r="2240" customFormat="false" ht="28" hidden="false" customHeight="true" outlineLevel="0" collapsed="false">
      <c r="A2240" s="11" t="s">
        <v>222</v>
      </c>
      <c r="B2240" s="11" t="s">
        <v>222</v>
      </c>
      <c r="C2240" s="11" t="s">
        <v>222</v>
      </c>
      <c r="D2240" s="11" t="s">
        <v>222</v>
      </c>
      <c r="E2240" s="11" t="n">
        <v>980</v>
      </c>
      <c r="F2240" s="11" t="n">
        <v>980</v>
      </c>
      <c r="G2240" s="11" t="n">
        <v>980</v>
      </c>
      <c r="H2240" s="11"/>
      <c r="I2240" s="11"/>
    </row>
    <row r="2241" customFormat="false" ht="28" hidden="false" customHeight="true" outlineLevel="0" collapsed="false">
      <c r="A2241" s="11" t="s">
        <v>223</v>
      </c>
      <c r="B2241" s="11" t="s">
        <v>223</v>
      </c>
      <c r="C2241" s="11" t="s">
        <v>223</v>
      </c>
      <c r="D2241" s="11" t="s">
        <v>223</v>
      </c>
      <c r="E2241" s="11" t="n">
        <v>125.25</v>
      </c>
      <c r="F2241" s="11" t="n">
        <v>125.25</v>
      </c>
      <c r="G2241" s="11" t="n">
        <v>125.25</v>
      </c>
      <c r="H2241" s="11"/>
      <c r="I2241" s="11"/>
    </row>
    <row r="2242" customFormat="false" ht="28" hidden="false" customHeight="true" outlineLevel="0" collapsed="false">
      <c r="A2242" s="11" t="s">
        <v>224</v>
      </c>
      <c r="B2242" s="11" t="s">
        <v>224</v>
      </c>
      <c r="C2242" s="11" t="s">
        <v>224</v>
      </c>
      <c r="D2242" s="11" t="s">
        <v>224</v>
      </c>
      <c r="E2242" s="11" t="s">
        <v>1052</v>
      </c>
      <c r="F2242" s="11" t="s">
        <v>1052</v>
      </c>
      <c r="G2242" s="11" t="s">
        <v>1052</v>
      </c>
      <c r="H2242" s="11"/>
      <c r="I2242" s="11"/>
    </row>
    <row r="2243" customFormat="false" ht="28" hidden="false" customHeight="true" outlineLevel="0" collapsed="false">
      <c r="A2243" s="11" t="s">
        <v>226</v>
      </c>
      <c r="B2243" s="11" t="s">
        <v>226</v>
      </c>
      <c r="C2243" s="11" t="s">
        <v>226</v>
      </c>
      <c r="D2243" s="11" t="s">
        <v>226</v>
      </c>
      <c r="E2243" s="11" t="n">
        <v>4.51</v>
      </c>
      <c r="F2243" s="11" t="n">
        <v>4.51</v>
      </c>
      <c r="G2243" s="11" t="n">
        <v>4.51</v>
      </c>
      <c r="H2243" s="11"/>
      <c r="I2243" s="11"/>
    </row>
    <row r="2244" customFormat="false" ht="28" hidden="false" customHeight="true" outlineLevel="0" collapsed="false">
      <c r="A2244" s="11" t="s">
        <v>227</v>
      </c>
      <c r="B2244" s="11" t="s">
        <v>227</v>
      </c>
      <c r="C2244" s="11" t="s">
        <v>227</v>
      </c>
      <c r="D2244" s="11" t="s">
        <v>227</v>
      </c>
      <c r="E2244" s="11" t="s">
        <v>228</v>
      </c>
      <c r="F2244" s="11" t="s">
        <v>228</v>
      </c>
      <c r="G2244" s="11" t="s">
        <v>228</v>
      </c>
      <c r="H2244" s="11"/>
      <c r="I2244" s="11"/>
    </row>
    <row r="2245" customFormat="false" ht="28" hidden="false" customHeight="true" outlineLevel="0" collapsed="false">
      <c r="A2245" s="11" t="s">
        <v>229</v>
      </c>
      <c r="B2245" s="11" t="s">
        <v>229</v>
      </c>
      <c r="C2245" s="11" t="s">
        <v>229</v>
      </c>
      <c r="D2245" s="11" t="s">
        <v>229</v>
      </c>
      <c r="E2245" s="11" t="n">
        <v>61</v>
      </c>
      <c r="F2245" s="11" t="n">
        <v>61</v>
      </c>
      <c r="G2245" s="11" t="n">
        <v>61</v>
      </c>
      <c r="H2245" s="11"/>
      <c r="I2245" s="11"/>
    </row>
    <row r="2246" customFormat="false" ht="28" hidden="false" customHeight="true" outlineLevel="0" collapsed="false">
      <c r="A2246" s="11" t="s">
        <v>230</v>
      </c>
      <c r="B2246" s="11" t="s">
        <v>230</v>
      </c>
      <c r="C2246" s="11" t="s">
        <v>230</v>
      </c>
      <c r="D2246" s="11" t="s">
        <v>230</v>
      </c>
      <c r="E2246" s="11" t="n">
        <v>51.5</v>
      </c>
      <c r="F2246" s="11" t="n">
        <v>51.5</v>
      </c>
      <c r="G2246" s="11" t="n">
        <v>51.5</v>
      </c>
      <c r="H2246" s="11"/>
      <c r="I2246" s="11"/>
    </row>
    <row r="2247" customFormat="false" ht="28" hidden="false" customHeight="true" outlineLevel="0" collapsed="false">
      <c r="A2247" s="11" t="s">
        <v>231</v>
      </c>
      <c r="B2247" s="11" t="s">
        <v>231</v>
      </c>
      <c r="C2247" s="11" t="s">
        <v>231</v>
      </c>
      <c r="D2247" s="11" t="s">
        <v>231</v>
      </c>
      <c r="E2247" s="11" t="n">
        <v>47</v>
      </c>
      <c r="F2247" s="11" t="n">
        <v>47</v>
      </c>
      <c r="G2247" s="11" t="n">
        <v>47</v>
      </c>
      <c r="H2247" s="11"/>
      <c r="I2247" s="11"/>
    </row>
    <row r="2248" customFormat="false" ht="28" hidden="false" customHeight="true" outlineLevel="0" collapsed="false">
      <c r="A2248" s="11" t="s">
        <v>232</v>
      </c>
      <c r="B2248" s="11" t="s">
        <v>232</v>
      </c>
      <c r="C2248" s="11" t="s">
        <v>232</v>
      </c>
      <c r="D2248" s="11" t="s">
        <v>232</v>
      </c>
      <c r="E2248" s="11" t="n">
        <v>75</v>
      </c>
      <c r="F2248" s="11" t="n">
        <v>75</v>
      </c>
      <c r="G2248" s="11" t="n">
        <v>75</v>
      </c>
      <c r="H2248" s="11"/>
      <c r="I2248" s="11"/>
    </row>
    <row r="2249" customFormat="false" ht="28" hidden="false" customHeight="true" outlineLevel="0" collapsed="false">
      <c r="A2249" s="11" t="s">
        <v>233</v>
      </c>
      <c r="B2249" s="11" t="s">
        <v>233</v>
      </c>
      <c r="C2249" s="11" t="s">
        <v>233</v>
      </c>
      <c r="D2249" s="11" t="s">
        <v>233</v>
      </c>
      <c r="E2249" s="11" t="n">
        <v>118.1</v>
      </c>
      <c r="F2249" s="11" t="n">
        <v>118.1</v>
      </c>
      <c r="G2249" s="11" t="n">
        <v>118.1</v>
      </c>
      <c r="H2249" s="11"/>
      <c r="I2249" s="11"/>
    </row>
    <row r="2250" customFormat="false" ht="28" hidden="false" customHeight="true" outlineLevel="0" collapsed="false">
      <c r="A2250" s="11" t="s">
        <v>234</v>
      </c>
      <c r="B2250" s="11" t="s">
        <v>234</v>
      </c>
      <c r="C2250" s="11" t="s">
        <v>234</v>
      </c>
      <c r="D2250" s="11" t="s">
        <v>234</v>
      </c>
      <c r="E2250" s="11" t="s">
        <v>1053</v>
      </c>
      <c r="F2250" s="11" t="s">
        <v>1053</v>
      </c>
      <c r="G2250" s="11" t="s">
        <v>1053</v>
      </c>
      <c r="H2250" s="11"/>
      <c r="I2250" s="11"/>
    </row>
    <row r="2251" customFormat="false" ht="28" hidden="false" customHeight="true" outlineLevel="0" collapsed="false">
      <c r="A2251" s="11" t="s">
        <v>236</v>
      </c>
      <c r="B2251" s="11" t="s">
        <v>236</v>
      </c>
      <c r="C2251" s="11" t="s">
        <v>236</v>
      </c>
      <c r="D2251" s="11" t="s">
        <v>236</v>
      </c>
      <c r="E2251" s="11" t="n">
        <v>3.46</v>
      </c>
      <c r="F2251" s="11" t="n">
        <v>3.46</v>
      </c>
      <c r="G2251" s="11" t="n">
        <v>3.46</v>
      </c>
      <c r="H2251" s="11"/>
      <c r="I2251" s="11"/>
    </row>
    <row r="2252" customFormat="false" ht="28" hidden="false" customHeight="true" outlineLevel="0" collapsed="false">
      <c r="A2252" s="11" t="s">
        <v>237</v>
      </c>
      <c r="B2252" s="11" t="s">
        <v>237</v>
      </c>
      <c r="C2252" s="11" t="s">
        <v>237</v>
      </c>
      <c r="D2252" s="11" t="s">
        <v>237</v>
      </c>
      <c r="E2252" s="11" t="s">
        <v>238</v>
      </c>
      <c r="F2252" s="11" t="s">
        <v>238</v>
      </c>
      <c r="G2252" s="11" t="s">
        <v>238</v>
      </c>
      <c r="H2252" s="11"/>
      <c r="I2252" s="11"/>
    </row>
    <row r="2253" customFormat="false" ht="28" hidden="false" customHeight="true" outlineLevel="0" collapsed="false">
      <c r="A2253" s="11" t="s">
        <v>239</v>
      </c>
      <c r="B2253" s="11" t="s">
        <v>239</v>
      </c>
      <c r="C2253" s="11" t="s">
        <v>239</v>
      </c>
      <c r="D2253" s="11" t="s">
        <v>239</v>
      </c>
      <c r="E2253" s="11" t="n">
        <v>61</v>
      </c>
      <c r="F2253" s="11" t="n">
        <v>61</v>
      </c>
      <c r="G2253" s="11" t="n">
        <v>61</v>
      </c>
      <c r="H2253" s="11"/>
      <c r="I2253" s="11"/>
    </row>
    <row r="2254" customFormat="false" ht="28" hidden="false" customHeight="true" outlineLevel="0" collapsed="false">
      <c r="A2254" s="11" t="s">
        <v>240</v>
      </c>
      <c r="B2254" s="11" t="s">
        <v>240</v>
      </c>
      <c r="C2254" s="11" t="s">
        <v>240</v>
      </c>
      <c r="D2254" s="11" t="s">
        <v>240</v>
      </c>
      <c r="E2254" s="11" t="n">
        <v>51.5</v>
      </c>
      <c r="F2254" s="11" t="n">
        <v>51.5</v>
      </c>
      <c r="G2254" s="11" t="n">
        <v>51.5</v>
      </c>
      <c r="H2254" s="11"/>
      <c r="I2254" s="11"/>
    </row>
    <row r="2255" customFormat="false" ht="28" hidden="false" customHeight="true" outlineLevel="0" collapsed="false">
      <c r="A2255" s="11" t="s">
        <v>241</v>
      </c>
      <c r="B2255" s="11" t="s">
        <v>241</v>
      </c>
      <c r="C2255" s="11" t="s">
        <v>241</v>
      </c>
      <c r="D2255" s="11" t="s">
        <v>241</v>
      </c>
      <c r="E2255" s="11" t="n">
        <v>47</v>
      </c>
      <c r="F2255" s="11" t="n">
        <v>47</v>
      </c>
      <c r="G2255" s="11" t="n">
        <v>47</v>
      </c>
      <c r="H2255" s="11"/>
      <c r="I2255" s="11"/>
    </row>
    <row r="2256" customFormat="false" ht="28" hidden="false" customHeight="true" outlineLevel="0" collapsed="false">
      <c r="A2256" s="11" t="s">
        <v>242</v>
      </c>
      <c r="B2256" s="11" t="s">
        <v>242</v>
      </c>
      <c r="C2256" s="11" t="s">
        <v>242</v>
      </c>
      <c r="D2256" s="11" t="s">
        <v>242</v>
      </c>
      <c r="E2256" s="11" t="n">
        <v>75</v>
      </c>
      <c r="F2256" s="11" t="n">
        <v>75</v>
      </c>
      <c r="G2256" s="11" t="n">
        <v>75</v>
      </c>
      <c r="H2256" s="11"/>
      <c r="I2256" s="11"/>
    </row>
    <row r="2257" customFormat="false" ht="28" hidden="false" customHeight="true" outlineLevel="0" collapsed="false">
      <c r="A2257" s="11" t="s">
        <v>244</v>
      </c>
      <c r="B2257" s="11" t="s">
        <v>244</v>
      </c>
      <c r="C2257" s="11" t="s">
        <v>244</v>
      </c>
      <c r="D2257" s="11" t="s">
        <v>244</v>
      </c>
      <c r="E2257" s="11" t="n">
        <v>45</v>
      </c>
      <c r="F2257" s="11" t="n">
        <v>45</v>
      </c>
      <c r="G2257" s="11" t="n">
        <v>45</v>
      </c>
      <c r="H2257" s="11"/>
      <c r="I2257" s="11"/>
    </row>
    <row r="2258" customFormat="false" ht="28" hidden="false" customHeight="true" outlineLevel="0" collapsed="false">
      <c r="A2258" s="11" t="s">
        <v>245</v>
      </c>
      <c r="B2258" s="11" t="s">
        <v>245</v>
      </c>
      <c r="C2258" s="11" t="s">
        <v>245</v>
      </c>
      <c r="D2258" s="11" t="s">
        <v>245</v>
      </c>
      <c r="E2258" s="11" t="s">
        <v>1026</v>
      </c>
      <c r="F2258" s="11" t="s">
        <v>1026</v>
      </c>
      <c r="G2258" s="11" t="s">
        <v>1026</v>
      </c>
      <c r="H2258" s="11"/>
      <c r="I2258" s="11"/>
    </row>
    <row r="2259" customFormat="false" ht="28" hidden="false" customHeight="true" outlineLevel="0" collapsed="false">
      <c r="A2259" s="11" t="s">
        <v>243</v>
      </c>
      <c r="B2259" s="11" t="s">
        <v>243</v>
      </c>
      <c r="C2259" s="11" t="s">
        <v>243</v>
      </c>
      <c r="D2259" s="11" t="s">
        <v>243</v>
      </c>
      <c r="E2259" s="11" t="s">
        <v>1054</v>
      </c>
      <c r="F2259" s="11" t="s">
        <v>1054</v>
      </c>
      <c r="G2259" s="11" t="s">
        <v>1054</v>
      </c>
      <c r="H2259" s="11"/>
      <c r="I2259" s="11"/>
    </row>
    <row r="2260" customFormat="false" ht="28" hidden="false" customHeight="true" outlineLevel="0" collapsed="false">
      <c r="A2260" s="11" t="s">
        <v>610</v>
      </c>
      <c r="B2260" s="11" t="s">
        <v>610</v>
      </c>
      <c r="C2260" s="11" t="s">
        <v>610</v>
      </c>
      <c r="D2260" s="11" t="s">
        <v>610</v>
      </c>
      <c r="E2260" s="11" t="s">
        <v>1055</v>
      </c>
      <c r="F2260" s="11" t="s">
        <v>1055</v>
      </c>
      <c r="G2260" s="11" t="s">
        <v>1055</v>
      </c>
      <c r="H2260" s="11"/>
      <c r="I2260" s="11"/>
    </row>
    <row r="2261" customFormat="false" ht="27" hidden="false" customHeight="true" outlineLevel="0" collapsed="false">
      <c r="A2261" s="1"/>
      <c r="B2261" s="1"/>
      <c r="C2261" s="1"/>
      <c r="D2261" s="1"/>
      <c r="E2261" s="1"/>
      <c r="F2261" s="1"/>
      <c r="G2261" s="1"/>
      <c r="H2261" s="1"/>
      <c r="I2261" s="1"/>
    </row>
    <row r="2262" customFormat="false" ht="31" hidden="false" customHeight="true" outlineLevel="0" collapsed="false">
      <c r="A2262" s="10" t="s">
        <v>250</v>
      </c>
      <c r="B2262" s="10" t="s">
        <v>250</v>
      </c>
      <c r="C2262" s="10" t="s">
        <v>250</v>
      </c>
      <c r="D2262" s="10" t="s">
        <v>250</v>
      </c>
      <c r="E2262" s="10" t="s">
        <v>250</v>
      </c>
      <c r="F2262" s="10" t="s">
        <v>250</v>
      </c>
      <c r="G2262" s="10" t="s">
        <v>250</v>
      </c>
      <c r="H2262" s="10" t="s">
        <v>250</v>
      </c>
      <c r="I2262" s="3" t="str">
        <f aca="false">HYPERLINK("#'Главная'!A31","На главную")</f>
        <v>На главную</v>
      </c>
    </row>
    <row r="2263" customFormat="false" ht="34" hidden="false" customHeight="true" outlineLevel="0" collapsed="false">
      <c r="A2263" s="12" t="s">
        <v>251</v>
      </c>
      <c r="B2263" s="12" t="s">
        <v>251</v>
      </c>
      <c r="C2263" s="12" t="s">
        <v>251</v>
      </c>
      <c r="D2263" s="12" t="s">
        <v>252</v>
      </c>
      <c r="E2263" s="12" t="s">
        <v>252</v>
      </c>
      <c r="F2263" s="12" t="s">
        <v>252</v>
      </c>
      <c r="G2263" s="12" t="s">
        <v>253</v>
      </c>
      <c r="H2263" s="12" t="s">
        <v>254</v>
      </c>
      <c r="I2263" s="12" t="s">
        <v>254</v>
      </c>
    </row>
    <row r="2264" customFormat="false" ht="53" hidden="false" customHeight="true" outlineLevel="0" collapsed="false">
      <c r="A2264" s="1" t="s">
        <v>255</v>
      </c>
      <c r="B2264" s="1" t="s">
        <v>255</v>
      </c>
      <c r="C2264" s="1" t="s">
        <v>255</v>
      </c>
      <c r="D2264" s="1" t="s">
        <v>256</v>
      </c>
      <c r="E2264" s="1" t="s">
        <v>256</v>
      </c>
      <c r="F2264" s="1" t="s">
        <v>256</v>
      </c>
      <c r="G2264" s="1" t="s">
        <v>1056</v>
      </c>
      <c r="H2264" s="1" t="s">
        <v>206</v>
      </c>
      <c r="I2264" s="1" t="s">
        <v>206</v>
      </c>
    </row>
    <row r="2265" customFormat="false" ht="53" hidden="false" customHeight="true" outlineLevel="0" collapsed="false">
      <c r="A2265" s="1" t="s">
        <v>255</v>
      </c>
      <c r="B2265" s="1" t="s">
        <v>255</v>
      </c>
      <c r="C2265" s="1" t="s">
        <v>255</v>
      </c>
      <c r="D2265" s="1" t="s">
        <v>258</v>
      </c>
      <c r="E2265" s="1" t="s">
        <v>258</v>
      </c>
      <c r="F2265" s="1" t="s">
        <v>258</v>
      </c>
      <c r="G2265" s="1" t="s">
        <v>1057</v>
      </c>
      <c r="H2265" s="1" t="s">
        <v>206</v>
      </c>
      <c r="I2265" s="1" t="s">
        <v>206</v>
      </c>
    </row>
    <row r="2266" customFormat="false" ht="53" hidden="false" customHeight="true" outlineLevel="0" collapsed="false">
      <c r="A2266" s="1" t="s">
        <v>255</v>
      </c>
      <c r="B2266" s="1" t="s">
        <v>255</v>
      </c>
      <c r="C2266" s="1" t="s">
        <v>255</v>
      </c>
      <c r="D2266" s="1" t="s">
        <v>260</v>
      </c>
      <c r="E2266" s="1" t="s">
        <v>260</v>
      </c>
      <c r="F2266" s="1" t="s">
        <v>260</v>
      </c>
      <c r="G2266" s="1" t="s">
        <v>1058</v>
      </c>
      <c r="H2266" s="1" t="s">
        <v>206</v>
      </c>
      <c r="I2266" s="1" t="s">
        <v>206</v>
      </c>
    </row>
    <row r="2267" customFormat="false" ht="53" hidden="false" customHeight="true" outlineLevel="0" collapsed="false">
      <c r="A2267" s="1" t="s">
        <v>262</v>
      </c>
      <c r="B2267" s="1" t="s">
        <v>262</v>
      </c>
      <c r="C2267" s="1" t="s">
        <v>262</v>
      </c>
      <c r="D2267" s="1" t="s">
        <v>256</v>
      </c>
      <c r="E2267" s="1" t="s">
        <v>256</v>
      </c>
      <c r="F2267" s="1" t="s">
        <v>256</v>
      </c>
      <c r="G2267" s="1" t="s">
        <v>1059</v>
      </c>
      <c r="H2267" s="1" t="s">
        <v>206</v>
      </c>
      <c r="I2267" s="1" t="s">
        <v>206</v>
      </c>
    </row>
    <row r="2268" customFormat="false" ht="53" hidden="false" customHeight="true" outlineLevel="0" collapsed="false">
      <c r="A2268" s="1" t="s">
        <v>262</v>
      </c>
      <c r="B2268" s="1" t="s">
        <v>262</v>
      </c>
      <c r="C2268" s="1" t="s">
        <v>262</v>
      </c>
      <c r="D2268" s="1" t="s">
        <v>258</v>
      </c>
      <c r="E2268" s="1" t="s">
        <v>258</v>
      </c>
      <c r="F2268" s="1" t="s">
        <v>258</v>
      </c>
      <c r="G2268" s="1" t="s">
        <v>1060</v>
      </c>
      <c r="H2268" s="1" t="s">
        <v>206</v>
      </c>
      <c r="I2268" s="1" t="s">
        <v>206</v>
      </c>
    </row>
    <row r="2269" customFormat="false" ht="53" hidden="false" customHeight="true" outlineLevel="0" collapsed="false">
      <c r="A2269" s="1" t="s">
        <v>262</v>
      </c>
      <c r="B2269" s="1" t="s">
        <v>262</v>
      </c>
      <c r="C2269" s="1" t="s">
        <v>262</v>
      </c>
      <c r="D2269" s="1" t="s">
        <v>260</v>
      </c>
      <c r="E2269" s="1" t="s">
        <v>260</v>
      </c>
      <c r="F2269" s="1" t="s">
        <v>260</v>
      </c>
      <c r="G2269" s="1" t="s">
        <v>1061</v>
      </c>
      <c r="H2269" s="1" t="s">
        <v>206</v>
      </c>
      <c r="I2269" s="1" t="s">
        <v>206</v>
      </c>
    </row>
    <row r="2270" customFormat="false" ht="53" hidden="false" customHeight="true" outlineLevel="0" collapsed="false">
      <c r="A2270" s="1" t="s">
        <v>266</v>
      </c>
      <c r="B2270" s="1" t="s">
        <v>266</v>
      </c>
      <c r="C2270" s="1" t="s">
        <v>266</v>
      </c>
      <c r="D2270" s="1" t="s">
        <v>256</v>
      </c>
      <c r="E2270" s="1" t="s">
        <v>256</v>
      </c>
      <c r="F2270" s="1" t="s">
        <v>256</v>
      </c>
      <c r="G2270" s="1" t="s">
        <v>1062</v>
      </c>
      <c r="H2270" s="1" t="s">
        <v>206</v>
      </c>
      <c r="I2270" s="1" t="s">
        <v>206</v>
      </c>
    </row>
    <row r="2271" customFormat="false" ht="53" hidden="false" customHeight="true" outlineLevel="0" collapsed="false">
      <c r="A2271" s="1" t="s">
        <v>266</v>
      </c>
      <c r="B2271" s="1" t="s">
        <v>266</v>
      </c>
      <c r="C2271" s="1" t="s">
        <v>266</v>
      </c>
      <c r="D2271" s="1" t="s">
        <v>258</v>
      </c>
      <c r="E2271" s="1" t="s">
        <v>258</v>
      </c>
      <c r="F2271" s="1" t="s">
        <v>258</v>
      </c>
      <c r="G2271" s="1" t="s">
        <v>1063</v>
      </c>
      <c r="H2271" s="1" t="s">
        <v>206</v>
      </c>
      <c r="I2271" s="1" t="s">
        <v>206</v>
      </c>
    </row>
    <row r="2272" customFormat="false" ht="53" hidden="false" customHeight="true" outlineLevel="0" collapsed="false">
      <c r="A2272" s="1" t="s">
        <v>266</v>
      </c>
      <c r="B2272" s="1" t="s">
        <v>266</v>
      </c>
      <c r="C2272" s="1" t="s">
        <v>266</v>
      </c>
      <c r="D2272" s="1" t="s">
        <v>260</v>
      </c>
      <c r="E2272" s="1" t="s">
        <v>260</v>
      </c>
      <c r="F2272" s="1" t="s">
        <v>260</v>
      </c>
      <c r="G2272" s="1" t="s">
        <v>1064</v>
      </c>
      <c r="H2272" s="1" t="s">
        <v>206</v>
      </c>
      <c r="I2272" s="1" t="s">
        <v>206</v>
      </c>
    </row>
    <row r="2273" customFormat="false" ht="53" hidden="false" customHeight="true" outlineLevel="0" collapsed="false">
      <c r="A2273" s="1" t="s">
        <v>270</v>
      </c>
      <c r="B2273" s="1" t="s">
        <v>270</v>
      </c>
      <c r="C2273" s="1" t="s">
        <v>270</v>
      </c>
      <c r="D2273" s="1" t="s">
        <v>256</v>
      </c>
      <c r="E2273" s="1" t="s">
        <v>256</v>
      </c>
      <c r="F2273" s="1" t="s">
        <v>256</v>
      </c>
      <c r="G2273" s="1" t="s">
        <v>1065</v>
      </c>
      <c r="H2273" s="1" t="s">
        <v>206</v>
      </c>
      <c r="I2273" s="1" t="s">
        <v>206</v>
      </c>
    </row>
    <row r="2274" customFormat="false" ht="53" hidden="false" customHeight="true" outlineLevel="0" collapsed="false">
      <c r="A2274" s="1" t="s">
        <v>270</v>
      </c>
      <c r="B2274" s="1" t="s">
        <v>270</v>
      </c>
      <c r="C2274" s="1" t="s">
        <v>270</v>
      </c>
      <c r="D2274" s="1" t="s">
        <v>258</v>
      </c>
      <c r="E2274" s="1" t="s">
        <v>258</v>
      </c>
      <c r="F2274" s="1" t="s">
        <v>258</v>
      </c>
      <c r="G2274" s="1" t="s">
        <v>1066</v>
      </c>
      <c r="H2274" s="1" t="s">
        <v>206</v>
      </c>
      <c r="I2274" s="1" t="s">
        <v>206</v>
      </c>
    </row>
    <row r="2275" customFormat="false" ht="53" hidden="false" customHeight="true" outlineLevel="0" collapsed="false">
      <c r="A2275" s="1" t="s">
        <v>270</v>
      </c>
      <c r="B2275" s="1" t="s">
        <v>270</v>
      </c>
      <c r="C2275" s="1" t="s">
        <v>270</v>
      </c>
      <c r="D2275" s="1" t="s">
        <v>260</v>
      </c>
      <c r="E2275" s="1" t="s">
        <v>260</v>
      </c>
      <c r="F2275" s="1" t="s">
        <v>260</v>
      </c>
      <c r="G2275" s="1" t="s">
        <v>1067</v>
      </c>
      <c r="H2275" s="1" t="s">
        <v>206</v>
      </c>
      <c r="I2275" s="1" t="s">
        <v>206</v>
      </c>
    </row>
    <row r="2276" customFormat="false" ht="53" hidden="false" customHeight="true" outlineLevel="0" collapsed="false">
      <c r="A2276" s="1" t="s">
        <v>274</v>
      </c>
      <c r="B2276" s="1" t="s">
        <v>274</v>
      </c>
      <c r="C2276" s="1" t="s">
        <v>274</v>
      </c>
      <c r="D2276" s="1" t="s">
        <v>256</v>
      </c>
      <c r="E2276" s="1" t="s">
        <v>256</v>
      </c>
      <c r="F2276" s="1" t="s">
        <v>256</v>
      </c>
      <c r="G2276" s="1" t="s">
        <v>1068</v>
      </c>
      <c r="H2276" s="1" t="s">
        <v>206</v>
      </c>
      <c r="I2276" s="1" t="s">
        <v>206</v>
      </c>
    </row>
    <row r="2277" customFormat="false" ht="53" hidden="false" customHeight="true" outlineLevel="0" collapsed="false">
      <c r="A2277" s="1" t="s">
        <v>274</v>
      </c>
      <c r="B2277" s="1" t="s">
        <v>274</v>
      </c>
      <c r="C2277" s="1" t="s">
        <v>274</v>
      </c>
      <c r="D2277" s="1" t="s">
        <v>258</v>
      </c>
      <c r="E2277" s="1" t="s">
        <v>258</v>
      </c>
      <c r="F2277" s="1" t="s">
        <v>258</v>
      </c>
      <c r="G2277" s="1" t="s">
        <v>1069</v>
      </c>
      <c r="H2277" s="1" t="s">
        <v>206</v>
      </c>
      <c r="I2277" s="1" t="s">
        <v>206</v>
      </c>
    </row>
    <row r="2278" customFormat="false" ht="53" hidden="false" customHeight="true" outlineLevel="0" collapsed="false">
      <c r="A2278" s="1" t="s">
        <v>274</v>
      </c>
      <c r="B2278" s="1" t="s">
        <v>274</v>
      </c>
      <c r="C2278" s="1" t="s">
        <v>274</v>
      </c>
      <c r="D2278" s="1" t="s">
        <v>260</v>
      </c>
      <c r="E2278" s="1" t="s">
        <v>260</v>
      </c>
      <c r="F2278" s="1" t="s">
        <v>260</v>
      </c>
      <c r="G2278" s="1" t="s">
        <v>1070</v>
      </c>
      <c r="H2278" s="1" t="s">
        <v>206</v>
      </c>
      <c r="I2278" s="1" t="s">
        <v>206</v>
      </c>
    </row>
    <row r="2279" customFormat="false" ht="53" hidden="false" customHeight="true" outlineLevel="0" collapsed="false">
      <c r="A2279" s="1" t="s">
        <v>278</v>
      </c>
      <c r="B2279" s="1" t="s">
        <v>278</v>
      </c>
      <c r="C2279" s="1" t="s">
        <v>278</v>
      </c>
      <c r="D2279" s="1" t="s">
        <v>256</v>
      </c>
      <c r="E2279" s="1" t="s">
        <v>256</v>
      </c>
      <c r="F2279" s="1" t="s">
        <v>256</v>
      </c>
      <c r="G2279" s="1" t="s">
        <v>1071</v>
      </c>
      <c r="H2279" s="1" t="s">
        <v>206</v>
      </c>
      <c r="I2279" s="1" t="s">
        <v>206</v>
      </c>
    </row>
    <row r="2280" customFormat="false" ht="53" hidden="false" customHeight="true" outlineLevel="0" collapsed="false">
      <c r="A2280" s="1" t="s">
        <v>278</v>
      </c>
      <c r="B2280" s="1" t="s">
        <v>278</v>
      </c>
      <c r="C2280" s="1" t="s">
        <v>278</v>
      </c>
      <c r="D2280" s="1" t="s">
        <v>258</v>
      </c>
      <c r="E2280" s="1" t="s">
        <v>258</v>
      </c>
      <c r="F2280" s="1" t="s">
        <v>258</v>
      </c>
      <c r="G2280" s="1" t="s">
        <v>1072</v>
      </c>
      <c r="H2280" s="1" t="s">
        <v>206</v>
      </c>
      <c r="I2280" s="1" t="s">
        <v>206</v>
      </c>
    </row>
    <row r="2281" customFormat="false" ht="53" hidden="false" customHeight="true" outlineLevel="0" collapsed="false">
      <c r="A2281" s="1" t="s">
        <v>278</v>
      </c>
      <c r="B2281" s="1" t="s">
        <v>278</v>
      </c>
      <c r="C2281" s="1" t="s">
        <v>278</v>
      </c>
      <c r="D2281" s="1" t="s">
        <v>260</v>
      </c>
      <c r="E2281" s="1" t="s">
        <v>260</v>
      </c>
      <c r="F2281" s="1" t="s">
        <v>260</v>
      </c>
      <c r="G2281" s="1" t="s">
        <v>1073</v>
      </c>
      <c r="H2281" s="1" t="s">
        <v>206</v>
      </c>
      <c r="I2281" s="1" t="s">
        <v>206</v>
      </c>
    </row>
    <row r="2282" customFormat="false" ht="53" hidden="false" customHeight="true" outlineLevel="0" collapsed="false">
      <c r="A2282" s="1" t="s">
        <v>282</v>
      </c>
      <c r="B2282" s="1" t="s">
        <v>282</v>
      </c>
      <c r="C2282" s="1" t="s">
        <v>282</v>
      </c>
      <c r="D2282" s="1" t="s">
        <v>256</v>
      </c>
      <c r="E2282" s="1" t="s">
        <v>256</v>
      </c>
      <c r="F2282" s="1" t="s">
        <v>256</v>
      </c>
      <c r="G2282" s="1" t="s">
        <v>1074</v>
      </c>
      <c r="H2282" s="1" t="s">
        <v>206</v>
      </c>
      <c r="I2282" s="1" t="s">
        <v>206</v>
      </c>
    </row>
    <row r="2283" customFormat="false" ht="53" hidden="false" customHeight="true" outlineLevel="0" collapsed="false">
      <c r="A2283" s="1" t="s">
        <v>282</v>
      </c>
      <c r="B2283" s="1" t="s">
        <v>282</v>
      </c>
      <c r="C2283" s="1" t="s">
        <v>282</v>
      </c>
      <c r="D2283" s="1" t="s">
        <v>258</v>
      </c>
      <c r="E2283" s="1" t="s">
        <v>258</v>
      </c>
      <c r="F2283" s="1" t="s">
        <v>258</v>
      </c>
      <c r="G2283" s="1" t="s">
        <v>1075</v>
      </c>
      <c r="H2283" s="1" t="s">
        <v>206</v>
      </c>
      <c r="I2283" s="1" t="s">
        <v>206</v>
      </c>
    </row>
    <row r="2284" customFormat="false" ht="53" hidden="false" customHeight="true" outlineLevel="0" collapsed="false">
      <c r="A2284" s="1" t="s">
        <v>282</v>
      </c>
      <c r="B2284" s="1" t="s">
        <v>282</v>
      </c>
      <c r="C2284" s="1" t="s">
        <v>282</v>
      </c>
      <c r="D2284" s="1" t="s">
        <v>260</v>
      </c>
      <c r="E2284" s="1" t="s">
        <v>260</v>
      </c>
      <c r="F2284" s="1" t="s">
        <v>260</v>
      </c>
      <c r="G2284" s="1" t="s">
        <v>1076</v>
      </c>
      <c r="H2284" s="1" t="s">
        <v>206</v>
      </c>
      <c r="I2284" s="1" t="s">
        <v>206</v>
      </c>
    </row>
    <row r="2285" customFormat="false" ht="53" hidden="false" customHeight="true" outlineLevel="0" collapsed="false">
      <c r="A2285" s="1" t="s">
        <v>286</v>
      </c>
      <c r="B2285" s="1" t="s">
        <v>286</v>
      </c>
      <c r="C2285" s="1" t="s">
        <v>286</v>
      </c>
      <c r="D2285" s="1" t="s">
        <v>256</v>
      </c>
      <c r="E2285" s="1" t="s">
        <v>256</v>
      </c>
      <c r="F2285" s="1" t="s">
        <v>256</v>
      </c>
      <c r="G2285" s="1" t="s">
        <v>1077</v>
      </c>
      <c r="H2285" s="1" t="s">
        <v>206</v>
      </c>
      <c r="I2285" s="1" t="s">
        <v>206</v>
      </c>
    </row>
    <row r="2286" customFormat="false" ht="53" hidden="false" customHeight="true" outlineLevel="0" collapsed="false">
      <c r="A2286" s="1" t="s">
        <v>286</v>
      </c>
      <c r="B2286" s="1" t="s">
        <v>286</v>
      </c>
      <c r="C2286" s="1" t="s">
        <v>286</v>
      </c>
      <c r="D2286" s="1" t="s">
        <v>258</v>
      </c>
      <c r="E2286" s="1" t="s">
        <v>258</v>
      </c>
      <c r="F2286" s="1" t="s">
        <v>258</v>
      </c>
      <c r="G2286" s="1" t="s">
        <v>1078</v>
      </c>
      <c r="H2286" s="1" t="s">
        <v>206</v>
      </c>
      <c r="I2286" s="1" t="s">
        <v>206</v>
      </c>
    </row>
    <row r="2287" customFormat="false" ht="53" hidden="false" customHeight="true" outlineLevel="0" collapsed="false">
      <c r="A2287" s="1" t="s">
        <v>286</v>
      </c>
      <c r="B2287" s="1" t="s">
        <v>286</v>
      </c>
      <c r="C2287" s="1" t="s">
        <v>286</v>
      </c>
      <c r="D2287" s="1" t="s">
        <v>260</v>
      </c>
      <c r="E2287" s="1" t="s">
        <v>260</v>
      </c>
      <c r="F2287" s="1" t="s">
        <v>260</v>
      </c>
      <c r="G2287" s="1" t="s">
        <v>1079</v>
      </c>
      <c r="H2287" s="1" t="s">
        <v>206</v>
      </c>
      <c r="I2287" s="1" t="s">
        <v>206</v>
      </c>
    </row>
    <row r="2288" customFormat="false" ht="53" hidden="false" customHeight="true" outlineLevel="0" collapsed="false">
      <c r="A2288" s="1" t="s">
        <v>290</v>
      </c>
      <c r="B2288" s="1" t="s">
        <v>290</v>
      </c>
      <c r="C2288" s="1" t="s">
        <v>290</v>
      </c>
      <c r="D2288" s="1" t="s">
        <v>256</v>
      </c>
      <c r="E2288" s="1" t="s">
        <v>256</v>
      </c>
      <c r="F2288" s="1" t="s">
        <v>256</v>
      </c>
      <c r="G2288" s="1" t="s">
        <v>1080</v>
      </c>
      <c r="H2288" s="1" t="s">
        <v>206</v>
      </c>
      <c r="I2288" s="1" t="s">
        <v>206</v>
      </c>
    </row>
    <row r="2289" customFormat="false" ht="53" hidden="false" customHeight="true" outlineLevel="0" collapsed="false">
      <c r="A2289" s="1" t="s">
        <v>290</v>
      </c>
      <c r="B2289" s="1" t="s">
        <v>290</v>
      </c>
      <c r="C2289" s="1" t="s">
        <v>290</v>
      </c>
      <c r="D2289" s="1" t="s">
        <v>292</v>
      </c>
      <c r="E2289" s="1" t="s">
        <v>292</v>
      </c>
      <c r="F2289" s="1" t="s">
        <v>292</v>
      </c>
      <c r="G2289" s="1" t="s">
        <v>1081</v>
      </c>
      <c r="H2289" s="1" t="s">
        <v>206</v>
      </c>
      <c r="I2289" s="1" t="s">
        <v>206</v>
      </c>
    </row>
    <row r="2290" customFormat="false" ht="53" hidden="false" customHeight="true" outlineLevel="0" collapsed="false">
      <c r="A2290" s="1" t="s">
        <v>290</v>
      </c>
      <c r="B2290" s="1" t="s">
        <v>290</v>
      </c>
      <c r="C2290" s="1" t="s">
        <v>290</v>
      </c>
      <c r="D2290" s="1" t="s">
        <v>294</v>
      </c>
      <c r="E2290" s="1" t="s">
        <v>294</v>
      </c>
      <c r="F2290" s="1" t="s">
        <v>294</v>
      </c>
      <c r="G2290" s="1" t="s">
        <v>1082</v>
      </c>
      <c r="H2290" s="1" t="s">
        <v>206</v>
      </c>
      <c r="I2290" s="1" t="s">
        <v>206</v>
      </c>
    </row>
    <row r="2291" customFormat="false" ht="53" hidden="false" customHeight="true" outlineLevel="0" collapsed="false">
      <c r="A2291" s="1" t="s">
        <v>296</v>
      </c>
      <c r="B2291" s="1" t="s">
        <v>296</v>
      </c>
      <c r="C2291" s="1" t="s">
        <v>296</v>
      </c>
      <c r="D2291" s="1" t="s">
        <v>256</v>
      </c>
      <c r="E2291" s="1" t="s">
        <v>256</v>
      </c>
      <c r="F2291" s="1" t="s">
        <v>256</v>
      </c>
      <c r="G2291" s="1" t="s">
        <v>1083</v>
      </c>
      <c r="H2291" s="1" t="s">
        <v>206</v>
      </c>
      <c r="I2291" s="1" t="s">
        <v>206</v>
      </c>
    </row>
    <row r="2292" customFormat="false" ht="53" hidden="false" customHeight="true" outlineLevel="0" collapsed="false">
      <c r="A2292" s="1" t="s">
        <v>296</v>
      </c>
      <c r="B2292" s="1" t="s">
        <v>296</v>
      </c>
      <c r="C2292" s="1" t="s">
        <v>296</v>
      </c>
      <c r="D2292" s="1" t="s">
        <v>258</v>
      </c>
      <c r="E2292" s="1" t="s">
        <v>258</v>
      </c>
      <c r="F2292" s="1" t="s">
        <v>258</v>
      </c>
      <c r="G2292" s="1" t="s">
        <v>1084</v>
      </c>
      <c r="H2292" s="1" t="s">
        <v>206</v>
      </c>
      <c r="I2292" s="1" t="s">
        <v>206</v>
      </c>
    </row>
    <row r="2293" customFormat="false" ht="53" hidden="false" customHeight="true" outlineLevel="0" collapsed="false">
      <c r="A2293" s="1" t="s">
        <v>296</v>
      </c>
      <c r="B2293" s="1" t="s">
        <v>296</v>
      </c>
      <c r="C2293" s="1" t="s">
        <v>296</v>
      </c>
      <c r="D2293" s="1" t="s">
        <v>260</v>
      </c>
      <c r="E2293" s="1" t="s">
        <v>260</v>
      </c>
      <c r="F2293" s="1" t="s">
        <v>260</v>
      </c>
      <c r="G2293" s="1" t="s">
        <v>1085</v>
      </c>
      <c r="H2293" s="1" t="s">
        <v>206</v>
      </c>
      <c r="I2293" s="1" t="s">
        <v>206</v>
      </c>
    </row>
    <row r="2294" customFormat="false" ht="53" hidden="false" customHeight="true" outlineLevel="0" collapsed="false">
      <c r="A2294" s="1" t="s">
        <v>300</v>
      </c>
      <c r="B2294" s="1" t="s">
        <v>300</v>
      </c>
      <c r="C2294" s="1" t="s">
        <v>300</v>
      </c>
      <c r="D2294" s="1" t="s">
        <v>256</v>
      </c>
      <c r="E2294" s="1" t="s">
        <v>256</v>
      </c>
      <c r="F2294" s="1" t="s">
        <v>256</v>
      </c>
      <c r="G2294" s="1" t="s">
        <v>1086</v>
      </c>
      <c r="H2294" s="1" t="s">
        <v>206</v>
      </c>
      <c r="I2294" s="1" t="s">
        <v>206</v>
      </c>
    </row>
    <row r="2295" customFormat="false" ht="53" hidden="false" customHeight="true" outlineLevel="0" collapsed="false">
      <c r="A2295" s="1" t="s">
        <v>300</v>
      </c>
      <c r="B2295" s="1" t="s">
        <v>300</v>
      </c>
      <c r="C2295" s="1" t="s">
        <v>300</v>
      </c>
      <c r="D2295" s="1" t="s">
        <v>258</v>
      </c>
      <c r="E2295" s="1" t="s">
        <v>258</v>
      </c>
      <c r="F2295" s="1" t="s">
        <v>258</v>
      </c>
      <c r="G2295" s="1" t="s">
        <v>1087</v>
      </c>
      <c r="H2295" s="1" t="s">
        <v>206</v>
      </c>
      <c r="I2295" s="1" t="s">
        <v>206</v>
      </c>
    </row>
    <row r="2296" customFormat="false" ht="53" hidden="false" customHeight="true" outlineLevel="0" collapsed="false">
      <c r="A2296" s="1" t="s">
        <v>300</v>
      </c>
      <c r="B2296" s="1" t="s">
        <v>300</v>
      </c>
      <c r="C2296" s="1" t="s">
        <v>300</v>
      </c>
      <c r="D2296" s="1" t="s">
        <v>260</v>
      </c>
      <c r="E2296" s="1" t="s">
        <v>260</v>
      </c>
      <c r="F2296" s="1" t="s">
        <v>260</v>
      </c>
      <c r="G2296" s="1" t="s">
        <v>1088</v>
      </c>
      <c r="H2296" s="1" t="s">
        <v>206</v>
      </c>
      <c r="I2296" s="1" t="s">
        <v>206</v>
      </c>
    </row>
    <row r="2297" customFormat="false" ht="27" hidden="false" customHeight="true" outlineLevel="0" collapsed="false">
      <c r="A2297" s="1"/>
      <c r="B2297" s="1"/>
      <c r="C2297" s="1"/>
      <c r="D2297" s="1"/>
      <c r="E2297" s="1"/>
      <c r="F2297" s="1"/>
      <c r="G2297" s="1"/>
      <c r="H2297" s="1"/>
      <c r="I2297" s="1"/>
    </row>
    <row r="2298" customFormat="false" ht="31" hidden="false" customHeight="true" outlineLevel="0" collapsed="false">
      <c r="A2298" s="10" t="s">
        <v>304</v>
      </c>
      <c r="B2298" s="10" t="s">
        <v>304</v>
      </c>
      <c r="C2298" s="10" t="s">
        <v>304</v>
      </c>
      <c r="D2298" s="10" t="s">
        <v>304</v>
      </c>
      <c r="E2298" s="10" t="s">
        <v>304</v>
      </c>
      <c r="F2298" s="10" t="s">
        <v>304</v>
      </c>
      <c r="G2298" s="10" t="s">
        <v>304</v>
      </c>
      <c r="H2298" s="10" t="s">
        <v>304</v>
      </c>
      <c r="I2298" s="1"/>
    </row>
    <row r="2299" customFormat="false" ht="31" hidden="false" customHeight="true" outlineLevel="0" collapsed="false">
      <c r="A2299" s="10" t="s">
        <v>1089</v>
      </c>
      <c r="B2299" s="10" t="s">
        <v>1089</v>
      </c>
      <c r="C2299" s="10" t="s">
        <v>1089</v>
      </c>
      <c r="D2299" s="10" t="s">
        <v>1089</v>
      </c>
      <c r="E2299" s="10" t="s">
        <v>1089</v>
      </c>
      <c r="F2299" s="10" t="s">
        <v>1089</v>
      </c>
      <c r="G2299" s="10" t="s">
        <v>1089</v>
      </c>
      <c r="H2299" s="10" t="s">
        <v>1089</v>
      </c>
      <c r="I2299" s="3" t="str">
        <f aca="false">HYPERLINK("#'Главная'!A31","На главную")</f>
        <v>На главную</v>
      </c>
    </row>
    <row r="2300" customFormat="false" ht="28" hidden="false" customHeight="true" outlineLevel="0" collapsed="false">
      <c r="A2300" s="4" t="s">
        <v>666</v>
      </c>
      <c r="B2300" s="4" t="s">
        <v>666</v>
      </c>
      <c r="C2300" s="4" t="s">
        <v>666</v>
      </c>
      <c r="D2300" s="4" t="s">
        <v>666</v>
      </c>
      <c r="E2300" s="4" t="s">
        <v>666</v>
      </c>
      <c r="F2300" s="4" t="s">
        <v>666</v>
      </c>
      <c r="G2300" s="4" t="s">
        <v>666</v>
      </c>
      <c r="H2300" s="4" t="s">
        <v>666</v>
      </c>
      <c r="I2300" s="4" t="s">
        <v>666</v>
      </c>
    </row>
    <row r="2301" customFormat="false" ht="43" hidden="false" customHeight="true" outlineLevel="0" collapsed="false">
      <c r="A2301" s="5" t="s">
        <v>667</v>
      </c>
      <c r="B2301" s="5" t="s">
        <v>668</v>
      </c>
      <c r="C2301" s="5" t="s">
        <v>5</v>
      </c>
      <c r="D2301" s="5" t="s">
        <v>669</v>
      </c>
      <c r="E2301" s="5" t="s">
        <v>670</v>
      </c>
      <c r="F2301" s="5" t="s">
        <v>671</v>
      </c>
      <c r="G2301" s="5" t="s">
        <v>672</v>
      </c>
      <c r="H2301" s="5" t="s">
        <v>673</v>
      </c>
      <c r="I2301" s="5" t="s">
        <v>674</v>
      </c>
    </row>
    <row r="2302" customFormat="false" ht="42" hidden="false" customHeight="true" outlineLevel="0" collapsed="false">
      <c r="A2302" s="1" t="n">
        <v>-25</v>
      </c>
      <c r="B2302" s="1" t="n">
        <v>35</v>
      </c>
      <c r="C2302" s="9" t="n">
        <v>104.06</v>
      </c>
      <c r="D2302" s="9" t="n">
        <v>47.1970246734398</v>
      </c>
      <c r="E2302" s="9" t="n">
        <v>2.2048</v>
      </c>
      <c r="F2302" s="9" t="n">
        <f aca="false">IF(OR(C2302="",D2302="",D2302=0),"",C2302/D2302)</f>
        <v>2.2048</v>
      </c>
      <c r="G2302" s="9" t="n">
        <f aca="false">IF(OR(F2302="",E2302=""),"",F2302-E2302)</f>
        <v>4.44089209850063E-016</v>
      </c>
      <c r="H2302" s="1" t="s">
        <v>675</v>
      </c>
      <c r="I2302" s="1"/>
    </row>
    <row r="2303" customFormat="false" ht="42" hidden="false" customHeight="true" outlineLevel="0" collapsed="false">
      <c r="A2303" s="1" t="n">
        <v>-20</v>
      </c>
      <c r="B2303" s="1" t="n">
        <v>35</v>
      </c>
      <c r="C2303" s="9" t="n">
        <v>113.08</v>
      </c>
      <c r="D2303" s="9" t="n">
        <v>45.8779617007465</v>
      </c>
      <c r="E2303" s="9" t="n">
        <v>2.4648</v>
      </c>
      <c r="F2303" s="9" t="n">
        <f aca="false">IF(OR(C2303="",D2303="",D2303=0),"",C2303/D2303)</f>
        <v>2.4648</v>
      </c>
      <c r="G2303" s="9" t="n">
        <f aca="false">IF(OR(F2303="",E2303=""),"",F2303-E2303)</f>
        <v>0</v>
      </c>
      <c r="H2303" s="1" t="s">
        <v>675</v>
      </c>
      <c r="I2303" s="1"/>
    </row>
    <row r="2304" customFormat="false" ht="42" hidden="false" customHeight="true" outlineLevel="0" collapsed="false">
      <c r="A2304" s="1" t="n">
        <v>-15</v>
      </c>
      <c r="B2304" s="1" t="n">
        <v>35</v>
      </c>
      <c r="C2304" s="9" t="n">
        <v>121.088</v>
      </c>
      <c r="D2304" s="9" t="n">
        <v>44.4261813912533</v>
      </c>
      <c r="E2304" s="9" t="n">
        <v>2.7256</v>
      </c>
      <c r="F2304" s="9" t="n">
        <f aca="false">IF(OR(C2304="",D2304="",D2304=0),"",C2304/D2304)</f>
        <v>2.7256</v>
      </c>
      <c r="G2304" s="9" t="n">
        <f aca="false">IF(OR(F2304="",E2304=""),"",F2304-E2304)</f>
        <v>-4.44089209850063E-016</v>
      </c>
      <c r="H2304" s="1" t="s">
        <v>675</v>
      </c>
      <c r="I2304" s="1"/>
    </row>
    <row r="2305" customFormat="false" ht="42" hidden="false" customHeight="true" outlineLevel="0" collapsed="false">
      <c r="A2305" s="1" t="n">
        <v>-10</v>
      </c>
      <c r="B2305" s="1" t="n">
        <v>35</v>
      </c>
      <c r="C2305" s="9" t="n">
        <v>130.9</v>
      </c>
      <c r="D2305" s="9" t="n">
        <v>44.3728813559322</v>
      </c>
      <c r="E2305" s="9" t="n">
        <v>2.95</v>
      </c>
      <c r="F2305" s="9" t="n">
        <f aca="false">IF(OR(C2305="",D2305="",D2305=0),"",C2305/D2305)</f>
        <v>2.95</v>
      </c>
      <c r="G2305" s="9" t="n">
        <f aca="false">IF(OR(F2305="",E2305=""),"",F2305-E2305)</f>
        <v>0</v>
      </c>
      <c r="H2305" s="1" t="s">
        <v>675</v>
      </c>
      <c r="I2305" s="1"/>
    </row>
    <row r="2306" customFormat="false" ht="42" hidden="false" customHeight="true" outlineLevel="0" collapsed="false">
      <c r="A2306" s="1" t="n">
        <v>-5</v>
      </c>
      <c r="B2306" s="1" t="n">
        <v>35</v>
      </c>
      <c r="C2306" s="9" t="n">
        <v>144</v>
      </c>
      <c r="D2306" s="9" t="n">
        <v>43.5413642960813</v>
      </c>
      <c r="E2306" s="9" t="n">
        <v>3.3072</v>
      </c>
      <c r="F2306" s="9" t="n">
        <f aca="false">IF(OR(C2306="",D2306="",D2306=0),"",C2306/D2306)</f>
        <v>3.3072</v>
      </c>
      <c r="G2306" s="9" t="n">
        <f aca="false">IF(OR(F2306="",E2306=""),"",F2306-E2306)</f>
        <v>-4.44089209850063E-016</v>
      </c>
      <c r="H2306" s="1" t="s">
        <v>675</v>
      </c>
      <c r="I2306" s="1"/>
    </row>
    <row r="2307" customFormat="false" ht="42" hidden="false" customHeight="true" outlineLevel="0" collapsed="false">
      <c r="A2307" s="1" t="n">
        <v>0</v>
      </c>
      <c r="B2307" s="1" t="n">
        <v>35</v>
      </c>
      <c r="C2307" s="9" t="n">
        <v>162.7</v>
      </c>
      <c r="D2307" s="9" t="n">
        <v>42.5916230366492</v>
      </c>
      <c r="E2307" s="9" t="n">
        <v>3.82</v>
      </c>
      <c r="F2307" s="9" t="n">
        <f aca="false">IF(OR(C2307="",D2307="",D2307=0),"",C2307/D2307)</f>
        <v>3.82</v>
      </c>
      <c r="G2307" s="9" t="n">
        <f aca="false">IF(OR(F2307="",E2307=""),"",F2307-E2307)</f>
        <v>-4.44089209850063E-016</v>
      </c>
      <c r="H2307" s="1" t="s">
        <v>675</v>
      </c>
      <c r="I2307" s="1"/>
    </row>
    <row r="2308" customFormat="false" ht="42" hidden="false" customHeight="true" outlineLevel="0" collapsed="false">
      <c r="A2308" s="1" t="n">
        <v>5</v>
      </c>
      <c r="B2308" s="1" t="n">
        <v>35</v>
      </c>
      <c r="C2308" s="9" t="n">
        <v>192.808</v>
      </c>
      <c r="D2308" s="9" t="n">
        <v>43.4174022698613</v>
      </c>
      <c r="E2308" s="9" t="n">
        <v>4.4408</v>
      </c>
      <c r="F2308" s="9" t="n">
        <f aca="false">IF(OR(C2308="",D2308="",D2308=0),"",C2308/D2308)</f>
        <v>4.4408</v>
      </c>
      <c r="G2308" s="9" t="n">
        <f aca="false">IF(OR(F2308="",E2308=""),"",F2308-E2308)</f>
        <v>0</v>
      </c>
      <c r="H2308" s="1" t="s">
        <v>675</v>
      </c>
      <c r="I2308" s="1"/>
    </row>
    <row r="2309" customFormat="false" ht="42" hidden="false" customHeight="true" outlineLevel="0" collapsed="false">
      <c r="A2309" s="1" t="n">
        <v>10</v>
      </c>
      <c r="B2309" s="1" t="n">
        <v>35</v>
      </c>
      <c r="C2309" s="9" t="n">
        <v>204.864</v>
      </c>
      <c r="D2309" s="9" t="n">
        <v>43.480770863401</v>
      </c>
      <c r="E2309" s="9" t="n">
        <v>4.7116</v>
      </c>
      <c r="F2309" s="9" t="n">
        <f aca="false">IF(OR(C2309="",D2309="",D2309=0),"",C2309/D2309)</f>
        <v>4.7116</v>
      </c>
      <c r="G2309" s="9" t="n">
        <f aca="false">IF(OR(F2309="",E2309=""),"",F2309-E2309)</f>
        <v>-8.88178419700125E-016</v>
      </c>
      <c r="H2309" s="1" t="s">
        <v>675</v>
      </c>
      <c r="I2309" s="1"/>
    </row>
    <row r="2310" customFormat="false" ht="42" hidden="false" customHeight="true" outlineLevel="0" collapsed="false">
      <c r="A2310" s="1" t="n">
        <v>15</v>
      </c>
      <c r="B2310" s="1" t="n">
        <v>35</v>
      </c>
      <c r="C2310" s="9" t="n">
        <v>213.444</v>
      </c>
      <c r="D2310" s="9" t="n">
        <v>43.760045924225</v>
      </c>
      <c r="E2310" s="9" t="n">
        <v>4.8776</v>
      </c>
      <c r="F2310" s="9" t="n">
        <f aca="false">IF(OR(C2310="",D2310="",D2310=0),"",C2310/D2310)</f>
        <v>4.8776</v>
      </c>
      <c r="G2310" s="9" t="n">
        <f aca="false">IF(OR(F2310="",E2310=""),"",F2310-E2310)</f>
        <v>0</v>
      </c>
      <c r="H2310" s="1" t="s">
        <v>675</v>
      </c>
      <c r="I2310" s="1"/>
    </row>
    <row r="2311" customFormat="false" ht="42" hidden="false" customHeight="true" outlineLevel="0" collapsed="false">
      <c r="A2311" s="1" t="n">
        <v>20</v>
      </c>
      <c r="B2311" s="1" t="n">
        <v>35</v>
      </c>
      <c r="C2311" s="9" t="n">
        <v>222.64</v>
      </c>
      <c r="D2311" s="9" t="n">
        <v>43.5353930387172</v>
      </c>
      <c r="E2311" s="9" t="n">
        <v>5.114</v>
      </c>
      <c r="F2311" s="9" t="n">
        <f aca="false">IF(OR(C2311="",D2311="",D2311=0),"",C2311/D2311)</f>
        <v>5.114</v>
      </c>
      <c r="G2311" s="9" t="n">
        <f aca="false">IF(OR(F2311="",E2311=""),"",F2311-E2311)</f>
        <v>0</v>
      </c>
      <c r="H2311" s="1" t="s">
        <v>675</v>
      </c>
      <c r="I2311" s="1"/>
    </row>
    <row r="2312" customFormat="false" ht="42" hidden="false" customHeight="true" outlineLevel="0" collapsed="false">
      <c r="A2312" s="1" t="n">
        <v>-25</v>
      </c>
      <c r="B2312" s="1" t="n">
        <v>45</v>
      </c>
      <c r="C2312" s="9" t="n">
        <v>107.184</v>
      </c>
      <c r="D2312" s="9" t="n">
        <v>58</v>
      </c>
      <c r="E2312" s="9" t="n">
        <v>1.848</v>
      </c>
      <c r="F2312" s="9" t="n">
        <f aca="false">IF(OR(C2312="",D2312="",D2312=0),"",C2312/D2312)</f>
        <v>1.848</v>
      </c>
      <c r="G2312" s="9" t="n">
        <f aca="false">IF(OR(F2312="",E2312=""),"",F2312-E2312)</f>
        <v>2.22044604925031E-016</v>
      </c>
      <c r="H2312" s="1" t="s">
        <v>675</v>
      </c>
      <c r="I2312" s="1"/>
    </row>
    <row r="2313" customFormat="false" ht="42" hidden="false" customHeight="true" outlineLevel="0" collapsed="false">
      <c r="A2313" s="1" t="n">
        <v>-20</v>
      </c>
      <c r="B2313" s="1" t="n">
        <v>45</v>
      </c>
      <c r="C2313" s="9" t="n">
        <v>115.412</v>
      </c>
      <c r="D2313" s="9" t="n">
        <v>55.7950205462896</v>
      </c>
      <c r="E2313" s="9" t="n">
        <v>2.0685</v>
      </c>
      <c r="F2313" s="9" t="n">
        <f aca="false">IF(OR(C2313="",D2313="",D2313=0),"",C2313/D2313)</f>
        <v>2.0685</v>
      </c>
      <c r="G2313" s="9" t="n">
        <f aca="false">IF(OR(F2313="",E2313=""),"",F2313-E2313)</f>
        <v>0</v>
      </c>
      <c r="H2313" s="1" t="s">
        <v>675</v>
      </c>
      <c r="I2313" s="1"/>
    </row>
    <row r="2314" customFormat="false" ht="42" hidden="false" customHeight="true" outlineLevel="0" collapsed="false">
      <c r="A2314" s="1" t="n">
        <v>-15</v>
      </c>
      <c r="B2314" s="1" t="n">
        <v>45</v>
      </c>
      <c r="C2314" s="9" t="n">
        <v>123.728</v>
      </c>
      <c r="D2314" s="9" t="n">
        <v>53.8064796694934</v>
      </c>
      <c r="E2314" s="9" t="n">
        <v>2.2995</v>
      </c>
      <c r="F2314" s="9" t="n">
        <f aca="false">IF(OR(C2314="",D2314="",D2314=0),"",C2314/D2314)</f>
        <v>2.2995</v>
      </c>
      <c r="G2314" s="9" t="n">
        <f aca="false">IF(OR(F2314="",E2314=""),"",F2314-E2314)</f>
        <v>-4.44089209850063E-016</v>
      </c>
      <c r="H2314" s="1" t="s">
        <v>675</v>
      </c>
      <c r="I2314" s="1"/>
    </row>
    <row r="2315" customFormat="false" ht="42" hidden="false" customHeight="true" outlineLevel="0" collapsed="false">
      <c r="A2315" s="1" t="n">
        <v>-10</v>
      </c>
      <c r="B2315" s="1" t="n">
        <v>45</v>
      </c>
      <c r="C2315" s="9" t="n">
        <v>132.528</v>
      </c>
      <c r="D2315" s="9" t="n">
        <v>52.5904761904762</v>
      </c>
      <c r="E2315" s="9" t="n">
        <v>2.52</v>
      </c>
      <c r="F2315" s="9" t="n">
        <f aca="false">IF(OR(C2315="",D2315="",D2315=0),"",C2315/D2315)</f>
        <v>2.52</v>
      </c>
      <c r="G2315" s="9" t="n">
        <f aca="false">IF(OR(F2315="",E2315=""),"",F2315-E2315)</f>
        <v>0</v>
      </c>
      <c r="H2315" s="1" t="s">
        <v>675</v>
      </c>
      <c r="I2315" s="1"/>
    </row>
    <row r="2316" customFormat="false" ht="42" hidden="false" customHeight="true" outlineLevel="0" collapsed="false">
      <c r="A2316" s="1" t="n">
        <v>-5</v>
      </c>
      <c r="B2316" s="1" t="n">
        <v>45</v>
      </c>
      <c r="C2316" s="9" t="n">
        <v>145.04</v>
      </c>
      <c r="D2316" s="9" t="n">
        <v>52.3232323232323</v>
      </c>
      <c r="E2316" s="9" t="n">
        <v>2.772</v>
      </c>
      <c r="F2316" s="9" t="n">
        <f aca="false">IF(OR(C2316="",D2316="",D2316=0),"",C2316/D2316)</f>
        <v>2.772</v>
      </c>
      <c r="G2316" s="9" t="n">
        <f aca="false">IF(OR(F2316="",E2316=""),"",F2316-E2316)</f>
        <v>0</v>
      </c>
      <c r="H2316" s="1" t="s">
        <v>675</v>
      </c>
      <c r="I2316" s="1"/>
    </row>
    <row r="2317" customFormat="false" ht="42" hidden="false" customHeight="true" outlineLevel="0" collapsed="false">
      <c r="A2317" s="1" t="n">
        <v>0</v>
      </c>
      <c r="B2317" s="1" t="n">
        <v>45</v>
      </c>
      <c r="C2317" s="9" t="n">
        <v>162.964</v>
      </c>
      <c r="D2317" s="9" t="n">
        <v>52.0651757188498</v>
      </c>
      <c r="E2317" s="9" t="n">
        <v>3.13</v>
      </c>
      <c r="F2317" s="9" t="n">
        <f aca="false">IF(OR(C2317="",D2317="",D2317=0),"",C2317/D2317)</f>
        <v>3.13</v>
      </c>
      <c r="G2317" s="9" t="n">
        <f aca="false">IF(OR(F2317="",E2317=""),"",F2317-E2317)</f>
        <v>0</v>
      </c>
      <c r="H2317" s="1" t="s">
        <v>675</v>
      </c>
      <c r="I2317" s="1"/>
    </row>
    <row r="2318" customFormat="false" ht="42" hidden="false" customHeight="true" outlineLevel="0" collapsed="false">
      <c r="A2318" s="1" t="n">
        <v>5</v>
      </c>
      <c r="B2318" s="1" t="n">
        <v>45</v>
      </c>
      <c r="C2318" s="9" t="n">
        <v>190.34</v>
      </c>
      <c r="D2318" s="9" t="n">
        <v>53.6169014084507</v>
      </c>
      <c r="E2318" s="9" t="n">
        <v>3.55</v>
      </c>
      <c r="F2318" s="9" t="n">
        <f aca="false">IF(OR(C2318="",D2318="",D2318=0),"",C2318/D2318)</f>
        <v>3.55</v>
      </c>
      <c r="G2318" s="9" t="n">
        <f aca="false">IF(OR(F2318="",E2318=""),"",F2318-E2318)</f>
        <v>4.44089209850063E-016</v>
      </c>
      <c r="H2318" s="1" t="s">
        <v>675</v>
      </c>
      <c r="I2318" s="1"/>
    </row>
    <row r="2319" customFormat="false" ht="42" hidden="false" customHeight="true" outlineLevel="0" collapsed="false">
      <c r="A2319" s="1" t="n">
        <v>10</v>
      </c>
      <c r="B2319" s="1" t="n">
        <v>45</v>
      </c>
      <c r="C2319" s="9" t="n">
        <v>202.312</v>
      </c>
      <c r="D2319" s="9" t="n">
        <v>53.24</v>
      </c>
      <c r="E2319" s="9" t="n">
        <v>3.8</v>
      </c>
      <c r="F2319" s="9" t="n">
        <f aca="false">IF(OR(C2319="",D2319="",D2319=0),"",C2319/D2319)</f>
        <v>3.8</v>
      </c>
      <c r="G2319" s="9" t="n">
        <f aca="false">IF(OR(F2319="",E2319=""),"",F2319-E2319)</f>
        <v>-4.44089209850063E-016</v>
      </c>
      <c r="H2319" s="1" t="s">
        <v>675</v>
      </c>
      <c r="I2319" s="1"/>
    </row>
    <row r="2320" customFormat="false" ht="42" hidden="false" customHeight="true" outlineLevel="0" collapsed="false">
      <c r="A2320" s="1" t="n">
        <v>15</v>
      </c>
      <c r="B2320" s="1" t="n">
        <v>45</v>
      </c>
      <c r="C2320" s="9" t="n">
        <v>210.408</v>
      </c>
      <c r="D2320" s="9" t="n">
        <v>53.2678481012658</v>
      </c>
      <c r="E2320" s="9" t="n">
        <v>3.95</v>
      </c>
      <c r="F2320" s="9" t="n">
        <f aca="false">IF(OR(C2320="",D2320="",D2320=0),"",C2320/D2320)</f>
        <v>3.95</v>
      </c>
      <c r="G2320" s="9" t="n">
        <f aca="false">IF(OR(F2320="",E2320=""),"",F2320-E2320)</f>
        <v>0</v>
      </c>
      <c r="H2320" s="1" t="s">
        <v>675</v>
      </c>
      <c r="I2320" s="1"/>
    </row>
    <row r="2321" customFormat="false" ht="42" hidden="false" customHeight="true" outlineLevel="0" collapsed="false">
      <c r="A2321" s="1" t="n">
        <v>20</v>
      </c>
      <c r="B2321" s="1" t="n">
        <v>45</v>
      </c>
      <c r="C2321" s="9" t="n">
        <v>217.8</v>
      </c>
      <c r="D2321" s="9" t="n">
        <v>53.1219512195122</v>
      </c>
      <c r="E2321" s="9" t="n">
        <v>4.1</v>
      </c>
      <c r="F2321" s="9" t="n">
        <f aca="false">IF(OR(C2321="",D2321="",D2321=0),"",C2321/D2321)</f>
        <v>4.1</v>
      </c>
      <c r="G2321" s="9" t="n">
        <f aca="false">IF(OR(F2321="",E2321=""),"",F2321-E2321)</f>
        <v>-8.88178419700125E-016</v>
      </c>
      <c r="H2321" s="1" t="s">
        <v>675</v>
      </c>
      <c r="I2321" s="1"/>
    </row>
    <row r="2322" customFormat="false" ht="42" hidden="false" customHeight="true" outlineLevel="0" collapsed="false">
      <c r="A2322" s="1" t="n">
        <v>-25</v>
      </c>
      <c r="B2322" s="1" t="n">
        <v>55</v>
      </c>
      <c r="C2322" s="9" t="n">
        <v>110.044</v>
      </c>
      <c r="D2322" s="9" t="n">
        <v>69.4897701439758</v>
      </c>
      <c r="E2322" s="9" t="n">
        <v>1.5836</v>
      </c>
      <c r="F2322" s="9" t="n">
        <f aca="false">IF(OR(C2322="",D2322="",D2322=0),"",C2322/D2322)</f>
        <v>1.5836</v>
      </c>
      <c r="G2322" s="9" t="n">
        <f aca="false">IF(OR(F2322="",E2322=""),"",F2322-E2322)</f>
        <v>2.22044604925031E-016</v>
      </c>
      <c r="H2322" s="1" t="s">
        <v>675</v>
      </c>
      <c r="I2322" s="1"/>
    </row>
    <row r="2323" customFormat="false" ht="42" hidden="false" customHeight="true" outlineLevel="0" collapsed="false">
      <c r="A2323" s="1" t="n">
        <v>-20</v>
      </c>
      <c r="B2323" s="1" t="n">
        <v>55</v>
      </c>
      <c r="C2323" s="9" t="n">
        <v>116.864</v>
      </c>
      <c r="D2323" s="9" t="n">
        <v>65.7943925233645</v>
      </c>
      <c r="E2323" s="9" t="n">
        <v>1.7762</v>
      </c>
      <c r="F2323" s="9" t="n">
        <f aca="false">IF(OR(C2323="",D2323="",D2323=0),"",C2323/D2323)</f>
        <v>1.7762</v>
      </c>
      <c r="G2323" s="9" t="n">
        <f aca="false">IF(OR(F2323="",E2323=""),"",F2323-E2323)</f>
        <v>-4.44089209850063E-016</v>
      </c>
      <c r="H2323" s="1" t="s">
        <v>675</v>
      </c>
      <c r="I2323" s="1"/>
    </row>
    <row r="2324" customFormat="false" ht="42" hidden="false" customHeight="true" outlineLevel="0" collapsed="false">
      <c r="A2324" s="1" t="n">
        <v>-15</v>
      </c>
      <c r="B2324" s="1" t="n">
        <v>55</v>
      </c>
      <c r="C2324" s="9" t="n">
        <v>125.4</v>
      </c>
      <c r="D2324" s="9" t="n">
        <v>63.3493306390503</v>
      </c>
      <c r="E2324" s="9" t="n">
        <v>1.9795</v>
      </c>
      <c r="F2324" s="9" t="n">
        <f aca="false">IF(OR(C2324="",D2324="",D2324=0),"",C2324/D2324)</f>
        <v>1.9795</v>
      </c>
      <c r="G2324" s="9" t="n">
        <f aca="false">IF(OR(F2324="",E2324=""),"",F2324-E2324)</f>
        <v>0</v>
      </c>
      <c r="H2324" s="1" t="s">
        <v>675</v>
      </c>
      <c r="I2324" s="1"/>
    </row>
    <row r="2325" customFormat="false" ht="42" hidden="false" customHeight="true" outlineLevel="0" collapsed="false">
      <c r="A2325" s="1" t="n">
        <v>-10</v>
      </c>
      <c r="B2325" s="1" t="n">
        <v>55</v>
      </c>
      <c r="C2325" s="9" t="n">
        <v>134.464</v>
      </c>
      <c r="D2325" s="9" t="n">
        <v>61.9050688274021</v>
      </c>
      <c r="E2325" s="9" t="n">
        <v>2.1721</v>
      </c>
      <c r="F2325" s="9" t="n">
        <f aca="false">IF(OR(C2325="",D2325="",D2325=0),"",C2325/D2325)</f>
        <v>2.1721</v>
      </c>
      <c r="G2325" s="9" t="n">
        <f aca="false">IF(OR(F2325="",E2325=""),"",F2325-E2325)</f>
        <v>-4.44089209850063E-016</v>
      </c>
      <c r="H2325" s="1" t="s">
        <v>675</v>
      </c>
      <c r="I2325" s="1"/>
    </row>
    <row r="2326" customFormat="false" ht="42" hidden="false" customHeight="true" outlineLevel="0" collapsed="false">
      <c r="A2326" s="1" t="n">
        <v>-5</v>
      </c>
      <c r="B2326" s="1" t="n">
        <v>55</v>
      </c>
      <c r="C2326" s="9" t="n">
        <v>146.288</v>
      </c>
      <c r="D2326" s="9" t="n">
        <v>61.3084112149533</v>
      </c>
      <c r="E2326" s="9" t="n">
        <v>2.3861</v>
      </c>
      <c r="F2326" s="9" t="n">
        <f aca="false">IF(OR(C2326="",D2326="",D2326=0),"",C2326/D2326)</f>
        <v>2.3861</v>
      </c>
      <c r="G2326" s="9" t="n">
        <f aca="false">IF(OR(F2326="",E2326=""),"",F2326-E2326)</f>
        <v>0</v>
      </c>
      <c r="H2326" s="1" t="s">
        <v>675</v>
      </c>
      <c r="I2326" s="1"/>
    </row>
    <row r="2327" customFormat="false" ht="42" hidden="false" customHeight="true" outlineLevel="0" collapsed="false">
      <c r="A2327" s="1" t="n">
        <v>0</v>
      </c>
      <c r="B2327" s="1" t="n">
        <v>55</v>
      </c>
      <c r="C2327" s="9" t="n">
        <v>163.008</v>
      </c>
      <c r="D2327" s="9" t="n">
        <v>62.1811939729163</v>
      </c>
      <c r="E2327" s="9" t="n">
        <v>2.6215</v>
      </c>
      <c r="F2327" s="9" t="n">
        <f aca="false">IF(OR(C2327="",D2327="",D2327=0),"",C2327/D2327)</f>
        <v>2.6215</v>
      </c>
      <c r="G2327" s="9" t="n">
        <f aca="false">IF(OR(F2327="",E2327=""),"",F2327-E2327)</f>
        <v>4.44089209850063E-016</v>
      </c>
      <c r="H2327" s="1" t="s">
        <v>675</v>
      </c>
      <c r="I2327" s="1"/>
    </row>
    <row r="2328" customFormat="false" ht="42" hidden="false" customHeight="true" outlineLevel="0" collapsed="false">
      <c r="A2328" s="1" t="n">
        <v>5</v>
      </c>
      <c r="B2328" s="1" t="n">
        <v>55</v>
      </c>
      <c r="C2328" s="9" t="n">
        <v>188.752</v>
      </c>
      <c r="D2328" s="9" t="n">
        <v>64.641095890411</v>
      </c>
      <c r="E2328" s="9" t="n">
        <v>2.92</v>
      </c>
      <c r="F2328" s="9" t="n">
        <f aca="false">IF(OR(C2328="",D2328="",D2328=0),"",C2328/D2328)</f>
        <v>2.92</v>
      </c>
      <c r="G2328" s="9" t="n">
        <f aca="false">IF(OR(F2328="",E2328=""),"",F2328-E2328)</f>
        <v>-4.44089209850063E-016</v>
      </c>
      <c r="H2328" s="1" t="s">
        <v>675</v>
      </c>
      <c r="I2328" s="1"/>
    </row>
    <row r="2329" customFormat="false" ht="42" hidden="false" customHeight="true" outlineLevel="0" collapsed="false">
      <c r="A2329" s="1" t="n">
        <v>10</v>
      </c>
      <c r="B2329" s="1" t="n">
        <v>55</v>
      </c>
      <c r="C2329" s="9" t="n">
        <v>199.98</v>
      </c>
      <c r="D2329" s="9" t="n">
        <v>64.5096774193548</v>
      </c>
      <c r="E2329" s="9" t="n">
        <v>3.1</v>
      </c>
      <c r="F2329" s="9" t="n">
        <f aca="false">IF(OR(C2329="",D2329="",D2329=0),"",C2329/D2329)</f>
        <v>3.1</v>
      </c>
      <c r="G2329" s="9" t="n">
        <f aca="false">IF(OR(F2329="",E2329=""),"",F2329-E2329)</f>
        <v>-4.44089209850063E-016</v>
      </c>
      <c r="H2329" s="1" t="s">
        <v>675</v>
      </c>
      <c r="I2329" s="1"/>
    </row>
    <row r="2330" customFormat="false" ht="42" hidden="false" customHeight="true" outlineLevel="0" collapsed="false">
      <c r="A2330" s="1" t="n">
        <v>15</v>
      </c>
      <c r="B2330" s="1" t="n">
        <v>55</v>
      </c>
      <c r="C2330" s="9" t="n">
        <v>207.328</v>
      </c>
      <c r="D2330" s="9" t="n">
        <v>64.79</v>
      </c>
      <c r="E2330" s="9" t="n">
        <v>3.2</v>
      </c>
      <c r="F2330" s="9" t="n">
        <f aca="false">IF(OR(C2330="",D2330="",D2330=0),"",C2330/D2330)</f>
        <v>3.2</v>
      </c>
      <c r="G2330" s="9" t="n">
        <f aca="false">IF(OR(F2330="",E2330=""),"",F2330-E2330)</f>
        <v>-4.44089209850063E-016</v>
      </c>
      <c r="H2330" s="1" t="s">
        <v>675</v>
      </c>
      <c r="I2330" s="1"/>
    </row>
    <row r="2331" customFormat="false" ht="42" hidden="false" customHeight="true" outlineLevel="0" collapsed="false">
      <c r="A2331" s="1" t="n">
        <v>20</v>
      </c>
      <c r="B2331" s="1" t="n">
        <v>55</v>
      </c>
      <c r="C2331" s="9" t="n">
        <v>214.06</v>
      </c>
      <c r="D2331" s="9" t="n">
        <v>64.8666666666667</v>
      </c>
      <c r="E2331" s="9" t="n">
        <v>3.3</v>
      </c>
      <c r="F2331" s="9" t="n">
        <f aca="false">IF(OR(C2331="",D2331="",D2331=0),"",C2331/D2331)</f>
        <v>3.3</v>
      </c>
      <c r="G2331" s="9" t="n">
        <f aca="false">IF(OR(F2331="",E2331=""),"",F2331-E2331)</f>
        <v>4.44089209850063E-016</v>
      </c>
      <c r="H2331" s="1" t="s">
        <v>675</v>
      </c>
      <c r="I2331" s="1"/>
    </row>
    <row r="2332" customFormat="false" ht="31" hidden="false" customHeight="true" outlineLevel="0" collapsed="false">
      <c r="A2332" s="10" t="s">
        <v>676</v>
      </c>
      <c r="B2332" s="10" t="s">
        <v>676</v>
      </c>
      <c r="C2332" s="10" t="s">
        <v>676</v>
      </c>
      <c r="D2332" s="10" t="s">
        <v>676</v>
      </c>
      <c r="E2332" s="10" t="s">
        <v>676</v>
      </c>
      <c r="F2332" s="10" t="s">
        <v>676</v>
      </c>
      <c r="G2332" s="10" t="s">
        <v>676</v>
      </c>
      <c r="H2332" s="10" t="s">
        <v>676</v>
      </c>
      <c r="I2332" s="1"/>
    </row>
    <row r="2333" customFormat="false" ht="38" hidden="false" customHeight="true" outlineLevel="0" collapsed="false">
      <c r="A2333" s="11" t="s">
        <v>710</v>
      </c>
      <c r="B2333" s="11" t="s">
        <v>710</v>
      </c>
      <c r="C2333" s="11" t="s">
        <v>710</v>
      </c>
      <c r="D2333" s="11" t="s">
        <v>710</v>
      </c>
      <c r="E2333" s="11" t="s">
        <v>1090</v>
      </c>
      <c r="F2333" s="11" t="s">
        <v>1090</v>
      </c>
      <c r="G2333" s="11" t="s">
        <v>1090</v>
      </c>
      <c r="H2333" s="11" t="s">
        <v>679</v>
      </c>
      <c r="I2333" s="11" t="s">
        <v>679</v>
      </c>
    </row>
    <row r="2334" customFormat="false" ht="38" hidden="false" customHeight="true" outlineLevel="0" collapsed="false">
      <c r="A2334" s="11" t="s">
        <v>792</v>
      </c>
      <c r="B2334" s="11" t="s">
        <v>792</v>
      </c>
      <c r="C2334" s="11" t="s">
        <v>792</v>
      </c>
      <c r="D2334" s="11" t="s">
        <v>792</v>
      </c>
      <c r="E2334" s="11" t="s">
        <v>1091</v>
      </c>
      <c r="F2334" s="11" t="s">
        <v>1091</v>
      </c>
      <c r="G2334" s="11" t="s">
        <v>1091</v>
      </c>
      <c r="H2334" s="11" t="s">
        <v>679</v>
      </c>
      <c r="I2334" s="11" t="s">
        <v>679</v>
      </c>
    </row>
    <row r="2335" customFormat="false" ht="38" hidden="false" customHeight="true" outlineLevel="0" collapsed="false">
      <c r="A2335" s="11" t="s">
        <v>677</v>
      </c>
      <c r="B2335" s="11" t="s">
        <v>677</v>
      </c>
      <c r="C2335" s="11" t="s">
        <v>677</v>
      </c>
      <c r="D2335" s="11" t="s">
        <v>677</v>
      </c>
      <c r="E2335" s="11" t="s">
        <v>1092</v>
      </c>
      <c r="F2335" s="11" t="s">
        <v>1092</v>
      </c>
      <c r="G2335" s="11" t="s">
        <v>1092</v>
      </c>
      <c r="H2335" s="11" t="s">
        <v>679</v>
      </c>
      <c r="I2335" s="11" t="s">
        <v>679</v>
      </c>
    </row>
    <row r="2336" customFormat="false" ht="38" hidden="false" customHeight="true" outlineLevel="0" collapsed="false">
      <c r="A2336" s="11" t="s">
        <v>712</v>
      </c>
      <c r="B2336" s="11" t="s">
        <v>712</v>
      </c>
      <c r="C2336" s="11" t="s">
        <v>712</v>
      </c>
      <c r="D2336" s="11" t="s">
        <v>712</v>
      </c>
      <c r="E2336" s="11" t="s">
        <v>1093</v>
      </c>
      <c r="F2336" s="11" t="s">
        <v>1093</v>
      </c>
      <c r="G2336" s="11" t="s">
        <v>1093</v>
      </c>
      <c r="H2336" s="11" t="s">
        <v>679</v>
      </c>
      <c r="I2336" s="11" t="s">
        <v>679</v>
      </c>
    </row>
    <row r="2337" customFormat="false" ht="38" hidden="false" customHeight="true" outlineLevel="0" collapsed="false">
      <c r="A2337" s="11" t="s">
        <v>716</v>
      </c>
      <c r="B2337" s="11" t="s">
        <v>716</v>
      </c>
      <c r="C2337" s="11" t="s">
        <v>716</v>
      </c>
      <c r="D2337" s="11" t="s">
        <v>716</v>
      </c>
      <c r="E2337" s="11" t="s">
        <v>1094</v>
      </c>
      <c r="F2337" s="11" t="s">
        <v>1094</v>
      </c>
      <c r="G2337" s="11" t="s">
        <v>1094</v>
      </c>
      <c r="H2337" s="11" t="s">
        <v>679</v>
      </c>
      <c r="I2337" s="11" t="s">
        <v>679</v>
      </c>
    </row>
    <row r="2338" customFormat="false" ht="38" hidden="false" customHeight="true" outlineLevel="0" collapsed="false">
      <c r="A2338" s="11" t="s">
        <v>758</v>
      </c>
      <c r="B2338" s="11" t="s">
        <v>758</v>
      </c>
      <c r="C2338" s="11" t="s">
        <v>758</v>
      </c>
      <c r="D2338" s="11" t="s">
        <v>758</v>
      </c>
      <c r="E2338" s="11" t="s">
        <v>1095</v>
      </c>
      <c r="F2338" s="11" t="s">
        <v>1095</v>
      </c>
      <c r="G2338" s="11" t="s">
        <v>1095</v>
      </c>
      <c r="H2338" s="11" t="s">
        <v>679</v>
      </c>
      <c r="I2338" s="11" t="s">
        <v>679</v>
      </c>
    </row>
    <row r="2339" customFormat="false" ht="38" hidden="false" customHeight="true" outlineLevel="0" collapsed="false">
      <c r="A2339" s="11" t="s">
        <v>718</v>
      </c>
      <c r="B2339" s="11" t="s">
        <v>718</v>
      </c>
      <c r="C2339" s="11" t="s">
        <v>718</v>
      </c>
      <c r="D2339" s="11" t="s">
        <v>718</v>
      </c>
      <c r="E2339" s="11" t="s">
        <v>1096</v>
      </c>
      <c r="F2339" s="11" t="s">
        <v>1096</v>
      </c>
      <c r="G2339" s="11" t="s">
        <v>1096</v>
      </c>
      <c r="H2339" s="11" t="s">
        <v>679</v>
      </c>
      <c r="I2339" s="11" t="s">
        <v>679</v>
      </c>
    </row>
    <row r="2340" customFormat="false" ht="38" hidden="false" customHeight="true" outlineLevel="0" collapsed="false">
      <c r="A2340" s="11" t="s">
        <v>798</v>
      </c>
      <c r="B2340" s="11" t="s">
        <v>798</v>
      </c>
      <c r="C2340" s="11" t="s">
        <v>798</v>
      </c>
      <c r="D2340" s="11" t="s">
        <v>798</v>
      </c>
      <c r="E2340" s="11" t="s">
        <v>1097</v>
      </c>
      <c r="F2340" s="11" t="s">
        <v>1097</v>
      </c>
      <c r="G2340" s="11" t="s">
        <v>1097</v>
      </c>
      <c r="H2340" s="11" t="s">
        <v>679</v>
      </c>
      <c r="I2340" s="11" t="s">
        <v>679</v>
      </c>
    </row>
    <row r="2341" customFormat="false" ht="27" hidden="false" customHeight="true" outlineLevel="0" collapsed="false">
      <c r="A2341" s="1"/>
      <c r="B2341" s="1"/>
      <c r="C2341" s="1"/>
      <c r="D2341" s="1"/>
      <c r="E2341" s="1"/>
      <c r="F2341" s="1"/>
      <c r="G2341" s="1"/>
      <c r="H2341" s="1"/>
      <c r="I2341" s="1"/>
    </row>
    <row r="2342" customFormat="false" ht="27" hidden="false" customHeight="true" outlineLevel="0" collapsed="false">
      <c r="A2342" s="1"/>
      <c r="B2342" s="1"/>
      <c r="C2342" s="1"/>
      <c r="D2342" s="1"/>
      <c r="E2342" s="1"/>
      <c r="F2342" s="1"/>
      <c r="G2342" s="1"/>
      <c r="H2342" s="1"/>
      <c r="I2342" s="1"/>
    </row>
    <row r="2343" customFormat="false" ht="27" hidden="false" customHeight="true" outlineLevel="0" collapsed="false">
      <c r="A2343" s="1"/>
      <c r="B2343" s="1"/>
      <c r="C2343" s="1"/>
      <c r="D2343" s="1"/>
      <c r="E2343" s="1"/>
      <c r="F2343" s="1"/>
      <c r="G2343" s="1"/>
      <c r="H2343" s="1"/>
      <c r="I2343" s="1"/>
    </row>
    <row r="2344" customFormat="false" ht="27" hidden="false" customHeight="true" outlineLevel="0" collapsed="false">
      <c r="A2344" s="1"/>
      <c r="B2344" s="1"/>
      <c r="C2344" s="1"/>
      <c r="D2344" s="1"/>
      <c r="E2344" s="1"/>
      <c r="F2344" s="1"/>
      <c r="G2344" s="1"/>
      <c r="H2344" s="1"/>
      <c r="I2344" s="1"/>
    </row>
    <row r="2345" customFormat="false" ht="27" hidden="false" customHeight="true" outlineLevel="0" collapsed="false">
      <c r="A2345" s="1"/>
      <c r="B2345" s="1"/>
      <c r="C2345" s="1"/>
      <c r="D2345" s="1"/>
      <c r="E2345" s="1"/>
      <c r="F2345" s="1"/>
      <c r="G2345" s="1"/>
      <c r="H2345" s="1"/>
      <c r="I2345" s="1"/>
    </row>
    <row r="2346" customFormat="false" ht="35" hidden="false" customHeight="true" outlineLevel="0" collapsed="false">
      <c r="A2346" s="2" t="s">
        <v>1098</v>
      </c>
      <c r="B2346" s="2" t="s">
        <v>1098</v>
      </c>
      <c r="C2346" s="2" t="s">
        <v>1098</v>
      </c>
      <c r="D2346" s="2" t="s">
        <v>1098</v>
      </c>
      <c r="E2346" s="2" t="s">
        <v>1098</v>
      </c>
      <c r="F2346" s="2" t="s">
        <v>1098</v>
      </c>
      <c r="G2346" s="2" t="s">
        <v>1098</v>
      </c>
      <c r="H2346" s="2" t="s">
        <v>1098</v>
      </c>
      <c r="I2346" s="3" t="str">
        <f aca="false">HYPERLINK("#'Главная'!A32","На главную")</f>
        <v>На главную</v>
      </c>
    </row>
    <row r="2347" customFormat="false" ht="28" hidden="false" customHeight="true" outlineLevel="0" collapsed="false">
      <c r="A2347" s="4" t="s">
        <v>206</v>
      </c>
      <c r="B2347" s="4" t="s">
        <v>206</v>
      </c>
      <c r="C2347" s="4" t="s">
        <v>206</v>
      </c>
      <c r="D2347" s="4" t="s">
        <v>206</v>
      </c>
      <c r="E2347" s="4" t="s">
        <v>206</v>
      </c>
      <c r="F2347" s="4" t="s">
        <v>206</v>
      </c>
      <c r="G2347" s="4" t="s">
        <v>206</v>
      </c>
      <c r="H2347" s="4" t="s">
        <v>206</v>
      </c>
      <c r="I2347" s="4" t="s">
        <v>206</v>
      </c>
    </row>
    <row r="2348" customFormat="false" ht="27" hidden="false" customHeight="true" outlineLevel="0" collapsed="false">
      <c r="A2348" s="3" t="str">
        <f aca="false">HYPERLINK("#'Главная'!A32","Список моделей")</f>
        <v>Список моделей</v>
      </c>
      <c r="B2348" s="1"/>
      <c r="C2348" s="3" t="str">
        <f aca="false">HYPERLINK("#'Данные моделей'!A2349","Характеристики")</f>
        <v>Характеристики</v>
      </c>
      <c r="D2348" s="1"/>
      <c r="E2348" s="1"/>
      <c r="F2348" s="3" t="str">
        <f aca="false">HYPERLINK("#'Данные моделей'!A2395","Рабочие точки")</f>
        <v>Рабочие точки</v>
      </c>
      <c r="G2348" s="1"/>
      <c r="H2348" s="3" t="str">
        <f aca="false">HYPERLINK("#'Данные моделей'!A2431","Карты")</f>
        <v>Карты</v>
      </c>
      <c r="I2348" s="1"/>
    </row>
    <row r="2349" customFormat="false" ht="31" hidden="false" customHeight="true" outlineLevel="0" collapsed="false">
      <c r="A2349" s="10" t="s">
        <v>9</v>
      </c>
      <c r="B2349" s="10" t="s">
        <v>9</v>
      </c>
      <c r="C2349" s="10" t="s">
        <v>9</v>
      </c>
      <c r="D2349" s="10" t="s">
        <v>9</v>
      </c>
      <c r="E2349" s="10" t="s">
        <v>9</v>
      </c>
      <c r="F2349" s="10" t="s">
        <v>9</v>
      </c>
      <c r="G2349" s="10" t="s">
        <v>9</v>
      </c>
      <c r="H2349" s="10" t="s">
        <v>9</v>
      </c>
      <c r="I2349" s="1"/>
    </row>
    <row r="2350" customFormat="false" ht="28" hidden="false" customHeight="true" outlineLevel="0" collapsed="false">
      <c r="A2350" s="11" t="s">
        <v>207</v>
      </c>
      <c r="B2350" s="11" t="s">
        <v>207</v>
      </c>
      <c r="C2350" s="11" t="s">
        <v>207</v>
      </c>
      <c r="D2350" s="11" t="s">
        <v>207</v>
      </c>
      <c r="E2350" s="11" t="s">
        <v>1099</v>
      </c>
      <c r="F2350" s="11" t="s">
        <v>1099</v>
      </c>
      <c r="G2350" s="11" t="s">
        <v>1099</v>
      </c>
      <c r="H2350" s="11"/>
      <c r="I2350" s="11"/>
    </row>
    <row r="2351" customFormat="false" ht="28" hidden="false" customHeight="true" outlineLevel="0" collapsed="false">
      <c r="A2351" s="11" t="s">
        <v>8</v>
      </c>
      <c r="B2351" s="11" t="s">
        <v>8</v>
      </c>
      <c r="C2351" s="11" t="s">
        <v>8</v>
      </c>
      <c r="D2351" s="11" t="s">
        <v>8</v>
      </c>
      <c r="E2351" s="11" t="s">
        <v>16</v>
      </c>
      <c r="F2351" s="11" t="s">
        <v>16</v>
      </c>
      <c r="G2351" s="11" t="s">
        <v>16</v>
      </c>
      <c r="H2351" s="11"/>
      <c r="I2351" s="11"/>
    </row>
    <row r="2352" customFormat="false" ht="28" hidden="false" customHeight="true" outlineLevel="0" collapsed="false">
      <c r="A2352" s="11" t="s">
        <v>209</v>
      </c>
      <c r="B2352" s="11" t="s">
        <v>209</v>
      </c>
      <c r="C2352" s="11" t="s">
        <v>209</v>
      </c>
      <c r="D2352" s="11" t="s">
        <v>209</v>
      </c>
      <c r="E2352" s="11" t="s">
        <v>1100</v>
      </c>
      <c r="F2352" s="11" t="s">
        <v>1100</v>
      </c>
      <c r="G2352" s="11" t="s">
        <v>1100</v>
      </c>
      <c r="H2352" s="11"/>
      <c r="I2352" s="11"/>
    </row>
    <row r="2353" customFormat="false" ht="28" hidden="false" customHeight="true" outlineLevel="0" collapsed="false">
      <c r="A2353" s="11" t="s">
        <v>211</v>
      </c>
      <c r="B2353" s="11" t="s">
        <v>211</v>
      </c>
      <c r="C2353" s="11" t="s">
        <v>211</v>
      </c>
      <c r="D2353" s="11" t="s">
        <v>211</v>
      </c>
      <c r="E2353" s="11" t="n">
        <v>75</v>
      </c>
      <c r="F2353" s="11" t="n">
        <v>75</v>
      </c>
      <c r="G2353" s="11" t="n">
        <v>75</v>
      </c>
      <c r="H2353" s="11"/>
      <c r="I2353" s="11"/>
    </row>
    <row r="2354" customFormat="false" ht="28" hidden="false" customHeight="true" outlineLevel="0" collapsed="false">
      <c r="A2354" s="11" t="s">
        <v>8</v>
      </c>
      <c r="B2354" s="11" t="s">
        <v>8</v>
      </c>
      <c r="C2354" s="11" t="s">
        <v>8</v>
      </c>
      <c r="D2354" s="11" t="s">
        <v>8</v>
      </c>
      <c r="E2354" s="11" t="s">
        <v>16</v>
      </c>
      <c r="F2354" s="11" t="s">
        <v>16</v>
      </c>
      <c r="G2354" s="11" t="s">
        <v>16</v>
      </c>
      <c r="H2354" s="11"/>
      <c r="I2354" s="11"/>
    </row>
    <row r="2355" customFormat="false" ht="28" hidden="false" customHeight="true" outlineLevel="0" collapsed="false">
      <c r="A2355" s="11" t="s">
        <v>212</v>
      </c>
      <c r="B2355" s="11" t="s">
        <v>212</v>
      </c>
      <c r="C2355" s="11" t="s">
        <v>212</v>
      </c>
      <c r="D2355" s="11" t="s">
        <v>212</v>
      </c>
      <c r="E2355" s="11" t="n">
        <v>3.7</v>
      </c>
      <c r="F2355" s="11" t="n">
        <v>3.7</v>
      </c>
      <c r="G2355" s="11" t="n">
        <v>3.7</v>
      </c>
      <c r="H2355" s="11"/>
      <c r="I2355" s="11"/>
    </row>
    <row r="2356" customFormat="false" ht="28" hidden="false" customHeight="true" outlineLevel="0" collapsed="false">
      <c r="A2356" s="11" t="s">
        <v>213</v>
      </c>
      <c r="B2356" s="11" t="s">
        <v>213</v>
      </c>
      <c r="C2356" s="11" t="s">
        <v>213</v>
      </c>
      <c r="D2356" s="11" t="s">
        <v>213</v>
      </c>
      <c r="E2356" s="11" t="n">
        <v>16</v>
      </c>
      <c r="F2356" s="11" t="n">
        <v>16</v>
      </c>
      <c r="G2356" s="11" t="n">
        <v>16</v>
      </c>
      <c r="H2356" s="11"/>
      <c r="I2356" s="11"/>
    </row>
    <row r="2357" customFormat="false" ht="28" hidden="false" customHeight="true" outlineLevel="0" collapsed="false">
      <c r="A2357" s="11" t="s">
        <v>214</v>
      </c>
      <c r="B2357" s="11" t="s">
        <v>214</v>
      </c>
      <c r="C2357" s="11" t="s">
        <v>214</v>
      </c>
      <c r="D2357" s="11" t="s">
        <v>214</v>
      </c>
      <c r="E2357" s="11" t="s">
        <v>604</v>
      </c>
      <c r="F2357" s="11" t="s">
        <v>604</v>
      </c>
      <c r="G2357" s="11" t="s">
        <v>604</v>
      </c>
      <c r="H2357" s="11"/>
      <c r="I2357" s="11"/>
    </row>
    <row r="2358" customFormat="false" ht="28" hidden="false" customHeight="true" outlineLevel="0" collapsed="false">
      <c r="A2358" s="11" t="s">
        <v>216</v>
      </c>
      <c r="B2358" s="11" t="s">
        <v>216</v>
      </c>
      <c r="C2358" s="11" t="s">
        <v>216</v>
      </c>
      <c r="D2358" s="11" t="s">
        <v>216</v>
      </c>
      <c r="E2358" s="11" t="n">
        <v>1.03</v>
      </c>
      <c r="F2358" s="11" t="n">
        <v>1.03</v>
      </c>
      <c r="G2358" s="11" t="n">
        <v>1.03</v>
      </c>
      <c r="H2358" s="11"/>
      <c r="I2358" s="11"/>
    </row>
    <row r="2359" customFormat="false" ht="28" hidden="false" customHeight="true" outlineLevel="0" collapsed="false">
      <c r="A2359" s="11" t="s">
        <v>217</v>
      </c>
      <c r="B2359" s="11" t="s">
        <v>217</v>
      </c>
      <c r="C2359" s="11" t="s">
        <v>217</v>
      </c>
      <c r="D2359" s="11" t="s">
        <v>217</v>
      </c>
      <c r="E2359" s="11" t="s">
        <v>605</v>
      </c>
      <c r="F2359" s="11" t="s">
        <v>605</v>
      </c>
      <c r="G2359" s="11" t="s">
        <v>605</v>
      </c>
      <c r="H2359" s="11"/>
      <c r="I2359" s="11"/>
    </row>
    <row r="2360" customFormat="false" ht="28" hidden="false" customHeight="true" outlineLevel="0" collapsed="false">
      <c r="A2360" s="11" t="s">
        <v>219</v>
      </c>
      <c r="B2360" s="11" t="s">
        <v>219</v>
      </c>
      <c r="C2360" s="11" t="s">
        <v>219</v>
      </c>
      <c r="D2360" s="11" t="s">
        <v>219</v>
      </c>
      <c r="E2360" s="11" t="s">
        <v>606</v>
      </c>
      <c r="F2360" s="11" t="s">
        <v>606</v>
      </c>
      <c r="G2360" s="11" t="s">
        <v>606</v>
      </c>
      <c r="H2360" s="11"/>
      <c r="I2360" s="11"/>
    </row>
    <row r="2361" customFormat="false" ht="28" hidden="false" customHeight="true" outlineLevel="0" collapsed="false">
      <c r="A2361" s="11" t="s">
        <v>221</v>
      </c>
      <c r="B2361" s="11" t="s">
        <v>221</v>
      </c>
      <c r="C2361" s="11" t="s">
        <v>221</v>
      </c>
      <c r="D2361" s="11" t="s">
        <v>221</v>
      </c>
      <c r="E2361" s="11" t="s">
        <v>1100</v>
      </c>
      <c r="F2361" s="11" t="s">
        <v>1100</v>
      </c>
      <c r="G2361" s="11" t="s">
        <v>1100</v>
      </c>
      <c r="H2361" s="11"/>
      <c r="I2361" s="11"/>
    </row>
    <row r="2362" customFormat="false" ht="28" hidden="false" customHeight="true" outlineLevel="0" collapsed="false">
      <c r="A2362" s="11" t="s">
        <v>222</v>
      </c>
      <c r="B2362" s="11" t="s">
        <v>222</v>
      </c>
      <c r="C2362" s="11" t="s">
        <v>222</v>
      </c>
      <c r="D2362" s="11" t="s">
        <v>222</v>
      </c>
      <c r="E2362" s="11" t="n">
        <v>75</v>
      </c>
      <c r="F2362" s="11" t="n">
        <v>75</v>
      </c>
      <c r="G2362" s="11" t="n">
        <v>75</v>
      </c>
      <c r="H2362" s="11"/>
      <c r="I2362" s="11"/>
    </row>
    <row r="2363" customFormat="false" ht="28" hidden="false" customHeight="true" outlineLevel="0" collapsed="false">
      <c r="A2363" s="11" t="s">
        <v>1101</v>
      </c>
      <c r="B2363" s="11" t="s">
        <v>1101</v>
      </c>
      <c r="C2363" s="11" t="s">
        <v>1101</v>
      </c>
      <c r="D2363" s="11" t="s">
        <v>1101</v>
      </c>
      <c r="E2363" s="11" t="s">
        <v>1102</v>
      </c>
      <c r="F2363" s="11" t="s">
        <v>1102</v>
      </c>
      <c r="G2363" s="11" t="s">
        <v>1102</v>
      </c>
      <c r="H2363" s="11"/>
      <c r="I2363" s="11"/>
    </row>
    <row r="2364" customFormat="false" ht="28" hidden="false" customHeight="true" outlineLevel="0" collapsed="false">
      <c r="A2364" s="11" t="s">
        <v>1103</v>
      </c>
      <c r="B2364" s="11" t="s">
        <v>1103</v>
      </c>
      <c r="C2364" s="11" t="s">
        <v>1103</v>
      </c>
      <c r="D2364" s="11" t="s">
        <v>1103</v>
      </c>
      <c r="E2364" s="11" t="n">
        <v>30</v>
      </c>
      <c r="F2364" s="11" t="n">
        <v>30</v>
      </c>
      <c r="G2364" s="11" t="n">
        <v>30</v>
      </c>
      <c r="H2364" s="11"/>
      <c r="I2364" s="11"/>
    </row>
    <row r="2365" customFormat="false" ht="28" hidden="false" customHeight="true" outlineLevel="0" collapsed="false">
      <c r="A2365" s="11" t="s">
        <v>223</v>
      </c>
      <c r="B2365" s="11" t="s">
        <v>223</v>
      </c>
      <c r="C2365" s="11" t="s">
        <v>223</v>
      </c>
      <c r="D2365" s="11" t="s">
        <v>223</v>
      </c>
      <c r="E2365" s="11" t="n">
        <v>5.24</v>
      </c>
      <c r="F2365" s="11" t="n">
        <v>5.24</v>
      </c>
      <c r="G2365" s="11" t="n">
        <v>5.24</v>
      </c>
      <c r="H2365" s="11"/>
      <c r="I2365" s="11"/>
    </row>
    <row r="2366" customFormat="false" ht="28" hidden="false" customHeight="true" outlineLevel="0" collapsed="false">
      <c r="A2366" s="11" t="s">
        <v>224</v>
      </c>
      <c r="B2366" s="11" t="s">
        <v>224</v>
      </c>
      <c r="C2366" s="11" t="s">
        <v>224</v>
      </c>
      <c r="D2366" s="11" t="s">
        <v>224</v>
      </c>
      <c r="E2366" s="11" t="s">
        <v>607</v>
      </c>
      <c r="F2366" s="11" t="s">
        <v>607</v>
      </c>
      <c r="G2366" s="11" t="s">
        <v>607</v>
      </c>
      <c r="H2366" s="11"/>
      <c r="I2366" s="11"/>
    </row>
    <row r="2367" customFormat="false" ht="28" hidden="false" customHeight="true" outlineLevel="0" collapsed="false">
      <c r="A2367" s="11" t="s">
        <v>226</v>
      </c>
      <c r="B2367" s="11" t="s">
        <v>226</v>
      </c>
      <c r="C2367" s="11" t="s">
        <v>226</v>
      </c>
      <c r="D2367" s="11" t="s">
        <v>226</v>
      </c>
      <c r="E2367" s="11" t="n">
        <v>4.54</v>
      </c>
      <c r="F2367" s="11" t="n">
        <v>4.54</v>
      </c>
      <c r="G2367" s="11" t="n">
        <v>4.54</v>
      </c>
      <c r="H2367" s="11"/>
      <c r="I2367" s="11"/>
    </row>
    <row r="2368" customFormat="false" ht="28" hidden="false" customHeight="true" outlineLevel="0" collapsed="false">
      <c r="A2368" s="11" t="s">
        <v>227</v>
      </c>
      <c r="B2368" s="11" t="s">
        <v>227</v>
      </c>
      <c r="C2368" s="11" t="s">
        <v>227</v>
      </c>
      <c r="D2368" s="11" t="s">
        <v>227</v>
      </c>
      <c r="E2368" s="11" t="s">
        <v>228</v>
      </c>
      <c r="F2368" s="11" t="s">
        <v>228</v>
      </c>
      <c r="G2368" s="11" t="s">
        <v>228</v>
      </c>
      <c r="H2368" s="11"/>
      <c r="I2368" s="11"/>
    </row>
    <row r="2369" customFormat="false" ht="28" hidden="false" customHeight="true" outlineLevel="0" collapsed="false">
      <c r="A2369" s="11" t="s">
        <v>1104</v>
      </c>
      <c r="B2369" s="11" t="s">
        <v>1104</v>
      </c>
      <c r="C2369" s="11" t="s">
        <v>1104</v>
      </c>
      <c r="D2369" s="11" t="s">
        <v>1104</v>
      </c>
      <c r="E2369" s="11" t="n">
        <v>41</v>
      </c>
      <c r="F2369" s="11" t="n">
        <v>41</v>
      </c>
      <c r="G2369" s="11" t="n">
        <v>41</v>
      </c>
      <c r="H2369" s="11"/>
      <c r="I2369" s="11"/>
    </row>
    <row r="2370" customFormat="false" ht="28" hidden="false" customHeight="true" outlineLevel="0" collapsed="false">
      <c r="A2370" s="11" t="s">
        <v>1105</v>
      </c>
      <c r="B2370" s="11" t="s">
        <v>1105</v>
      </c>
      <c r="C2370" s="11" t="s">
        <v>1105</v>
      </c>
      <c r="D2370" s="11" t="s">
        <v>1105</v>
      </c>
      <c r="E2370" s="11" t="n">
        <v>31.5</v>
      </c>
      <c r="F2370" s="11" t="n">
        <v>31.5</v>
      </c>
      <c r="G2370" s="11" t="n">
        <v>31.5</v>
      </c>
      <c r="H2370" s="11"/>
      <c r="I2370" s="11"/>
    </row>
    <row r="2371" customFormat="false" ht="28" hidden="false" customHeight="true" outlineLevel="0" collapsed="false">
      <c r="A2371" s="11" t="s">
        <v>1106</v>
      </c>
      <c r="B2371" s="11" t="s">
        <v>1106</v>
      </c>
      <c r="C2371" s="11" t="s">
        <v>1106</v>
      </c>
      <c r="D2371" s="11" t="s">
        <v>1106</v>
      </c>
      <c r="E2371" s="11" t="n">
        <v>27</v>
      </c>
      <c r="F2371" s="11" t="n">
        <v>27</v>
      </c>
      <c r="G2371" s="11" t="n">
        <v>27</v>
      </c>
      <c r="H2371" s="11"/>
      <c r="I2371" s="11"/>
    </row>
    <row r="2372" customFormat="false" ht="28" hidden="false" customHeight="true" outlineLevel="0" collapsed="false">
      <c r="A2372" s="11" t="s">
        <v>1107</v>
      </c>
      <c r="B2372" s="11" t="s">
        <v>1107</v>
      </c>
      <c r="C2372" s="11" t="s">
        <v>1107</v>
      </c>
      <c r="D2372" s="11" t="s">
        <v>1107</v>
      </c>
      <c r="E2372" s="11" t="n">
        <v>55</v>
      </c>
      <c r="F2372" s="11" t="n">
        <v>55</v>
      </c>
      <c r="G2372" s="11" t="n">
        <v>55</v>
      </c>
      <c r="H2372" s="11"/>
      <c r="I2372" s="11"/>
    </row>
    <row r="2373" customFormat="false" ht="28" hidden="false" customHeight="true" outlineLevel="0" collapsed="false">
      <c r="A2373" s="11" t="s">
        <v>1108</v>
      </c>
      <c r="B2373" s="11" t="s">
        <v>1108</v>
      </c>
      <c r="C2373" s="11" t="s">
        <v>1108</v>
      </c>
      <c r="D2373" s="11" t="s">
        <v>1108</v>
      </c>
      <c r="E2373" s="11" t="n">
        <v>39</v>
      </c>
      <c r="F2373" s="11" t="n">
        <v>39</v>
      </c>
      <c r="G2373" s="11" t="n">
        <v>39</v>
      </c>
      <c r="H2373" s="11"/>
      <c r="I2373" s="11"/>
    </row>
    <row r="2374" customFormat="false" ht="28" hidden="false" customHeight="true" outlineLevel="0" collapsed="false">
      <c r="A2374" s="11" t="s">
        <v>1109</v>
      </c>
      <c r="B2374" s="11" t="s">
        <v>1109</v>
      </c>
      <c r="C2374" s="11" t="s">
        <v>1109</v>
      </c>
      <c r="D2374" s="11" t="s">
        <v>1109</v>
      </c>
      <c r="E2374" s="11" t="n">
        <v>29.5</v>
      </c>
      <c r="F2374" s="11" t="n">
        <v>29.5</v>
      </c>
      <c r="G2374" s="11" t="n">
        <v>29.5</v>
      </c>
      <c r="H2374" s="11"/>
      <c r="I2374" s="11"/>
    </row>
    <row r="2375" customFormat="false" ht="28" hidden="false" customHeight="true" outlineLevel="0" collapsed="false">
      <c r="A2375" s="11" t="s">
        <v>1110</v>
      </c>
      <c r="B2375" s="11" t="s">
        <v>1110</v>
      </c>
      <c r="C2375" s="11" t="s">
        <v>1110</v>
      </c>
      <c r="D2375" s="11" t="s">
        <v>1110</v>
      </c>
      <c r="E2375" s="11" t="n">
        <v>25</v>
      </c>
      <c r="F2375" s="11" t="n">
        <v>25</v>
      </c>
      <c r="G2375" s="11" t="n">
        <v>25</v>
      </c>
      <c r="H2375" s="11"/>
      <c r="I2375" s="11"/>
    </row>
    <row r="2376" customFormat="false" ht="28" hidden="false" customHeight="true" outlineLevel="0" collapsed="false">
      <c r="A2376" s="11" t="s">
        <v>1111</v>
      </c>
      <c r="B2376" s="11" t="s">
        <v>1111</v>
      </c>
      <c r="C2376" s="11" t="s">
        <v>1111</v>
      </c>
      <c r="D2376" s="11" t="s">
        <v>1111</v>
      </c>
      <c r="E2376" s="11" t="n">
        <v>53</v>
      </c>
      <c r="F2376" s="11" t="n">
        <v>53</v>
      </c>
      <c r="G2376" s="11" t="n">
        <v>53</v>
      </c>
      <c r="H2376" s="11"/>
      <c r="I2376" s="11"/>
    </row>
    <row r="2377" customFormat="false" ht="28" hidden="false" customHeight="true" outlineLevel="0" collapsed="false">
      <c r="A2377" s="11" t="s">
        <v>233</v>
      </c>
      <c r="B2377" s="11" t="s">
        <v>233</v>
      </c>
      <c r="C2377" s="11" t="s">
        <v>233</v>
      </c>
      <c r="D2377" s="11" t="s">
        <v>233</v>
      </c>
      <c r="E2377" s="11" t="n">
        <v>4.9</v>
      </c>
      <c r="F2377" s="11" t="n">
        <v>4.9</v>
      </c>
      <c r="G2377" s="11" t="n">
        <v>4.9</v>
      </c>
      <c r="H2377" s="11"/>
      <c r="I2377" s="11"/>
    </row>
    <row r="2378" customFormat="false" ht="28" hidden="false" customHeight="true" outlineLevel="0" collapsed="false">
      <c r="A2378" s="11" t="s">
        <v>234</v>
      </c>
      <c r="B2378" s="11" t="s">
        <v>234</v>
      </c>
      <c r="C2378" s="11" t="s">
        <v>234</v>
      </c>
      <c r="D2378" s="11" t="s">
        <v>234</v>
      </c>
      <c r="E2378" s="11" t="s">
        <v>1112</v>
      </c>
      <c r="F2378" s="11" t="s">
        <v>1112</v>
      </c>
      <c r="G2378" s="11" t="s">
        <v>1112</v>
      </c>
      <c r="H2378" s="11"/>
      <c r="I2378" s="11"/>
    </row>
    <row r="2379" customFormat="false" ht="28" hidden="false" customHeight="true" outlineLevel="0" collapsed="false">
      <c r="A2379" s="11" t="s">
        <v>236</v>
      </c>
      <c r="B2379" s="11" t="s">
        <v>236</v>
      </c>
      <c r="C2379" s="11" t="s">
        <v>236</v>
      </c>
      <c r="D2379" s="11" t="s">
        <v>236</v>
      </c>
      <c r="E2379" s="11" t="n">
        <v>3.44</v>
      </c>
      <c r="F2379" s="11" t="n">
        <v>3.44</v>
      </c>
      <c r="G2379" s="11" t="n">
        <v>3.44</v>
      </c>
      <c r="H2379" s="11"/>
      <c r="I2379" s="11"/>
    </row>
    <row r="2380" customFormat="false" ht="28" hidden="false" customHeight="true" outlineLevel="0" collapsed="false">
      <c r="A2380" s="11" t="s">
        <v>237</v>
      </c>
      <c r="B2380" s="11" t="s">
        <v>237</v>
      </c>
      <c r="C2380" s="11" t="s">
        <v>237</v>
      </c>
      <c r="D2380" s="11" t="s">
        <v>237</v>
      </c>
      <c r="E2380" s="11" t="s">
        <v>238</v>
      </c>
      <c r="F2380" s="11" t="s">
        <v>238</v>
      </c>
      <c r="G2380" s="11" t="s">
        <v>238</v>
      </c>
      <c r="H2380" s="11"/>
      <c r="I2380" s="11"/>
    </row>
    <row r="2381" customFormat="false" ht="28" hidden="false" customHeight="true" outlineLevel="0" collapsed="false">
      <c r="A2381" s="11" t="s">
        <v>1113</v>
      </c>
      <c r="B2381" s="11" t="s">
        <v>1113</v>
      </c>
      <c r="C2381" s="11" t="s">
        <v>1113</v>
      </c>
      <c r="D2381" s="11" t="s">
        <v>1113</v>
      </c>
      <c r="E2381" s="11" t="n">
        <v>41</v>
      </c>
      <c r="F2381" s="11" t="n">
        <v>41</v>
      </c>
      <c r="G2381" s="11" t="n">
        <v>41</v>
      </c>
      <c r="H2381" s="11"/>
      <c r="I2381" s="11"/>
    </row>
    <row r="2382" customFormat="false" ht="28" hidden="false" customHeight="true" outlineLevel="0" collapsed="false">
      <c r="A2382" s="11" t="s">
        <v>1114</v>
      </c>
      <c r="B2382" s="11" t="s">
        <v>1114</v>
      </c>
      <c r="C2382" s="11" t="s">
        <v>1114</v>
      </c>
      <c r="D2382" s="11" t="s">
        <v>1114</v>
      </c>
      <c r="E2382" s="11" t="n">
        <v>31.5</v>
      </c>
      <c r="F2382" s="11" t="n">
        <v>31.5</v>
      </c>
      <c r="G2382" s="11" t="n">
        <v>31.5</v>
      </c>
      <c r="H2382" s="11"/>
      <c r="I2382" s="11"/>
    </row>
    <row r="2383" customFormat="false" ht="28" hidden="false" customHeight="true" outlineLevel="0" collapsed="false">
      <c r="A2383" s="11" t="s">
        <v>1115</v>
      </c>
      <c r="B2383" s="11" t="s">
        <v>1115</v>
      </c>
      <c r="C2383" s="11" t="s">
        <v>1115</v>
      </c>
      <c r="D2383" s="11" t="s">
        <v>1115</v>
      </c>
      <c r="E2383" s="11" t="n">
        <v>27</v>
      </c>
      <c r="F2383" s="11" t="n">
        <v>27</v>
      </c>
      <c r="G2383" s="11" t="n">
        <v>27</v>
      </c>
      <c r="H2383" s="11"/>
      <c r="I2383" s="11"/>
    </row>
    <row r="2384" customFormat="false" ht="28" hidden="false" customHeight="true" outlineLevel="0" collapsed="false">
      <c r="A2384" s="11" t="s">
        <v>1116</v>
      </c>
      <c r="B2384" s="11" t="s">
        <v>1116</v>
      </c>
      <c r="C2384" s="11" t="s">
        <v>1116</v>
      </c>
      <c r="D2384" s="11" t="s">
        <v>1116</v>
      </c>
      <c r="E2384" s="11" t="n">
        <v>55</v>
      </c>
      <c r="F2384" s="11" t="n">
        <v>55</v>
      </c>
      <c r="G2384" s="11" t="n">
        <v>55</v>
      </c>
      <c r="H2384" s="11"/>
      <c r="I2384" s="11"/>
    </row>
    <row r="2385" customFormat="false" ht="28" hidden="false" customHeight="true" outlineLevel="0" collapsed="false">
      <c r="A2385" s="11" t="s">
        <v>1117</v>
      </c>
      <c r="B2385" s="11" t="s">
        <v>1117</v>
      </c>
      <c r="C2385" s="11" t="s">
        <v>1117</v>
      </c>
      <c r="D2385" s="11" t="s">
        <v>1117</v>
      </c>
      <c r="E2385" s="11" t="n">
        <v>40</v>
      </c>
      <c r="F2385" s="11" t="n">
        <v>40</v>
      </c>
      <c r="G2385" s="11" t="n">
        <v>40</v>
      </c>
      <c r="H2385" s="11"/>
      <c r="I2385" s="11"/>
    </row>
    <row r="2386" customFormat="false" ht="28" hidden="false" customHeight="true" outlineLevel="0" collapsed="false">
      <c r="A2386" s="11" t="s">
        <v>1118</v>
      </c>
      <c r="B2386" s="11" t="s">
        <v>1118</v>
      </c>
      <c r="C2386" s="11" t="s">
        <v>1118</v>
      </c>
      <c r="D2386" s="11" t="s">
        <v>1118</v>
      </c>
      <c r="E2386" s="11" t="n">
        <v>30.5</v>
      </c>
      <c r="F2386" s="11" t="n">
        <v>30.5</v>
      </c>
      <c r="G2386" s="11" t="n">
        <v>30.5</v>
      </c>
      <c r="H2386" s="11"/>
      <c r="I2386" s="11"/>
    </row>
    <row r="2387" customFormat="false" ht="28" hidden="false" customHeight="true" outlineLevel="0" collapsed="false">
      <c r="A2387" s="11" t="s">
        <v>1119</v>
      </c>
      <c r="B2387" s="11" t="s">
        <v>1119</v>
      </c>
      <c r="C2387" s="11" t="s">
        <v>1119</v>
      </c>
      <c r="D2387" s="11" t="s">
        <v>1119</v>
      </c>
      <c r="E2387" s="11" t="n">
        <v>26</v>
      </c>
      <c r="F2387" s="11" t="n">
        <v>26</v>
      </c>
      <c r="G2387" s="11" t="n">
        <v>26</v>
      </c>
      <c r="H2387" s="11"/>
      <c r="I2387" s="11"/>
    </row>
    <row r="2388" customFormat="false" ht="28" hidden="false" customHeight="true" outlineLevel="0" collapsed="false">
      <c r="A2388" s="11" t="s">
        <v>1120</v>
      </c>
      <c r="B2388" s="11" t="s">
        <v>1120</v>
      </c>
      <c r="C2388" s="11" t="s">
        <v>1120</v>
      </c>
      <c r="D2388" s="11" t="s">
        <v>1120</v>
      </c>
      <c r="E2388" s="11" t="n">
        <v>54</v>
      </c>
      <c r="F2388" s="11" t="n">
        <v>54</v>
      </c>
      <c r="G2388" s="11" t="n">
        <v>54</v>
      </c>
      <c r="H2388" s="11"/>
      <c r="I2388" s="11"/>
    </row>
    <row r="2389" customFormat="false" ht="28" hidden="false" customHeight="true" outlineLevel="0" collapsed="false">
      <c r="A2389" s="11" t="s">
        <v>243</v>
      </c>
      <c r="B2389" s="11" t="s">
        <v>243</v>
      </c>
      <c r="C2389" s="11" t="s">
        <v>243</v>
      </c>
      <c r="D2389" s="11" t="s">
        <v>243</v>
      </c>
      <c r="E2389" s="11" t="n">
        <v>1.5</v>
      </c>
      <c r="F2389" s="11" t="n">
        <v>1.5</v>
      </c>
      <c r="G2389" s="11" t="n">
        <v>1.5</v>
      </c>
      <c r="H2389" s="11"/>
      <c r="I2389" s="11"/>
    </row>
    <row r="2390" customFormat="false" ht="28" hidden="false" customHeight="true" outlineLevel="0" collapsed="false">
      <c r="A2390" s="11" t="s">
        <v>244</v>
      </c>
      <c r="B2390" s="11" t="s">
        <v>244</v>
      </c>
      <c r="C2390" s="11" t="s">
        <v>244</v>
      </c>
      <c r="D2390" s="11" t="s">
        <v>244</v>
      </c>
      <c r="E2390" s="11" t="n">
        <v>25</v>
      </c>
      <c r="F2390" s="11" t="n">
        <v>25</v>
      </c>
      <c r="G2390" s="11" t="n">
        <v>25</v>
      </c>
      <c r="H2390" s="11"/>
      <c r="I2390" s="11"/>
    </row>
    <row r="2391" customFormat="false" ht="28" hidden="false" customHeight="true" outlineLevel="0" collapsed="false">
      <c r="A2391" s="11" t="s">
        <v>245</v>
      </c>
      <c r="B2391" s="11" t="s">
        <v>245</v>
      </c>
      <c r="C2391" s="11" t="s">
        <v>245</v>
      </c>
      <c r="D2391" s="11" t="s">
        <v>245</v>
      </c>
      <c r="E2391" s="11" t="s">
        <v>246</v>
      </c>
      <c r="F2391" s="11" t="s">
        <v>246</v>
      </c>
      <c r="G2391" s="11" t="s">
        <v>246</v>
      </c>
      <c r="H2391" s="11"/>
      <c r="I2391" s="11"/>
    </row>
    <row r="2392" customFormat="false" ht="28" hidden="false" customHeight="true" outlineLevel="0" collapsed="false">
      <c r="A2392" s="11" t="s">
        <v>608</v>
      </c>
      <c r="B2392" s="11" t="s">
        <v>608</v>
      </c>
      <c r="C2392" s="11" t="s">
        <v>608</v>
      </c>
      <c r="D2392" s="11" t="s">
        <v>608</v>
      </c>
      <c r="E2392" s="11" t="s">
        <v>609</v>
      </c>
      <c r="F2392" s="11" t="s">
        <v>609</v>
      </c>
      <c r="G2392" s="11" t="s">
        <v>609</v>
      </c>
      <c r="H2392" s="11"/>
      <c r="I2392" s="11"/>
    </row>
    <row r="2393" customFormat="false" ht="28" hidden="false" customHeight="true" outlineLevel="0" collapsed="false">
      <c r="A2393" s="11" t="s">
        <v>610</v>
      </c>
      <c r="B2393" s="11" t="s">
        <v>610</v>
      </c>
      <c r="C2393" s="11" t="s">
        <v>610</v>
      </c>
      <c r="D2393" s="11" t="s">
        <v>610</v>
      </c>
      <c r="E2393" s="11" t="s">
        <v>1121</v>
      </c>
      <c r="F2393" s="11" t="s">
        <v>1121</v>
      </c>
      <c r="G2393" s="11" t="s">
        <v>1121</v>
      </c>
      <c r="H2393" s="11"/>
      <c r="I2393" s="11"/>
    </row>
    <row r="2394" customFormat="false" ht="27" hidden="false" customHeight="true" outlineLevel="0" collapsed="false">
      <c r="A2394" s="1"/>
      <c r="B2394" s="1"/>
      <c r="C2394" s="1"/>
      <c r="D2394" s="1"/>
      <c r="E2394" s="1"/>
      <c r="F2394" s="1"/>
      <c r="G2394" s="1"/>
      <c r="H2394" s="1"/>
      <c r="I2394" s="1"/>
    </row>
    <row r="2395" customFormat="false" ht="31" hidden="false" customHeight="true" outlineLevel="0" collapsed="false">
      <c r="A2395" s="10" t="s">
        <v>250</v>
      </c>
      <c r="B2395" s="10" t="s">
        <v>250</v>
      </c>
      <c r="C2395" s="10" t="s">
        <v>250</v>
      </c>
      <c r="D2395" s="10" t="s">
        <v>250</v>
      </c>
      <c r="E2395" s="10" t="s">
        <v>250</v>
      </c>
      <c r="F2395" s="10" t="s">
        <v>250</v>
      </c>
      <c r="G2395" s="10" t="s">
        <v>250</v>
      </c>
      <c r="H2395" s="10" t="s">
        <v>250</v>
      </c>
      <c r="I2395" s="3" t="str">
        <f aca="false">HYPERLINK("#'Главная'!A32","На главную")</f>
        <v>На главную</v>
      </c>
    </row>
    <row r="2396" customFormat="false" ht="34" hidden="false" customHeight="true" outlineLevel="0" collapsed="false">
      <c r="A2396" s="12" t="s">
        <v>251</v>
      </c>
      <c r="B2396" s="12" t="s">
        <v>251</v>
      </c>
      <c r="C2396" s="12" t="s">
        <v>251</v>
      </c>
      <c r="D2396" s="12" t="s">
        <v>252</v>
      </c>
      <c r="E2396" s="12" t="s">
        <v>252</v>
      </c>
      <c r="F2396" s="12" t="s">
        <v>252</v>
      </c>
      <c r="G2396" s="12" t="s">
        <v>253</v>
      </c>
      <c r="H2396" s="12" t="s">
        <v>254</v>
      </c>
      <c r="I2396" s="12" t="s">
        <v>254</v>
      </c>
    </row>
    <row r="2397" customFormat="false" ht="53" hidden="false" customHeight="true" outlineLevel="0" collapsed="false">
      <c r="A2397" s="1" t="s">
        <v>255</v>
      </c>
      <c r="B2397" s="1" t="s">
        <v>255</v>
      </c>
      <c r="C2397" s="1" t="s">
        <v>255</v>
      </c>
      <c r="D2397" s="1" t="s">
        <v>256</v>
      </c>
      <c r="E2397" s="1" t="s">
        <v>256</v>
      </c>
      <c r="F2397" s="1" t="s">
        <v>256</v>
      </c>
      <c r="G2397" s="1" t="s">
        <v>612</v>
      </c>
      <c r="H2397" s="1" t="s">
        <v>206</v>
      </c>
      <c r="I2397" s="1" t="s">
        <v>206</v>
      </c>
    </row>
    <row r="2398" customFormat="false" ht="53" hidden="false" customHeight="true" outlineLevel="0" collapsed="false">
      <c r="A2398" s="1" t="s">
        <v>255</v>
      </c>
      <c r="B2398" s="1" t="s">
        <v>255</v>
      </c>
      <c r="C2398" s="1" t="s">
        <v>255</v>
      </c>
      <c r="D2398" s="1" t="s">
        <v>258</v>
      </c>
      <c r="E2398" s="1" t="s">
        <v>258</v>
      </c>
      <c r="F2398" s="1" t="s">
        <v>258</v>
      </c>
      <c r="G2398" s="1" t="s">
        <v>613</v>
      </c>
      <c r="H2398" s="1" t="s">
        <v>206</v>
      </c>
      <c r="I2398" s="1" t="s">
        <v>206</v>
      </c>
    </row>
    <row r="2399" customFormat="false" ht="53" hidden="false" customHeight="true" outlineLevel="0" collapsed="false">
      <c r="A2399" s="1" t="s">
        <v>255</v>
      </c>
      <c r="B2399" s="1" t="s">
        <v>255</v>
      </c>
      <c r="C2399" s="1" t="s">
        <v>255</v>
      </c>
      <c r="D2399" s="1" t="s">
        <v>260</v>
      </c>
      <c r="E2399" s="1" t="s">
        <v>260</v>
      </c>
      <c r="F2399" s="1" t="s">
        <v>260</v>
      </c>
      <c r="G2399" s="1" t="s">
        <v>261</v>
      </c>
      <c r="H2399" s="1" t="s">
        <v>206</v>
      </c>
      <c r="I2399" s="1" t="s">
        <v>206</v>
      </c>
    </row>
    <row r="2400" customFormat="false" ht="53" hidden="false" customHeight="true" outlineLevel="0" collapsed="false">
      <c r="A2400" s="1" t="s">
        <v>262</v>
      </c>
      <c r="B2400" s="1" t="s">
        <v>262</v>
      </c>
      <c r="C2400" s="1" t="s">
        <v>262</v>
      </c>
      <c r="D2400" s="1" t="s">
        <v>256</v>
      </c>
      <c r="E2400" s="1" t="s">
        <v>256</v>
      </c>
      <c r="F2400" s="1" t="s">
        <v>256</v>
      </c>
      <c r="G2400" s="1" t="s">
        <v>614</v>
      </c>
      <c r="H2400" s="1" t="s">
        <v>206</v>
      </c>
      <c r="I2400" s="1" t="s">
        <v>206</v>
      </c>
    </row>
    <row r="2401" customFormat="false" ht="53" hidden="false" customHeight="true" outlineLevel="0" collapsed="false">
      <c r="A2401" s="1" t="s">
        <v>262</v>
      </c>
      <c r="B2401" s="1" t="s">
        <v>262</v>
      </c>
      <c r="C2401" s="1" t="s">
        <v>262</v>
      </c>
      <c r="D2401" s="1" t="s">
        <v>258</v>
      </c>
      <c r="E2401" s="1" t="s">
        <v>258</v>
      </c>
      <c r="F2401" s="1" t="s">
        <v>258</v>
      </c>
      <c r="G2401" s="1" t="s">
        <v>615</v>
      </c>
      <c r="H2401" s="1" t="s">
        <v>206</v>
      </c>
      <c r="I2401" s="1" t="s">
        <v>206</v>
      </c>
    </row>
    <row r="2402" customFormat="false" ht="53" hidden="false" customHeight="true" outlineLevel="0" collapsed="false">
      <c r="A2402" s="1" t="s">
        <v>262</v>
      </c>
      <c r="B2402" s="1" t="s">
        <v>262</v>
      </c>
      <c r="C2402" s="1" t="s">
        <v>262</v>
      </c>
      <c r="D2402" s="1" t="s">
        <v>260</v>
      </c>
      <c r="E2402" s="1" t="s">
        <v>260</v>
      </c>
      <c r="F2402" s="1" t="s">
        <v>260</v>
      </c>
      <c r="G2402" s="1" t="s">
        <v>265</v>
      </c>
      <c r="H2402" s="1" t="s">
        <v>206</v>
      </c>
      <c r="I2402" s="1" t="s">
        <v>206</v>
      </c>
    </row>
    <row r="2403" customFormat="false" ht="53" hidden="false" customHeight="true" outlineLevel="0" collapsed="false">
      <c r="A2403" s="1" t="s">
        <v>266</v>
      </c>
      <c r="B2403" s="1" t="s">
        <v>266</v>
      </c>
      <c r="C2403" s="1" t="s">
        <v>266</v>
      </c>
      <c r="D2403" s="1" t="s">
        <v>256</v>
      </c>
      <c r="E2403" s="1" t="s">
        <v>256</v>
      </c>
      <c r="F2403" s="1" t="s">
        <v>256</v>
      </c>
      <c r="G2403" s="1" t="s">
        <v>616</v>
      </c>
      <c r="H2403" s="1" t="s">
        <v>206</v>
      </c>
      <c r="I2403" s="1" t="s">
        <v>206</v>
      </c>
    </row>
    <row r="2404" customFormat="false" ht="53" hidden="false" customHeight="true" outlineLevel="0" collapsed="false">
      <c r="A2404" s="1" t="s">
        <v>266</v>
      </c>
      <c r="B2404" s="1" t="s">
        <v>266</v>
      </c>
      <c r="C2404" s="1" t="s">
        <v>266</v>
      </c>
      <c r="D2404" s="1" t="s">
        <v>258</v>
      </c>
      <c r="E2404" s="1" t="s">
        <v>258</v>
      </c>
      <c r="F2404" s="1" t="s">
        <v>258</v>
      </c>
      <c r="G2404" s="1" t="s">
        <v>617</v>
      </c>
      <c r="H2404" s="1" t="s">
        <v>206</v>
      </c>
      <c r="I2404" s="1" t="s">
        <v>206</v>
      </c>
    </row>
    <row r="2405" customFormat="false" ht="53" hidden="false" customHeight="true" outlineLevel="0" collapsed="false">
      <c r="A2405" s="1" t="s">
        <v>266</v>
      </c>
      <c r="B2405" s="1" t="s">
        <v>266</v>
      </c>
      <c r="C2405" s="1" t="s">
        <v>266</v>
      </c>
      <c r="D2405" s="1" t="s">
        <v>260</v>
      </c>
      <c r="E2405" s="1" t="s">
        <v>260</v>
      </c>
      <c r="F2405" s="1" t="s">
        <v>260</v>
      </c>
      <c r="G2405" s="1" t="s">
        <v>269</v>
      </c>
      <c r="H2405" s="1" t="s">
        <v>206</v>
      </c>
      <c r="I2405" s="1" t="s">
        <v>206</v>
      </c>
    </row>
    <row r="2406" customFormat="false" ht="53" hidden="false" customHeight="true" outlineLevel="0" collapsed="false">
      <c r="A2406" s="1" t="s">
        <v>270</v>
      </c>
      <c r="B2406" s="1" t="s">
        <v>270</v>
      </c>
      <c r="C2406" s="1" t="s">
        <v>270</v>
      </c>
      <c r="D2406" s="1" t="s">
        <v>256</v>
      </c>
      <c r="E2406" s="1" t="s">
        <v>256</v>
      </c>
      <c r="F2406" s="1" t="s">
        <v>256</v>
      </c>
      <c r="G2406" s="1" t="s">
        <v>614</v>
      </c>
      <c r="H2406" s="1" t="s">
        <v>206</v>
      </c>
      <c r="I2406" s="1" t="s">
        <v>206</v>
      </c>
    </row>
    <row r="2407" customFormat="false" ht="53" hidden="false" customHeight="true" outlineLevel="0" collapsed="false">
      <c r="A2407" s="1" t="s">
        <v>270</v>
      </c>
      <c r="B2407" s="1" t="s">
        <v>270</v>
      </c>
      <c r="C2407" s="1" t="s">
        <v>270</v>
      </c>
      <c r="D2407" s="1" t="s">
        <v>258</v>
      </c>
      <c r="E2407" s="1" t="s">
        <v>258</v>
      </c>
      <c r="F2407" s="1" t="s">
        <v>258</v>
      </c>
      <c r="G2407" s="1" t="s">
        <v>618</v>
      </c>
      <c r="H2407" s="1" t="s">
        <v>206</v>
      </c>
      <c r="I2407" s="1" t="s">
        <v>206</v>
      </c>
    </row>
    <row r="2408" customFormat="false" ht="53" hidden="false" customHeight="true" outlineLevel="0" collapsed="false">
      <c r="A2408" s="1" t="s">
        <v>270</v>
      </c>
      <c r="B2408" s="1" t="s">
        <v>270</v>
      </c>
      <c r="C2408" s="1" t="s">
        <v>270</v>
      </c>
      <c r="D2408" s="1" t="s">
        <v>260</v>
      </c>
      <c r="E2408" s="1" t="s">
        <v>260</v>
      </c>
      <c r="F2408" s="1" t="s">
        <v>260</v>
      </c>
      <c r="G2408" s="1" t="s">
        <v>273</v>
      </c>
      <c r="H2408" s="1" t="s">
        <v>206</v>
      </c>
      <c r="I2408" s="1" t="s">
        <v>206</v>
      </c>
    </row>
    <row r="2409" customFormat="false" ht="53" hidden="false" customHeight="true" outlineLevel="0" collapsed="false">
      <c r="A2409" s="1" t="s">
        <v>274</v>
      </c>
      <c r="B2409" s="1" t="s">
        <v>274</v>
      </c>
      <c r="C2409" s="1" t="s">
        <v>274</v>
      </c>
      <c r="D2409" s="1" t="s">
        <v>256</v>
      </c>
      <c r="E2409" s="1" t="s">
        <v>256</v>
      </c>
      <c r="F2409" s="1" t="s">
        <v>256</v>
      </c>
      <c r="G2409" s="1" t="s">
        <v>619</v>
      </c>
      <c r="H2409" s="1" t="s">
        <v>206</v>
      </c>
      <c r="I2409" s="1" t="s">
        <v>206</v>
      </c>
    </row>
    <row r="2410" customFormat="false" ht="53" hidden="false" customHeight="true" outlineLevel="0" collapsed="false">
      <c r="A2410" s="1" t="s">
        <v>274</v>
      </c>
      <c r="B2410" s="1" t="s">
        <v>274</v>
      </c>
      <c r="C2410" s="1" t="s">
        <v>274</v>
      </c>
      <c r="D2410" s="1" t="s">
        <v>258</v>
      </c>
      <c r="E2410" s="1" t="s">
        <v>258</v>
      </c>
      <c r="F2410" s="1" t="s">
        <v>258</v>
      </c>
      <c r="G2410" s="1" t="s">
        <v>620</v>
      </c>
      <c r="H2410" s="1" t="s">
        <v>206</v>
      </c>
      <c r="I2410" s="1" t="s">
        <v>206</v>
      </c>
    </row>
    <row r="2411" customFormat="false" ht="53" hidden="false" customHeight="true" outlineLevel="0" collapsed="false">
      <c r="A2411" s="1" t="s">
        <v>274</v>
      </c>
      <c r="B2411" s="1" t="s">
        <v>274</v>
      </c>
      <c r="C2411" s="1" t="s">
        <v>274</v>
      </c>
      <c r="D2411" s="1" t="s">
        <v>260</v>
      </c>
      <c r="E2411" s="1" t="s">
        <v>260</v>
      </c>
      <c r="F2411" s="1" t="s">
        <v>260</v>
      </c>
      <c r="G2411" s="1" t="s">
        <v>277</v>
      </c>
      <c r="H2411" s="1" t="s">
        <v>206</v>
      </c>
      <c r="I2411" s="1" t="s">
        <v>206</v>
      </c>
    </row>
    <row r="2412" customFormat="false" ht="53" hidden="false" customHeight="true" outlineLevel="0" collapsed="false">
      <c r="A2412" s="1" t="s">
        <v>278</v>
      </c>
      <c r="B2412" s="1" t="s">
        <v>278</v>
      </c>
      <c r="C2412" s="1" t="s">
        <v>278</v>
      </c>
      <c r="D2412" s="1" t="s">
        <v>256</v>
      </c>
      <c r="E2412" s="1" t="s">
        <v>256</v>
      </c>
      <c r="F2412" s="1" t="s">
        <v>256</v>
      </c>
      <c r="G2412" s="1" t="s">
        <v>621</v>
      </c>
      <c r="H2412" s="1" t="s">
        <v>206</v>
      </c>
      <c r="I2412" s="1" t="s">
        <v>206</v>
      </c>
    </row>
    <row r="2413" customFormat="false" ht="53" hidden="false" customHeight="true" outlineLevel="0" collapsed="false">
      <c r="A2413" s="1" t="s">
        <v>278</v>
      </c>
      <c r="B2413" s="1" t="s">
        <v>278</v>
      </c>
      <c r="C2413" s="1" t="s">
        <v>278</v>
      </c>
      <c r="D2413" s="1" t="s">
        <v>258</v>
      </c>
      <c r="E2413" s="1" t="s">
        <v>258</v>
      </c>
      <c r="F2413" s="1" t="s">
        <v>258</v>
      </c>
      <c r="G2413" s="1" t="s">
        <v>622</v>
      </c>
      <c r="H2413" s="1" t="s">
        <v>206</v>
      </c>
      <c r="I2413" s="1" t="s">
        <v>206</v>
      </c>
    </row>
    <row r="2414" customFormat="false" ht="53" hidden="false" customHeight="true" outlineLevel="0" collapsed="false">
      <c r="A2414" s="1" t="s">
        <v>278</v>
      </c>
      <c r="B2414" s="1" t="s">
        <v>278</v>
      </c>
      <c r="C2414" s="1" t="s">
        <v>278</v>
      </c>
      <c r="D2414" s="1" t="s">
        <v>260</v>
      </c>
      <c r="E2414" s="1" t="s">
        <v>260</v>
      </c>
      <c r="F2414" s="1" t="s">
        <v>260</v>
      </c>
      <c r="G2414" s="1" t="s">
        <v>281</v>
      </c>
      <c r="H2414" s="1" t="s">
        <v>206</v>
      </c>
      <c r="I2414" s="1" t="s">
        <v>206</v>
      </c>
    </row>
    <row r="2415" customFormat="false" ht="53" hidden="false" customHeight="true" outlineLevel="0" collapsed="false">
      <c r="A2415" s="1" t="s">
        <v>282</v>
      </c>
      <c r="B2415" s="1" t="s">
        <v>282</v>
      </c>
      <c r="C2415" s="1" t="s">
        <v>282</v>
      </c>
      <c r="D2415" s="1" t="s">
        <v>256</v>
      </c>
      <c r="E2415" s="1" t="s">
        <v>256</v>
      </c>
      <c r="F2415" s="1" t="s">
        <v>256</v>
      </c>
      <c r="G2415" s="1" t="s">
        <v>623</v>
      </c>
      <c r="H2415" s="1" t="s">
        <v>206</v>
      </c>
      <c r="I2415" s="1" t="s">
        <v>206</v>
      </c>
    </row>
    <row r="2416" customFormat="false" ht="53" hidden="false" customHeight="true" outlineLevel="0" collapsed="false">
      <c r="A2416" s="1" t="s">
        <v>282</v>
      </c>
      <c r="B2416" s="1" t="s">
        <v>282</v>
      </c>
      <c r="C2416" s="1" t="s">
        <v>282</v>
      </c>
      <c r="D2416" s="1" t="s">
        <v>258</v>
      </c>
      <c r="E2416" s="1" t="s">
        <v>258</v>
      </c>
      <c r="F2416" s="1" t="s">
        <v>258</v>
      </c>
      <c r="G2416" s="1" t="s">
        <v>624</v>
      </c>
      <c r="H2416" s="1" t="s">
        <v>206</v>
      </c>
      <c r="I2416" s="1" t="s">
        <v>206</v>
      </c>
    </row>
    <row r="2417" customFormat="false" ht="53" hidden="false" customHeight="true" outlineLevel="0" collapsed="false">
      <c r="A2417" s="1" t="s">
        <v>282</v>
      </c>
      <c r="B2417" s="1" t="s">
        <v>282</v>
      </c>
      <c r="C2417" s="1" t="s">
        <v>282</v>
      </c>
      <c r="D2417" s="1" t="s">
        <v>260</v>
      </c>
      <c r="E2417" s="1" t="s">
        <v>260</v>
      </c>
      <c r="F2417" s="1" t="s">
        <v>260</v>
      </c>
      <c r="G2417" s="1" t="s">
        <v>285</v>
      </c>
      <c r="H2417" s="1" t="s">
        <v>206</v>
      </c>
      <c r="I2417" s="1" t="s">
        <v>206</v>
      </c>
    </row>
    <row r="2418" customFormat="false" ht="53" hidden="false" customHeight="true" outlineLevel="0" collapsed="false">
      <c r="A2418" s="1" t="s">
        <v>286</v>
      </c>
      <c r="B2418" s="1" t="s">
        <v>286</v>
      </c>
      <c r="C2418" s="1" t="s">
        <v>286</v>
      </c>
      <c r="D2418" s="1" t="s">
        <v>256</v>
      </c>
      <c r="E2418" s="1" t="s">
        <v>256</v>
      </c>
      <c r="F2418" s="1" t="s">
        <v>256</v>
      </c>
      <c r="G2418" s="1" t="s">
        <v>625</v>
      </c>
      <c r="H2418" s="1" t="s">
        <v>206</v>
      </c>
      <c r="I2418" s="1" t="s">
        <v>206</v>
      </c>
    </row>
    <row r="2419" customFormat="false" ht="53" hidden="false" customHeight="true" outlineLevel="0" collapsed="false">
      <c r="A2419" s="1" t="s">
        <v>286</v>
      </c>
      <c r="B2419" s="1" t="s">
        <v>286</v>
      </c>
      <c r="C2419" s="1" t="s">
        <v>286</v>
      </c>
      <c r="D2419" s="1" t="s">
        <v>258</v>
      </c>
      <c r="E2419" s="1" t="s">
        <v>258</v>
      </c>
      <c r="F2419" s="1" t="s">
        <v>258</v>
      </c>
      <c r="G2419" s="1" t="s">
        <v>626</v>
      </c>
      <c r="H2419" s="1" t="s">
        <v>206</v>
      </c>
      <c r="I2419" s="1" t="s">
        <v>206</v>
      </c>
    </row>
    <row r="2420" customFormat="false" ht="53" hidden="false" customHeight="true" outlineLevel="0" collapsed="false">
      <c r="A2420" s="1" t="s">
        <v>286</v>
      </c>
      <c r="B2420" s="1" t="s">
        <v>286</v>
      </c>
      <c r="C2420" s="1" t="s">
        <v>286</v>
      </c>
      <c r="D2420" s="1" t="s">
        <v>260</v>
      </c>
      <c r="E2420" s="1" t="s">
        <v>260</v>
      </c>
      <c r="F2420" s="1" t="s">
        <v>260</v>
      </c>
      <c r="G2420" s="1" t="s">
        <v>289</v>
      </c>
      <c r="H2420" s="1" t="s">
        <v>206</v>
      </c>
      <c r="I2420" s="1" t="s">
        <v>206</v>
      </c>
    </row>
    <row r="2421" customFormat="false" ht="53" hidden="false" customHeight="true" outlineLevel="0" collapsed="false">
      <c r="A2421" s="1" t="s">
        <v>290</v>
      </c>
      <c r="B2421" s="1" t="s">
        <v>290</v>
      </c>
      <c r="C2421" s="1" t="s">
        <v>290</v>
      </c>
      <c r="D2421" s="1" t="s">
        <v>256</v>
      </c>
      <c r="E2421" s="1" t="s">
        <v>256</v>
      </c>
      <c r="F2421" s="1" t="s">
        <v>256</v>
      </c>
      <c r="G2421" s="1" t="s">
        <v>627</v>
      </c>
      <c r="H2421" s="1" t="s">
        <v>206</v>
      </c>
      <c r="I2421" s="1" t="s">
        <v>206</v>
      </c>
    </row>
    <row r="2422" customFormat="false" ht="53" hidden="false" customHeight="true" outlineLevel="0" collapsed="false">
      <c r="A2422" s="1" t="s">
        <v>290</v>
      </c>
      <c r="B2422" s="1" t="s">
        <v>290</v>
      </c>
      <c r="C2422" s="1" t="s">
        <v>290</v>
      </c>
      <c r="D2422" s="1" t="s">
        <v>292</v>
      </c>
      <c r="E2422" s="1" t="s">
        <v>292</v>
      </c>
      <c r="F2422" s="1" t="s">
        <v>292</v>
      </c>
      <c r="G2422" s="1" t="s">
        <v>628</v>
      </c>
      <c r="H2422" s="1" t="s">
        <v>206</v>
      </c>
      <c r="I2422" s="1" t="s">
        <v>206</v>
      </c>
    </row>
    <row r="2423" customFormat="false" ht="53" hidden="false" customHeight="true" outlineLevel="0" collapsed="false">
      <c r="A2423" s="1" t="s">
        <v>290</v>
      </c>
      <c r="B2423" s="1" t="s">
        <v>290</v>
      </c>
      <c r="C2423" s="1" t="s">
        <v>290</v>
      </c>
      <c r="D2423" s="1" t="s">
        <v>294</v>
      </c>
      <c r="E2423" s="1" t="s">
        <v>294</v>
      </c>
      <c r="F2423" s="1" t="s">
        <v>294</v>
      </c>
      <c r="G2423" s="1" t="s">
        <v>629</v>
      </c>
      <c r="H2423" s="1" t="s">
        <v>206</v>
      </c>
      <c r="I2423" s="1" t="s">
        <v>206</v>
      </c>
    </row>
    <row r="2424" customFormat="false" ht="53" hidden="false" customHeight="true" outlineLevel="0" collapsed="false">
      <c r="A2424" s="1" t="s">
        <v>296</v>
      </c>
      <c r="B2424" s="1" t="s">
        <v>296</v>
      </c>
      <c r="C2424" s="1" t="s">
        <v>296</v>
      </c>
      <c r="D2424" s="1" t="s">
        <v>256</v>
      </c>
      <c r="E2424" s="1" t="s">
        <v>256</v>
      </c>
      <c r="F2424" s="1" t="s">
        <v>256</v>
      </c>
      <c r="G2424" s="1" t="s">
        <v>630</v>
      </c>
      <c r="H2424" s="1" t="s">
        <v>206</v>
      </c>
      <c r="I2424" s="1" t="s">
        <v>206</v>
      </c>
    </row>
    <row r="2425" customFormat="false" ht="53" hidden="false" customHeight="true" outlineLevel="0" collapsed="false">
      <c r="A2425" s="1" t="s">
        <v>296</v>
      </c>
      <c r="B2425" s="1" t="s">
        <v>296</v>
      </c>
      <c r="C2425" s="1" t="s">
        <v>296</v>
      </c>
      <c r="D2425" s="1" t="s">
        <v>258</v>
      </c>
      <c r="E2425" s="1" t="s">
        <v>258</v>
      </c>
      <c r="F2425" s="1" t="s">
        <v>258</v>
      </c>
      <c r="G2425" s="1" t="s">
        <v>631</v>
      </c>
      <c r="H2425" s="1" t="s">
        <v>206</v>
      </c>
      <c r="I2425" s="1" t="s">
        <v>206</v>
      </c>
    </row>
    <row r="2426" customFormat="false" ht="53" hidden="false" customHeight="true" outlineLevel="0" collapsed="false">
      <c r="A2426" s="1" t="s">
        <v>296</v>
      </c>
      <c r="B2426" s="1" t="s">
        <v>296</v>
      </c>
      <c r="C2426" s="1" t="s">
        <v>296</v>
      </c>
      <c r="D2426" s="1" t="s">
        <v>260</v>
      </c>
      <c r="E2426" s="1" t="s">
        <v>260</v>
      </c>
      <c r="F2426" s="1" t="s">
        <v>260</v>
      </c>
      <c r="G2426" s="1" t="s">
        <v>632</v>
      </c>
      <c r="H2426" s="1" t="s">
        <v>206</v>
      </c>
      <c r="I2426" s="1" t="s">
        <v>206</v>
      </c>
    </row>
    <row r="2427" customFormat="false" ht="53" hidden="false" customHeight="true" outlineLevel="0" collapsed="false">
      <c r="A2427" s="1" t="s">
        <v>300</v>
      </c>
      <c r="B2427" s="1" t="s">
        <v>300</v>
      </c>
      <c r="C2427" s="1" t="s">
        <v>300</v>
      </c>
      <c r="D2427" s="1" t="s">
        <v>256</v>
      </c>
      <c r="E2427" s="1" t="s">
        <v>256</v>
      </c>
      <c r="F2427" s="1" t="s">
        <v>256</v>
      </c>
      <c r="G2427" s="1" t="s">
        <v>633</v>
      </c>
      <c r="H2427" s="1" t="s">
        <v>206</v>
      </c>
      <c r="I2427" s="1" t="s">
        <v>206</v>
      </c>
    </row>
    <row r="2428" customFormat="false" ht="53" hidden="false" customHeight="true" outlineLevel="0" collapsed="false">
      <c r="A2428" s="1" t="s">
        <v>300</v>
      </c>
      <c r="B2428" s="1" t="s">
        <v>300</v>
      </c>
      <c r="C2428" s="1" t="s">
        <v>300</v>
      </c>
      <c r="D2428" s="1" t="s">
        <v>258</v>
      </c>
      <c r="E2428" s="1" t="s">
        <v>258</v>
      </c>
      <c r="F2428" s="1" t="s">
        <v>258</v>
      </c>
      <c r="G2428" s="1" t="s">
        <v>634</v>
      </c>
      <c r="H2428" s="1" t="s">
        <v>206</v>
      </c>
      <c r="I2428" s="1" t="s">
        <v>206</v>
      </c>
    </row>
    <row r="2429" customFormat="false" ht="53" hidden="false" customHeight="true" outlineLevel="0" collapsed="false">
      <c r="A2429" s="1" t="s">
        <v>300</v>
      </c>
      <c r="B2429" s="1" t="s">
        <v>300</v>
      </c>
      <c r="C2429" s="1" t="s">
        <v>300</v>
      </c>
      <c r="D2429" s="1" t="s">
        <v>260</v>
      </c>
      <c r="E2429" s="1" t="s">
        <v>260</v>
      </c>
      <c r="F2429" s="1" t="s">
        <v>260</v>
      </c>
      <c r="G2429" s="1" t="s">
        <v>635</v>
      </c>
      <c r="H2429" s="1" t="s">
        <v>206</v>
      </c>
      <c r="I2429" s="1" t="s">
        <v>206</v>
      </c>
    </row>
    <row r="2430" customFormat="false" ht="27" hidden="false" customHeight="true" outlineLevel="0" collapsed="false">
      <c r="A2430" s="1"/>
      <c r="B2430" s="1"/>
      <c r="C2430" s="1"/>
      <c r="D2430" s="1"/>
      <c r="E2430" s="1"/>
      <c r="F2430" s="1"/>
      <c r="G2430" s="1"/>
      <c r="H2430" s="1"/>
      <c r="I2430" s="1"/>
    </row>
    <row r="2431" customFormat="false" ht="31" hidden="false" customHeight="true" outlineLevel="0" collapsed="false">
      <c r="A2431" s="10" t="s">
        <v>304</v>
      </c>
      <c r="B2431" s="10" t="s">
        <v>304</v>
      </c>
      <c r="C2431" s="10" t="s">
        <v>304</v>
      </c>
      <c r="D2431" s="10" t="s">
        <v>304</v>
      </c>
      <c r="E2431" s="10" t="s">
        <v>304</v>
      </c>
      <c r="F2431" s="10" t="s">
        <v>304</v>
      </c>
      <c r="G2431" s="10" t="s">
        <v>304</v>
      </c>
      <c r="H2431" s="10" t="s">
        <v>304</v>
      </c>
      <c r="I2431" s="1"/>
    </row>
    <row r="2432" customFormat="false" ht="28" hidden="false" customHeight="true" outlineLevel="0" collapsed="false">
      <c r="A2432" s="4" t="s">
        <v>305</v>
      </c>
      <c r="B2432" s="4" t="s">
        <v>305</v>
      </c>
      <c r="C2432" s="4" t="s">
        <v>305</v>
      </c>
      <c r="D2432" s="4" t="s">
        <v>305</v>
      </c>
      <c r="E2432" s="4" t="s">
        <v>305</v>
      </c>
      <c r="F2432" s="4" t="s">
        <v>305</v>
      </c>
      <c r="G2432" s="4" t="s">
        <v>305</v>
      </c>
      <c r="H2432" s="4" t="s">
        <v>305</v>
      </c>
      <c r="I2432" s="4" t="s">
        <v>305</v>
      </c>
    </row>
    <row r="2433" customFormat="false" ht="27" hidden="false" customHeight="true" outlineLevel="0" collapsed="false">
      <c r="A2433" s="1"/>
      <c r="B2433" s="1"/>
      <c r="C2433" s="1"/>
      <c r="D2433" s="1"/>
      <c r="E2433" s="1"/>
      <c r="F2433" s="1"/>
      <c r="G2433" s="1"/>
      <c r="H2433" s="1"/>
      <c r="I2433" s="1"/>
    </row>
    <row r="2434" customFormat="false" ht="27" hidden="false" customHeight="true" outlineLevel="0" collapsed="false">
      <c r="A2434" s="1"/>
      <c r="B2434" s="1"/>
      <c r="C2434" s="1"/>
      <c r="D2434" s="1"/>
      <c r="E2434" s="1"/>
      <c r="F2434" s="1"/>
      <c r="G2434" s="1"/>
      <c r="H2434" s="1"/>
      <c r="I2434" s="1"/>
    </row>
    <row r="2435" customFormat="false" ht="27" hidden="false" customHeight="true" outlineLevel="0" collapsed="false">
      <c r="A2435" s="1"/>
      <c r="B2435" s="1"/>
      <c r="C2435" s="1"/>
      <c r="D2435" s="1"/>
      <c r="E2435" s="1"/>
      <c r="F2435" s="1"/>
      <c r="G2435" s="1"/>
      <c r="H2435" s="1"/>
      <c r="I2435" s="1"/>
    </row>
    <row r="2436" customFormat="false" ht="35" hidden="false" customHeight="true" outlineLevel="0" collapsed="false">
      <c r="A2436" s="2" t="s">
        <v>1122</v>
      </c>
      <c r="B2436" s="2" t="s">
        <v>1122</v>
      </c>
      <c r="C2436" s="2" t="s">
        <v>1122</v>
      </c>
      <c r="D2436" s="2" t="s">
        <v>1122</v>
      </c>
      <c r="E2436" s="2" t="s">
        <v>1122</v>
      </c>
      <c r="F2436" s="2" t="s">
        <v>1122</v>
      </c>
      <c r="G2436" s="2" t="s">
        <v>1122</v>
      </c>
      <c r="H2436" s="2" t="s">
        <v>1122</v>
      </c>
      <c r="I2436" s="3" t="str">
        <f aca="false">HYPERLINK("#'Главная'!A33","На главную")</f>
        <v>На главную</v>
      </c>
    </row>
    <row r="2437" customFormat="false" ht="28" hidden="false" customHeight="true" outlineLevel="0" collapsed="false">
      <c r="A2437" s="4" t="s">
        <v>206</v>
      </c>
      <c r="B2437" s="4" t="s">
        <v>206</v>
      </c>
      <c r="C2437" s="4" t="s">
        <v>206</v>
      </c>
      <c r="D2437" s="4" t="s">
        <v>206</v>
      </c>
      <c r="E2437" s="4" t="s">
        <v>206</v>
      </c>
      <c r="F2437" s="4" t="s">
        <v>206</v>
      </c>
      <c r="G2437" s="4" t="s">
        <v>206</v>
      </c>
      <c r="H2437" s="4" t="s">
        <v>206</v>
      </c>
      <c r="I2437" s="4" t="s">
        <v>206</v>
      </c>
    </row>
    <row r="2438" customFormat="false" ht="27" hidden="false" customHeight="true" outlineLevel="0" collapsed="false">
      <c r="A2438" s="3" t="str">
        <f aca="false">HYPERLINK("#'Главная'!A33","Список моделей")</f>
        <v>Список моделей</v>
      </c>
      <c r="B2438" s="1"/>
      <c r="C2438" s="3" t="str">
        <f aca="false">HYPERLINK("#'Данные моделей'!A2439","Характеристики")</f>
        <v>Характеристики</v>
      </c>
      <c r="D2438" s="1"/>
      <c r="E2438" s="1"/>
      <c r="F2438" s="3" t="str">
        <f aca="false">HYPERLINK("#'Данные моделей'!A2485","Рабочие точки")</f>
        <v>Рабочие точки</v>
      </c>
      <c r="G2438" s="1"/>
      <c r="H2438" s="3" t="str">
        <f aca="false">HYPERLINK("#'Данные моделей'!A2521","Карты")</f>
        <v>Карты</v>
      </c>
      <c r="I2438" s="1"/>
    </row>
    <row r="2439" customFormat="false" ht="31" hidden="false" customHeight="true" outlineLevel="0" collapsed="false">
      <c r="A2439" s="10" t="s">
        <v>9</v>
      </c>
      <c r="B2439" s="10" t="s">
        <v>9</v>
      </c>
      <c r="C2439" s="10" t="s">
        <v>9</v>
      </c>
      <c r="D2439" s="10" t="s">
        <v>9</v>
      </c>
      <c r="E2439" s="10" t="s">
        <v>9</v>
      </c>
      <c r="F2439" s="10" t="s">
        <v>9</v>
      </c>
      <c r="G2439" s="10" t="s">
        <v>9</v>
      </c>
      <c r="H2439" s="10" t="s">
        <v>9</v>
      </c>
      <c r="I2439" s="1"/>
    </row>
    <row r="2440" customFormat="false" ht="28" hidden="false" customHeight="true" outlineLevel="0" collapsed="false">
      <c r="A2440" s="11" t="s">
        <v>207</v>
      </c>
      <c r="B2440" s="11" t="s">
        <v>207</v>
      </c>
      <c r="C2440" s="11" t="s">
        <v>207</v>
      </c>
      <c r="D2440" s="11" t="s">
        <v>207</v>
      </c>
      <c r="E2440" s="11" t="s">
        <v>1099</v>
      </c>
      <c r="F2440" s="11" t="s">
        <v>1099</v>
      </c>
      <c r="G2440" s="11" t="s">
        <v>1099</v>
      </c>
      <c r="H2440" s="11"/>
      <c r="I2440" s="11"/>
    </row>
    <row r="2441" customFormat="false" ht="28" hidden="false" customHeight="true" outlineLevel="0" collapsed="false">
      <c r="A2441" s="11" t="s">
        <v>8</v>
      </c>
      <c r="B2441" s="11" t="s">
        <v>8</v>
      </c>
      <c r="C2441" s="11" t="s">
        <v>8</v>
      </c>
      <c r="D2441" s="11" t="s">
        <v>8</v>
      </c>
      <c r="E2441" s="11" t="s">
        <v>16</v>
      </c>
      <c r="F2441" s="11" t="s">
        <v>16</v>
      </c>
      <c r="G2441" s="11" t="s">
        <v>16</v>
      </c>
      <c r="H2441" s="11"/>
      <c r="I2441" s="11"/>
    </row>
    <row r="2442" customFormat="false" ht="28" hidden="false" customHeight="true" outlineLevel="0" collapsed="false">
      <c r="A2442" s="11" t="s">
        <v>209</v>
      </c>
      <c r="B2442" s="11" t="s">
        <v>209</v>
      </c>
      <c r="C2442" s="11" t="s">
        <v>209</v>
      </c>
      <c r="D2442" s="11" t="s">
        <v>209</v>
      </c>
      <c r="E2442" s="11" t="s">
        <v>1100</v>
      </c>
      <c r="F2442" s="11" t="s">
        <v>1100</v>
      </c>
      <c r="G2442" s="11" t="s">
        <v>1100</v>
      </c>
      <c r="H2442" s="11"/>
      <c r="I2442" s="11"/>
    </row>
    <row r="2443" customFormat="false" ht="28" hidden="false" customHeight="true" outlineLevel="0" collapsed="false">
      <c r="A2443" s="11" t="s">
        <v>211</v>
      </c>
      <c r="B2443" s="11" t="s">
        <v>211</v>
      </c>
      <c r="C2443" s="11" t="s">
        <v>211</v>
      </c>
      <c r="D2443" s="11" t="s">
        <v>211</v>
      </c>
      <c r="E2443" s="11" t="n">
        <v>80</v>
      </c>
      <c r="F2443" s="11" t="n">
        <v>80</v>
      </c>
      <c r="G2443" s="11" t="n">
        <v>80</v>
      </c>
      <c r="H2443" s="11"/>
      <c r="I2443" s="11"/>
    </row>
    <row r="2444" customFormat="false" ht="28" hidden="false" customHeight="true" outlineLevel="0" collapsed="false">
      <c r="A2444" s="11" t="s">
        <v>8</v>
      </c>
      <c r="B2444" s="11" t="s">
        <v>8</v>
      </c>
      <c r="C2444" s="11" t="s">
        <v>8</v>
      </c>
      <c r="D2444" s="11" t="s">
        <v>8</v>
      </c>
      <c r="E2444" s="11" t="s">
        <v>16</v>
      </c>
      <c r="F2444" s="11" t="s">
        <v>16</v>
      </c>
      <c r="G2444" s="11" t="s">
        <v>16</v>
      </c>
      <c r="H2444" s="11"/>
      <c r="I2444" s="11"/>
    </row>
    <row r="2445" customFormat="false" ht="28" hidden="false" customHeight="true" outlineLevel="0" collapsed="false">
      <c r="A2445" s="11" t="s">
        <v>212</v>
      </c>
      <c r="B2445" s="11" t="s">
        <v>212</v>
      </c>
      <c r="C2445" s="11" t="s">
        <v>212</v>
      </c>
      <c r="D2445" s="11" t="s">
        <v>212</v>
      </c>
      <c r="E2445" s="11" t="n">
        <v>4.8</v>
      </c>
      <c r="F2445" s="11" t="n">
        <v>4.8</v>
      </c>
      <c r="G2445" s="11" t="n">
        <v>4.8</v>
      </c>
      <c r="H2445" s="11"/>
      <c r="I2445" s="11"/>
    </row>
    <row r="2446" customFormat="false" ht="28" hidden="false" customHeight="true" outlineLevel="0" collapsed="false">
      <c r="A2446" s="11" t="s">
        <v>213</v>
      </c>
      <c r="B2446" s="11" t="s">
        <v>213</v>
      </c>
      <c r="C2446" s="11" t="s">
        <v>213</v>
      </c>
      <c r="D2446" s="11" t="s">
        <v>213</v>
      </c>
      <c r="E2446" s="11" t="n">
        <v>20</v>
      </c>
      <c r="F2446" s="11" t="n">
        <v>20</v>
      </c>
      <c r="G2446" s="11" t="n">
        <v>20</v>
      </c>
      <c r="H2446" s="11"/>
      <c r="I2446" s="11"/>
    </row>
    <row r="2447" customFormat="false" ht="28" hidden="false" customHeight="true" outlineLevel="0" collapsed="false">
      <c r="A2447" s="11" t="s">
        <v>214</v>
      </c>
      <c r="B2447" s="11" t="s">
        <v>214</v>
      </c>
      <c r="C2447" s="11" t="s">
        <v>214</v>
      </c>
      <c r="D2447" s="11" t="s">
        <v>214</v>
      </c>
      <c r="E2447" s="11" t="s">
        <v>604</v>
      </c>
      <c r="F2447" s="11" t="s">
        <v>604</v>
      </c>
      <c r="G2447" s="11" t="s">
        <v>604</v>
      </c>
      <c r="H2447" s="11"/>
      <c r="I2447" s="11"/>
    </row>
    <row r="2448" customFormat="false" ht="28" hidden="false" customHeight="true" outlineLevel="0" collapsed="false">
      <c r="A2448" s="11" t="s">
        <v>216</v>
      </c>
      <c r="B2448" s="11" t="s">
        <v>216</v>
      </c>
      <c r="C2448" s="11" t="s">
        <v>216</v>
      </c>
      <c r="D2448" s="11" t="s">
        <v>216</v>
      </c>
      <c r="E2448" s="11" t="n">
        <v>1.55</v>
      </c>
      <c r="F2448" s="11" t="n">
        <v>1.55</v>
      </c>
      <c r="G2448" s="11" t="n">
        <v>1.55</v>
      </c>
      <c r="H2448" s="11"/>
      <c r="I2448" s="11"/>
    </row>
    <row r="2449" customFormat="false" ht="28" hidden="false" customHeight="true" outlineLevel="0" collapsed="false">
      <c r="A2449" s="11" t="s">
        <v>217</v>
      </c>
      <c r="B2449" s="11" t="s">
        <v>217</v>
      </c>
      <c r="C2449" s="11" t="s">
        <v>217</v>
      </c>
      <c r="D2449" s="11" t="s">
        <v>217</v>
      </c>
      <c r="E2449" s="11" t="s">
        <v>605</v>
      </c>
      <c r="F2449" s="11" t="s">
        <v>605</v>
      </c>
      <c r="G2449" s="11" t="s">
        <v>605</v>
      </c>
      <c r="H2449" s="11"/>
      <c r="I2449" s="11"/>
    </row>
    <row r="2450" customFormat="false" ht="28" hidden="false" customHeight="true" outlineLevel="0" collapsed="false">
      <c r="A2450" s="11" t="s">
        <v>219</v>
      </c>
      <c r="B2450" s="11" t="s">
        <v>219</v>
      </c>
      <c r="C2450" s="11" t="s">
        <v>219</v>
      </c>
      <c r="D2450" s="11" t="s">
        <v>219</v>
      </c>
      <c r="E2450" s="11" t="s">
        <v>606</v>
      </c>
      <c r="F2450" s="11" t="s">
        <v>606</v>
      </c>
      <c r="G2450" s="11" t="s">
        <v>606</v>
      </c>
      <c r="H2450" s="11"/>
      <c r="I2450" s="11"/>
    </row>
    <row r="2451" customFormat="false" ht="28" hidden="false" customHeight="true" outlineLevel="0" collapsed="false">
      <c r="A2451" s="11" t="s">
        <v>221</v>
      </c>
      <c r="B2451" s="11" t="s">
        <v>221</v>
      </c>
      <c r="C2451" s="11" t="s">
        <v>221</v>
      </c>
      <c r="D2451" s="11" t="s">
        <v>221</v>
      </c>
      <c r="E2451" s="11" t="s">
        <v>1100</v>
      </c>
      <c r="F2451" s="11" t="s">
        <v>1100</v>
      </c>
      <c r="G2451" s="11" t="s">
        <v>1100</v>
      </c>
      <c r="H2451" s="11"/>
      <c r="I2451" s="11"/>
    </row>
    <row r="2452" customFormat="false" ht="28" hidden="false" customHeight="true" outlineLevel="0" collapsed="false">
      <c r="A2452" s="11" t="s">
        <v>222</v>
      </c>
      <c r="B2452" s="11" t="s">
        <v>222</v>
      </c>
      <c r="C2452" s="11" t="s">
        <v>222</v>
      </c>
      <c r="D2452" s="11" t="s">
        <v>222</v>
      </c>
      <c r="E2452" s="11" t="n">
        <v>80</v>
      </c>
      <c r="F2452" s="11" t="n">
        <v>80</v>
      </c>
      <c r="G2452" s="11" t="n">
        <v>80</v>
      </c>
      <c r="H2452" s="11"/>
      <c r="I2452" s="11"/>
    </row>
    <row r="2453" customFormat="false" ht="28" hidden="false" customHeight="true" outlineLevel="0" collapsed="false">
      <c r="A2453" s="11" t="s">
        <v>1101</v>
      </c>
      <c r="B2453" s="11" t="s">
        <v>1101</v>
      </c>
      <c r="C2453" s="11" t="s">
        <v>1101</v>
      </c>
      <c r="D2453" s="11" t="s">
        <v>1101</v>
      </c>
      <c r="E2453" s="11" t="s">
        <v>1102</v>
      </c>
      <c r="F2453" s="11" t="s">
        <v>1102</v>
      </c>
      <c r="G2453" s="11" t="s">
        <v>1102</v>
      </c>
      <c r="H2453" s="11"/>
      <c r="I2453" s="11"/>
    </row>
    <row r="2454" customFormat="false" ht="28" hidden="false" customHeight="true" outlineLevel="0" collapsed="false">
      <c r="A2454" s="11" t="s">
        <v>1103</v>
      </c>
      <c r="B2454" s="11" t="s">
        <v>1103</v>
      </c>
      <c r="C2454" s="11" t="s">
        <v>1103</v>
      </c>
      <c r="D2454" s="11" t="s">
        <v>1103</v>
      </c>
      <c r="E2454" s="11" t="n">
        <v>35</v>
      </c>
      <c r="F2454" s="11" t="n">
        <v>35</v>
      </c>
      <c r="G2454" s="11" t="n">
        <v>35</v>
      </c>
      <c r="H2454" s="11"/>
      <c r="I2454" s="11"/>
    </row>
    <row r="2455" customFormat="false" ht="28" hidden="false" customHeight="true" outlineLevel="0" collapsed="false">
      <c r="A2455" s="11" t="s">
        <v>223</v>
      </c>
      <c r="B2455" s="11" t="s">
        <v>223</v>
      </c>
      <c r="C2455" s="11" t="s">
        <v>223</v>
      </c>
      <c r="D2455" s="11" t="s">
        <v>223</v>
      </c>
      <c r="E2455" s="11" t="n">
        <v>8.96</v>
      </c>
      <c r="F2455" s="11" t="n">
        <v>8.96</v>
      </c>
      <c r="G2455" s="11" t="n">
        <v>8.96</v>
      </c>
      <c r="H2455" s="11"/>
      <c r="I2455" s="11"/>
    </row>
    <row r="2456" customFormat="false" ht="28" hidden="false" customHeight="true" outlineLevel="0" collapsed="false">
      <c r="A2456" s="11" t="s">
        <v>224</v>
      </c>
      <c r="B2456" s="11" t="s">
        <v>224</v>
      </c>
      <c r="C2456" s="11" t="s">
        <v>224</v>
      </c>
      <c r="D2456" s="11" t="s">
        <v>224</v>
      </c>
      <c r="E2456" s="11" t="s">
        <v>637</v>
      </c>
      <c r="F2456" s="11" t="s">
        <v>637</v>
      </c>
      <c r="G2456" s="11" t="s">
        <v>637</v>
      </c>
      <c r="H2456" s="11"/>
      <c r="I2456" s="11"/>
    </row>
    <row r="2457" customFormat="false" ht="28" hidden="false" customHeight="true" outlineLevel="0" collapsed="false">
      <c r="A2457" s="11" t="s">
        <v>226</v>
      </c>
      <c r="B2457" s="11" t="s">
        <v>226</v>
      </c>
      <c r="C2457" s="11" t="s">
        <v>226</v>
      </c>
      <c r="D2457" s="11" t="s">
        <v>226</v>
      </c>
      <c r="E2457" s="11" t="n">
        <v>4.45</v>
      </c>
      <c r="F2457" s="11" t="n">
        <v>4.45</v>
      </c>
      <c r="G2457" s="11" t="n">
        <v>4.45</v>
      </c>
      <c r="H2457" s="11"/>
      <c r="I2457" s="11"/>
    </row>
    <row r="2458" customFormat="false" ht="28" hidden="false" customHeight="true" outlineLevel="0" collapsed="false">
      <c r="A2458" s="11" t="s">
        <v>227</v>
      </c>
      <c r="B2458" s="11" t="s">
        <v>227</v>
      </c>
      <c r="C2458" s="11" t="s">
        <v>227</v>
      </c>
      <c r="D2458" s="11" t="s">
        <v>227</v>
      </c>
      <c r="E2458" s="11" t="s">
        <v>228</v>
      </c>
      <c r="F2458" s="11" t="s">
        <v>228</v>
      </c>
      <c r="G2458" s="11" t="s">
        <v>228</v>
      </c>
      <c r="H2458" s="11"/>
      <c r="I2458" s="11"/>
    </row>
    <row r="2459" customFormat="false" ht="28" hidden="false" customHeight="true" outlineLevel="0" collapsed="false">
      <c r="A2459" s="11" t="s">
        <v>1104</v>
      </c>
      <c r="B2459" s="11" t="s">
        <v>1104</v>
      </c>
      <c r="C2459" s="11" t="s">
        <v>1104</v>
      </c>
      <c r="D2459" s="11" t="s">
        <v>1104</v>
      </c>
      <c r="E2459" s="11" t="n">
        <v>45</v>
      </c>
      <c r="F2459" s="11" t="n">
        <v>45</v>
      </c>
      <c r="G2459" s="11" t="n">
        <v>45</v>
      </c>
      <c r="H2459" s="11"/>
      <c r="I2459" s="11"/>
    </row>
    <row r="2460" customFormat="false" ht="28" hidden="false" customHeight="true" outlineLevel="0" collapsed="false">
      <c r="A2460" s="11" t="s">
        <v>1105</v>
      </c>
      <c r="B2460" s="11" t="s">
        <v>1105</v>
      </c>
      <c r="C2460" s="11" t="s">
        <v>1105</v>
      </c>
      <c r="D2460" s="11" t="s">
        <v>1105</v>
      </c>
      <c r="E2460" s="11" t="n">
        <v>35.5</v>
      </c>
      <c r="F2460" s="11" t="n">
        <v>35.5</v>
      </c>
      <c r="G2460" s="11" t="n">
        <v>35.5</v>
      </c>
      <c r="H2460" s="11"/>
      <c r="I2460" s="11"/>
    </row>
    <row r="2461" customFormat="false" ht="28" hidden="false" customHeight="true" outlineLevel="0" collapsed="false">
      <c r="A2461" s="11" t="s">
        <v>1106</v>
      </c>
      <c r="B2461" s="11" t="s">
        <v>1106</v>
      </c>
      <c r="C2461" s="11" t="s">
        <v>1106</v>
      </c>
      <c r="D2461" s="11" t="s">
        <v>1106</v>
      </c>
      <c r="E2461" s="11" t="n">
        <v>31</v>
      </c>
      <c r="F2461" s="11" t="n">
        <v>31</v>
      </c>
      <c r="G2461" s="11" t="n">
        <v>31</v>
      </c>
      <c r="H2461" s="11"/>
      <c r="I2461" s="11"/>
    </row>
    <row r="2462" customFormat="false" ht="28" hidden="false" customHeight="true" outlineLevel="0" collapsed="false">
      <c r="A2462" s="11" t="s">
        <v>1107</v>
      </c>
      <c r="B2462" s="11" t="s">
        <v>1107</v>
      </c>
      <c r="C2462" s="11" t="s">
        <v>1107</v>
      </c>
      <c r="D2462" s="11" t="s">
        <v>1107</v>
      </c>
      <c r="E2462" s="11" t="n">
        <v>59</v>
      </c>
      <c r="F2462" s="11" t="n">
        <v>59</v>
      </c>
      <c r="G2462" s="11" t="n">
        <v>59</v>
      </c>
      <c r="H2462" s="11"/>
      <c r="I2462" s="11"/>
    </row>
    <row r="2463" customFormat="false" ht="28" hidden="false" customHeight="true" outlineLevel="0" collapsed="false">
      <c r="A2463" s="11" t="s">
        <v>1108</v>
      </c>
      <c r="B2463" s="11" t="s">
        <v>1108</v>
      </c>
      <c r="C2463" s="11" t="s">
        <v>1108</v>
      </c>
      <c r="D2463" s="11" t="s">
        <v>1108</v>
      </c>
      <c r="E2463" s="11" t="n">
        <v>42</v>
      </c>
      <c r="F2463" s="11" t="n">
        <v>42</v>
      </c>
      <c r="G2463" s="11" t="n">
        <v>42</v>
      </c>
      <c r="H2463" s="11"/>
      <c r="I2463" s="11"/>
    </row>
    <row r="2464" customFormat="false" ht="28" hidden="false" customHeight="true" outlineLevel="0" collapsed="false">
      <c r="A2464" s="11" t="s">
        <v>1109</v>
      </c>
      <c r="B2464" s="11" t="s">
        <v>1109</v>
      </c>
      <c r="C2464" s="11" t="s">
        <v>1109</v>
      </c>
      <c r="D2464" s="11" t="s">
        <v>1109</v>
      </c>
      <c r="E2464" s="11" t="n">
        <v>32.5</v>
      </c>
      <c r="F2464" s="11" t="n">
        <v>32.5</v>
      </c>
      <c r="G2464" s="11" t="n">
        <v>32.5</v>
      </c>
      <c r="H2464" s="11"/>
      <c r="I2464" s="11"/>
    </row>
    <row r="2465" customFormat="false" ht="28" hidden="false" customHeight="true" outlineLevel="0" collapsed="false">
      <c r="A2465" s="11" t="s">
        <v>1110</v>
      </c>
      <c r="B2465" s="11" t="s">
        <v>1110</v>
      </c>
      <c r="C2465" s="11" t="s">
        <v>1110</v>
      </c>
      <c r="D2465" s="11" t="s">
        <v>1110</v>
      </c>
      <c r="E2465" s="11" t="n">
        <v>28</v>
      </c>
      <c r="F2465" s="11" t="n">
        <v>28</v>
      </c>
      <c r="G2465" s="11" t="n">
        <v>28</v>
      </c>
      <c r="H2465" s="11"/>
      <c r="I2465" s="11"/>
    </row>
    <row r="2466" customFormat="false" ht="28" hidden="false" customHeight="true" outlineLevel="0" collapsed="false">
      <c r="A2466" s="11" t="s">
        <v>1111</v>
      </c>
      <c r="B2466" s="11" t="s">
        <v>1111</v>
      </c>
      <c r="C2466" s="11" t="s">
        <v>1111</v>
      </c>
      <c r="D2466" s="11" t="s">
        <v>1111</v>
      </c>
      <c r="E2466" s="11" t="n">
        <v>56</v>
      </c>
      <c r="F2466" s="11" t="n">
        <v>56</v>
      </c>
      <c r="G2466" s="11" t="n">
        <v>56</v>
      </c>
      <c r="H2466" s="11"/>
      <c r="I2466" s="11"/>
    </row>
    <row r="2467" customFormat="false" ht="28" hidden="false" customHeight="true" outlineLevel="0" collapsed="false">
      <c r="A2467" s="11" t="s">
        <v>233</v>
      </c>
      <c r="B2467" s="11" t="s">
        <v>233</v>
      </c>
      <c r="C2467" s="11" t="s">
        <v>233</v>
      </c>
      <c r="D2467" s="11" t="s">
        <v>233</v>
      </c>
      <c r="E2467" s="11" t="n">
        <v>7.16</v>
      </c>
      <c r="F2467" s="11" t="n">
        <v>7.16</v>
      </c>
      <c r="G2467" s="11" t="n">
        <v>7.16</v>
      </c>
      <c r="H2467" s="11"/>
      <c r="I2467" s="11"/>
    </row>
    <row r="2468" customFormat="false" ht="28" hidden="false" customHeight="true" outlineLevel="0" collapsed="false">
      <c r="A2468" s="11" t="s">
        <v>234</v>
      </c>
      <c r="B2468" s="11" t="s">
        <v>234</v>
      </c>
      <c r="C2468" s="11" t="s">
        <v>234</v>
      </c>
      <c r="D2468" s="11" t="s">
        <v>234</v>
      </c>
      <c r="E2468" s="11" t="s">
        <v>950</v>
      </c>
      <c r="F2468" s="11" t="s">
        <v>950</v>
      </c>
      <c r="G2468" s="11" t="s">
        <v>950</v>
      </c>
      <c r="H2468" s="11"/>
      <c r="I2468" s="11"/>
    </row>
    <row r="2469" customFormat="false" ht="28" hidden="false" customHeight="true" outlineLevel="0" collapsed="false">
      <c r="A2469" s="11" t="s">
        <v>236</v>
      </c>
      <c r="B2469" s="11" t="s">
        <v>236</v>
      </c>
      <c r="C2469" s="11" t="s">
        <v>236</v>
      </c>
      <c r="D2469" s="11" t="s">
        <v>236</v>
      </c>
      <c r="E2469" s="11" t="n">
        <v>3.38</v>
      </c>
      <c r="F2469" s="11" t="n">
        <v>3.38</v>
      </c>
      <c r="G2469" s="11" t="n">
        <v>3.38</v>
      </c>
      <c r="H2469" s="11"/>
      <c r="I2469" s="11"/>
    </row>
    <row r="2470" customFormat="false" ht="28" hidden="false" customHeight="true" outlineLevel="0" collapsed="false">
      <c r="A2470" s="11" t="s">
        <v>237</v>
      </c>
      <c r="B2470" s="11" t="s">
        <v>237</v>
      </c>
      <c r="C2470" s="11" t="s">
        <v>237</v>
      </c>
      <c r="D2470" s="11" t="s">
        <v>237</v>
      </c>
      <c r="E2470" s="11" t="s">
        <v>238</v>
      </c>
      <c r="F2470" s="11" t="s">
        <v>238</v>
      </c>
      <c r="G2470" s="11" t="s">
        <v>238</v>
      </c>
      <c r="H2470" s="11"/>
      <c r="I2470" s="11"/>
    </row>
    <row r="2471" customFormat="false" ht="28" hidden="false" customHeight="true" outlineLevel="0" collapsed="false">
      <c r="A2471" s="11" t="s">
        <v>1113</v>
      </c>
      <c r="B2471" s="11" t="s">
        <v>1113</v>
      </c>
      <c r="C2471" s="11" t="s">
        <v>1113</v>
      </c>
      <c r="D2471" s="11" t="s">
        <v>1113</v>
      </c>
      <c r="E2471" s="11" t="n">
        <v>46</v>
      </c>
      <c r="F2471" s="11" t="n">
        <v>46</v>
      </c>
      <c r="G2471" s="11" t="n">
        <v>46</v>
      </c>
      <c r="H2471" s="11"/>
      <c r="I2471" s="11"/>
    </row>
    <row r="2472" customFormat="false" ht="28" hidden="false" customHeight="true" outlineLevel="0" collapsed="false">
      <c r="A2472" s="11" t="s">
        <v>1114</v>
      </c>
      <c r="B2472" s="11" t="s">
        <v>1114</v>
      </c>
      <c r="C2472" s="11" t="s">
        <v>1114</v>
      </c>
      <c r="D2472" s="11" t="s">
        <v>1114</v>
      </c>
      <c r="E2472" s="11" t="n">
        <v>36.5</v>
      </c>
      <c r="F2472" s="11" t="n">
        <v>36.5</v>
      </c>
      <c r="G2472" s="11" t="n">
        <v>36.5</v>
      </c>
      <c r="H2472" s="11"/>
      <c r="I2472" s="11"/>
    </row>
    <row r="2473" customFormat="false" ht="28" hidden="false" customHeight="true" outlineLevel="0" collapsed="false">
      <c r="A2473" s="11" t="s">
        <v>1115</v>
      </c>
      <c r="B2473" s="11" t="s">
        <v>1115</v>
      </c>
      <c r="C2473" s="11" t="s">
        <v>1115</v>
      </c>
      <c r="D2473" s="11" t="s">
        <v>1115</v>
      </c>
      <c r="E2473" s="11" t="n">
        <v>32</v>
      </c>
      <c r="F2473" s="11" t="n">
        <v>32</v>
      </c>
      <c r="G2473" s="11" t="n">
        <v>32</v>
      </c>
      <c r="H2473" s="11"/>
      <c r="I2473" s="11"/>
    </row>
    <row r="2474" customFormat="false" ht="28" hidden="false" customHeight="true" outlineLevel="0" collapsed="false">
      <c r="A2474" s="11" t="s">
        <v>1116</v>
      </c>
      <c r="B2474" s="11" t="s">
        <v>1116</v>
      </c>
      <c r="C2474" s="11" t="s">
        <v>1116</v>
      </c>
      <c r="D2474" s="11" t="s">
        <v>1116</v>
      </c>
      <c r="E2474" s="11" t="n">
        <v>60</v>
      </c>
      <c r="F2474" s="11" t="n">
        <v>60</v>
      </c>
      <c r="G2474" s="11" t="n">
        <v>60</v>
      </c>
      <c r="H2474" s="11"/>
      <c r="I2474" s="11"/>
    </row>
    <row r="2475" customFormat="false" ht="28" hidden="false" customHeight="true" outlineLevel="0" collapsed="false">
      <c r="A2475" s="11" t="s">
        <v>1117</v>
      </c>
      <c r="B2475" s="11" t="s">
        <v>1117</v>
      </c>
      <c r="C2475" s="11" t="s">
        <v>1117</v>
      </c>
      <c r="D2475" s="11" t="s">
        <v>1117</v>
      </c>
      <c r="E2475" s="11" t="n">
        <v>43</v>
      </c>
      <c r="F2475" s="11" t="n">
        <v>43</v>
      </c>
      <c r="G2475" s="11" t="n">
        <v>43</v>
      </c>
      <c r="H2475" s="11"/>
      <c r="I2475" s="11"/>
    </row>
    <row r="2476" customFormat="false" ht="28" hidden="false" customHeight="true" outlineLevel="0" collapsed="false">
      <c r="A2476" s="11" t="s">
        <v>1118</v>
      </c>
      <c r="B2476" s="11" t="s">
        <v>1118</v>
      </c>
      <c r="C2476" s="11" t="s">
        <v>1118</v>
      </c>
      <c r="D2476" s="11" t="s">
        <v>1118</v>
      </c>
      <c r="E2476" s="11" t="n">
        <v>33.5</v>
      </c>
      <c r="F2476" s="11" t="n">
        <v>33.5</v>
      </c>
      <c r="G2476" s="11" t="n">
        <v>33.5</v>
      </c>
      <c r="H2476" s="11"/>
      <c r="I2476" s="11"/>
    </row>
    <row r="2477" customFormat="false" ht="28" hidden="false" customHeight="true" outlineLevel="0" collapsed="false">
      <c r="A2477" s="11" t="s">
        <v>1119</v>
      </c>
      <c r="B2477" s="11" t="s">
        <v>1119</v>
      </c>
      <c r="C2477" s="11" t="s">
        <v>1119</v>
      </c>
      <c r="D2477" s="11" t="s">
        <v>1119</v>
      </c>
      <c r="E2477" s="11" t="n">
        <v>29</v>
      </c>
      <c r="F2477" s="11" t="n">
        <v>29</v>
      </c>
      <c r="G2477" s="11" t="n">
        <v>29</v>
      </c>
      <c r="H2477" s="11"/>
      <c r="I2477" s="11"/>
    </row>
    <row r="2478" customFormat="false" ht="28" hidden="false" customHeight="true" outlineLevel="0" collapsed="false">
      <c r="A2478" s="11" t="s">
        <v>1120</v>
      </c>
      <c r="B2478" s="11" t="s">
        <v>1120</v>
      </c>
      <c r="C2478" s="11" t="s">
        <v>1120</v>
      </c>
      <c r="D2478" s="11" t="s">
        <v>1120</v>
      </c>
      <c r="E2478" s="11" t="n">
        <v>57</v>
      </c>
      <c r="F2478" s="11" t="n">
        <v>57</v>
      </c>
      <c r="G2478" s="11" t="n">
        <v>57</v>
      </c>
      <c r="H2478" s="11"/>
      <c r="I2478" s="11"/>
    </row>
    <row r="2479" customFormat="false" ht="28" hidden="false" customHeight="true" outlineLevel="0" collapsed="false">
      <c r="A2479" s="11" t="s">
        <v>243</v>
      </c>
      <c r="B2479" s="11" t="s">
        <v>243</v>
      </c>
      <c r="C2479" s="11" t="s">
        <v>243</v>
      </c>
      <c r="D2479" s="11" t="s">
        <v>243</v>
      </c>
      <c r="E2479" s="11" t="n">
        <v>2</v>
      </c>
      <c r="F2479" s="11" t="n">
        <v>2</v>
      </c>
      <c r="G2479" s="11" t="n">
        <v>2</v>
      </c>
      <c r="H2479" s="11"/>
      <c r="I2479" s="11"/>
    </row>
    <row r="2480" customFormat="false" ht="28" hidden="false" customHeight="true" outlineLevel="0" collapsed="false">
      <c r="A2480" s="11" t="s">
        <v>244</v>
      </c>
      <c r="B2480" s="11" t="s">
        <v>244</v>
      </c>
      <c r="C2480" s="11" t="s">
        <v>244</v>
      </c>
      <c r="D2480" s="11" t="s">
        <v>244</v>
      </c>
      <c r="E2480" s="11" t="n">
        <v>28</v>
      </c>
      <c r="F2480" s="11" t="n">
        <v>28</v>
      </c>
      <c r="G2480" s="11" t="n">
        <v>28</v>
      </c>
      <c r="H2480" s="11"/>
      <c r="I2480" s="11"/>
    </row>
    <row r="2481" customFormat="false" ht="28" hidden="false" customHeight="true" outlineLevel="0" collapsed="false">
      <c r="A2481" s="11" t="s">
        <v>245</v>
      </c>
      <c r="B2481" s="11" t="s">
        <v>245</v>
      </c>
      <c r="C2481" s="11" t="s">
        <v>245</v>
      </c>
      <c r="D2481" s="11" t="s">
        <v>245</v>
      </c>
      <c r="E2481" s="11" t="s">
        <v>246</v>
      </c>
      <c r="F2481" s="11" t="s">
        <v>246</v>
      </c>
      <c r="G2481" s="11" t="s">
        <v>246</v>
      </c>
      <c r="H2481" s="11"/>
      <c r="I2481" s="11"/>
    </row>
    <row r="2482" customFormat="false" ht="28" hidden="false" customHeight="true" outlineLevel="0" collapsed="false">
      <c r="A2482" s="11" t="s">
        <v>608</v>
      </c>
      <c r="B2482" s="11" t="s">
        <v>608</v>
      </c>
      <c r="C2482" s="11" t="s">
        <v>608</v>
      </c>
      <c r="D2482" s="11" t="s">
        <v>608</v>
      </c>
      <c r="E2482" s="11" t="s">
        <v>609</v>
      </c>
      <c r="F2482" s="11" t="s">
        <v>609</v>
      </c>
      <c r="G2482" s="11" t="s">
        <v>609</v>
      </c>
      <c r="H2482" s="11"/>
      <c r="I2482" s="11"/>
    </row>
    <row r="2483" customFormat="false" ht="28" hidden="false" customHeight="true" outlineLevel="0" collapsed="false">
      <c r="A2483" s="11" t="s">
        <v>610</v>
      </c>
      <c r="B2483" s="11" t="s">
        <v>610</v>
      </c>
      <c r="C2483" s="11" t="s">
        <v>610</v>
      </c>
      <c r="D2483" s="11" t="s">
        <v>610</v>
      </c>
      <c r="E2483" s="11" t="s">
        <v>1121</v>
      </c>
      <c r="F2483" s="11" t="s">
        <v>1121</v>
      </c>
      <c r="G2483" s="11" t="s">
        <v>1121</v>
      </c>
      <c r="H2483" s="11"/>
      <c r="I2483" s="11"/>
    </row>
    <row r="2484" customFormat="false" ht="27" hidden="false" customHeight="true" outlineLevel="0" collapsed="false">
      <c r="A2484" s="1"/>
      <c r="B2484" s="1"/>
      <c r="C2484" s="1"/>
      <c r="D2484" s="1"/>
      <c r="E2484" s="1"/>
      <c r="F2484" s="1"/>
      <c r="G2484" s="1"/>
      <c r="H2484" s="1"/>
      <c r="I2484" s="1"/>
    </row>
    <row r="2485" customFormat="false" ht="31" hidden="false" customHeight="true" outlineLevel="0" collapsed="false">
      <c r="A2485" s="10" t="s">
        <v>250</v>
      </c>
      <c r="B2485" s="10" t="s">
        <v>250</v>
      </c>
      <c r="C2485" s="10" t="s">
        <v>250</v>
      </c>
      <c r="D2485" s="10" t="s">
        <v>250</v>
      </c>
      <c r="E2485" s="10" t="s">
        <v>250</v>
      </c>
      <c r="F2485" s="10" t="s">
        <v>250</v>
      </c>
      <c r="G2485" s="10" t="s">
        <v>250</v>
      </c>
      <c r="H2485" s="10" t="s">
        <v>250</v>
      </c>
      <c r="I2485" s="3" t="str">
        <f aca="false">HYPERLINK("#'Главная'!A33","На главную")</f>
        <v>На главную</v>
      </c>
    </row>
    <row r="2486" customFormat="false" ht="34" hidden="false" customHeight="true" outlineLevel="0" collapsed="false">
      <c r="A2486" s="12" t="s">
        <v>251</v>
      </c>
      <c r="B2486" s="12" t="s">
        <v>251</v>
      </c>
      <c r="C2486" s="12" t="s">
        <v>251</v>
      </c>
      <c r="D2486" s="12" t="s">
        <v>252</v>
      </c>
      <c r="E2486" s="12" t="s">
        <v>252</v>
      </c>
      <c r="F2486" s="12" t="s">
        <v>252</v>
      </c>
      <c r="G2486" s="12" t="s">
        <v>253</v>
      </c>
      <c r="H2486" s="12" t="s">
        <v>254</v>
      </c>
      <c r="I2486" s="12" t="s">
        <v>254</v>
      </c>
    </row>
    <row r="2487" customFormat="false" ht="53" hidden="false" customHeight="true" outlineLevel="0" collapsed="false">
      <c r="A2487" s="1" t="s">
        <v>255</v>
      </c>
      <c r="B2487" s="1" t="s">
        <v>255</v>
      </c>
      <c r="C2487" s="1" t="s">
        <v>255</v>
      </c>
      <c r="D2487" s="1" t="s">
        <v>256</v>
      </c>
      <c r="E2487" s="1" t="s">
        <v>256</v>
      </c>
      <c r="F2487" s="1" t="s">
        <v>256</v>
      </c>
      <c r="G2487" s="1" t="s">
        <v>639</v>
      </c>
      <c r="H2487" s="1" t="s">
        <v>206</v>
      </c>
      <c r="I2487" s="1" t="s">
        <v>206</v>
      </c>
    </row>
    <row r="2488" customFormat="false" ht="53" hidden="false" customHeight="true" outlineLevel="0" collapsed="false">
      <c r="A2488" s="1" t="s">
        <v>255</v>
      </c>
      <c r="B2488" s="1" t="s">
        <v>255</v>
      </c>
      <c r="C2488" s="1" t="s">
        <v>255</v>
      </c>
      <c r="D2488" s="1" t="s">
        <v>258</v>
      </c>
      <c r="E2488" s="1" t="s">
        <v>258</v>
      </c>
      <c r="F2488" s="1" t="s">
        <v>258</v>
      </c>
      <c r="G2488" s="1" t="s">
        <v>640</v>
      </c>
      <c r="H2488" s="1" t="s">
        <v>206</v>
      </c>
      <c r="I2488" s="1" t="s">
        <v>206</v>
      </c>
    </row>
    <row r="2489" customFormat="false" ht="53" hidden="false" customHeight="true" outlineLevel="0" collapsed="false">
      <c r="A2489" s="1" t="s">
        <v>255</v>
      </c>
      <c r="B2489" s="1" t="s">
        <v>255</v>
      </c>
      <c r="C2489" s="1" t="s">
        <v>255</v>
      </c>
      <c r="D2489" s="1" t="s">
        <v>260</v>
      </c>
      <c r="E2489" s="1" t="s">
        <v>260</v>
      </c>
      <c r="F2489" s="1" t="s">
        <v>260</v>
      </c>
      <c r="G2489" s="1" t="s">
        <v>641</v>
      </c>
      <c r="H2489" s="1" t="s">
        <v>206</v>
      </c>
      <c r="I2489" s="1" t="s">
        <v>206</v>
      </c>
    </row>
    <row r="2490" customFormat="false" ht="53" hidden="false" customHeight="true" outlineLevel="0" collapsed="false">
      <c r="A2490" s="1" t="s">
        <v>262</v>
      </c>
      <c r="B2490" s="1" t="s">
        <v>262</v>
      </c>
      <c r="C2490" s="1" t="s">
        <v>262</v>
      </c>
      <c r="D2490" s="1" t="s">
        <v>256</v>
      </c>
      <c r="E2490" s="1" t="s">
        <v>256</v>
      </c>
      <c r="F2490" s="1" t="s">
        <v>256</v>
      </c>
      <c r="G2490" s="1" t="s">
        <v>642</v>
      </c>
      <c r="H2490" s="1" t="s">
        <v>206</v>
      </c>
      <c r="I2490" s="1" t="s">
        <v>206</v>
      </c>
    </row>
    <row r="2491" customFormat="false" ht="53" hidden="false" customHeight="true" outlineLevel="0" collapsed="false">
      <c r="A2491" s="1" t="s">
        <v>262</v>
      </c>
      <c r="B2491" s="1" t="s">
        <v>262</v>
      </c>
      <c r="C2491" s="1" t="s">
        <v>262</v>
      </c>
      <c r="D2491" s="1" t="s">
        <v>258</v>
      </c>
      <c r="E2491" s="1" t="s">
        <v>258</v>
      </c>
      <c r="F2491" s="1" t="s">
        <v>258</v>
      </c>
      <c r="G2491" s="1" t="s">
        <v>643</v>
      </c>
      <c r="H2491" s="1" t="s">
        <v>206</v>
      </c>
      <c r="I2491" s="1" t="s">
        <v>206</v>
      </c>
    </row>
    <row r="2492" customFormat="false" ht="53" hidden="false" customHeight="true" outlineLevel="0" collapsed="false">
      <c r="A2492" s="1" t="s">
        <v>262</v>
      </c>
      <c r="B2492" s="1" t="s">
        <v>262</v>
      </c>
      <c r="C2492" s="1" t="s">
        <v>262</v>
      </c>
      <c r="D2492" s="1" t="s">
        <v>260</v>
      </c>
      <c r="E2492" s="1" t="s">
        <v>260</v>
      </c>
      <c r="F2492" s="1" t="s">
        <v>260</v>
      </c>
      <c r="G2492" s="1" t="s">
        <v>316</v>
      </c>
      <c r="H2492" s="1" t="s">
        <v>206</v>
      </c>
      <c r="I2492" s="1" t="s">
        <v>206</v>
      </c>
    </row>
    <row r="2493" customFormat="false" ht="53" hidden="false" customHeight="true" outlineLevel="0" collapsed="false">
      <c r="A2493" s="1" t="s">
        <v>266</v>
      </c>
      <c r="B2493" s="1" t="s">
        <v>266</v>
      </c>
      <c r="C2493" s="1" t="s">
        <v>266</v>
      </c>
      <c r="D2493" s="1" t="s">
        <v>256</v>
      </c>
      <c r="E2493" s="1" t="s">
        <v>256</v>
      </c>
      <c r="F2493" s="1" t="s">
        <v>256</v>
      </c>
      <c r="G2493" s="1" t="s">
        <v>644</v>
      </c>
      <c r="H2493" s="1" t="s">
        <v>206</v>
      </c>
      <c r="I2493" s="1" t="s">
        <v>206</v>
      </c>
    </row>
    <row r="2494" customFormat="false" ht="53" hidden="false" customHeight="true" outlineLevel="0" collapsed="false">
      <c r="A2494" s="1" t="s">
        <v>266</v>
      </c>
      <c r="B2494" s="1" t="s">
        <v>266</v>
      </c>
      <c r="C2494" s="1" t="s">
        <v>266</v>
      </c>
      <c r="D2494" s="1" t="s">
        <v>258</v>
      </c>
      <c r="E2494" s="1" t="s">
        <v>258</v>
      </c>
      <c r="F2494" s="1" t="s">
        <v>258</v>
      </c>
      <c r="G2494" s="1" t="s">
        <v>645</v>
      </c>
      <c r="H2494" s="1" t="s">
        <v>206</v>
      </c>
      <c r="I2494" s="1" t="s">
        <v>206</v>
      </c>
    </row>
    <row r="2495" customFormat="false" ht="53" hidden="false" customHeight="true" outlineLevel="0" collapsed="false">
      <c r="A2495" s="1" t="s">
        <v>266</v>
      </c>
      <c r="B2495" s="1" t="s">
        <v>266</v>
      </c>
      <c r="C2495" s="1" t="s">
        <v>266</v>
      </c>
      <c r="D2495" s="1" t="s">
        <v>260</v>
      </c>
      <c r="E2495" s="1" t="s">
        <v>260</v>
      </c>
      <c r="F2495" s="1" t="s">
        <v>260</v>
      </c>
      <c r="G2495" s="1" t="s">
        <v>319</v>
      </c>
      <c r="H2495" s="1" t="s">
        <v>206</v>
      </c>
      <c r="I2495" s="1" t="s">
        <v>206</v>
      </c>
    </row>
    <row r="2496" customFormat="false" ht="53" hidden="false" customHeight="true" outlineLevel="0" collapsed="false">
      <c r="A2496" s="1" t="s">
        <v>270</v>
      </c>
      <c r="B2496" s="1" t="s">
        <v>270</v>
      </c>
      <c r="C2496" s="1" t="s">
        <v>270</v>
      </c>
      <c r="D2496" s="1" t="s">
        <v>256</v>
      </c>
      <c r="E2496" s="1" t="s">
        <v>256</v>
      </c>
      <c r="F2496" s="1" t="s">
        <v>256</v>
      </c>
      <c r="G2496" s="1" t="s">
        <v>646</v>
      </c>
      <c r="H2496" s="1" t="s">
        <v>206</v>
      </c>
      <c r="I2496" s="1" t="s">
        <v>206</v>
      </c>
    </row>
    <row r="2497" customFormat="false" ht="53" hidden="false" customHeight="true" outlineLevel="0" collapsed="false">
      <c r="A2497" s="1" t="s">
        <v>270</v>
      </c>
      <c r="B2497" s="1" t="s">
        <v>270</v>
      </c>
      <c r="C2497" s="1" t="s">
        <v>270</v>
      </c>
      <c r="D2497" s="1" t="s">
        <v>258</v>
      </c>
      <c r="E2497" s="1" t="s">
        <v>258</v>
      </c>
      <c r="F2497" s="1" t="s">
        <v>258</v>
      </c>
      <c r="G2497" s="1" t="s">
        <v>647</v>
      </c>
      <c r="H2497" s="1" t="s">
        <v>206</v>
      </c>
      <c r="I2497" s="1" t="s">
        <v>206</v>
      </c>
    </row>
    <row r="2498" customFormat="false" ht="53" hidden="false" customHeight="true" outlineLevel="0" collapsed="false">
      <c r="A2498" s="1" t="s">
        <v>270</v>
      </c>
      <c r="B2498" s="1" t="s">
        <v>270</v>
      </c>
      <c r="C2498" s="1" t="s">
        <v>270</v>
      </c>
      <c r="D2498" s="1" t="s">
        <v>260</v>
      </c>
      <c r="E2498" s="1" t="s">
        <v>260</v>
      </c>
      <c r="F2498" s="1" t="s">
        <v>260</v>
      </c>
      <c r="G2498" s="1" t="s">
        <v>322</v>
      </c>
      <c r="H2498" s="1" t="s">
        <v>206</v>
      </c>
      <c r="I2498" s="1" t="s">
        <v>206</v>
      </c>
    </row>
    <row r="2499" customFormat="false" ht="53" hidden="false" customHeight="true" outlineLevel="0" collapsed="false">
      <c r="A2499" s="1" t="s">
        <v>274</v>
      </c>
      <c r="B2499" s="1" t="s">
        <v>274</v>
      </c>
      <c r="C2499" s="1" t="s">
        <v>274</v>
      </c>
      <c r="D2499" s="1" t="s">
        <v>256</v>
      </c>
      <c r="E2499" s="1" t="s">
        <v>256</v>
      </c>
      <c r="F2499" s="1" t="s">
        <v>256</v>
      </c>
      <c r="G2499" s="1" t="s">
        <v>648</v>
      </c>
      <c r="H2499" s="1" t="s">
        <v>206</v>
      </c>
      <c r="I2499" s="1" t="s">
        <v>206</v>
      </c>
    </row>
    <row r="2500" customFormat="false" ht="53" hidden="false" customHeight="true" outlineLevel="0" collapsed="false">
      <c r="A2500" s="1" t="s">
        <v>274</v>
      </c>
      <c r="B2500" s="1" t="s">
        <v>274</v>
      </c>
      <c r="C2500" s="1" t="s">
        <v>274</v>
      </c>
      <c r="D2500" s="1" t="s">
        <v>258</v>
      </c>
      <c r="E2500" s="1" t="s">
        <v>258</v>
      </c>
      <c r="F2500" s="1" t="s">
        <v>258</v>
      </c>
      <c r="G2500" s="1" t="s">
        <v>649</v>
      </c>
      <c r="H2500" s="1" t="s">
        <v>206</v>
      </c>
      <c r="I2500" s="1" t="s">
        <v>206</v>
      </c>
    </row>
    <row r="2501" customFormat="false" ht="53" hidden="false" customHeight="true" outlineLevel="0" collapsed="false">
      <c r="A2501" s="1" t="s">
        <v>274</v>
      </c>
      <c r="B2501" s="1" t="s">
        <v>274</v>
      </c>
      <c r="C2501" s="1" t="s">
        <v>274</v>
      </c>
      <c r="D2501" s="1" t="s">
        <v>260</v>
      </c>
      <c r="E2501" s="1" t="s">
        <v>260</v>
      </c>
      <c r="F2501" s="1" t="s">
        <v>260</v>
      </c>
      <c r="G2501" s="1" t="s">
        <v>325</v>
      </c>
      <c r="H2501" s="1" t="s">
        <v>206</v>
      </c>
      <c r="I2501" s="1" t="s">
        <v>206</v>
      </c>
    </row>
    <row r="2502" customFormat="false" ht="53" hidden="false" customHeight="true" outlineLevel="0" collapsed="false">
      <c r="A2502" s="1" t="s">
        <v>278</v>
      </c>
      <c r="B2502" s="1" t="s">
        <v>278</v>
      </c>
      <c r="C2502" s="1" t="s">
        <v>278</v>
      </c>
      <c r="D2502" s="1" t="s">
        <v>256</v>
      </c>
      <c r="E2502" s="1" t="s">
        <v>256</v>
      </c>
      <c r="F2502" s="1" t="s">
        <v>256</v>
      </c>
      <c r="G2502" s="1" t="s">
        <v>650</v>
      </c>
      <c r="H2502" s="1" t="s">
        <v>206</v>
      </c>
      <c r="I2502" s="1" t="s">
        <v>206</v>
      </c>
    </row>
    <row r="2503" customFormat="false" ht="53" hidden="false" customHeight="true" outlineLevel="0" collapsed="false">
      <c r="A2503" s="1" t="s">
        <v>278</v>
      </c>
      <c r="B2503" s="1" t="s">
        <v>278</v>
      </c>
      <c r="C2503" s="1" t="s">
        <v>278</v>
      </c>
      <c r="D2503" s="1" t="s">
        <v>258</v>
      </c>
      <c r="E2503" s="1" t="s">
        <v>258</v>
      </c>
      <c r="F2503" s="1" t="s">
        <v>258</v>
      </c>
      <c r="G2503" s="1" t="s">
        <v>651</v>
      </c>
      <c r="H2503" s="1" t="s">
        <v>206</v>
      </c>
      <c r="I2503" s="1" t="s">
        <v>206</v>
      </c>
    </row>
    <row r="2504" customFormat="false" ht="53" hidden="false" customHeight="true" outlineLevel="0" collapsed="false">
      <c r="A2504" s="1" t="s">
        <v>278</v>
      </c>
      <c r="B2504" s="1" t="s">
        <v>278</v>
      </c>
      <c r="C2504" s="1" t="s">
        <v>278</v>
      </c>
      <c r="D2504" s="1" t="s">
        <v>260</v>
      </c>
      <c r="E2504" s="1" t="s">
        <v>260</v>
      </c>
      <c r="F2504" s="1" t="s">
        <v>260</v>
      </c>
      <c r="G2504" s="1" t="s">
        <v>328</v>
      </c>
      <c r="H2504" s="1" t="s">
        <v>206</v>
      </c>
      <c r="I2504" s="1" t="s">
        <v>206</v>
      </c>
    </row>
    <row r="2505" customFormat="false" ht="53" hidden="false" customHeight="true" outlineLevel="0" collapsed="false">
      <c r="A2505" s="1" t="s">
        <v>282</v>
      </c>
      <c r="B2505" s="1" t="s">
        <v>282</v>
      </c>
      <c r="C2505" s="1" t="s">
        <v>282</v>
      </c>
      <c r="D2505" s="1" t="s">
        <v>256</v>
      </c>
      <c r="E2505" s="1" t="s">
        <v>256</v>
      </c>
      <c r="F2505" s="1" t="s">
        <v>256</v>
      </c>
      <c r="G2505" s="1" t="s">
        <v>652</v>
      </c>
      <c r="H2505" s="1" t="s">
        <v>206</v>
      </c>
      <c r="I2505" s="1" t="s">
        <v>206</v>
      </c>
    </row>
    <row r="2506" customFormat="false" ht="53" hidden="false" customHeight="true" outlineLevel="0" collapsed="false">
      <c r="A2506" s="1" t="s">
        <v>282</v>
      </c>
      <c r="B2506" s="1" t="s">
        <v>282</v>
      </c>
      <c r="C2506" s="1" t="s">
        <v>282</v>
      </c>
      <c r="D2506" s="1" t="s">
        <v>258</v>
      </c>
      <c r="E2506" s="1" t="s">
        <v>258</v>
      </c>
      <c r="F2506" s="1" t="s">
        <v>258</v>
      </c>
      <c r="G2506" s="1" t="s">
        <v>653</v>
      </c>
      <c r="H2506" s="1" t="s">
        <v>206</v>
      </c>
      <c r="I2506" s="1" t="s">
        <v>206</v>
      </c>
    </row>
    <row r="2507" customFormat="false" ht="53" hidden="false" customHeight="true" outlineLevel="0" collapsed="false">
      <c r="A2507" s="1" t="s">
        <v>282</v>
      </c>
      <c r="B2507" s="1" t="s">
        <v>282</v>
      </c>
      <c r="C2507" s="1" t="s">
        <v>282</v>
      </c>
      <c r="D2507" s="1" t="s">
        <v>260</v>
      </c>
      <c r="E2507" s="1" t="s">
        <v>260</v>
      </c>
      <c r="F2507" s="1" t="s">
        <v>260</v>
      </c>
      <c r="G2507" s="1" t="s">
        <v>331</v>
      </c>
      <c r="H2507" s="1" t="s">
        <v>206</v>
      </c>
      <c r="I2507" s="1" t="s">
        <v>206</v>
      </c>
    </row>
    <row r="2508" customFormat="false" ht="53" hidden="false" customHeight="true" outlineLevel="0" collapsed="false">
      <c r="A2508" s="1" t="s">
        <v>286</v>
      </c>
      <c r="B2508" s="1" t="s">
        <v>286</v>
      </c>
      <c r="C2508" s="1" t="s">
        <v>286</v>
      </c>
      <c r="D2508" s="1" t="s">
        <v>256</v>
      </c>
      <c r="E2508" s="1" t="s">
        <v>256</v>
      </c>
      <c r="F2508" s="1" t="s">
        <v>256</v>
      </c>
      <c r="G2508" s="1" t="s">
        <v>654</v>
      </c>
      <c r="H2508" s="1" t="s">
        <v>206</v>
      </c>
      <c r="I2508" s="1" t="s">
        <v>206</v>
      </c>
    </row>
    <row r="2509" customFormat="false" ht="53" hidden="false" customHeight="true" outlineLevel="0" collapsed="false">
      <c r="A2509" s="1" t="s">
        <v>286</v>
      </c>
      <c r="B2509" s="1" t="s">
        <v>286</v>
      </c>
      <c r="C2509" s="1" t="s">
        <v>286</v>
      </c>
      <c r="D2509" s="1" t="s">
        <v>258</v>
      </c>
      <c r="E2509" s="1" t="s">
        <v>258</v>
      </c>
      <c r="F2509" s="1" t="s">
        <v>258</v>
      </c>
      <c r="G2509" s="1" t="s">
        <v>655</v>
      </c>
      <c r="H2509" s="1" t="s">
        <v>206</v>
      </c>
      <c r="I2509" s="1" t="s">
        <v>206</v>
      </c>
    </row>
    <row r="2510" customFormat="false" ht="53" hidden="false" customHeight="true" outlineLevel="0" collapsed="false">
      <c r="A2510" s="1" t="s">
        <v>286</v>
      </c>
      <c r="B2510" s="1" t="s">
        <v>286</v>
      </c>
      <c r="C2510" s="1" t="s">
        <v>286</v>
      </c>
      <c r="D2510" s="1" t="s">
        <v>260</v>
      </c>
      <c r="E2510" s="1" t="s">
        <v>260</v>
      </c>
      <c r="F2510" s="1" t="s">
        <v>260</v>
      </c>
      <c r="G2510" s="1" t="s">
        <v>334</v>
      </c>
      <c r="H2510" s="1" t="s">
        <v>206</v>
      </c>
      <c r="I2510" s="1" t="s">
        <v>206</v>
      </c>
    </row>
    <row r="2511" customFormat="false" ht="53" hidden="false" customHeight="true" outlineLevel="0" collapsed="false">
      <c r="A2511" s="1" t="s">
        <v>290</v>
      </c>
      <c r="B2511" s="1" t="s">
        <v>290</v>
      </c>
      <c r="C2511" s="1" t="s">
        <v>290</v>
      </c>
      <c r="D2511" s="1" t="s">
        <v>256</v>
      </c>
      <c r="E2511" s="1" t="s">
        <v>256</v>
      </c>
      <c r="F2511" s="1" t="s">
        <v>256</v>
      </c>
      <c r="G2511" s="1" t="s">
        <v>656</v>
      </c>
      <c r="H2511" s="1" t="s">
        <v>206</v>
      </c>
      <c r="I2511" s="1" t="s">
        <v>206</v>
      </c>
    </row>
    <row r="2512" customFormat="false" ht="53" hidden="false" customHeight="true" outlineLevel="0" collapsed="false">
      <c r="A2512" s="1" t="s">
        <v>290</v>
      </c>
      <c r="B2512" s="1" t="s">
        <v>290</v>
      </c>
      <c r="C2512" s="1" t="s">
        <v>290</v>
      </c>
      <c r="D2512" s="1" t="s">
        <v>292</v>
      </c>
      <c r="E2512" s="1" t="s">
        <v>292</v>
      </c>
      <c r="F2512" s="1" t="s">
        <v>292</v>
      </c>
      <c r="G2512" s="1" t="s">
        <v>657</v>
      </c>
      <c r="H2512" s="1" t="s">
        <v>206</v>
      </c>
      <c r="I2512" s="1" t="s">
        <v>206</v>
      </c>
    </row>
    <row r="2513" customFormat="false" ht="53" hidden="false" customHeight="true" outlineLevel="0" collapsed="false">
      <c r="A2513" s="1" t="s">
        <v>290</v>
      </c>
      <c r="B2513" s="1" t="s">
        <v>290</v>
      </c>
      <c r="C2513" s="1" t="s">
        <v>290</v>
      </c>
      <c r="D2513" s="1" t="s">
        <v>294</v>
      </c>
      <c r="E2513" s="1" t="s">
        <v>294</v>
      </c>
      <c r="F2513" s="1" t="s">
        <v>294</v>
      </c>
      <c r="G2513" s="1" t="s">
        <v>658</v>
      </c>
      <c r="H2513" s="1" t="s">
        <v>206</v>
      </c>
      <c r="I2513" s="1" t="s">
        <v>206</v>
      </c>
    </row>
    <row r="2514" customFormat="false" ht="53" hidden="false" customHeight="true" outlineLevel="0" collapsed="false">
      <c r="A2514" s="1" t="s">
        <v>296</v>
      </c>
      <c r="B2514" s="1" t="s">
        <v>296</v>
      </c>
      <c r="C2514" s="1" t="s">
        <v>296</v>
      </c>
      <c r="D2514" s="1" t="s">
        <v>256</v>
      </c>
      <c r="E2514" s="1" t="s">
        <v>256</v>
      </c>
      <c r="F2514" s="1" t="s">
        <v>256</v>
      </c>
      <c r="G2514" s="1" t="s">
        <v>659</v>
      </c>
      <c r="H2514" s="1" t="s">
        <v>206</v>
      </c>
      <c r="I2514" s="1" t="s">
        <v>206</v>
      </c>
    </row>
    <row r="2515" customFormat="false" ht="53" hidden="false" customHeight="true" outlineLevel="0" collapsed="false">
      <c r="A2515" s="1" t="s">
        <v>296</v>
      </c>
      <c r="B2515" s="1" t="s">
        <v>296</v>
      </c>
      <c r="C2515" s="1" t="s">
        <v>296</v>
      </c>
      <c r="D2515" s="1" t="s">
        <v>258</v>
      </c>
      <c r="E2515" s="1" t="s">
        <v>258</v>
      </c>
      <c r="F2515" s="1" t="s">
        <v>258</v>
      </c>
      <c r="G2515" s="1" t="s">
        <v>660</v>
      </c>
      <c r="H2515" s="1" t="s">
        <v>206</v>
      </c>
      <c r="I2515" s="1" t="s">
        <v>206</v>
      </c>
    </row>
    <row r="2516" customFormat="false" ht="53" hidden="false" customHeight="true" outlineLevel="0" collapsed="false">
      <c r="A2516" s="1" t="s">
        <v>296</v>
      </c>
      <c r="B2516" s="1" t="s">
        <v>296</v>
      </c>
      <c r="C2516" s="1" t="s">
        <v>296</v>
      </c>
      <c r="D2516" s="1" t="s">
        <v>260</v>
      </c>
      <c r="E2516" s="1" t="s">
        <v>260</v>
      </c>
      <c r="F2516" s="1" t="s">
        <v>260</v>
      </c>
      <c r="G2516" s="1" t="s">
        <v>661</v>
      </c>
      <c r="H2516" s="1" t="s">
        <v>206</v>
      </c>
      <c r="I2516" s="1" t="s">
        <v>206</v>
      </c>
    </row>
    <row r="2517" customFormat="false" ht="53" hidden="false" customHeight="true" outlineLevel="0" collapsed="false">
      <c r="A2517" s="1" t="s">
        <v>300</v>
      </c>
      <c r="B2517" s="1" t="s">
        <v>300</v>
      </c>
      <c r="C2517" s="1" t="s">
        <v>300</v>
      </c>
      <c r="D2517" s="1" t="s">
        <v>256</v>
      </c>
      <c r="E2517" s="1" t="s">
        <v>256</v>
      </c>
      <c r="F2517" s="1" t="s">
        <v>256</v>
      </c>
      <c r="G2517" s="1" t="s">
        <v>662</v>
      </c>
      <c r="H2517" s="1" t="s">
        <v>206</v>
      </c>
      <c r="I2517" s="1" t="s">
        <v>206</v>
      </c>
    </row>
    <row r="2518" customFormat="false" ht="53" hidden="false" customHeight="true" outlineLevel="0" collapsed="false">
      <c r="A2518" s="1" t="s">
        <v>300</v>
      </c>
      <c r="B2518" s="1" t="s">
        <v>300</v>
      </c>
      <c r="C2518" s="1" t="s">
        <v>300</v>
      </c>
      <c r="D2518" s="1" t="s">
        <v>258</v>
      </c>
      <c r="E2518" s="1" t="s">
        <v>258</v>
      </c>
      <c r="F2518" s="1" t="s">
        <v>258</v>
      </c>
      <c r="G2518" s="1" t="s">
        <v>663</v>
      </c>
      <c r="H2518" s="1" t="s">
        <v>206</v>
      </c>
      <c r="I2518" s="1" t="s">
        <v>206</v>
      </c>
    </row>
    <row r="2519" customFormat="false" ht="53" hidden="false" customHeight="true" outlineLevel="0" collapsed="false">
      <c r="A2519" s="1" t="s">
        <v>300</v>
      </c>
      <c r="B2519" s="1" t="s">
        <v>300</v>
      </c>
      <c r="C2519" s="1" t="s">
        <v>300</v>
      </c>
      <c r="D2519" s="1" t="s">
        <v>260</v>
      </c>
      <c r="E2519" s="1" t="s">
        <v>260</v>
      </c>
      <c r="F2519" s="1" t="s">
        <v>260</v>
      </c>
      <c r="G2519" s="1" t="s">
        <v>664</v>
      </c>
      <c r="H2519" s="1" t="s">
        <v>206</v>
      </c>
      <c r="I2519" s="1" t="s">
        <v>206</v>
      </c>
    </row>
    <row r="2520" customFormat="false" ht="27" hidden="false" customHeight="true" outlineLevel="0" collapsed="false">
      <c r="A2520" s="1"/>
      <c r="B2520" s="1"/>
      <c r="C2520" s="1"/>
      <c r="D2520" s="1"/>
      <c r="E2520" s="1"/>
      <c r="F2520" s="1"/>
      <c r="G2520" s="1"/>
      <c r="H2520" s="1"/>
      <c r="I2520" s="1"/>
    </row>
    <row r="2521" customFormat="false" ht="31" hidden="false" customHeight="true" outlineLevel="0" collapsed="false">
      <c r="A2521" s="10" t="s">
        <v>304</v>
      </c>
      <c r="B2521" s="10" t="s">
        <v>304</v>
      </c>
      <c r="C2521" s="10" t="s">
        <v>304</v>
      </c>
      <c r="D2521" s="10" t="s">
        <v>304</v>
      </c>
      <c r="E2521" s="10" t="s">
        <v>304</v>
      </c>
      <c r="F2521" s="10" t="s">
        <v>304</v>
      </c>
      <c r="G2521" s="10" t="s">
        <v>304</v>
      </c>
      <c r="H2521" s="10" t="s">
        <v>304</v>
      </c>
      <c r="I2521" s="1"/>
    </row>
    <row r="2522" customFormat="false" ht="28" hidden="false" customHeight="true" outlineLevel="0" collapsed="false">
      <c r="A2522" s="4" t="s">
        <v>305</v>
      </c>
      <c r="B2522" s="4" t="s">
        <v>305</v>
      </c>
      <c r="C2522" s="4" t="s">
        <v>305</v>
      </c>
      <c r="D2522" s="4" t="s">
        <v>305</v>
      </c>
      <c r="E2522" s="4" t="s">
        <v>305</v>
      </c>
      <c r="F2522" s="4" t="s">
        <v>305</v>
      </c>
      <c r="G2522" s="4" t="s">
        <v>305</v>
      </c>
      <c r="H2522" s="4" t="s">
        <v>305</v>
      </c>
      <c r="I2522" s="4" t="s">
        <v>305</v>
      </c>
    </row>
    <row r="2523" customFormat="false" ht="27" hidden="false" customHeight="true" outlineLevel="0" collapsed="false">
      <c r="A2523" s="1"/>
      <c r="B2523" s="1"/>
      <c r="C2523" s="1"/>
      <c r="D2523" s="1"/>
      <c r="E2523" s="1"/>
      <c r="F2523" s="1"/>
      <c r="G2523" s="1"/>
      <c r="H2523" s="1"/>
      <c r="I2523" s="1"/>
    </row>
    <row r="2524" customFormat="false" ht="27" hidden="false" customHeight="true" outlineLevel="0" collapsed="false">
      <c r="A2524" s="1"/>
      <c r="B2524" s="1"/>
      <c r="C2524" s="1"/>
      <c r="D2524" s="1"/>
      <c r="E2524" s="1"/>
      <c r="F2524" s="1"/>
      <c r="G2524" s="1"/>
      <c r="H2524" s="1"/>
      <c r="I2524" s="1"/>
    </row>
    <row r="2525" customFormat="false" ht="27" hidden="false" customHeight="true" outlineLevel="0" collapsed="false">
      <c r="A2525" s="1"/>
      <c r="B2525" s="1"/>
      <c r="C2525" s="1"/>
      <c r="D2525" s="1"/>
      <c r="E2525" s="1"/>
      <c r="F2525" s="1"/>
      <c r="G2525" s="1"/>
      <c r="H2525" s="1"/>
      <c r="I2525" s="1"/>
    </row>
    <row r="2526" customFormat="false" ht="35" hidden="false" customHeight="true" outlineLevel="0" collapsed="false">
      <c r="A2526" s="2" t="s">
        <v>1123</v>
      </c>
      <c r="B2526" s="2" t="s">
        <v>1123</v>
      </c>
      <c r="C2526" s="2" t="s">
        <v>1123</v>
      </c>
      <c r="D2526" s="2" t="s">
        <v>1123</v>
      </c>
      <c r="E2526" s="2" t="s">
        <v>1123</v>
      </c>
      <c r="F2526" s="2" t="s">
        <v>1123</v>
      </c>
      <c r="G2526" s="2" t="s">
        <v>1123</v>
      </c>
      <c r="H2526" s="2" t="s">
        <v>1123</v>
      </c>
      <c r="I2526" s="3" t="str">
        <f aca="false">HYPERLINK("#'Главная'!A34","На главную")</f>
        <v>На главную</v>
      </c>
    </row>
    <row r="2527" customFormat="false" ht="28" hidden="false" customHeight="true" outlineLevel="0" collapsed="false">
      <c r="A2527" s="4" t="s">
        <v>206</v>
      </c>
      <c r="B2527" s="4" t="s">
        <v>206</v>
      </c>
      <c r="C2527" s="4" t="s">
        <v>206</v>
      </c>
      <c r="D2527" s="4" t="s">
        <v>206</v>
      </c>
      <c r="E2527" s="4" t="s">
        <v>206</v>
      </c>
      <c r="F2527" s="4" t="s">
        <v>206</v>
      </c>
      <c r="G2527" s="4" t="s">
        <v>206</v>
      </c>
      <c r="H2527" s="4" t="s">
        <v>206</v>
      </c>
      <c r="I2527" s="4" t="s">
        <v>206</v>
      </c>
    </row>
    <row r="2528" customFormat="false" ht="27" hidden="false" customHeight="true" outlineLevel="0" collapsed="false">
      <c r="A2528" s="3" t="str">
        <f aca="false">HYPERLINK("#'Главная'!A34","Список моделей")</f>
        <v>Список моделей</v>
      </c>
      <c r="B2528" s="1"/>
      <c r="C2528" s="3" t="str">
        <f aca="false">HYPERLINK("#'Данные моделей'!A2529","Характеристики")</f>
        <v>Характеристики</v>
      </c>
      <c r="D2528" s="1"/>
      <c r="E2528" s="1"/>
      <c r="F2528" s="3" t="str">
        <f aca="false">HYPERLINK("#'Данные моделей'!A2575","Рабочие точки")</f>
        <v>Рабочие точки</v>
      </c>
      <c r="G2528" s="1"/>
      <c r="H2528" s="3" t="str">
        <f aca="false">HYPERLINK("#'Данные моделей'!A2611","Карты")</f>
        <v>Карты</v>
      </c>
      <c r="I2528" s="1"/>
    </row>
    <row r="2529" customFormat="false" ht="31" hidden="false" customHeight="true" outlineLevel="0" collapsed="false">
      <c r="A2529" s="10" t="s">
        <v>9</v>
      </c>
      <c r="B2529" s="10" t="s">
        <v>9</v>
      </c>
      <c r="C2529" s="10" t="s">
        <v>9</v>
      </c>
      <c r="D2529" s="10" t="s">
        <v>9</v>
      </c>
      <c r="E2529" s="10" t="s">
        <v>9</v>
      </c>
      <c r="F2529" s="10" t="s">
        <v>9</v>
      </c>
      <c r="G2529" s="10" t="s">
        <v>9</v>
      </c>
      <c r="H2529" s="10" t="s">
        <v>9</v>
      </c>
      <c r="I2529" s="1"/>
    </row>
    <row r="2530" customFormat="false" ht="28" hidden="false" customHeight="true" outlineLevel="0" collapsed="false">
      <c r="A2530" s="11" t="s">
        <v>207</v>
      </c>
      <c r="B2530" s="11" t="s">
        <v>207</v>
      </c>
      <c r="C2530" s="11" t="s">
        <v>207</v>
      </c>
      <c r="D2530" s="11" t="s">
        <v>207</v>
      </c>
      <c r="E2530" s="11" t="s">
        <v>1099</v>
      </c>
      <c r="F2530" s="11" t="s">
        <v>1099</v>
      </c>
      <c r="G2530" s="11" t="s">
        <v>1099</v>
      </c>
      <c r="H2530" s="11"/>
      <c r="I2530" s="11"/>
    </row>
    <row r="2531" customFormat="false" ht="28" hidden="false" customHeight="true" outlineLevel="0" collapsed="false">
      <c r="A2531" s="11" t="s">
        <v>8</v>
      </c>
      <c r="B2531" s="11" t="s">
        <v>8</v>
      </c>
      <c r="C2531" s="11" t="s">
        <v>8</v>
      </c>
      <c r="D2531" s="11" t="s">
        <v>8</v>
      </c>
      <c r="E2531" s="11" t="s">
        <v>16</v>
      </c>
      <c r="F2531" s="11" t="s">
        <v>16</v>
      </c>
      <c r="G2531" s="11" t="s">
        <v>16</v>
      </c>
      <c r="H2531" s="11"/>
      <c r="I2531" s="11"/>
    </row>
    <row r="2532" customFormat="false" ht="28" hidden="false" customHeight="true" outlineLevel="0" collapsed="false">
      <c r="A2532" s="11" t="s">
        <v>209</v>
      </c>
      <c r="B2532" s="11" t="s">
        <v>209</v>
      </c>
      <c r="C2532" s="11" t="s">
        <v>209</v>
      </c>
      <c r="D2532" s="11" t="s">
        <v>209</v>
      </c>
      <c r="E2532" s="11" t="s">
        <v>1100</v>
      </c>
      <c r="F2532" s="11" t="s">
        <v>1100</v>
      </c>
      <c r="G2532" s="11" t="s">
        <v>1100</v>
      </c>
      <c r="H2532" s="11"/>
      <c r="I2532" s="11"/>
    </row>
    <row r="2533" customFormat="false" ht="28" hidden="false" customHeight="true" outlineLevel="0" collapsed="false">
      <c r="A2533" s="11" t="s">
        <v>211</v>
      </c>
      <c r="B2533" s="11" t="s">
        <v>211</v>
      </c>
      <c r="C2533" s="11" t="s">
        <v>211</v>
      </c>
      <c r="D2533" s="11" t="s">
        <v>211</v>
      </c>
      <c r="E2533" s="11" t="n">
        <v>90</v>
      </c>
      <c r="F2533" s="11" t="n">
        <v>90</v>
      </c>
      <c r="G2533" s="11" t="n">
        <v>90</v>
      </c>
      <c r="H2533" s="11"/>
      <c r="I2533" s="11"/>
    </row>
    <row r="2534" customFormat="false" ht="28" hidden="false" customHeight="true" outlineLevel="0" collapsed="false">
      <c r="A2534" s="11" t="s">
        <v>8</v>
      </c>
      <c r="B2534" s="11" t="s">
        <v>8</v>
      </c>
      <c r="C2534" s="11" t="s">
        <v>8</v>
      </c>
      <c r="D2534" s="11" t="s">
        <v>8</v>
      </c>
      <c r="E2534" s="11" t="s">
        <v>16</v>
      </c>
      <c r="F2534" s="11" t="s">
        <v>16</v>
      </c>
      <c r="G2534" s="11" t="s">
        <v>16</v>
      </c>
      <c r="H2534" s="11"/>
      <c r="I2534" s="11"/>
    </row>
    <row r="2535" customFormat="false" ht="28" hidden="false" customHeight="true" outlineLevel="0" collapsed="false">
      <c r="A2535" s="11" t="s">
        <v>212</v>
      </c>
      <c r="B2535" s="11" t="s">
        <v>212</v>
      </c>
      <c r="C2535" s="11" t="s">
        <v>212</v>
      </c>
      <c r="D2535" s="11" t="s">
        <v>212</v>
      </c>
      <c r="E2535" s="11" t="n">
        <v>5.5</v>
      </c>
      <c r="F2535" s="11" t="n">
        <v>5.5</v>
      </c>
      <c r="G2535" s="11" t="n">
        <v>5.5</v>
      </c>
      <c r="H2535" s="11"/>
      <c r="I2535" s="11"/>
    </row>
    <row r="2536" customFormat="false" ht="28" hidden="false" customHeight="true" outlineLevel="0" collapsed="false">
      <c r="A2536" s="11" t="s">
        <v>213</v>
      </c>
      <c r="B2536" s="11" t="s">
        <v>213</v>
      </c>
      <c r="C2536" s="11" t="s">
        <v>213</v>
      </c>
      <c r="D2536" s="11" t="s">
        <v>213</v>
      </c>
      <c r="E2536" s="11" t="n">
        <v>25</v>
      </c>
      <c r="F2536" s="11" t="n">
        <v>25</v>
      </c>
      <c r="G2536" s="11" t="n">
        <v>25</v>
      </c>
      <c r="H2536" s="11"/>
      <c r="I2536" s="11"/>
    </row>
    <row r="2537" customFormat="false" ht="28" hidden="false" customHeight="true" outlineLevel="0" collapsed="false">
      <c r="A2537" s="11" t="s">
        <v>214</v>
      </c>
      <c r="B2537" s="11" t="s">
        <v>214</v>
      </c>
      <c r="C2537" s="11" t="s">
        <v>214</v>
      </c>
      <c r="D2537" s="11" t="s">
        <v>214</v>
      </c>
      <c r="E2537" s="11" t="s">
        <v>604</v>
      </c>
      <c r="F2537" s="11" t="s">
        <v>604</v>
      </c>
      <c r="G2537" s="11" t="s">
        <v>604</v>
      </c>
      <c r="H2537" s="11"/>
      <c r="I2537" s="11"/>
    </row>
    <row r="2538" customFormat="false" ht="28" hidden="false" customHeight="true" outlineLevel="0" collapsed="false">
      <c r="A2538" s="11" t="s">
        <v>216</v>
      </c>
      <c r="B2538" s="11" t="s">
        <v>216</v>
      </c>
      <c r="C2538" s="11" t="s">
        <v>216</v>
      </c>
      <c r="D2538" s="11" t="s">
        <v>216</v>
      </c>
      <c r="E2538" s="11" t="n">
        <v>2.06</v>
      </c>
      <c r="F2538" s="11" t="n">
        <v>2.06</v>
      </c>
      <c r="G2538" s="11" t="n">
        <v>2.06</v>
      </c>
      <c r="H2538" s="11"/>
      <c r="I2538" s="11"/>
    </row>
    <row r="2539" customFormat="false" ht="28" hidden="false" customHeight="true" outlineLevel="0" collapsed="false">
      <c r="A2539" s="11" t="s">
        <v>217</v>
      </c>
      <c r="B2539" s="11" t="s">
        <v>217</v>
      </c>
      <c r="C2539" s="11" t="s">
        <v>217</v>
      </c>
      <c r="D2539" s="11" t="s">
        <v>217</v>
      </c>
      <c r="E2539" s="11" t="s">
        <v>605</v>
      </c>
      <c r="F2539" s="11" t="s">
        <v>605</v>
      </c>
      <c r="G2539" s="11" t="s">
        <v>605</v>
      </c>
      <c r="H2539" s="11"/>
      <c r="I2539" s="11"/>
    </row>
    <row r="2540" customFormat="false" ht="28" hidden="false" customHeight="true" outlineLevel="0" collapsed="false">
      <c r="A2540" s="11" t="s">
        <v>219</v>
      </c>
      <c r="B2540" s="11" t="s">
        <v>219</v>
      </c>
      <c r="C2540" s="11" t="s">
        <v>219</v>
      </c>
      <c r="D2540" s="11" t="s">
        <v>219</v>
      </c>
      <c r="E2540" s="11" t="s">
        <v>606</v>
      </c>
      <c r="F2540" s="11" t="s">
        <v>606</v>
      </c>
      <c r="G2540" s="11" t="s">
        <v>606</v>
      </c>
      <c r="H2540" s="11"/>
      <c r="I2540" s="11"/>
    </row>
    <row r="2541" customFormat="false" ht="28" hidden="false" customHeight="true" outlineLevel="0" collapsed="false">
      <c r="A2541" s="11" t="s">
        <v>221</v>
      </c>
      <c r="B2541" s="11" t="s">
        <v>221</v>
      </c>
      <c r="C2541" s="11" t="s">
        <v>221</v>
      </c>
      <c r="D2541" s="11" t="s">
        <v>221</v>
      </c>
      <c r="E2541" s="11" t="s">
        <v>1100</v>
      </c>
      <c r="F2541" s="11" t="s">
        <v>1100</v>
      </c>
      <c r="G2541" s="11" t="s">
        <v>1100</v>
      </c>
      <c r="H2541" s="11"/>
      <c r="I2541" s="11"/>
    </row>
    <row r="2542" customFormat="false" ht="28" hidden="false" customHeight="true" outlineLevel="0" collapsed="false">
      <c r="A2542" s="11" t="s">
        <v>222</v>
      </c>
      <c r="B2542" s="11" t="s">
        <v>222</v>
      </c>
      <c r="C2542" s="11" t="s">
        <v>222</v>
      </c>
      <c r="D2542" s="11" t="s">
        <v>222</v>
      </c>
      <c r="E2542" s="11" t="n">
        <v>90</v>
      </c>
      <c r="F2542" s="11" t="n">
        <v>90</v>
      </c>
      <c r="G2542" s="11" t="n">
        <v>90</v>
      </c>
      <c r="H2542" s="11"/>
      <c r="I2542" s="11"/>
    </row>
    <row r="2543" customFormat="false" ht="28" hidden="false" customHeight="true" outlineLevel="0" collapsed="false">
      <c r="A2543" s="11" t="s">
        <v>1101</v>
      </c>
      <c r="B2543" s="11" t="s">
        <v>1101</v>
      </c>
      <c r="C2543" s="11" t="s">
        <v>1101</v>
      </c>
      <c r="D2543" s="11" t="s">
        <v>1101</v>
      </c>
      <c r="E2543" s="11" t="s">
        <v>1124</v>
      </c>
      <c r="F2543" s="11" t="s">
        <v>1124</v>
      </c>
      <c r="G2543" s="11" t="s">
        <v>1124</v>
      </c>
      <c r="H2543" s="11"/>
      <c r="I2543" s="11"/>
    </row>
    <row r="2544" customFormat="false" ht="28" hidden="false" customHeight="true" outlineLevel="0" collapsed="false">
      <c r="A2544" s="11" t="s">
        <v>1103</v>
      </c>
      <c r="B2544" s="11" t="s">
        <v>1103</v>
      </c>
      <c r="C2544" s="11" t="s">
        <v>1103</v>
      </c>
      <c r="D2544" s="11" t="s">
        <v>1103</v>
      </c>
      <c r="E2544" s="11" t="n">
        <v>40</v>
      </c>
      <c r="F2544" s="11" t="n">
        <v>40</v>
      </c>
      <c r="G2544" s="11" t="n">
        <v>40</v>
      </c>
      <c r="H2544" s="11"/>
      <c r="I2544" s="11"/>
    </row>
    <row r="2545" customFormat="false" ht="28" hidden="false" customHeight="true" outlineLevel="0" collapsed="false">
      <c r="A2545" s="11" t="s">
        <v>223</v>
      </c>
      <c r="B2545" s="11" t="s">
        <v>223</v>
      </c>
      <c r="C2545" s="11" t="s">
        <v>223</v>
      </c>
      <c r="D2545" s="11" t="s">
        <v>223</v>
      </c>
      <c r="E2545" s="11" t="n">
        <v>10.07</v>
      </c>
      <c r="F2545" s="11" t="n">
        <v>10.07</v>
      </c>
      <c r="G2545" s="11" t="n">
        <v>10.07</v>
      </c>
      <c r="H2545" s="11"/>
      <c r="I2545" s="11"/>
    </row>
    <row r="2546" customFormat="false" ht="28" hidden="false" customHeight="true" outlineLevel="0" collapsed="false">
      <c r="A2546" s="11" t="s">
        <v>224</v>
      </c>
      <c r="B2546" s="11" t="s">
        <v>224</v>
      </c>
      <c r="C2546" s="11" t="s">
        <v>224</v>
      </c>
      <c r="D2546" s="11" t="s">
        <v>224</v>
      </c>
      <c r="E2546" s="11" t="s">
        <v>682</v>
      </c>
      <c r="F2546" s="11" t="s">
        <v>682</v>
      </c>
      <c r="G2546" s="11" t="s">
        <v>682</v>
      </c>
      <c r="H2546" s="11"/>
      <c r="I2546" s="11"/>
    </row>
    <row r="2547" customFormat="false" ht="28" hidden="false" customHeight="true" outlineLevel="0" collapsed="false">
      <c r="A2547" s="11" t="s">
        <v>226</v>
      </c>
      <c r="B2547" s="11" t="s">
        <v>226</v>
      </c>
      <c r="C2547" s="11" t="s">
        <v>226</v>
      </c>
      <c r="D2547" s="11" t="s">
        <v>226</v>
      </c>
      <c r="E2547" s="11" t="n">
        <v>4.56</v>
      </c>
      <c r="F2547" s="11" t="n">
        <v>4.56</v>
      </c>
      <c r="G2547" s="11" t="n">
        <v>4.56</v>
      </c>
      <c r="H2547" s="11"/>
      <c r="I2547" s="11"/>
    </row>
    <row r="2548" customFormat="false" ht="28" hidden="false" customHeight="true" outlineLevel="0" collapsed="false">
      <c r="A2548" s="11" t="s">
        <v>227</v>
      </c>
      <c r="B2548" s="11" t="s">
        <v>227</v>
      </c>
      <c r="C2548" s="11" t="s">
        <v>227</v>
      </c>
      <c r="D2548" s="11" t="s">
        <v>227</v>
      </c>
      <c r="E2548" s="11" t="s">
        <v>228</v>
      </c>
      <c r="F2548" s="11" t="s">
        <v>228</v>
      </c>
      <c r="G2548" s="11" t="s">
        <v>228</v>
      </c>
      <c r="H2548" s="11"/>
      <c r="I2548" s="11"/>
    </row>
    <row r="2549" customFormat="false" ht="28" hidden="false" customHeight="true" outlineLevel="0" collapsed="false">
      <c r="A2549" s="11" t="s">
        <v>1104</v>
      </c>
      <c r="B2549" s="11" t="s">
        <v>1104</v>
      </c>
      <c r="C2549" s="11" t="s">
        <v>1104</v>
      </c>
      <c r="D2549" s="11" t="s">
        <v>1104</v>
      </c>
      <c r="E2549" s="11" t="n">
        <v>46</v>
      </c>
      <c r="F2549" s="11" t="n">
        <v>46</v>
      </c>
      <c r="G2549" s="11" t="n">
        <v>46</v>
      </c>
      <c r="H2549" s="11"/>
      <c r="I2549" s="11"/>
    </row>
    <row r="2550" customFormat="false" ht="28" hidden="false" customHeight="true" outlineLevel="0" collapsed="false">
      <c r="A2550" s="11" t="s">
        <v>1105</v>
      </c>
      <c r="B2550" s="11" t="s">
        <v>1105</v>
      </c>
      <c r="C2550" s="11" t="s">
        <v>1105</v>
      </c>
      <c r="D2550" s="11" t="s">
        <v>1105</v>
      </c>
      <c r="E2550" s="11" t="n">
        <v>36.5</v>
      </c>
      <c r="F2550" s="11" t="n">
        <v>36.5</v>
      </c>
      <c r="G2550" s="11" t="n">
        <v>36.5</v>
      </c>
      <c r="H2550" s="11"/>
      <c r="I2550" s="11"/>
    </row>
    <row r="2551" customFormat="false" ht="28" hidden="false" customHeight="true" outlineLevel="0" collapsed="false">
      <c r="A2551" s="11" t="s">
        <v>1106</v>
      </c>
      <c r="B2551" s="11" t="s">
        <v>1106</v>
      </c>
      <c r="C2551" s="11" t="s">
        <v>1106</v>
      </c>
      <c r="D2551" s="11" t="s">
        <v>1106</v>
      </c>
      <c r="E2551" s="11" t="n">
        <v>32</v>
      </c>
      <c r="F2551" s="11" t="n">
        <v>32</v>
      </c>
      <c r="G2551" s="11" t="n">
        <v>32</v>
      </c>
      <c r="H2551" s="11"/>
      <c r="I2551" s="11"/>
    </row>
    <row r="2552" customFormat="false" ht="28" hidden="false" customHeight="true" outlineLevel="0" collapsed="false">
      <c r="A2552" s="11" t="s">
        <v>1107</v>
      </c>
      <c r="B2552" s="11" t="s">
        <v>1107</v>
      </c>
      <c r="C2552" s="11" t="s">
        <v>1107</v>
      </c>
      <c r="D2552" s="11" t="s">
        <v>1107</v>
      </c>
      <c r="E2552" s="11" t="n">
        <v>60</v>
      </c>
      <c r="F2552" s="11" t="n">
        <v>60</v>
      </c>
      <c r="G2552" s="11" t="n">
        <v>60</v>
      </c>
      <c r="H2552" s="11"/>
      <c r="I2552" s="11"/>
    </row>
    <row r="2553" customFormat="false" ht="28" hidden="false" customHeight="true" outlineLevel="0" collapsed="false">
      <c r="A2553" s="11" t="s">
        <v>1108</v>
      </c>
      <c r="B2553" s="11" t="s">
        <v>1108</v>
      </c>
      <c r="C2553" s="11" t="s">
        <v>1108</v>
      </c>
      <c r="D2553" s="11" t="s">
        <v>1108</v>
      </c>
      <c r="E2553" s="11" t="n">
        <v>44</v>
      </c>
      <c r="F2553" s="11" t="n">
        <v>44</v>
      </c>
      <c r="G2553" s="11" t="n">
        <v>44</v>
      </c>
      <c r="H2553" s="11"/>
      <c r="I2553" s="11"/>
    </row>
    <row r="2554" customFormat="false" ht="28" hidden="false" customHeight="true" outlineLevel="0" collapsed="false">
      <c r="A2554" s="11" t="s">
        <v>1109</v>
      </c>
      <c r="B2554" s="11" t="s">
        <v>1109</v>
      </c>
      <c r="C2554" s="11" t="s">
        <v>1109</v>
      </c>
      <c r="D2554" s="11" t="s">
        <v>1109</v>
      </c>
      <c r="E2554" s="11" t="n">
        <v>34.5</v>
      </c>
      <c r="F2554" s="11" t="n">
        <v>34.5</v>
      </c>
      <c r="G2554" s="11" t="n">
        <v>34.5</v>
      </c>
      <c r="H2554" s="11"/>
      <c r="I2554" s="11"/>
    </row>
    <row r="2555" customFormat="false" ht="28" hidden="false" customHeight="true" outlineLevel="0" collapsed="false">
      <c r="A2555" s="11" t="s">
        <v>1110</v>
      </c>
      <c r="B2555" s="11" t="s">
        <v>1110</v>
      </c>
      <c r="C2555" s="11" t="s">
        <v>1110</v>
      </c>
      <c r="D2555" s="11" t="s">
        <v>1110</v>
      </c>
      <c r="E2555" s="11" t="n">
        <v>30</v>
      </c>
      <c r="F2555" s="11" t="n">
        <v>30</v>
      </c>
      <c r="G2555" s="11" t="n">
        <v>30</v>
      </c>
      <c r="H2555" s="11"/>
      <c r="I2555" s="11"/>
    </row>
    <row r="2556" customFormat="false" ht="28" hidden="false" customHeight="true" outlineLevel="0" collapsed="false">
      <c r="A2556" s="11" t="s">
        <v>1111</v>
      </c>
      <c r="B2556" s="11" t="s">
        <v>1111</v>
      </c>
      <c r="C2556" s="11" t="s">
        <v>1111</v>
      </c>
      <c r="D2556" s="11" t="s">
        <v>1111</v>
      </c>
      <c r="E2556" s="11" t="n">
        <v>58</v>
      </c>
      <c r="F2556" s="11" t="n">
        <v>58</v>
      </c>
      <c r="G2556" s="11" t="n">
        <v>58</v>
      </c>
      <c r="H2556" s="11"/>
      <c r="I2556" s="11"/>
    </row>
    <row r="2557" customFormat="false" ht="28" hidden="false" customHeight="true" outlineLevel="0" collapsed="false">
      <c r="A2557" s="11" t="s">
        <v>233</v>
      </c>
      <c r="B2557" s="11" t="s">
        <v>233</v>
      </c>
      <c r="C2557" s="11" t="s">
        <v>233</v>
      </c>
      <c r="D2557" s="11" t="s">
        <v>233</v>
      </c>
      <c r="E2557" s="11" t="n">
        <v>9.11</v>
      </c>
      <c r="F2557" s="11" t="n">
        <v>9.11</v>
      </c>
      <c r="G2557" s="11" t="n">
        <v>9.11</v>
      </c>
      <c r="H2557" s="11"/>
      <c r="I2557" s="11"/>
    </row>
    <row r="2558" customFormat="false" ht="28" hidden="false" customHeight="true" outlineLevel="0" collapsed="false">
      <c r="A2558" s="11" t="s">
        <v>234</v>
      </c>
      <c r="B2558" s="11" t="s">
        <v>234</v>
      </c>
      <c r="C2558" s="11" t="s">
        <v>234</v>
      </c>
      <c r="D2558" s="11" t="s">
        <v>234</v>
      </c>
      <c r="E2558" s="11" t="s">
        <v>1053</v>
      </c>
      <c r="F2558" s="11" t="s">
        <v>1053</v>
      </c>
      <c r="G2558" s="11" t="s">
        <v>1053</v>
      </c>
      <c r="H2558" s="11"/>
      <c r="I2558" s="11"/>
    </row>
    <row r="2559" customFormat="false" ht="28" hidden="false" customHeight="true" outlineLevel="0" collapsed="false">
      <c r="A2559" s="11" t="s">
        <v>236</v>
      </c>
      <c r="B2559" s="11" t="s">
        <v>236</v>
      </c>
      <c r="C2559" s="11" t="s">
        <v>236</v>
      </c>
      <c r="D2559" s="11" t="s">
        <v>236</v>
      </c>
      <c r="E2559" s="11" t="n">
        <v>3.46</v>
      </c>
      <c r="F2559" s="11" t="n">
        <v>3.46</v>
      </c>
      <c r="G2559" s="11" t="n">
        <v>3.46</v>
      </c>
      <c r="H2559" s="11"/>
      <c r="I2559" s="11"/>
    </row>
    <row r="2560" customFormat="false" ht="28" hidden="false" customHeight="true" outlineLevel="0" collapsed="false">
      <c r="A2560" s="11" t="s">
        <v>237</v>
      </c>
      <c r="B2560" s="11" t="s">
        <v>237</v>
      </c>
      <c r="C2560" s="11" t="s">
        <v>237</v>
      </c>
      <c r="D2560" s="11" t="s">
        <v>237</v>
      </c>
      <c r="E2560" s="11" t="s">
        <v>238</v>
      </c>
      <c r="F2560" s="11" t="s">
        <v>238</v>
      </c>
      <c r="G2560" s="11" t="s">
        <v>238</v>
      </c>
      <c r="H2560" s="11"/>
      <c r="I2560" s="11"/>
    </row>
    <row r="2561" customFormat="false" ht="28" hidden="false" customHeight="true" outlineLevel="0" collapsed="false">
      <c r="A2561" s="11" t="s">
        <v>1113</v>
      </c>
      <c r="B2561" s="11" t="s">
        <v>1113</v>
      </c>
      <c r="C2561" s="11" t="s">
        <v>1113</v>
      </c>
      <c r="D2561" s="11" t="s">
        <v>1113</v>
      </c>
      <c r="E2561" s="11" t="n">
        <v>47</v>
      </c>
      <c r="F2561" s="11" t="n">
        <v>47</v>
      </c>
      <c r="G2561" s="11" t="n">
        <v>47</v>
      </c>
      <c r="H2561" s="11"/>
      <c r="I2561" s="11"/>
    </row>
    <row r="2562" customFormat="false" ht="28" hidden="false" customHeight="true" outlineLevel="0" collapsed="false">
      <c r="A2562" s="11" t="s">
        <v>1114</v>
      </c>
      <c r="B2562" s="11" t="s">
        <v>1114</v>
      </c>
      <c r="C2562" s="11" t="s">
        <v>1114</v>
      </c>
      <c r="D2562" s="11" t="s">
        <v>1114</v>
      </c>
      <c r="E2562" s="11" t="n">
        <v>37.5</v>
      </c>
      <c r="F2562" s="11" t="n">
        <v>37.5</v>
      </c>
      <c r="G2562" s="11" t="n">
        <v>37.5</v>
      </c>
      <c r="H2562" s="11"/>
      <c r="I2562" s="11"/>
    </row>
    <row r="2563" customFormat="false" ht="28" hidden="false" customHeight="true" outlineLevel="0" collapsed="false">
      <c r="A2563" s="11" t="s">
        <v>1115</v>
      </c>
      <c r="B2563" s="11" t="s">
        <v>1115</v>
      </c>
      <c r="C2563" s="11" t="s">
        <v>1115</v>
      </c>
      <c r="D2563" s="11" t="s">
        <v>1115</v>
      </c>
      <c r="E2563" s="11" t="n">
        <v>33</v>
      </c>
      <c r="F2563" s="11" t="n">
        <v>33</v>
      </c>
      <c r="G2563" s="11" t="n">
        <v>33</v>
      </c>
      <c r="H2563" s="11"/>
      <c r="I2563" s="11"/>
    </row>
    <row r="2564" customFormat="false" ht="28" hidden="false" customHeight="true" outlineLevel="0" collapsed="false">
      <c r="A2564" s="11" t="s">
        <v>1116</v>
      </c>
      <c r="B2564" s="11" t="s">
        <v>1116</v>
      </c>
      <c r="C2564" s="11" t="s">
        <v>1116</v>
      </c>
      <c r="D2564" s="11" t="s">
        <v>1116</v>
      </c>
      <c r="E2564" s="11" t="n">
        <v>61</v>
      </c>
      <c r="F2564" s="11" t="n">
        <v>61</v>
      </c>
      <c r="G2564" s="11" t="n">
        <v>61</v>
      </c>
      <c r="H2564" s="11"/>
      <c r="I2564" s="11"/>
    </row>
    <row r="2565" customFormat="false" ht="28" hidden="false" customHeight="true" outlineLevel="0" collapsed="false">
      <c r="A2565" s="11" t="s">
        <v>1117</v>
      </c>
      <c r="B2565" s="11" t="s">
        <v>1117</v>
      </c>
      <c r="C2565" s="11" t="s">
        <v>1117</v>
      </c>
      <c r="D2565" s="11" t="s">
        <v>1117</v>
      </c>
      <c r="E2565" s="11" t="n">
        <v>44</v>
      </c>
      <c r="F2565" s="11" t="n">
        <v>44</v>
      </c>
      <c r="G2565" s="11" t="n">
        <v>44</v>
      </c>
      <c r="H2565" s="11"/>
      <c r="I2565" s="11"/>
    </row>
    <row r="2566" customFormat="false" ht="28" hidden="false" customHeight="true" outlineLevel="0" collapsed="false">
      <c r="A2566" s="11" t="s">
        <v>1118</v>
      </c>
      <c r="B2566" s="11" t="s">
        <v>1118</v>
      </c>
      <c r="C2566" s="11" t="s">
        <v>1118</v>
      </c>
      <c r="D2566" s="11" t="s">
        <v>1118</v>
      </c>
      <c r="E2566" s="11" t="n">
        <v>34.5</v>
      </c>
      <c r="F2566" s="11" t="n">
        <v>34.5</v>
      </c>
      <c r="G2566" s="11" t="n">
        <v>34.5</v>
      </c>
      <c r="H2566" s="11"/>
      <c r="I2566" s="11"/>
    </row>
    <row r="2567" customFormat="false" ht="28" hidden="false" customHeight="true" outlineLevel="0" collapsed="false">
      <c r="A2567" s="11" t="s">
        <v>1119</v>
      </c>
      <c r="B2567" s="11" t="s">
        <v>1119</v>
      </c>
      <c r="C2567" s="11" t="s">
        <v>1119</v>
      </c>
      <c r="D2567" s="11" t="s">
        <v>1119</v>
      </c>
      <c r="E2567" s="11" t="n">
        <v>30</v>
      </c>
      <c r="F2567" s="11" t="n">
        <v>30</v>
      </c>
      <c r="G2567" s="11" t="n">
        <v>30</v>
      </c>
      <c r="H2567" s="11"/>
      <c r="I2567" s="11"/>
    </row>
    <row r="2568" customFormat="false" ht="28" hidden="false" customHeight="true" outlineLevel="0" collapsed="false">
      <c r="A2568" s="11" t="s">
        <v>1120</v>
      </c>
      <c r="B2568" s="11" t="s">
        <v>1120</v>
      </c>
      <c r="C2568" s="11" t="s">
        <v>1120</v>
      </c>
      <c r="D2568" s="11" t="s">
        <v>1120</v>
      </c>
      <c r="E2568" s="11" t="n">
        <v>58</v>
      </c>
      <c r="F2568" s="11" t="n">
        <v>58</v>
      </c>
      <c r="G2568" s="11" t="n">
        <v>58</v>
      </c>
      <c r="H2568" s="11"/>
      <c r="I2568" s="11"/>
    </row>
    <row r="2569" customFormat="false" ht="28" hidden="false" customHeight="true" outlineLevel="0" collapsed="false">
      <c r="A2569" s="11" t="s">
        <v>243</v>
      </c>
      <c r="B2569" s="11" t="s">
        <v>243</v>
      </c>
      <c r="C2569" s="11" t="s">
        <v>243</v>
      </c>
      <c r="D2569" s="11" t="s">
        <v>243</v>
      </c>
      <c r="E2569" s="11" t="n">
        <v>2.2</v>
      </c>
      <c r="F2569" s="11" t="n">
        <v>2.2</v>
      </c>
      <c r="G2569" s="11" t="n">
        <v>2.2</v>
      </c>
      <c r="H2569" s="11"/>
      <c r="I2569" s="11"/>
    </row>
    <row r="2570" customFormat="false" ht="28" hidden="false" customHeight="true" outlineLevel="0" collapsed="false">
      <c r="A2570" s="11" t="s">
        <v>244</v>
      </c>
      <c r="B2570" s="11" t="s">
        <v>244</v>
      </c>
      <c r="C2570" s="11" t="s">
        <v>244</v>
      </c>
      <c r="D2570" s="11" t="s">
        <v>244</v>
      </c>
      <c r="E2570" s="11" t="n">
        <v>32</v>
      </c>
      <c r="F2570" s="11" t="n">
        <v>32</v>
      </c>
      <c r="G2570" s="11" t="n">
        <v>32</v>
      </c>
      <c r="H2570" s="11"/>
      <c r="I2570" s="11"/>
    </row>
    <row r="2571" customFormat="false" ht="28" hidden="false" customHeight="true" outlineLevel="0" collapsed="false">
      <c r="A2571" s="11" t="s">
        <v>245</v>
      </c>
      <c r="B2571" s="11" t="s">
        <v>245</v>
      </c>
      <c r="C2571" s="11" t="s">
        <v>245</v>
      </c>
      <c r="D2571" s="11" t="s">
        <v>245</v>
      </c>
      <c r="E2571" s="11" t="s">
        <v>246</v>
      </c>
      <c r="F2571" s="11" t="s">
        <v>246</v>
      </c>
      <c r="G2571" s="11" t="s">
        <v>246</v>
      </c>
      <c r="H2571" s="11"/>
      <c r="I2571" s="11"/>
    </row>
    <row r="2572" customFormat="false" ht="28" hidden="false" customHeight="true" outlineLevel="0" collapsed="false">
      <c r="A2572" s="11" t="s">
        <v>608</v>
      </c>
      <c r="B2572" s="11" t="s">
        <v>608</v>
      </c>
      <c r="C2572" s="11" t="s">
        <v>608</v>
      </c>
      <c r="D2572" s="11" t="s">
        <v>608</v>
      </c>
      <c r="E2572" s="11" t="s">
        <v>609</v>
      </c>
      <c r="F2572" s="11" t="s">
        <v>609</v>
      </c>
      <c r="G2572" s="11" t="s">
        <v>609</v>
      </c>
      <c r="H2572" s="11"/>
      <c r="I2572" s="11"/>
    </row>
    <row r="2573" customFormat="false" ht="28" hidden="false" customHeight="true" outlineLevel="0" collapsed="false">
      <c r="A2573" s="11" t="s">
        <v>610</v>
      </c>
      <c r="B2573" s="11" t="s">
        <v>610</v>
      </c>
      <c r="C2573" s="11" t="s">
        <v>610</v>
      </c>
      <c r="D2573" s="11" t="s">
        <v>610</v>
      </c>
      <c r="E2573" s="11" t="s">
        <v>1121</v>
      </c>
      <c r="F2573" s="11" t="s">
        <v>1121</v>
      </c>
      <c r="G2573" s="11" t="s">
        <v>1121</v>
      </c>
      <c r="H2573" s="11"/>
      <c r="I2573" s="11"/>
    </row>
    <row r="2574" customFormat="false" ht="27" hidden="false" customHeight="true" outlineLevel="0" collapsed="false">
      <c r="A2574" s="1"/>
      <c r="B2574" s="1"/>
      <c r="C2574" s="1"/>
      <c r="D2574" s="1"/>
      <c r="E2574" s="1"/>
      <c r="F2574" s="1"/>
      <c r="G2574" s="1"/>
      <c r="H2574" s="1"/>
      <c r="I2574" s="1"/>
    </row>
    <row r="2575" customFormat="false" ht="31" hidden="false" customHeight="true" outlineLevel="0" collapsed="false">
      <c r="A2575" s="10" t="s">
        <v>250</v>
      </c>
      <c r="B2575" s="10" t="s">
        <v>250</v>
      </c>
      <c r="C2575" s="10" t="s">
        <v>250</v>
      </c>
      <c r="D2575" s="10" t="s">
        <v>250</v>
      </c>
      <c r="E2575" s="10" t="s">
        <v>250</v>
      </c>
      <c r="F2575" s="10" t="s">
        <v>250</v>
      </c>
      <c r="G2575" s="10" t="s">
        <v>250</v>
      </c>
      <c r="H2575" s="10" t="s">
        <v>250</v>
      </c>
      <c r="I2575" s="3" t="str">
        <f aca="false">HYPERLINK("#'Главная'!A34","На главную")</f>
        <v>На главную</v>
      </c>
    </row>
    <row r="2576" customFormat="false" ht="34" hidden="false" customHeight="true" outlineLevel="0" collapsed="false">
      <c r="A2576" s="12" t="s">
        <v>251</v>
      </c>
      <c r="B2576" s="12" t="s">
        <v>251</v>
      </c>
      <c r="C2576" s="12" t="s">
        <v>251</v>
      </c>
      <c r="D2576" s="12" t="s">
        <v>252</v>
      </c>
      <c r="E2576" s="12" t="s">
        <v>252</v>
      </c>
      <c r="F2576" s="12" t="s">
        <v>252</v>
      </c>
      <c r="G2576" s="12" t="s">
        <v>253</v>
      </c>
      <c r="H2576" s="12" t="s">
        <v>254</v>
      </c>
      <c r="I2576" s="12" t="s">
        <v>254</v>
      </c>
    </row>
    <row r="2577" customFormat="false" ht="53" hidden="false" customHeight="true" outlineLevel="0" collapsed="false">
      <c r="A2577" s="1" t="s">
        <v>255</v>
      </c>
      <c r="B2577" s="1" t="s">
        <v>255</v>
      </c>
      <c r="C2577" s="1" t="s">
        <v>255</v>
      </c>
      <c r="D2577" s="1" t="s">
        <v>256</v>
      </c>
      <c r="E2577" s="1" t="s">
        <v>256</v>
      </c>
      <c r="F2577" s="1" t="s">
        <v>256</v>
      </c>
      <c r="G2577" s="1" t="s">
        <v>684</v>
      </c>
      <c r="H2577" s="1" t="s">
        <v>206</v>
      </c>
      <c r="I2577" s="1" t="s">
        <v>206</v>
      </c>
    </row>
    <row r="2578" customFormat="false" ht="53" hidden="false" customHeight="true" outlineLevel="0" collapsed="false">
      <c r="A2578" s="1" t="s">
        <v>255</v>
      </c>
      <c r="B2578" s="1" t="s">
        <v>255</v>
      </c>
      <c r="C2578" s="1" t="s">
        <v>255</v>
      </c>
      <c r="D2578" s="1" t="s">
        <v>258</v>
      </c>
      <c r="E2578" s="1" t="s">
        <v>258</v>
      </c>
      <c r="F2578" s="1" t="s">
        <v>258</v>
      </c>
      <c r="G2578" s="1" t="s">
        <v>685</v>
      </c>
      <c r="H2578" s="1" t="s">
        <v>206</v>
      </c>
      <c r="I2578" s="1" t="s">
        <v>206</v>
      </c>
    </row>
    <row r="2579" customFormat="false" ht="53" hidden="false" customHeight="true" outlineLevel="0" collapsed="false">
      <c r="A2579" s="1" t="s">
        <v>255</v>
      </c>
      <c r="B2579" s="1" t="s">
        <v>255</v>
      </c>
      <c r="C2579" s="1" t="s">
        <v>255</v>
      </c>
      <c r="D2579" s="1" t="s">
        <v>260</v>
      </c>
      <c r="E2579" s="1" t="s">
        <v>260</v>
      </c>
      <c r="F2579" s="1" t="s">
        <v>260</v>
      </c>
      <c r="G2579" s="1" t="s">
        <v>351</v>
      </c>
      <c r="H2579" s="1" t="s">
        <v>206</v>
      </c>
      <c r="I2579" s="1" t="s">
        <v>206</v>
      </c>
    </row>
    <row r="2580" customFormat="false" ht="53" hidden="false" customHeight="true" outlineLevel="0" collapsed="false">
      <c r="A2580" s="1" t="s">
        <v>262</v>
      </c>
      <c r="B2580" s="1" t="s">
        <v>262</v>
      </c>
      <c r="C2580" s="1" t="s">
        <v>262</v>
      </c>
      <c r="D2580" s="1" t="s">
        <v>256</v>
      </c>
      <c r="E2580" s="1" t="s">
        <v>256</v>
      </c>
      <c r="F2580" s="1" t="s">
        <v>256</v>
      </c>
      <c r="G2580" s="1" t="s">
        <v>686</v>
      </c>
      <c r="H2580" s="1" t="s">
        <v>206</v>
      </c>
      <c r="I2580" s="1" t="s">
        <v>206</v>
      </c>
    </row>
    <row r="2581" customFormat="false" ht="53" hidden="false" customHeight="true" outlineLevel="0" collapsed="false">
      <c r="A2581" s="1" t="s">
        <v>262</v>
      </c>
      <c r="B2581" s="1" t="s">
        <v>262</v>
      </c>
      <c r="C2581" s="1" t="s">
        <v>262</v>
      </c>
      <c r="D2581" s="1" t="s">
        <v>258</v>
      </c>
      <c r="E2581" s="1" t="s">
        <v>258</v>
      </c>
      <c r="F2581" s="1" t="s">
        <v>258</v>
      </c>
      <c r="G2581" s="1" t="s">
        <v>687</v>
      </c>
      <c r="H2581" s="1" t="s">
        <v>206</v>
      </c>
      <c r="I2581" s="1" t="s">
        <v>206</v>
      </c>
    </row>
    <row r="2582" customFormat="false" ht="53" hidden="false" customHeight="true" outlineLevel="0" collapsed="false">
      <c r="A2582" s="1" t="s">
        <v>262</v>
      </c>
      <c r="B2582" s="1" t="s">
        <v>262</v>
      </c>
      <c r="C2582" s="1" t="s">
        <v>262</v>
      </c>
      <c r="D2582" s="1" t="s">
        <v>260</v>
      </c>
      <c r="E2582" s="1" t="s">
        <v>260</v>
      </c>
      <c r="F2582" s="1" t="s">
        <v>260</v>
      </c>
      <c r="G2582" s="1" t="s">
        <v>354</v>
      </c>
      <c r="H2582" s="1" t="s">
        <v>206</v>
      </c>
      <c r="I2582" s="1" t="s">
        <v>206</v>
      </c>
    </row>
    <row r="2583" customFormat="false" ht="53" hidden="false" customHeight="true" outlineLevel="0" collapsed="false">
      <c r="A2583" s="1" t="s">
        <v>266</v>
      </c>
      <c r="B2583" s="1" t="s">
        <v>266</v>
      </c>
      <c r="C2583" s="1" t="s">
        <v>266</v>
      </c>
      <c r="D2583" s="1" t="s">
        <v>256</v>
      </c>
      <c r="E2583" s="1" t="s">
        <v>256</v>
      </c>
      <c r="F2583" s="1" t="s">
        <v>256</v>
      </c>
      <c r="G2583" s="1" t="s">
        <v>688</v>
      </c>
      <c r="H2583" s="1" t="s">
        <v>206</v>
      </c>
      <c r="I2583" s="1" t="s">
        <v>206</v>
      </c>
    </row>
    <row r="2584" customFormat="false" ht="53" hidden="false" customHeight="true" outlineLevel="0" collapsed="false">
      <c r="A2584" s="1" t="s">
        <v>266</v>
      </c>
      <c r="B2584" s="1" t="s">
        <v>266</v>
      </c>
      <c r="C2584" s="1" t="s">
        <v>266</v>
      </c>
      <c r="D2584" s="1" t="s">
        <v>258</v>
      </c>
      <c r="E2584" s="1" t="s">
        <v>258</v>
      </c>
      <c r="F2584" s="1" t="s">
        <v>258</v>
      </c>
      <c r="G2584" s="1" t="s">
        <v>689</v>
      </c>
      <c r="H2584" s="1" t="s">
        <v>206</v>
      </c>
      <c r="I2584" s="1" t="s">
        <v>206</v>
      </c>
    </row>
    <row r="2585" customFormat="false" ht="53" hidden="false" customHeight="true" outlineLevel="0" collapsed="false">
      <c r="A2585" s="1" t="s">
        <v>266</v>
      </c>
      <c r="B2585" s="1" t="s">
        <v>266</v>
      </c>
      <c r="C2585" s="1" t="s">
        <v>266</v>
      </c>
      <c r="D2585" s="1" t="s">
        <v>260</v>
      </c>
      <c r="E2585" s="1" t="s">
        <v>260</v>
      </c>
      <c r="F2585" s="1" t="s">
        <v>260</v>
      </c>
      <c r="G2585" s="1" t="s">
        <v>357</v>
      </c>
      <c r="H2585" s="1" t="s">
        <v>206</v>
      </c>
      <c r="I2585" s="1" t="s">
        <v>206</v>
      </c>
    </row>
    <row r="2586" customFormat="false" ht="53" hidden="false" customHeight="true" outlineLevel="0" collapsed="false">
      <c r="A2586" s="1" t="s">
        <v>270</v>
      </c>
      <c r="B2586" s="1" t="s">
        <v>270</v>
      </c>
      <c r="C2586" s="1" t="s">
        <v>270</v>
      </c>
      <c r="D2586" s="1" t="s">
        <v>256</v>
      </c>
      <c r="E2586" s="1" t="s">
        <v>256</v>
      </c>
      <c r="F2586" s="1" t="s">
        <v>256</v>
      </c>
      <c r="G2586" s="1" t="s">
        <v>690</v>
      </c>
      <c r="H2586" s="1" t="s">
        <v>206</v>
      </c>
      <c r="I2586" s="1" t="s">
        <v>206</v>
      </c>
    </row>
    <row r="2587" customFormat="false" ht="53" hidden="false" customHeight="true" outlineLevel="0" collapsed="false">
      <c r="A2587" s="1" t="s">
        <v>270</v>
      </c>
      <c r="B2587" s="1" t="s">
        <v>270</v>
      </c>
      <c r="C2587" s="1" t="s">
        <v>270</v>
      </c>
      <c r="D2587" s="1" t="s">
        <v>258</v>
      </c>
      <c r="E2587" s="1" t="s">
        <v>258</v>
      </c>
      <c r="F2587" s="1" t="s">
        <v>258</v>
      </c>
      <c r="G2587" s="1" t="s">
        <v>691</v>
      </c>
      <c r="H2587" s="1" t="s">
        <v>206</v>
      </c>
      <c r="I2587" s="1" t="s">
        <v>206</v>
      </c>
    </row>
    <row r="2588" customFormat="false" ht="53" hidden="false" customHeight="true" outlineLevel="0" collapsed="false">
      <c r="A2588" s="1" t="s">
        <v>270</v>
      </c>
      <c r="B2588" s="1" t="s">
        <v>270</v>
      </c>
      <c r="C2588" s="1" t="s">
        <v>270</v>
      </c>
      <c r="D2588" s="1" t="s">
        <v>260</v>
      </c>
      <c r="E2588" s="1" t="s">
        <v>260</v>
      </c>
      <c r="F2588" s="1" t="s">
        <v>260</v>
      </c>
      <c r="G2588" s="1" t="s">
        <v>360</v>
      </c>
      <c r="H2588" s="1" t="s">
        <v>206</v>
      </c>
      <c r="I2588" s="1" t="s">
        <v>206</v>
      </c>
    </row>
    <row r="2589" customFormat="false" ht="53" hidden="false" customHeight="true" outlineLevel="0" collapsed="false">
      <c r="A2589" s="1" t="s">
        <v>274</v>
      </c>
      <c r="B2589" s="1" t="s">
        <v>274</v>
      </c>
      <c r="C2589" s="1" t="s">
        <v>274</v>
      </c>
      <c r="D2589" s="1" t="s">
        <v>256</v>
      </c>
      <c r="E2589" s="1" t="s">
        <v>256</v>
      </c>
      <c r="F2589" s="1" t="s">
        <v>256</v>
      </c>
      <c r="G2589" s="1" t="s">
        <v>692</v>
      </c>
      <c r="H2589" s="1" t="s">
        <v>206</v>
      </c>
      <c r="I2589" s="1" t="s">
        <v>206</v>
      </c>
    </row>
    <row r="2590" customFormat="false" ht="53" hidden="false" customHeight="true" outlineLevel="0" collapsed="false">
      <c r="A2590" s="1" t="s">
        <v>274</v>
      </c>
      <c r="B2590" s="1" t="s">
        <v>274</v>
      </c>
      <c r="C2590" s="1" t="s">
        <v>274</v>
      </c>
      <c r="D2590" s="1" t="s">
        <v>258</v>
      </c>
      <c r="E2590" s="1" t="s">
        <v>258</v>
      </c>
      <c r="F2590" s="1" t="s">
        <v>258</v>
      </c>
      <c r="G2590" s="1" t="s">
        <v>693</v>
      </c>
      <c r="H2590" s="1" t="s">
        <v>206</v>
      </c>
      <c r="I2590" s="1" t="s">
        <v>206</v>
      </c>
    </row>
    <row r="2591" customFormat="false" ht="53" hidden="false" customHeight="true" outlineLevel="0" collapsed="false">
      <c r="A2591" s="1" t="s">
        <v>274</v>
      </c>
      <c r="B2591" s="1" t="s">
        <v>274</v>
      </c>
      <c r="C2591" s="1" t="s">
        <v>274</v>
      </c>
      <c r="D2591" s="1" t="s">
        <v>260</v>
      </c>
      <c r="E2591" s="1" t="s">
        <v>260</v>
      </c>
      <c r="F2591" s="1" t="s">
        <v>260</v>
      </c>
      <c r="G2591" s="1" t="s">
        <v>363</v>
      </c>
      <c r="H2591" s="1" t="s">
        <v>206</v>
      </c>
      <c r="I2591" s="1" t="s">
        <v>206</v>
      </c>
    </row>
    <row r="2592" customFormat="false" ht="53" hidden="false" customHeight="true" outlineLevel="0" collapsed="false">
      <c r="A2592" s="1" t="s">
        <v>278</v>
      </c>
      <c r="B2592" s="1" t="s">
        <v>278</v>
      </c>
      <c r="C2592" s="1" t="s">
        <v>278</v>
      </c>
      <c r="D2592" s="1" t="s">
        <v>256</v>
      </c>
      <c r="E2592" s="1" t="s">
        <v>256</v>
      </c>
      <c r="F2592" s="1" t="s">
        <v>256</v>
      </c>
      <c r="G2592" s="1" t="s">
        <v>694</v>
      </c>
      <c r="H2592" s="1" t="s">
        <v>206</v>
      </c>
      <c r="I2592" s="1" t="s">
        <v>206</v>
      </c>
    </row>
    <row r="2593" customFormat="false" ht="53" hidden="false" customHeight="true" outlineLevel="0" collapsed="false">
      <c r="A2593" s="1" t="s">
        <v>278</v>
      </c>
      <c r="B2593" s="1" t="s">
        <v>278</v>
      </c>
      <c r="C2593" s="1" t="s">
        <v>278</v>
      </c>
      <c r="D2593" s="1" t="s">
        <v>258</v>
      </c>
      <c r="E2593" s="1" t="s">
        <v>258</v>
      </c>
      <c r="F2593" s="1" t="s">
        <v>258</v>
      </c>
      <c r="G2593" s="1" t="s">
        <v>695</v>
      </c>
      <c r="H2593" s="1" t="s">
        <v>206</v>
      </c>
      <c r="I2593" s="1" t="s">
        <v>206</v>
      </c>
    </row>
    <row r="2594" customFormat="false" ht="53" hidden="false" customHeight="true" outlineLevel="0" collapsed="false">
      <c r="A2594" s="1" t="s">
        <v>278</v>
      </c>
      <c r="B2594" s="1" t="s">
        <v>278</v>
      </c>
      <c r="C2594" s="1" t="s">
        <v>278</v>
      </c>
      <c r="D2594" s="1" t="s">
        <v>260</v>
      </c>
      <c r="E2594" s="1" t="s">
        <v>260</v>
      </c>
      <c r="F2594" s="1" t="s">
        <v>260</v>
      </c>
      <c r="G2594" s="1" t="s">
        <v>366</v>
      </c>
      <c r="H2594" s="1" t="s">
        <v>206</v>
      </c>
      <c r="I2594" s="1" t="s">
        <v>206</v>
      </c>
    </row>
    <row r="2595" customFormat="false" ht="53" hidden="false" customHeight="true" outlineLevel="0" collapsed="false">
      <c r="A2595" s="1" t="s">
        <v>282</v>
      </c>
      <c r="B2595" s="1" t="s">
        <v>282</v>
      </c>
      <c r="C2595" s="1" t="s">
        <v>282</v>
      </c>
      <c r="D2595" s="1" t="s">
        <v>256</v>
      </c>
      <c r="E2595" s="1" t="s">
        <v>256</v>
      </c>
      <c r="F2595" s="1" t="s">
        <v>256</v>
      </c>
      <c r="G2595" s="1" t="s">
        <v>696</v>
      </c>
      <c r="H2595" s="1" t="s">
        <v>206</v>
      </c>
      <c r="I2595" s="1" t="s">
        <v>206</v>
      </c>
    </row>
    <row r="2596" customFormat="false" ht="53" hidden="false" customHeight="true" outlineLevel="0" collapsed="false">
      <c r="A2596" s="1" t="s">
        <v>282</v>
      </c>
      <c r="B2596" s="1" t="s">
        <v>282</v>
      </c>
      <c r="C2596" s="1" t="s">
        <v>282</v>
      </c>
      <c r="D2596" s="1" t="s">
        <v>258</v>
      </c>
      <c r="E2596" s="1" t="s">
        <v>258</v>
      </c>
      <c r="F2596" s="1" t="s">
        <v>258</v>
      </c>
      <c r="G2596" s="1" t="s">
        <v>697</v>
      </c>
      <c r="H2596" s="1" t="s">
        <v>206</v>
      </c>
      <c r="I2596" s="1" t="s">
        <v>206</v>
      </c>
    </row>
    <row r="2597" customFormat="false" ht="53" hidden="false" customHeight="true" outlineLevel="0" collapsed="false">
      <c r="A2597" s="1" t="s">
        <v>282</v>
      </c>
      <c r="B2597" s="1" t="s">
        <v>282</v>
      </c>
      <c r="C2597" s="1" t="s">
        <v>282</v>
      </c>
      <c r="D2597" s="1" t="s">
        <v>260</v>
      </c>
      <c r="E2597" s="1" t="s">
        <v>260</v>
      </c>
      <c r="F2597" s="1" t="s">
        <v>260</v>
      </c>
      <c r="G2597" s="1" t="s">
        <v>369</v>
      </c>
      <c r="H2597" s="1" t="s">
        <v>206</v>
      </c>
      <c r="I2597" s="1" t="s">
        <v>206</v>
      </c>
    </row>
    <row r="2598" customFormat="false" ht="53" hidden="false" customHeight="true" outlineLevel="0" collapsed="false">
      <c r="A2598" s="1" t="s">
        <v>286</v>
      </c>
      <c r="B2598" s="1" t="s">
        <v>286</v>
      </c>
      <c r="C2598" s="1" t="s">
        <v>286</v>
      </c>
      <c r="D2598" s="1" t="s">
        <v>256</v>
      </c>
      <c r="E2598" s="1" t="s">
        <v>256</v>
      </c>
      <c r="F2598" s="1" t="s">
        <v>256</v>
      </c>
      <c r="G2598" s="1" t="s">
        <v>698</v>
      </c>
      <c r="H2598" s="1" t="s">
        <v>206</v>
      </c>
      <c r="I2598" s="1" t="s">
        <v>206</v>
      </c>
    </row>
    <row r="2599" customFormat="false" ht="53" hidden="false" customHeight="true" outlineLevel="0" collapsed="false">
      <c r="A2599" s="1" t="s">
        <v>286</v>
      </c>
      <c r="B2599" s="1" t="s">
        <v>286</v>
      </c>
      <c r="C2599" s="1" t="s">
        <v>286</v>
      </c>
      <c r="D2599" s="1" t="s">
        <v>258</v>
      </c>
      <c r="E2599" s="1" t="s">
        <v>258</v>
      </c>
      <c r="F2599" s="1" t="s">
        <v>258</v>
      </c>
      <c r="G2599" s="1" t="s">
        <v>699</v>
      </c>
      <c r="H2599" s="1" t="s">
        <v>206</v>
      </c>
      <c r="I2599" s="1" t="s">
        <v>206</v>
      </c>
    </row>
    <row r="2600" customFormat="false" ht="53" hidden="false" customHeight="true" outlineLevel="0" collapsed="false">
      <c r="A2600" s="1" t="s">
        <v>286</v>
      </c>
      <c r="B2600" s="1" t="s">
        <v>286</v>
      </c>
      <c r="C2600" s="1" t="s">
        <v>286</v>
      </c>
      <c r="D2600" s="1" t="s">
        <v>260</v>
      </c>
      <c r="E2600" s="1" t="s">
        <v>260</v>
      </c>
      <c r="F2600" s="1" t="s">
        <v>260</v>
      </c>
      <c r="G2600" s="1" t="s">
        <v>372</v>
      </c>
      <c r="H2600" s="1" t="s">
        <v>206</v>
      </c>
      <c r="I2600" s="1" t="s">
        <v>206</v>
      </c>
    </row>
    <row r="2601" customFormat="false" ht="53" hidden="false" customHeight="true" outlineLevel="0" collapsed="false">
      <c r="A2601" s="1" t="s">
        <v>290</v>
      </c>
      <c r="B2601" s="1" t="s">
        <v>290</v>
      </c>
      <c r="C2601" s="1" t="s">
        <v>290</v>
      </c>
      <c r="D2601" s="1" t="s">
        <v>256</v>
      </c>
      <c r="E2601" s="1" t="s">
        <v>256</v>
      </c>
      <c r="F2601" s="1" t="s">
        <v>256</v>
      </c>
      <c r="G2601" s="1" t="s">
        <v>700</v>
      </c>
      <c r="H2601" s="1" t="s">
        <v>206</v>
      </c>
      <c r="I2601" s="1" t="s">
        <v>206</v>
      </c>
    </row>
    <row r="2602" customFormat="false" ht="53" hidden="false" customHeight="true" outlineLevel="0" collapsed="false">
      <c r="A2602" s="1" t="s">
        <v>290</v>
      </c>
      <c r="B2602" s="1" t="s">
        <v>290</v>
      </c>
      <c r="C2602" s="1" t="s">
        <v>290</v>
      </c>
      <c r="D2602" s="1" t="s">
        <v>292</v>
      </c>
      <c r="E2602" s="1" t="s">
        <v>292</v>
      </c>
      <c r="F2602" s="1" t="s">
        <v>292</v>
      </c>
      <c r="G2602" s="1" t="s">
        <v>701</v>
      </c>
      <c r="H2602" s="1" t="s">
        <v>206</v>
      </c>
      <c r="I2602" s="1" t="s">
        <v>206</v>
      </c>
    </row>
    <row r="2603" customFormat="false" ht="53" hidden="false" customHeight="true" outlineLevel="0" collapsed="false">
      <c r="A2603" s="1" t="s">
        <v>290</v>
      </c>
      <c r="B2603" s="1" t="s">
        <v>290</v>
      </c>
      <c r="C2603" s="1" t="s">
        <v>290</v>
      </c>
      <c r="D2603" s="1" t="s">
        <v>294</v>
      </c>
      <c r="E2603" s="1" t="s">
        <v>294</v>
      </c>
      <c r="F2603" s="1" t="s">
        <v>294</v>
      </c>
      <c r="G2603" s="1" t="s">
        <v>702</v>
      </c>
      <c r="H2603" s="1" t="s">
        <v>206</v>
      </c>
      <c r="I2603" s="1" t="s">
        <v>206</v>
      </c>
    </row>
    <row r="2604" customFormat="false" ht="53" hidden="false" customHeight="true" outlineLevel="0" collapsed="false">
      <c r="A2604" s="1" t="s">
        <v>296</v>
      </c>
      <c r="B2604" s="1" t="s">
        <v>296</v>
      </c>
      <c r="C2604" s="1" t="s">
        <v>296</v>
      </c>
      <c r="D2604" s="1" t="s">
        <v>256</v>
      </c>
      <c r="E2604" s="1" t="s">
        <v>256</v>
      </c>
      <c r="F2604" s="1" t="s">
        <v>256</v>
      </c>
      <c r="G2604" s="1" t="s">
        <v>703</v>
      </c>
      <c r="H2604" s="1" t="s">
        <v>206</v>
      </c>
      <c r="I2604" s="1" t="s">
        <v>206</v>
      </c>
    </row>
    <row r="2605" customFormat="false" ht="53" hidden="false" customHeight="true" outlineLevel="0" collapsed="false">
      <c r="A2605" s="1" t="s">
        <v>296</v>
      </c>
      <c r="B2605" s="1" t="s">
        <v>296</v>
      </c>
      <c r="C2605" s="1" t="s">
        <v>296</v>
      </c>
      <c r="D2605" s="1" t="s">
        <v>258</v>
      </c>
      <c r="E2605" s="1" t="s">
        <v>258</v>
      </c>
      <c r="F2605" s="1" t="s">
        <v>258</v>
      </c>
      <c r="G2605" s="1" t="s">
        <v>704</v>
      </c>
      <c r="H2605" s="1" t="s">
        <v>206</v>
      </c>
      <c r="I2605" s="1" t="s">
        <v>206</v>
      </c>
    </row>
    <row r="2606" customFormat="false" ht="53" hidden="false" customHeight="true" outlineLevel="0" collapsed="false">
      <c r="A2606" s="1" t="s">
        <v>296</v>
      </c>
      <c r="B2606" s="1" t="s">
        <v>296</v>
      </c>
      <c r="C2606" s="1" t="s">
        <v>296</v>
      </c>
      <c r="D2606" s="1" t="s">
        <v>260</v>
      </c>
      <c r="E2606" s="1" t="s">
        <v>260</v>
      </c>
      <c r="F2606" s="1" t="s">
        <v>260</v>
      </c>
      <c r="G2606" s="1" t="s">
        <v>705</v>
      </c>
      <c r="H2606" s="1" t="s">
        <v>206</v>
      </c>
      <c r="I2606" s="1" t="s">
        <v>206</v>
      </c>
    </row>
    <row r="2607" customFormat="false" ht="53" hidden="false" customHeight="true" outlineLevel="0" collapsed="false">
      <c r="A2607" s="1" t="s">
        <v>300</v>
      </c>
      <c r="B2607" s="1" t="s">
        <v>300</v>
      </c>
      <c r="C2607" s="1" t="s">
        <v>300</v>
      </c>
      <c r="D2607" s="1" t="s">
        <v>256</v>
      </c>
      <c r="E2607" s="1" t="s">
        <v>256</v>
      </c>
      <c r="F2607" s="1" t="s">
        <v>256</v>
      </c>
      <c r="G2607" s="1" t="s">
        <v>706</v>
      </c>
      <c r="H2607" s="1" t="s">
        <v>206</v>
      </c>
      <c r="I2607" s="1" t="s">
        <v>206</v>
      </c>
    </row>
    <row r="2608" customFormat="false" ht="53" hidden="false" customHeight="true" outlineLevel="0" collapsed="false">
      <c r="A2608" s="1" t="s">
        <v>300</v>
      </c>
      <c r="B2608" s="1" t="s">
        <v>300</v>
      </c>
      <c r="C2608" s="1" t="s">
        <v>300</v>
      </c>
      <c r="D2608" s="1" t="s">
        <v>258</v>
      </c>
      <c r="E2608" s="1" t="s">
        <v>258</v>
      </c>
      <c r="F2608" s="1" t="s">
        <v>258</v>
      </c>
      <c r="G2608" s="1" t="s">
        <v>707</v>
      </c>
      <c r="H2608" s="1" t="s">
        <v>206</v>
      </c>
      <c r="I2608" s="1" t="s">
        <v>206</v>
      </c>
    </row>
    <row r="2609" customFormat="false" ht="53" hidden="false" customHeight="true" outlineLevel="0" collapsed="false">
      <c r="A2609" s="1" t="s">
        <v>300</v>
      </c>
      <c r="B2609" s="1" t="s">
        <v>300</v>
      </c>
      <c r="C2609" s="1" t="s">
        <v>300</v>
      </c>
      <c r="D2609" s="1" t="s">
        <v>260</v>
      </c>
      <c r="E2609" s="1" t="s">
        <v>260</v>
      </c>
      <c r="F2609" s="1" t="s">
        <v>260</v>
      </c>
      <c r="G2609" s="1" t="s">
        <v>708</v>
      </c>
      <c r="H2609" s="1" t="s">
        <v>206</v>
      </c>
      <c r="I2609" s="1" t="s">
        <v>206</v>
      </c>
    </row>
    <row r="2610" customFormat="false" ht="27" hidden="false" customHeight="true" outlineLevel="0" collapsed="false">
      <c r="A2610" s="1"/>
      <c r="B2610" s="1"/>
      <c r="C2610" s="1"/>
      <c r="D2610" s="1"/>
      <c r="E2610" s="1"/>
      <c r="F2610" s="1"/>
      <c r="G2610" s="1"/>
      <c r="H2610" s="1"/>
      <c r="I2610" s="1"/>
    </row>
    <row r="2611" customFormat="false" ht="31" hidden="false" customHeight="true" outlineLevel="0" collapsed="false">
      <c r="A2611" s="10" t="s">
        <v>304</v>
      </c>
      <c r="B2611" s="10" t="s">
        <v>304</v>
      </c>
      <c r="C2611" s="10" t="s">
        <v>304</v>
      </c>
      <c r="D2611" s="10" t="s">
        <v>304</v>
      </c>
      <c r="E2611" s="10" t="s">
        <v>304</v>
      </c>
      <c r="F2611" s="10" t="s">
        <v>304</v>
      </c>
      <c r="G2611" s="10" t="s">
        <v>304</v>
      </c>
      <c r="H2611" s="10" t="s">
        <v>304</v>
      </c>
      <c r="I2611" s="1"/>
    </row>
    <row r="2612" customFormat="false" ht="28" hidden="false" customHeight="true" outlineLevel="0" collapsed="false">
      <c r="A2612" s="4" t="s">
        <v>305</v>
      </c>
      <c r="B2612" s="4" t="s">
        <v>305</v>
      </c>
      <c r="C2612" s="4" t="s">
        <v>305</v>
      </c>
      <c r="D2612" s="4" t="s">
        <v>305</v>
      </c>
      <c r="E2612" s="4" t="s">
        <v>305</v>
      </c>
      <c r="F2612" s="4" t="s">
        <v>305</v>
      </c>
      <c r="G2612" s="4" t="s">
        <v>305</v>
      </c>
      <c r="H2612" s="4" t="s">
        <v>305</v>
      </c>
      <c r="I2612" s="4" t="s">
        <v>305</v>
      </c>
    </row>
    <row r="2613" customFormat="false" ht="27" hidden="false" customHeight="true" outlineLevel="0" collapsed="false">
      <c r="A2613" s="1"/>
      <c r="B2613" s="1"/>
      <c r="C2613" s="1"/>
      <c r="D2613" s="1"/>
      <c r="E2613" s="1"/>
      <c r="F2613" s="1"/>
      <c r="G2613" s="1"/>
      <c r="H2613" s="1"/>
      <c r="I2613" s="1"/>
    </row>
    <row r="2614" customFormat="false" ht="27" hidden="false" customHeight="true" outlineLevel="0" collapsed="false">
      <c r="A2614" s="1"/>
      <c r="B2614" s="1"/>
      <c r="C2614" s="1"/>
      <c r="D2614" s="1"/>
      <c r="E2614" s="1"/>
      <c r="F2614" s="1"/>
      <c r="G2614" s="1"/>
      <c r="H2614" s="1"/>
      <c r="I2614" s="1"/>
    </row>
    <row r="2615" customFormat="false" ht="27" hidden="false" customHeight="true" outlineLevel="0" collapsed="false">
      <c r="A2615" s="1"/>
      <c r="B2615" s="1"/>
      <c r="C2615" s="1"/>
      <c r="D2615" s="1"/>
      <c r="E2615" s="1"/>
      <c r="F2615" s="1"/>
      <c r="G2615" s="1"/>
      <c r="H2615" s="1"/>
      <c r="I2615" s="1"/>
    </row>
    <row r="2616" customFormat="false" ht="35" hidden="false" customHeight="true" outlineLevel="0" collapsed="false">
      <c r="A2616" s="2" t="s">
        <v>1125</v>
      </c>
      <c r="B2616" s="2" t="s">
        <v>1125</v>
      </c>
      <c r="C2616" s="2" t="s">
        <v>1125</v>
      </c>
      <c r="D2616" s="2" t="s">
        <v>1125</v>
      </c>
      <c r="E2616" s="2" t="s">
        <v>1125</v>
      </c>
      <c r="F2616" s="2" t="s">
        <v>1125</v>
      </c>
      <c r="G2616" s="2" t="s">
        <v>1125</v>
      </c>
      <c r="H2616" s="2" t="s">
        <v>1125</v>
      </c>
      <c r="I2616" s="3" t="str">
        <f aca="false">HYPERLINK("#'Главная'!A35","На главную")</f>
        <v>На главную</v>
      </c>
    </row>
    <row r="2617" customFormat="false" ht="28" hidden="false" customHeight="true" outlineLevel="0" collapsed="false">
      <c r="A2617" s="4" t="s">
        <v>206</v>
      </c>
      <c r="B2617" s="4" t="s">
        <v>206</v>
      </c>
      <c r="C2617" s="4" t="s">
        <v>206</v>
      </c>
      <c r="D2617" s="4" t="s">
        <v>206</v>
      </c>
      <c r="E2617" s="4" t="s">
        <v>206</v>
      </c>
      <c r="F2617" s="4" t="s">
        <v>206</v>
      </c>
      <c r="G2617" s="4" t="s">
        <v>206</v>
      </c>
      <c r="H2617" s="4" t="s">
        <v>206</v>
      </c>
      <c r="I2617" s="4" t="s">
        <v>206</v>
      </c>
    </row>
    <row r="2618" customFormat="false" ht="27" hidden="false" customHeight="true" outlineLevel="0" collapsed="false">
      <c r="A2618" s="3" t="str">
        <f aca="false">HYPERLINK("#'Главная'!A35","Список моделей")</f>
        <v>Список моделей</v>
      </c>
      <c r="B2618" s="1"/>
      <c r="C2618" s="3" t="str">
        <f aca="false">HYPERLINK("#'Данные моделей'!A2619","Характеристики")</f>
        <v>Характеристики</v>
      </c>
      <c r="D2618" s="1"/>
      <c r="E2618" s="1"/>
      <c r="F2618" s="3" t="str">
        <f aca="false">HYPERLINK("#'Данные моделей'!A2665","Рабочие точки")</f>
        <v>Рабочие точки</v>
      </c>
      <c r="G2618" s="1"/>
      <c r="H2618" s="3" t="str">
        <f aca="false">HYPERLINK("#'Данные моделей'!A2701","Карты")</f>
        <v>Карты</v>
      </c>
      <c r="I2618" s="1"/>
    </row>
    <row r="2619" customFormat="false" ht="31" hidden="false" customHeight="true" outlineLevel="0" collapsed="false">
      <c r="A2619" s="10" t="s">
        <v>9</v>
      </c>
      <c r="B2619" s="10" t="s">
        <v>9</v>
      </c>
      <c r="C2619" s="10" t="s">
        <v>9</v>
      </c>
      <c r="D2619" s="10" t="s">
        <v>9</v>
      </c>
      <c r="E2619" s="10" t="s">
        <v>9</v>
      </c>
      <c r="F2619" s="10" t="s">
        <v>9</v>
      </c>
      <c r="G2619" s="10" t="s">
        <v>9</v>
      </c>
      <c r="H2619" s="10" t="s">
        <v>9</v>
      </c>
      <c r="I2619" s="1"/>
    </row>
    <row r="2620" customFormat="false" ht="28" hidden="false" customHeight="true" outlineLevel="0" collapsed="false">
      <c r="A2620" s="11" t="s">
        <v>207</v>
      </c>
      <c r="B2620" s="11" t="s">
        <v>207</v>
      </c>
      <c r="C2620" s="11" t="s">
        <v>207</v>
      </c>
      <c r="D2620" s="11" t="s">
        <v>207</v>
      </c>
      <c r="E2620" s="11" t="s">
        <v>1099</v>
      </c>
      <c r="F2620" s="11" t="s">
        <v>1099</v>
      </c>
      <c r="G2620" s="11" t="s">
        <v>1099</v>
      </c>
      <c r="H2620" s="11"/>
      <c r="I2620" s="11"/>
    </row>
    <row r="2621" customFormat="false" ht="28" hidden="false" customHeight="true" outlineLevel="0" collapsed="false">
      <c r="A2621" s="11" t="s">
        <v>8</v>
      </c>
      <c r="B2621" s="11" t="s">
        <v>8</v>
      </c>
      <c r="C2621" s="11" t="s">
        <v>8</v>
      </c>
      <c r="D2621" s="11" t="s">
        <v>8</v>
      </c>
      <c r="E2621" s="11" t="s">
        <v>16</v>
      </c>
      <c r="F2621" s="11" t="s">
        <v>16</v>
      </c>
      <c r="G2621" s="11" t="s">
        <v>16</v>
      </c>
      <c r="H2621" s="11"/>
      <c r="I2621" s="11"/>
    </row>
    <row r="2622" customFormat="false" ht="28" hidden="false" customHeight="true" outlineLevel="0" collapsed="false">
      <c r="A2622" s="11" t="s">
        <v>209</v>
      </c>
      <c r="B2622" s="11" t="s">
        <v>209</v>
      </c>
      <c r="C2622" s="11" t="s">
        <v>209</v>
      </c>
      <c r="D2622" s="11" t="s">
        <v>209</v>
      </c>
      <c r="E2622" s="11" t="s">
        <v>1126</v>
      </c>
      <c r="F2622" s="11" t="s">
        <v>1126</v>
      </c>
      <c r="G2622" s="11" t="s">
        <v>1126</v>
      </c>
      <c r="H2622" s="11"/>
      <c r="I2622" s="11"/>
    </row>
    <row r="2623" customFormat="false" ht="28" hidden="false" customHeight="true" outlineLevel="0" collapsed="false">
      <c r="A2623" s="11" t="s">
        <v>211</v>
      </c>
      <c r="B2623" s="11" t="s">
        <v>211</v>
      </c>
      <c r="C2623" s="11" t="s">
        <v>211</v>
      </c>
      <c r="D2623" s="11" t="s">
        <v>211</v>
      </c>
      <c r="E2623" s="11" t="n">
        <v>150</v>
      </c>
      <c r="F2623" s="11" t="n">
        <v>150</v>
      </c>
      <c r="G2623" s="11" t="n">
        <v>150</v>
      </c>
      <c r="H2623" s="11"/>
      <c r="I2623" s="11"/>
    </row>
    <row r="2624" customFormat="false" ht="28" hidden="false" customHeight="true" outlineLevel="0" collapsed="false">
      <c r="A2624" s="11" t="s">
        <v>8</v>
      </c>
      <c r="B2624" s="11" t="s">
        <v>8</v>
      </c>
      <c r="C2624" s="11" t="s">
        <v>8</v>
      </c>
      <c r="D2624" s="11" t="s">
        <v>8</v>
      </c>
      <c r="E2624" s="11" t="s">
        <v>16</v>
      </c>
      <c r="F2624" s="11" t="s">
        <v>16</v>
      </c>
      <c r="G2624" s="11" t="s">
        <v>16</v>
      </c>
      <c r="H2624" s="11"/>
      <c r="I2624" s="11"/>
    </row>
    <row r="2625" customFormat="false" ht="28" hidden="false" customHeight="true" outlineLevel="0" collapsed="false">
      <c r="A2625" s="11" t="s">
        <v>212</v>
      </c>
      <c r="B2625" s="11" t="s">
        <v>212</v>
      </c>
      <c r="C2625" s="11" t="s">
        <v>212</v>
      </c>
      <c r="D2625" s="11" t="s">
        <v>212</v>
      </c>
      <c r="E2625" s="11" t="n">
        <v>7.5</v>
      </c>
      <c r="F2625" s="11" t="n">
        <v>7.5</v>
      </c>
      <c r="G2625" s="11" t="n">
        <v>7.5</v>
      </c>
      <c r="H2625" s="11"/>
      <c r="I2625" s="11"/>
    </row>
    <row r="2626" customFormat="false" ht="28" hidden="false" customHeight="true" outlineLevel="0" collapsed="false">
      <c r="A2626" s="11" t="s">
        <v>213</v>
      </c>
      <c r="B2626" s="11" t="s">
        <v>213</v>
      </c>
      <c r="C2626" s="11" t="s">
        <v>213</v>
      </c>
      <c r="D2626" s="11" t="s">
        <v>213</v>
      </c>
      <c r="E2626" s="11" t="n">
        <v>32</v>
      </c>
      <c r="F2626" s="11" t="n">
        <v>32</v>
      </c>
      <c r="G2626" s="11" t="n">
        <v>32</v>
      </c>
      <c r="H2626" s="11"/>
      <c r="I2626" s="11"/>
    </row>
    <row r="2627" customFormat="false" ht="28" hidden="false" customHeight="true" outlineLevel="0" collapsed="false">
      <c r="A2627" s="11" t="s">
        <v>214</v>
      </c>
      <c r="B2627" s="11" t="s">
        <v>214</v>
      </c>
      <c r="C2627" s="11" t="s">
        <v>214</v>
      </c>
      <c r="D2627" s="11" t="s">
        <v>214</v>
      </c>
      <c r="E2627" s="11" t="s">
        <v>604</v>
      </c>
      <c r="F2627" s="11" t="s">
        <v>604</v>
      </c>
      <c r="G2627" s="11" t="s">
        <v>604</v>
      </c>
      <c r="H2627" s="11"/>
      <c r="I2627" s="11"/>
    </row>
    <row r="2628" customFormat="false" ht="28" hidden="false" customHeight="true" outlineLevel="0" collapsed="false">
      <c r="A2628" s="11" t="s">
        <v>216</v>
      </c>
      <c r="B2628" s="11" t="s">
        <v>216</v>
      </c>
      <c r="C2628" s="11" t="s">
        <v>216</v>
      </c>
      <c r="D2628" s="11" t="s">
        <v>216</v>
      </c>
      <c r="E2628" s="11" t="n">
        <v>2.75</v>
      </c>
      <c r="F2628" s="11" t="n">
        <v>2.75</v>
      </c>
      <c r="G2628" s="11" t="n">
        <v>2.75</v>
      </c>
      <c r="H2628" s="11"/>
      <c r="I2628" s="11"/>
    </row>
    <row r="2629" customFormat="false" ht="28" hidden="false" customHeight="true" outlineLevel="0" collapsed="false">
      <c r="A2629" s="11" t="s">
        <v>217</v>
      </c>
      <c r="B2629" s="11" t="s">
        <v>217</v>
      </c>
      <c r="C2629" s="11" t="s">
        <v>217</v>
      </c>
      <c r="D2629" s="11" t="s">
        <v>217</v>
      </c>
      <c r="E2629" s="11" t="s">
        <v>605</v>
      </c>
      <c r="F2629" s="11" t="s">
        <v>605</v>
      </c>
      <c r="G2629" s="11" t="s">
        <v>605</v>
      </c>
      <c r="H2629" s="11"/>
      <c r="I2629" s="11"/>
    </row>
    <row r="2630" customFormat="false" ht="28" hidden="false" customHeight="true" outlineLevel="0" collapsed="false">
      <c r="A2630" s="11" t="s">
        <v>219</v>
      </c>
      <c r="B2630" s="11" t="s">
        <v>219</v>
      </c>
      <c r="C2630" s="11" t="s">
        <v>219</v>
      </c>
      <c r="D2630" s="11" t="s">
        <v>219</v>
      </c>
      <c r="E2630" s="11" t="s">
        <v>606</v>
      </c>
      <c r="F2630" s="11" t="s">
        <v>606</v>
      </c>
      <c r="G2630" s="11" t="s">
        <v>606</v>
      </c>
      <c r="H2630" s="11"/>
      <c r="I2630" s="11"/>
    </row>
    <row r="2631" customFormat="false" ht="28" hidden="false" customHeight="true" outlineLevel="0" collapsed="false">
      <c r="A2631" s="11" t="s">
        <v>221</v>
      </c>
      <c r="B2631" s="11" t="s">
        <v>221</v>
      </c>
      <c r="C2631" s="11" t="s">
        <v>221</v>
      </c>
      <c r="D2631" s="11" t="s">
        <v>221</v>
      </c>
      <c r="E2631" s="11" t="s">
        <v>1126</v>
      </c>
      <c r="F2631" s="11" t="s">
        <v>1126</v>
      </c>
      <c r="G2631" s="11" t="s">
        <v>1126</v>
      </c>
      <c r="H2631" s="11"/>
      <c r="I2631" s="11"/>
    </row>
    <row r="2632" customFormat="false" ht="28" hidden="false" customHeight="true" outlineLevel="0" collapsed="false">
      <c r="A2632" s="11" t="s">
        <v>222</v>
      </c>
      <c r="B2632" s="11" t="s">
        <v>222</v>
      </c>
      <c r="C2632" s="11" t="s">
        <v>222</v>
      </c>
      <c r="D2632" s="11" t="s">
        <v>222</v>
      </c>
      <c r="E2632" s="11" t="n">
        <v>150</v>
      </c>
      <c r="F2632" s="11" t="n">
        <v>150</v>
      </c>
      <c r="G2632" s="11" t="n">
        <v>150</v>
      </c>
      <c r="H2632" s="11"/>
      <c r="I2632" s="11"/>
    </row>
    <row r="2633" customFormat="false" ht="28" hidden="false" customHeight="true" outlineLevel="0" collapsed="false">
      <c r="A2633" s="11" t="s">
        <v>1101</v>
      </c>
      <c r="B2633" s="11" t="s">
        <v>1101</v>
      </c>
      <c r="C2633" s="11" t="s">
        <v>1101</v>
      </c>
      <c r="D2633" s="11" t="s">
        <v>1101</v>
      </c>
      <c r="E2633" s="11" t="s">
        <v>1124</v>
      </c>
      <c r="F2633" s="11" t="s">
        <v>1124</v>
      </c>
      <c r="G2633" s="11" t="s">
        <v>1124</v>
      </c>
      <c r="H2633" s="11"/>
      <c r="I2633" s="11"/>
    </row>
    <row r="2634" customFormat="false" ht="28" hidden="false" customHeight="true" outlineLevel="0" collapsed="false">
      <c r="A2634" s="11" t="s">
        <v>1103</v>
      </c>
      <c r="B2634" s="11" t="s">
        <v>1103</v>
      </c>
      <c r="C2634" s="11" t="s">
        <v>1103</v>
      </c>
      <c r="D2634" s="11" t="s">
        <v>1103</v>
      </c>
      <c r="E2634" s="11" t="n">
        <v>45</v>
      </c>
      <c r="F2634" s="11" t="n">
        <v>45</v>
      </c>
      <c r="G2634" s="11" t="n">
        <v>45</v>
      </c>
      <c r="H2634" s="11"/>
      <c r="I2634" s="11"/>
    </row>
    <row r="2635" customFormat="false" ht="28" hidden="false" customHeight="true" outlineLevel="0" collapsed="false">
      <c r="A2635" s="11" t="s">
        <v>223</v>
      </c>
      <c r="B2635" s="11" t="s">
        <v>223</v>
      </c>
      <c r="C2635" s="11" t="s">
        <v>223</v>
      </c>
      <c r="D2635" s="11" t="s">
        <v>223</v>
      </c>
      <c r="E2635" s="11" t="n">
        <v>15.75</v>
      </c>
      <c r="F2635" s="11" t="n">
        <v>15.75</v>
      </c>
      <c r="G2635" s="11" t="n">
        <v>15.75</v>
      </c>
      <c r="H2635" s="11"/>
      <c r="I2635" s="11"/>
    </row>
    <row r="2636" customFormat="false" ht="28" hidden="false" customHeight="true" outlineLevel="0" collapsed="false">
      <c r="A2636" s="11" t="s">
        <v>224</v>
      </c>
      <c r="B2636" s="11" t="s">
        <v>224</v>
      </c>
      <c r="C2636" s="11" t="s">
        <v>224</v>
      </c>
      <c r="D2636" s="11" t="s">
        <v>224</v>
      </c>
      <c r="E2636" s="11" t="s">
        <v>1024</v>
      </c>
      <c r="F2636" s="11" t="s">
        <v>1024</v>
      </c>
      <c r="G2636" s="11" t="s">
        <v>1024</v>
      </c>
      <c r="H2636" s="11"/>
      <c r="I2636" s="11"/>
    </row>
    <row r="2637" customFormat="false" ht="28" hidden="false" customHeight="true" outlineLevel="0" collapsed="false">
      <c r="A2637" s="11" t="s">
        <v>226</v>
      </c>
      <c r="B2637" s="11" t="s">
        <v>226</v>
      </c>
      <c r="C2637" s="11" t="s">
        <v>226</v>
      </c>
      <c r="D2637" s="11" t="s">
        <v>226</v>
      </c>
      <c r="E2637" s="11" t="n">
        <v>4.55</v>
      </c>
      <c r="F2637" s="11" t="n">
        <v>4.55</v>
      </c>
      <c r="G2637" s="11" t="n">
        <v>4.55</v>
      </c>
      <c r="H2637" s="11"/>
      <c r="I2637" s="11"/>
    </row>
    <row r="2638" customFormat="false" ht="28" hidden="false" customHeight="true" outlineLevel="0" collapsed="false">
      <c r="A2638" s="11" t="s">
        <v>227</v>
      </c>
      <c r="B2638" s="11" t="s">
        <v>227</v>
      </c>
      <c r="C2638" s="11" t="s">
        <v>227</v>
      </c>
      <c r="D2638" s="11" t="s">
        <v>227</v>
      </c>
      <c r="E2638" s="11" t="s">
        <v>228</v>
      </c>
      <c r="F2638" s="11" t="s">
        <v>228</v>
      </c>
      <c r="G2638" s="11" t="s">
        <v>228</v>
      </c>
      <c r="H2638" s="11"/>
      <c r="I2638" s="11"/>
    </row>
    <row r="2639" customFormat="false" ht="28" hidden="false" customHeight="true" outlineLevel="0" collapsed="false">
      <c r="A2639" s="11" t="s">
        <v>1104</v>
      </c>
      <c r="B2639" s="11" t="s">
        <v>1104</v>
      </c>
      <c r="C2639" s="11" t="s">
        <v>1104</v>
      </c>
      <c r="D2639" s="11" t="s">
        <v>1104</v>
      </c>
      <c r="E2639" s="11" t="n">
        <v>47</v>
      </c>
      <c r="F2639" s="11" t="n">
        <v>47</v>
      </c>
      <c r="G2639" s="11" t="n">
        <v>47</v>
      </c>
      <c r="H2639" s="11"/>
      <c r="I2639" s="11"/>
    </row>
    <row r="2640" customFormat="false" ht="28" hidden="false" customHeight="true" outlineLevel="0" collapsed="false">
      <c r="A2640" s="11" t="s">
        <v>1105</v>
      </c>
      <c r="B2640" s="11" t="s">
        <v>1105</v>
      </c>
      <c r="C2640" s="11" t="s">
        <v>1105</v>
      </c>
      <c r="D2640" s="11" t="s">
        <v>1105</v>
      </c>
      <c r="E2640" s="11" t="n">
        <v>37.5</v>
      </c>
      <c r="F2640" s="11" t="n">
        <v>37.5</v>
      </c>
      <c r="G2640" s="11" t="n">
        <v>37.5</v>
      </c>
      <c r="H2640" s="11"/>
      <c r="I2640" s="11"/>
    </row>
    <row r="2641" customFormat="false" ht="28" hidden="false" customHeight="true" outlineLevel="0" collapsed="false">
      <c r="A2641" s="11" t="s">
        <v>1106</v>
      </c>
      <c r="B2641" s="11" t="s">
        <v>1106</v>
      </c>
      <c r="C2641" s="11" t="s">
        <v>1106</v>
      </c>
      <c r="D2641" s="11" t="s">
        <v>1106</v>
      </c>
      <c r="E2641" s="11" t="n">
        <v>33</v>
      </c>
      <c r="F2641" s="11" t="n">
        <v>33</v>
      </c>
      <c r="G2641" s="11" t="n">
        <v>33</v>
      </c>
      <c r="H2641" s="11"/>
      <c r="I2641" s="11"/>
    </row>
    <row r="2642" customFormat="false" ht="28" hidden="false" customHeight="true" outlineLevel="0" collapsed="false">
      <c r="A2642" s="11" t="s">
        <v>1107</v>
      </c>
      <c r="B2642" s="11" t="s">
        <v>1107</v>
      </c>
      <c r="C2642" s="11" t="s">
        <v>1107</v>
      </c>
      <c r="D2642" s="11" t="s">
        <v>1107</v>
      </c>
      <c r="E2642" s="11" t="n">
        <v>61</v>
      </c>
      <c r="F2642" s="11" t="n">
        <v>61</v>
      </c>
      <c r="G2642" s="11" t="n">
        <v>61</v>
      </c>
      <c r="H2642" s="11"/>
      <c r="I2642" s="11"/>
    </row>
    <row r="2643" customFormat="false" ht="28" hidden="false" customHeight="true" outlineLevel="0" collapsed="false">
      <c r="A2643" s="11" t="s">
        <v>1108</v>
      </c>
      <c r="B2643" s="11" t="s">
        <v>1108</v>
      </c>
      <c r="C2643" s="11" t="s">
        <v>1108</v>
      </c>
      <c r="D2643" s="11" t="s">
        <v>1108</v>
      </c>
      <c r="E2643" s="11" t="n">
        <v>45</v>
      </c>
      <c r="F2643" s="11" t="n">
        <v>45</v>
      </c>
      <c r="G2643" s="11" t="n">
        <v>45</v>
      </c>
      <c r="H2643" s="11"/>
      <c r="I2643" s="11"/>
    </row>
    <row r="2644" customFormat="false" ht="28" hidden="false" customHeight="true" outlineLevel="0" collapsed="false">
      <c r="A2644" s="11" t="s">
        <v>1109</v>
      </c>
      <c r="B2644" s="11" t="s">
        <v>1109</v>
      </c>
      <c r="C2644" s="11" t="s">
        <v>1109</v>
      </c>
      <c r="D2644" s="11" t="s">
        <v>1109</v>
      </c>
      <c r="E2644" s="11" t="n">
        <v>35.5</v>
      </c>
      <c r="F2644" s="11" t="n">
        <v>35.5</v>
      </c>
      <c r="G2644" s="11" t="n">
        <v>35.5</v>
      </c>
      <c r="H2644" s="11"/>
      <c r="I2644" s="11"/>
    </row>
    <row r="2645" customFormat="false" ht="28" hidden="false" customHeight="true" outlineLevel="0" collapsed="false">
      <c r="A2645" s="11" t="s">
        <v>1110</v>
      </c>
      <c r="B2645" s="11" t="s">
        <v>1110</v>
      </c>
      <c r="C2645" s="11" t="s">
        <v>1110</v>
      </c>
      <c r="D2645" s="11" t="s">
        <v>1110</v>
      </c>
      <c r="E2645" s="11" t="n">
        <v>31</v>
      </c>
      <c r="F2645" s="11" t="n">
        <v>31</v>
      </c>
      <c r="G2645" s="11" t="n">
        <v>31</v>
      </c>
      <c r="H2645" s="11"/>
      <c r="I2645" s="11"/>
    </row>
    <row r="2646" customFormat="false" ht="28" hidden="false" customHeight="true" outlineLevel="0" collapsed="false">
      <c r="A2646" s="11" t="s">
        <v>1111</v>
      </c>
      <c r="B2646" s="11" t="s">
        <v>1111</v>
      </c>
      <c r="C2646" s="11" t="s">
        <v>1111</v>
      </c>
      <c r="D2646" s="11" t="s">
        <v>1111</v>
      </c>
      <c r="E2646" s="11" t="n">
        <v>59</v>
      </c>
      <c r="F2646" s="11" t="n">
        <v>59</v>
      </c>
      <c r="G2646" s="11" t="n">
        <v>59</v>
      </c>
      <c r="H2646" s="11"/>
      <c r="I2646" s="11"/>
    </row>
    <row r="2647" customFormat="false" ht="28" hidden="false" customHeight="true" outlineLevel="0" collapsed="false">
      <c r="A2647" s="11" t="s">
        <v>233</v>
      </c>
      <c r="B2647" s="11" t="s">
        <v>233</v>
      </c>
      <c r="C2647" s="11" t="s">
        <v>233</v>
      </c>
      <c r="D2647" s="11" t="s">
        <v>233</v>
      </c>
      <c r="E2647" s="11" t="n">
        <v>15.93</v>
      </c>
      <c r="F2647" s="11" t="n">
        <v>15.93</v>
      </c>
      <c r="G2647" s="11" t="n">
        <v>15.93</v>
      </c>
      <c r="H2647" s="11"/>
      <c r="I2647" s="11"/>
    </row>
    <row r="2648" customFormat="false" ht="28" hidden="false" customHeight="true" outlineLevel="0" collapsed="false">
      <c r="A2648" s="11" t="s">
        <v>234</v>
      </c>
      <c r="B2648" s="11" t="s">
        <v>234</v>
      </c>
      <c r="C2648" s="11" t="s">
        <v>234</v>
      </c>
      <c r="D2648" s="11" t="s">
        <v>234</v>
      </c>
      <c r="E2648" s="11" t="s">
        <v>1025</v>
      </c>
      <c r="F2648" s="11" t="s">
        <v>1025</v>
      </c>
      <c r="G2648" s="11" t="s">
        <v>1025</v>
      </c>
      <c r="H2648" s="11"/>
      <c r="I2648" s="11"/>
    </row>
    <row r="2649" customFormat="false" ht="28" hidden="false" customHeight="true" outlineLevel="0" collapsed="false">
      <c r="A2649" s="11" t="s">
        <v>236</v>
      </c>
      <c r="B2649" s="11" t="s">
        <v>236</v>
      </c>
      <c r="C2649" s="11" t="s">
        <v>236</v>
      </c>
      <c r="D2649" s="11" t="s">
        <v>236</v>
      </c>
      <c r="E2649" s="11" t="n">
        <v>3.51</v>
      </c>
      <c r="F2649" s="11" t="n">
        <v>3.51</v>
      </c>
      <c r="G2649" s="11" t="n">
        <v>3.51</v>
      </c>
      <c r="H2649" s="11"/>
      <c r="I2649" s="11"/>
    </row>
    <row r="2650" customFormat="false" ht="28" hidden="false" customHeight="true" outlineLevel="0" collapsed="false">
      <c r="A2650" s="11" t="s">
        <v>237</v>
      </c>
      <c r="B2650" s="11" t="s">
        <v>237</v>
      </c>
      <c r="C2650" s="11" t="s">
        <v>237</v>
      </c>
      <c r="D2650" s="11" t="s">
        <v>237</v>
      </c>
      <c r="E2650" s="11" t="s">
        <v>238</v>
      </c>
      <c r="F2650" s="11" t="s">
        <v>238</v>
      </c>
      <c r="G2650" s="11" t="s">
        <v>238</v>
      </c>
      <c r="H2650" s="11"/>
      <c r="I2650" s="11"/>
    </row>
    <row r="2651" customFormat="false" ht="28" hidden="false" customHeight="true" outlineLevel="0" collapsed="false">
      <c r="A2651" s="11" t="s">
        <v>1113</v>
      </c>
      <c r="B2651" s="11" t="s">
        <v>1113</v>
      </c>
      <c r="C2651" s="11" t="s">
        <v>1113</v>
      </c>
      <c r="D2651" s="11" t="s">
        <v>1113</v>
      </c>
      <c r="E2651" s="11" t="n">
        <v>48</v>
      </c>
      <c r="F2651" s="11" t="n">
        <v>48</v>
      </c>
      <c r="G2651" s="11" t="n">
        <v>48</v>
      </c>
      <c r="H2651" s="11"/>
      <c r="I2651" s="11"/>
    </row>
    <row r="2652" customFormat="false" ht="28" hidden="false" customHeight="true" outlineLevel="0" collapsed="false">
      <c r="A2652" s="11" t="s">
        <v>1114</v>
      </c>
      <c r="B2652" s="11" t="s">
        <v>1114</v>
      </c>
      <c r="C2652" s="11" t="s">
        <v>1114</v>
      </c>
      <c r="D2652" s="11" t="s">
        <v>1114</v>
      </c>
      <c r="E2652" s="11" t="n">
        <v>38.5</v>
      </c>
      <c r="F2652" s="11" t="n">
        <v>38.5</v>
      </c>
      <c r="G2652" s="11" t="n">
        <v>38.5</v>
      </c>
      <c r="H2652" s="11"/>
      <c r="I2652" s="11"/>
    </row>
    <row r="2653" customFormat="false" ht="28" hidden="false" customHeight="true" outlineLevel="0" collapsed="false">
      <c r="A2653" s="11" t="s">
        <v>1115</v>
      </c>
      <c r="B2653" s="11" t="s">
        <v>1115</v>
      </c>
      <c r="C2653" s="11" t="s">
        <v>1115</v>
      </c>
      <c r="D2653" s="11" t="s">
        <v>1115</v>
      </c>
      <c r="E2653" s="11" t="n">
        <v>34</v>
      </c>
      <c r="F2653" s="11" t="n">
        <v>34</v>
      </c>
      <c r="G2653" s="11" t="n">
        <v>34</v>
      </c>
      <c r="H2653" s="11"/>
      <c r="I2653" s="11"/>
    </row>
    <row r="2654" customFormat="false" ht="28" hidden="false" customHeight="true" outlineLevel="0" collapsed="false">
      <c r="A2654" s="11" t="s">
        <v>1116</v>
      </c>
      <c r="B2654" s="11" t="s">
        <v>1116</v>
      </c>
      <c r="C2654" s="11" t="s">
        <v>1116</v>
      </c>
      <c r="D2654" s="11" t="s">
        <v>1116</v>
      </c>
      <c r="E2654" s="11" t="n">
        <v>62</v>
      </c>
      <c r="F2654" s="11" t="n">
        <v>62</v>
      </c>
      <c r="G2654" s="11" t="n">
        <v>62</v>
      </c>
      <c r="H2654" s="11"/>
      <c r="I2654" s="11"/>
    </row>
    <row r="2655" customFormat="false" ht="28" hidden="false" customHeight="true" outlineLevel="0" collapsed="false">
      <c r="A2655" s="11" t="s">
        <v>1117</v>
      </c>
      <c r="B2655" s="11" t="s">
        <v>1117</v>
      </c>
      <c r="C2655" s="11" t="s">
        <v>1117</v>
      </c>
      <c r="D2655" s="11" t="s">
        <v>1117</v>
      </c>
      <c r="E2655" s="11" t="n">
        <v>46</v>
      </c>
      <c r="F2655" s="11" t="n">
        <v>46</v>
      </c>
      <c r="G2655" s="11" t="n">
        <v>46</v>
      </c>
      <c r="H2655" s="11"/>
      <c r="I2655" s="11"/>
    </row>
    <row r="2656" customFormat="false" ht="28" hidden="false" customHeight="true" outlineLevel="0" collapsed="false">
      <c r="A2656" s="11" t="s">
        <v>1118</v>
      </c>
      <c r="B2656" s="11" t="s">
        <v>1118</v>
      </c>
      <c r="C2656" s="11" t="s">
        <v>1118</v>
      </c>
      <c r="D2656" s="11" t="s">
        <v>1118</v>
      </c>
      <c r="E2656" s="11" t="n">
        <v>36.5</v>
      </c>
      <c r="F2656" s="11" t="n">
        <v>36.5</v>
      </c>
      <c r="G2656" s="11" t="n">
        <v>36.5</v>
      </c>
      <c r="H2656" s="11"/>
      <c r="I2656" s="11"/>
    </row>
    <row r="2657" customFormat="false" ht="28" hidden="false" customHeight="true" outlineLevel="0" collapsed="false">
      <c r="A2657" s="11" t="s">
        <v>1119</v>
      </c>
      <c r="B2657" s="11" t="s">
        <v>1119</v>
      </c>
      <c r="C2657" s="11" t="s">
        <v>1119</v>
      </c>
      <c r="D2657" s="11" t="s">
        <v>1119</v>
      </c>
      <c r="E2657" s="11" t="n">
        <v>32</v>
      </c>
      <c r="F2657" s="11" t="n">
        <v>32</v>
      </c>
      <c r="G2657" s="11" t="n">
        <v>32</v>
      </c>
      <c r="H2657" s="11"/>
      <c r="I2657" s="11"/>
    </row>
    <row r="2658" customFormat="false" ht="28" hidden="false" customHeight="true" outlineLevel="0" collapsed="false">
      <c r="A2658" s="11" t="s">
        <v>1120</v>
      </c>
      <c r="B2658" s="11" t="s">
        <v>1120</v>
      </c>
      <c r="C2658" s="11" t="s">
        <v>1120</v>
      </c>
      <c r="D2658" s="11" t="s">
        <v>1120</v>
      </c>
      <c r="E2658" s="11" t="n">
        <v>60</v>
      </c>
      <c r="F2658" s="11" t="n">
        <v>60</v>
      </c>
      <c r="G2658" s="11" t="n">
        <v>60</v>
      </c>
      <c r="H2658" s="11"/>
      <c r="I2658" s="11"/>
    </row>
    <row r="2659" customFormat="false" ht="28" hidden="false" customHeight="true" outlineLevel="0" collapsed="false">
      <c r="A2659" s="11" t="s">
        <v>243</v>
      </c>
      <c r="B2659" s="11" t="s">
        <v>243</v>
      </c>
      <c r="C2659" s="11" t="s">
        <v>243</v>
      </c>
      <c r="D2659" s="11" t="s">
        <v>243</v>
      </c>
      <c r="E2659" s="11" t="n">
        <v>2.8</v>
      </c>
      <c r="F2659" s="11" t="n">
        <v>2.8</v>
      </c>
      <c r="G2659" s="11" t="n">
        <v>2.8</v>
      </c>
      <c r="H2659" s="11"/>
      <c r="I2659" s="11"/>
    </row>
    <row r="2660" customFormat="false" ht="28" hidden="false" customHeight="true" outlineLevel="0" collapsed="false">
      <c r="A2660" s="11" t="s">
        <v>244</v>
      </c>
      <c r="B2660" s="11" t="s">
        <v>244</v>
      </c>
      <c r="C2660" s="11" t="s">
        <v>244</v>
      </c>
      <c r="D2660" s="11" t="s">
        <v>244</v>
      </c>
      <c r="E2660" s="11" t="n">
        <v>35</v>
      </c>
      <c r="F2660" s="11" t="n">
        <v>35</v>
      </c>
      <c r="G2660" s="11" t="n">
        <v>35</v>
      </c>
      <c r="H2660" s="11"/>
      <c r="I2660" s="11"/>
    </row>
    <row r="2661" customFormat="false" ht="28" hidden="false" customHeight="true" outlineLevel="0" collapsed="false">
      <c r="A2661" s="11" t="s">
        <v>245</v>
      </c>
      <c r="B2661" s="11" t="s">
        <v>245</v>
      </c>
      <c r="C2661" s="11" t="s">
        <v>245</v>
      </c>
      <c r="D2661" s="11" t="s">
        <v>245</v>
      </c>
      <c r="E2661" s="11" t="s">
        <v>246</v>
      </c>
      <c r="F2661" s="11" t="s">
        <v>246</v>
      </c>
      <c r="G2661" s="11" t="s">
        <v>246</v>
      </c>
      <c r="H2661" s="11"/>
      <c r="I2661" s="11"/>
    </row>
    <row r="2662" customFormat="false" ht="28" hidden="false" customHeight="true" outlineLevel="0" collapsed="false">
      <c r="A2662" s="11" t="s">
        <v>608</v>
      </c>
      <c r="B2662" s="11" t="s">
        <v>608</v>
      </c>
      <c r="C2662" s="11" t="s">
        <v>608</v>
      </c>
      <c r="D2662" s="11" t="s">
        <v>608</v>
      </c>
      <c r="E2662" s="11" t="s">
        <v>724</v>
      </c>
      <c r="F2662" s="11" t="s">
        <v>724</v>
      </c>
      <c r="G2662" s="11" t="s">
        <v>724</v>
      </c>
      <c r="H2662" s="11"/>
      <c r="I2662" s="11"/>
    </row>
    <row r="2663" customFormat="false" ht="28" hidden="false" customHeight="true" outlineLevel="0" collapsed="false">
      <c r="A2663" s="11" t="s">
        <v>610</v>
      </c>
      <c r="B2663" s="11" t="s">
        <v>610</v>
      </c>
      <c r="C2663" s="11" t="s">
        <v>610</v>
      </c>
      <c r="D2663" s="11" t="s">
        <v>610</v>
      </c>
      <c r="E2663" s="11" t="s">
        <v>1127</v>
      </c>
      <c r="F2663" s="11" t="s">
        <v>1127</v>
      </c>
      <c r="G2663" s="11" t="s">
        <v>1127</v>
      </c>
      <c r="H2663" s="11"/>
      <c r="I2663" s="11"/>
    </row>
    <row r="2664" customFormat="false" ht="27" hidden="false" customHeight="true" outlineLevel="0" collapsed="false">
      <c r="A2664" s="1"/>
      <c r="B2664" s="1"/>
      <c r="C2664" s="1"/>
      <c r="D2664" s="1"/>
      <c r="E2664" s="1"/>
      <c r="F2664" s="1"/>
      <c r="G2664" s="1"/>
      <c r="H2664" s="1"/>
      <c r="I2664" s="1"/>
    </row>
    <row r="2665" customFormat="false" ht="31" hidden="false" customHeight="true" outlineLevel="0" collapsed="false">
      <c r="A2665" s="10" t="s">
        <v>250</v>
      </c>
      <c r="B2665" s="10" t="s">
        <v>250</v>
      </c>
      <c r="C2665" s="10" t="s">
        <v>250</v>
      </c>
      <c r="D2665" s="10" t="s">
        <v>250</v>
      </c>
      <c r="E2665" s="10" t="s">
        <v>250</v>
      </c>
      <c r="F2665" s="10" t="s">
        <v>250</v>
      </c>
      <c r="G2665" s="10" t="s">
        <v>250</v>
      </c>
      <c r="H2665" s="10" t="s">
        <v>250</v>
      </c>
      <c r="I2665" s="3" t="str">
        <f aca="false">HYPERLINK("#'Главная'!A35","На главную")</f>
        <v>На главную</v>
      </c>
    </row>
    <row r="2666" customFormat="false" ht="34" hidden="false" customHeight="true" outlineLevel="0" collapsed="false">
      <c r="A2666" s="12" t="s">
        <v>251</v>
      </c>
      <c r="B2666" s="12" t="s">
        <v>251</v>
      </c>
      <c r="C2666" s="12" t="s">
        <v>251</v>
      </c>
      <c r="D2666" s="12" t="s">
        <v>252</v>
      </c>
      <c r="E2666" s="12" t="s">
        <v>252</v>
      </c>
      <c r="F2666" s="12" t="s">
        <v>252</v>
      </c>
      <c r="G2666" s="12" t="s">
        <v>253</v>
      </c>
      <c r="H2666" s="12" t="s">
        <v>254</v>
      </c>
      <c r="I2666" s="12" t="s">
        <v>254</v>
      </c>
    </row>
    <row r="2667" customFormat="false" ht="53" hidden="false" customHeight="true" outlineLevel="0" collapsed="false">
      <c r="A2667" s="1" t="s">
        <v>255</v>
      </c>
      <c r="B2667" s="1" t="s">
        <v>255</v>
      </c>
      <c r="C2667" s="1" t="s">
        <v>255</v>
      </c>
      <c r="D2667" s="1" t="s">
        <v>256</v>
      </c>
      <c r="E2667" s="1" t="s">
        <v>256</v>
      </c>
      <c r="F2667" s="1" t="s">
        <v>256</v>
      </c>
      <c r="G2667" s="1" t="s">
        <v>765</v>
      </c>
      <c r="H2667" s="1" t="s">
        <v>206</v>
      </c>
      <c r="I2667" s="1" t="s">
        <v>206</v>
      </c>
    </row>
    <row r="2668" customFormat="false" ht="53" hidden="false" customHeight="true" outlineLevel="0" collapsed="false">
      <c r="A2668" s="1" t="s">
        <v>255</v>
      </c>
      <c r="B2668" s="1" t="s">
        <v>255</v>
      </c>
      <c r="C2668" s="1" t="s">
        <v>255</v>
      </c>
      <c r="D2668" s="1" t="s">
        <v>258</v>
      </c>
      <c r="E2668" s="1" t="s">
        <v>258</v>
      </c>
      <c r="F2668" s="1" t="s">
        <v>258</v>
      </c>
      <c r="G2668" s="1" t="s">
        <v>766</v>
      </c>
      <c r="H2668" s="1" t="s">
        <v>206</v>
      </c>
      <c r="I2668" s="1" t="s">
        <v>206</v>
      </c>
    </row>
    <row r="2669" customFormat="false" ht="53" hidden="false" customHeight="true" outlineLevel="0" collapsed="false">
      <c r="A2669" s="1" t="s">
        <v>255</v>
      </c>
      <c r="B2669" s="1" t="s">
        <v>255</v>
      </c>
      <c r="C2669" s="1" t="s">
        <v>255</v>
      </c>
      <c r="D2669" s="1" t="s">
        <v>260</v>
      </c>
      <c r="E2669" s="1" t="s">
        <v>260</v>
      </c>
      <c r="F2669" s="1" t="s">
        <v>260</v>
      </c>
      <c r="G2669" s="1" t="s">
        <v>387</v>
      </c>
      <c r="H2669" s="1" t="s">
        <v>206</v>
      </c>
      <c r="I2669" s="1" t="s">
        <v>206</v>
      </c>
    </row>
    <row r="2670" customFormat="false" ht="53" hidden="false" customHeight="true" outlineLevel="0" collapsed="false">
      <c r="A2670" s="1" t="s">
        <v>262</v>
      </c>
      <c r="B2670" s="1" t="s">
        <v>262</v>
      </c>
      <c r="C2670" s="1" t="s">
        <v>262</v>
      </c>
      <c r="D2670" s="1" t="s">
        <v>256</v>
      </c>
      <c r="E2670" s="1" t="s">
        <v>256</v>
      </c>
      <c r="F2670" s="1" t="s">
        <v>256</v>
      </c>
      <c r="G2670" s="1" t="s">
        <v>767</v>
      </c>
      <c r="H2670" s="1" t="s">
        <v>206</v>
      </c>
      <c r="I2670" s="1" t="s">
        <v>206</v>
      </c>
    </row>
    <row r="2671" customFormat="false" ht="53" hidden="false" customHeight="true" outlineLevel="0" collapsed="false">
      <c r="A2671" s="1" t="s">
        <v>262</v>
      </c>
      <c r="B2671" s="1" t="s">
        <v>262</v>
      </c>
      <c r="C2671" s="1" t="s">
        <v>262</v>
      </c>
      <c r="D2671" s="1" t="s">
        <v>258</v>
      </c>
      <c r="E2671" s="1" t="s">
        <v>258</v>
      </c>
      <c r="F2671" s="1" t="s">
        <v>258</v>
      </c>
      <c r="G2671" s="1" t="s">
        <v>768</v>
      </c>
      <c r="H2671" s="1" t="s">
        <v>206</v>
      </c>
      <c r="I2671" s="1" t="s">
        <v>206</v>
      </c>
    </row>
    <row r="2672" customFormat="false" ht="53" hidden="false" customHeight="true" outlineLevel="0" collapsed="false">
      <c r="A2672" s="1" t="s">
        <v>262</v>
      </c>
      <c r="B2672" s="1" t="s">
        <v>262</v>
      </c>
      <c r="C2672" s="1" t="s">
        <v>262</v>
      </c>
      <c r="D2672" s="1" t="s">
        <v>260</v>
      </c>
      <c r="E2672" s="1" t="s">
        <v>260</v>
      </c>
      <c r="F2672" s="1" t="s">
        <v>260</v>
      </c>
      <c r="G2672" s="1" t="s">
        <v>390</v>
      </c>
      <c r="H2672" s="1" t="s">
        <v>206</v>
      </c>
      <c r="I2672" s="1" t="s">
        <v>206</v>
      </c>
    </row>
    <row r="2673" customFormat="false" ht="53" hidden="false" customHeight="true" outlineLevel="0" collapsed="false">
      <c r="A2673" s="1" t="s">
        <v>266</v>
      </c>
      <c r="B2673" s="1" t="s">
        <v>266</v>
      </c>
      <c r="C2673" s="1" t="s">
        <v>266</v>
      </c>
      <c r="D2673" s="1" t="s">
        <v>256</v>
      </c>
      <c r="E2673" s="1" t="s">
        <v>256</v>
      </c>
      <c r="F2673" s="1" t="s">
        <v>256</v>
      </c>
      <c r="G2673" s="1" t="s">
        <v>769</v>
      </c>
      <c r="H2673" s="1" t="s">
        <v>206</v>
      </c>
      <c r="I2673" s="1" t="s">
        <v>206</v>
      </c>
    </row>
    <row r="2674" customFormat="false" ht="53" hidden="false" customHeight="true" outlineLevel="0" collapsed="false">
      <c r="A2674" s="1" t="s">
        <v>266</v>
      </c>
      <c r="B2674" s="1" t="s">
        <v>266</v>
      </c>
      <c r="C2674" s="1" t="s">
        <v>266</v>
      </c>
      <c r="D2674" s="1" t="s">
        <v>258</v>
      </c>
      <c r="E2674" s="1" t="s">
        <v>258</v>
      </c>
      <c r="F2674" s="1" t="s">
        <v>258</v>
      </c>
      <c r="G2674" s="1" t="s">
        <v>770</v>
      </c>
      <c r="H2674" s="1" t="s">
        <v>206</v>
      </c>
      <c r="I2674" s="1" t="s">
        <v>206</v>
      </c>
    </row>
    <row r="2675" customFormat="false" ht="53" hidden="false" customHeight="true" outlineLevel="0" collapsed="false">
      <c r="A2675" s="1" t="s">
        <v>266</v>
      </c>
      <c r="B2675" s="1" t="s">
        <v>266</v>
      </c>
      <c r="C2675" s="1" t="s">
        <v>266</v>
      </c>
      <c r="D2675" s="1" t="s">
        <v>260</v>
      </c>
      <c r="E2675" s="1" t="s">
        <v>260</v>
      </c>
      <c r="F2675" s="1" t="s">
        <v>260</v>
      </c>
      <c r="G2675" s="1" t="s">
        <v>393</v>
      </c>
      <c r="H2675" s="1" t="s">
        <v>206</v>
      </c>
      <c r="I2675" s="1" t="s">
        <v>206</v>
      </c>
    </row>
    <row r="2676" customFormat="false" ht="53" hidden="false" customHeight="true" outlineLevel="0" collapsed="false">
      <c r="A2676" s="1" t="s">
        <v>270</v>
      </c>
      <c r="B2676" s="1" t="s">
        <v>270</v>
      </c>
      <c r="C2676" s="1" t="s">
        <v>270</v>
      </c>
      <c r="D2676" s="1" t="s">
        <v>256</v>
      </c>
      <c r="E2676" s="1" t="s">
        <v>256</v>
      </c>
      <c r="F2676" s="1" t="s">
        <v>256</v>
      </c>
      <c r="G2676" s="1" t="s">
        <v>771</v>
      </c>
      <c r="H2676" s="1" t="s">
        <v>206</v>
      </c>
      <c r="I2676" s="1" t="s">
        <v>206</v>
      </c>
    </row>
    <row r="2677" customFormat="false" ht="53" hidden="false" customHeight="true" outlineLevel="0" collapsed="false">
      <c r="A2677" s="1" t="s">
        <v>270</v>
      </c>
      <c r="B2677" s="1" t="s">
        <v>270</v>
      </c>
      <c r="C2677" s="1" t="s">
        <v>270</v>
      </c>
      <c r="D2677" s="1" t="s">
        <v>258</v>
      </c>
      <c r="E2677" s="1" t="s">
        <v>258</v>
      </c>
      <c r="F2677" s="1" t="s">
        <v>258</v>
      </c>
      <c r="G2677" s="1" t="s">
        <v>772</v>
      </c>
      <c r="H2677" s="1" t="s">
        <v>206</v>
      </c>
      <c r="I2677" s="1" t="s">
        <v>206</v>
      </c>
    </row>
    <row r="2678" customFormat="false" ht="53" hidden="false" customHeight="true" outlineLevel="0" collapsed="false">
      <c r="A2678" s="1" t="s">
        <v>270</v>
      </c>
      <c r="B2678" s="1" t="s">
        <v>270</v>
      </c>
      <c r="C2678" s="1" t="s">
        <v>270</v>
      </c>
      <c r="D2678" s="1" t="s">
        <v>260</v>
      </c>
      <c r="E2678" s="1" t="s">
        <v>260</v>
      </c>
      <c r="F2678" s="1" t="s">
        <v>260</v>
      </c>
      <c r="G2678" s="1" t="s">
        <v>429</v>
      </c>
      <c r="H2678" s="1" t="s">
        <v>206</v>
      </c>
      <c r="I2678" s="1" t="s">
        <v>206</v>
      </c>
    </row>
    <row r="2679" customFormat="false" ht="53" hidden="false" customHeight="true" outlineLevel="0" collapsed="false">
      <c r="A2679" s="1" t="s">
        <v>274</v>
      </c>
      <c r="B2679" s="1" t="s">
        <v>274</v>
      </c>
      <c r="C2679" s="1" t="s">
        <v>274</v>
      </c>
      <c r="D2679" s="1" t="s">
        <v>256</v>
      </c>
      <c r="E2679" s="1" t="s">
        <v>256</v>
      </c>
      <c r="F2679" s="1" t="s">
        <v>256</v>
      </c>
      <c r="G2679" s="1" t="s">
        <v>773</v>
      </c>
      <c r="H2679" s="1" t="s">
        <v>206</v>
      </c>
      <c r="I2679" s="1" t="s">
        <v>206</v>
      </c>
    </row>
    <row r="2680" customFormat="false" ht="53" hidden="false" customHeight="true" outlineLevel="0" collapsed="false">
      <c r="A2680" s="1" t="s">
        <v>274</v>
      </c>
      <c r="B2680" s="1" t="s">
        <v>274</v>
      </c>
      <c r="C2680" s="1" t="s">
        <v>274</v>
      </c>
      <c r="D2680" s="1" t="s">
        <v>258</v>
      </c>
      <c r="E2680" s="1" t="s">
        <v>258</v>
      </c>
      <c r="F2680" s="1" t="s">
        <v>258</v>
      </c>
      <c r="G2680" s="1" t="s">
        <v>774</v>
      </c>
      <c r="H2680" s="1" t="s">
        <v>206</v>
      </c>
      <c r="I2680" s="1" t="s">
        <v>206</v>
      </c>
    </row>
    <row r="2681" customFormat="false" ht="53" hidden="false" customHeight="true" outlineLevel="0" collapsed="false">
      <c r="A2681" s="1" t="s">
        <v>274</v>
      </c>
      <c r="B2681" s="1" t="s">
        <v>274</v>
      </c>
      <c r="C2681" s="1" t="s">
        <v>274</v>
      </c>
      <c r="D2681" s="1" t="s">
        <v>260</v>
      </c>
      <c r="E2681" s="1" t="s">
        <v>260</v>
      </c>
      <c r="F2681" s="1" t="s">
        <v>260</v>
      </c>
      <c r="G2681" s="1" t="s">
        <v>432</v>
      </c>
      <c r="H2681" s="1" t="s">
        <v>206</v>
      </c>
      <c r="I2681" s="1" t="s">
        <v>206</v>
      </c>
    </row>
    <row r="2682" customFormat="false" ht="53" hidden="false" customHeight="true" outlineLevel="0" collapsed="false">
      <c r="A2682" s="1" t="s">
        <v>278</v>
      </c>
      <c r="B2682" s="1" t="s">
        <v>278</v>
      </c>
      <c r="C2682" s="1" t="s">
        <v>278</v>
      </c>
      <c r="D2682" s="1" t="s">
        <v>256</v>
      </c>
      <c r="E2682" s="1" t="s">
        <v>256</v>
      </c>
      <c r="F2682" s="1" t="s">
        <v>256</v>
      </c>
      <c r="G2682" s="1" t="s">
        <v>775</v>
      </c>
      <c r="H2682" s="1" t="s">
        <v>206</v>
      </c>
      <c r="I2682" s="1" t="s">
        <v>206</v>
      </c>
    </row>
    <row r="2683" customFormat="false" ht="53" hidden="false" customHeight="true" outlineLevel="0" collapsed="false">
      <c r="A2683" s="1" t="s">
        <v>278</v>
      </c>
      <c r="B2683" s="1" t="s">
        <v>278</v>
      </c>
      <c r="C2683" s="1" t="s">
        <v>278</v>
      </c>
      <c r="D2683" s="1" t="s">
        <v>258</v>
      </c>
      <c r="E2683" s="1" t="s">
        <v>258</v>
      </c>
      <c r="F2683" s="1" t="s">
        <v>258</v>
      </c>
      <c r="G2683" s="1" t="s">
        <v>776</v>
      </c>
      <c r="H2683" s="1" t="s">
        <v>206</v>
      </c>
      <c r="I2683" s="1" t="s">
        <v>206</v>
      </c>
    </row>
    <row r="2684" customFormat="false" ht="53" hidden="false" customHeight="true" outlineLevel="0" collapsed="false">
      <c r="A2684" s="1" t="s">
        <v>278</v>
      </c>
      <c r="B2684" s="1" t="s">
        <v>278</v>
      </c>
      <c r="C2684" s="1" t="s">
        <v>278</v>
      </c>
      <c r="D2684" s="1" t="s">
        <v>260</v>
      </c>
      <c r="E2684" s="1" t="s">
        <v>260</v>
      </c>
      <c r="F2684" s="1" t="s">
        <v>260</v>
      </c>
      <c r="G2684" s="1" t="s">
        <v>402</v>
      </c>
      <c r="H2684" s="1" t="s">
        <v>206</v>
      </c>
      <c r="I2684" s="1" t="s">
        <v>206</v>
      </c>
    </row>
    <row r="2685" customFormat="false" ht="53" hidden="false" customHeight="true" outlineLevel="0" collapsed="false">
      <c r="A2685" s="1" t="s">
        <v>282</v>
      </c>
      <c r="B2685" s="1" t="s">
        <v>282</v>
      </c>
      <c r="C2685" s="1" t="s">
        <v>282</v>
      </c>
      <c r="D2685" s="1" t="s">
        <v>256</v>
      </c>
      <c r="E2685" s="1" t="s">
        <v>256</v>
      </c>
      <c r="F2685" s="1" t="s">
        <v>256</v>
      </c>
      <c r="G2685" s="1" t="s">
        <v>777</v>
      </c>
      <c r="H2685" s="1" t="s">
        <v>206</v>
      </c>
      <c r="I2685" s="1" t="s">
        <v>206</v>
      </c>
    </row>
    <row r="2686" customFormat="false" ht="53" hidden="false" customHeight="true" outlineLevel="0" collapsed="false">
      <c r="A2686" s="1" t="s">
        <v>282</v>
      </c>
      <c r="B2686" s="1" t="s">
        <v>282</v>
      </c>
      <c r="C2686" s="1" t="s">
        <v>282</v>
      </c>
      <c r="D2686" s="1" t="s">
        <v>258</v>
      </c>
      <c r="E2686" s="1" t="s">
        <v>258</v>
      </c>
      <c r="F2686" s="1" t="s">
        <v>258</v>
      </c>
      <c r="G2686" s="1" t="s">
        <v>778</v>
      </c>
      <c r="H2686" s="1" t="s">
        <v>206</v>
      </c>
      <c r="I2686" s="1" t="s">
        <v>206</v>
      </c>
    </row>
    <row r="2687" customFormat="false" ht="53" hidden="false" customHeight="true" outlineLevel="0" collapsed="false">
      <c r="A2687" s="1" t="s">
        <v>282</v>
      </c>
      <c r="B2687" s="1" t="s">
        <v>282</v>
      </c>
      <c r="C2687" s="1" t="s">
        <v>282</v>
      </c>
      <c r="D2687" s="1" t="s">
        <v>260</v>
      </c>
      <c r="E2687" s="1" t="s">
        <v>260</v>
      </c>
      <c r="F2687" s="1" t="s">
        <v>260</v>
      </c>
      <c r="G2687" s="1" t="s">
        <v>405</v>
      </c>
      <c r="H2687" s="1" t="s">
        <v>206</v>
      </c>
      <c r="I2687" s="1" t="s">
        <v>206</v>
      </c>
    </row>
    <row r="2688" customFormat="false" ht="53" hidden="false" customHeight="true" outlineLevel="0" collapsed="false">
      <c r="A2688" s="1" t="s">
        <v>286</v>
      </c>
      <c r="B2688" s="1" t="s">
        <v>286</v>
      </c>
      <c r="C2688" s="1" t="s">
        <v>286</v>
      </c>
      <c r="D2688" s="1" t="s">
        <v>256</v>
      </c>
      <c r="E2688" s="1" t="s">
        <v>256</v>
      </c>
      <c r="F2688" s="1" t="s">
        <v>256</v>
      </c>
      <c r="G2688" s="1" t="s">
        <v>779</v>
      </c>
      <c r="H2688" s="1" t="s">
        <v>206</v>
      </c>
      <c r="I2688" s="1" t="s">
        <v>206</v>
      </c>
    </row>
    <row r="2689" customFormat="false" ht="53" hidden="false" customHeight="true" outlineLevel="0" collapsed="false">
      <c r="A2689" s="1" t="s">
        <v>286</v>
      </c>
      <c r="B2689" s="1" t="s">
        <v>286</v>
      </c>
      <c r="C2689" s="1" t="s">
        <v>286</v>
      </c>
      <c r="D2689" s="1" t="s">
        <v>258</v>
      </c>
      <c r="E2689" s="1" t="s">
        <v>258</v>
      </c>
      <c r="F2689" s="1" t="s">
        <v>258</v>
      </c>
      <c r="G2689" s="1" t="s">
        <v>780</v>
      </c>
      <c r="H2689" s="1" t="s">
        <v>206</v>
      </c>
      <c r="I2689" s="1" t="s">
        <v>206</v>
      </c>
    </row>
    <row r="2690" customFormat="false" ht="53" hidden="false" customHeight="true" outlineLevel="0" collapsed="false">
      <c r="A2690" s="1" t="s">
        <v>286</v>
      </c>
      <c r="B2690" s="1" t="s">
        <v>286</v>
      </c>
      <c r="C2690" s="1" t="s">
        <v>286</v>
      </c>
      <c r="D2690" s="1" t="s">
        <v>260</v>
      </c>
      <c r="E2690" s="1" t="s">
        <v>260</v>
      </c>
      <c r="F2690" s="1" t="s">
        <v>260</v>
      </c>
      <c r="G2690" s="1" t="s">
        <v>408</v>
      </c>
      <c r="H2690" s="1" t="s">
        <v>206</v>
      </c>
      <c r="I2690" s="1" t="s">
        <v>206</v>
      </c>
    </row>
    <row r="2691" customFormat="false" ht="53" hidden="false" customHeight="true" outlineLevel="0" collapsed="false">
      <c r="A2691" s="1" t="s">
        <v>290</v>
      </c>
      <c r="B2691" s="1" t="s">
        <v>290</v>
      </c>
      <c r="C2691" s="1" t="s">
        <v>290</v>
      </c>
      <c r="D2691" s="1" t="s">
        <v>256</v>
      </c>
      <c r="E2691" s="1" t="s">
        <v>256</v>
      </c>
      <c r="F2691" s="1" t="s">
        <v>256</v>
      </c>
      <c r="G2691" s="1" t="s">
        <v>781</v>
      </c>
      <c r="H2691" s="1" t="s">
        <v>206</v>
      </c>
      <c r="I2691" s="1" t="s">
        <v>206</v>
      </c>
    </row>
    <row r="2692" customFormat="false" ht="53" hidden="false" customHeight="true" outlineLevel="0" collapsed="false">
      <c r="A2692" s="1" t="s">
        <v>290</v>
      </c>
      <c r="B2692" s="1" t="s">
        <v>290</v>
      </c>
      <c r="C2692" s="1" t="s">
        <v>290</v>
      </c>
      <c r="D2692" s="1" t="s">
        <v>292</v>
      </c>
      <c r="E2692" s="1" t="s">
        <v>292</v>
      </c>
      <c r="F2692" s="1" t="s">
        <v>292</v>
      </c>
      <c r="G2692" s="1" t="s">
        <v>782</v>
      </c>
      <c r="H2692" s="1" t="s">
        <v>206</v>
      </c>
      <c r="I2692" s="1" t="s">
        <v>206</v>
      </c>
    </row>
    <row r="2693" customFormat="false" ht="53" hidden="false" customHeight="true" outlineLevel="0" collapsed="false">
      <c r="A2693" s="1" t="s">
        <v>290</v>
      </c>
      <c r="B2693" s="1" t="s">
        <v>290</v>
      </c>
      <c r="C2693" s="1" t="s">
        <v>290</v>
      </c>
      <c r="D2693" s="1" t="s">
        <v>294</v>
      </c>
      <c r="E2693" s="1" t="s">
        <v>294</v>
      </c>
      <c r="F2693" s="1" t="s">
        <v>294</v>
      </c>
      <c r="G2693" s="1" t="s">
        <v>783</v>
      </c>
      <c r="H2693" s="1" t="s">
        <v>206</v>
      </c>
      <c r="I2693" s="1" t="s">
        <v>206</v>
      </c>
    </row>
    <row r="2694" customFormat="false" ht="53" hidden="false" customHeight="true" outlineLevel="0" collapsed="false">
      <c r="A2694" s="1" t="s">
        <v>296</v>
      </c>
      <c r="B2694" s="1" t="s">
        <v>296</v>
      </c>
      <c r="C2694" s="1" t="s">
        <v>296</v>
      </c>
      <c r="D2694" s="1" t="s">
        <v>256</v>
      </c>
      <c r="E2694" s="1" t="s">
        <v>256</v>
      </c>
      <c r="F2694" s="1" t="s">
        <v>256</v>
      </c>
      <c r="G2694" s="1" t="s">
        <v>1128</v>
      </c>
      <c r="H2694" s="1" t="s">
        <v>206</v>
      </c>
      <c r="I2694" s="1" t="s">
        <v>206</v>
      </c>
    </row>
    <row r="2695" customFormat="false" ht="53" hidden="false" customHeight="true" outlineLevel="0" collapsed="false">
      <c r="A2695" s="1" t="s">
        <v>296</v>
      </c>
      <c r="B2695" s="1" t="s">
        <v>296</v>
      </c>
      <c r="C2695" s="1" t="s">
        <v>296</v>
      </c>
      <c r="D2695" s="1" t="s">
        <v>258</v>
      </c>
      <c r="E2695" s="1" t="s">
        <v>258</v>
      </c>
      <c r="F2695" s="1" t="s">
        <v>258</v>
      </c>
      <c r="G2695" s="1" t="s">
        <v>1129</v>
      </c>
      <c r="H2695" s="1" t="s">
        <v>206</v>
      </c>
      <c r="I2695" s="1" t="s">
        <v>206</v>
      </c>
    </row>
    <row r="2696" customFormat="false" ht="53" hidden="false" customHeight="true" outlineLevel="0" collapsed="false">
      <c r="A2696" s="1" t="s">
        <v>296</v>
      </c>
      <c r="B2696" s="1" t="s">
        <v>296</v>
      </c>
      <c r="C2696" s="1" t="s">
        <v>296</v>
      </c>
      <c r="D2696" s="1" t="s">
        <v>260</v>
      </c>
      <c r="E2696" s="1" t="s">
        <v>260</v>
      </c>
      <c r="F2696" s="1" t="s">
        <v>260</v>
      </c>
      <c r="G2696" s="1" t="s">
        <v>786</v>
      </c>
      <c r="H2696" s="1" t="s">
        <v>206</v>
      </c>
      <c r="I2696" s="1" t="s">
        <v>206</v>
      </c>
    </row>
    <row r="2697" customFormat="false" ht="53" hidden="false" customHeight="true" outlineLevel="0" collapsed="false">
      <c r="A2697" s="1" t="s">
        <v>300</v>
      </c>
      <c r="B2697" s="1" t="s">
        <v>300</v>
      </c>
      <c r="C2697" s="1" t="s">
        <v>300</v>
      </c>
      <c r="D2697" s="1" t="s">
        <v>256</v>
      </c>
      <c r="E2697" s="1" t="s">
        <v>256</v>
      </c>
      <c r="F2697" s="1" t="s">
        <v>256</v>
      </c>
      <c r="G2697" s="1" t="s">
        <v>787</v>
      </c>
      <c r="H2697" s="1" t="s">
        <v>206</v>
      </c>
      <c r="I2697" s="1" t="s">
        <v>206</v>
      </c>
    </row>
    <row r="2698" customFormat="false" ht="53" hidden="false" customHeight="true" outlineLevel="0" collapsed="false">
      <c r="A2698" s="1" t="s">
        <v>300</v>
      </c>
      <c r="B2698" s="1" t="s">
        <v>300</v>
      </c>
      <c r="C2698" s="1" t="s">
        <v>300</v>
      </c>
      <c r="D2698" s="1" t="s">
        <v>258</v>
      </c>
      <c r="E2698" s="1" t="s">
        <v>258</v>
      </c>
      <c r="F2698" s="1" t="s">
        <v>258</v>
      </c>
      <c r="G2698" s="1" t="s">
        <v>788</v>
      </c>
      <c r="H2698" s="1" t="s">
        <v>206</v>
      </c>
      <c r="I2698" s="1" t="s">
        <v>206</v>
      </c>
    </row>
    <row r="2699" customFormat="false" ht="53" hidden="false" customHeight="true" outlineLevel="0" collapsed="false">
      <c r="A2699" s="1" t="s">
        <v>300</v>
      </c>
      <c r="B2699" s="1" t="s">
        <v>300</v>
      </c>
      <c r="C2699" s="1" t="s">
        <v>300</v>
      </c>
      <c r="D2699" s="1" t="s">
        <v>260</v>
      </c>
      <c r="E2699" s="1" t="s">
        <v>260</v>
      </c>
      <c r="F2699" s="1" t="s">
        <v>260</v>
      </c>
      <c r="G2699" s="1" t="s">
        <v>789</v>
      </c>
      <c r="H2699" s="1" t="s">
        <v>206</v>
      </c>
      <c r="I2699" s="1" t="s">
        <v>206</v>
      </c>
    </row>
    <row r="2700" customFormat="false" ht="27" hidden="false" customHeight="true" outlineLevel="0" collapsed="false">
      <c r="A2700" s="1"/>
      <c r="B2700" s="1"/>
      <c r="C2700" s="1"/>
      <c r="D2700" s="1"/>
      <c r="E2700" s="1"/>
      <c r="F2700" s="1"/>
      <c r="G2700" s="1"/>
      <c r="H2700" s="1"/>
      <c r="I2700" s="1"/>
    </row>
    <row r="2701" customFormat="false" ht="31" hidden="false" customHeight="true" outlineLevel="0" collapsed="false">
      <c r="A2701" s="10" t="s">
        <v>304</v>
      </c>
      <c r="B2701" s="10" t="s">
        <v>304</v>
      </c>
      <c r="C2701" s="10" t="s">
        <v>304</v>
      </c>
      <c r="D2701" s="10" t="s">
        <v>304</v>
      </c>
      <c r="E2701" s="10" t="s">
        <v>304</v>
      </c>
      <c r="F2701" s="10" t="s">
        <v>304</v>
      </c>
      <c r="G2701" s="10" t="s">
        <v>304</v>
      </c>
      <c r="H2701" s="10" t="s">
        <v>304</v>
      </c>
      <c r="I2701" s="1"/>
    </row>
    <row r="2702" customFormat="false" ht="28" hidden="false" customHeight="true" outlineLevel="0" collapsed="false">
      <c r="A2702" s="4" t="s">
        <v>305</v>
      </c>
      <c r="B2702" s="4" t="s">
        <v>305</v>
      </c>
      <c r="C2702" s="4" t="s">
        <v>305</v>
      </c>
      <c r="D2702" s="4" t="s">
        <v>305</v>
      </c>
      <c r="E2702" s="4" t="s">
        <v>305</v>
      </c>
      <c r="F2702" s="4" t="s">
        <v>305</v>
      </c>
      <c r="G2702" s="4" t="s">
        <v>305</v>
      </c>
      <c r="H2702" s="4" t="s">
        <v>305</v>
      </c>
      <c r="I2702" s="4" t="s">
        <v>305</v>
      </c>
    </row>
    <row r="2703" customFormat="false" ht="27" hidden="false" customHeight="true" outlineLevel="0" collapsed="false">
      <c r="A2703" s="1"/>
      <c r="B2703" s="1"/>
      <c r="C2703" s="1"/>
      <c r="D2703" s="1"/>
      <c r="E2703" s="1"/>
      <c r="F2703" s="1"/>
      <c r="G2703" s="1"/>
      <c r="H2703" s="1"/>
      <c r="I2703" s="1"/>
    </row>
    <row r="2704" customFormat="false" ht="27" hidden="false" customHeight="true" outlineLevel="0" collapsed="false">
      <c r="A2704" s="1"/>
      <c r="B2704" s="1"/>
      <c r="C2704" s="1"/>
      <c r="D2704" s="1"/>
      <c r="E2704" s="1"/>
      <c r="F2704" s="1"/>
      <c r="G2704" s="1"/>
      <c r="H2704" s="1"/>
      <c r="I2704" s="1"/>
    </row>
    <row r="2705" customFormat="false" ht="27" hidden="false" customHeight="true" outlineLevel="0" collapsed="false">
      <c r="A2705" s="1"/>
      <c r="B2705" s="1"/>
      <c r="C2705" s="1"/>
      <c r="D2705" s="1"/>
      <c r="E2705" s="1"/>
      <c r="F2705" s="1"/>
      <c r="G2705" s="1"/>
      <c r="H2705" s="1"/>
      <c r="I2705" s="1"/>
    </row>
    <row r="2706" customFormat="false" ht="35" hidden="false" customHeight="true" outlineLevel="0" collapsed="false">
      <c r="A2706" s="2" t="s">
        <v>1130</v>
      </c>
      <c r="B2706" s="2" t="s">
        <v>1130</v>
      </c>
      <c r="C2706" s="2" t="s">
        <v>1130</v>
      </c>
      <c r="D2706" s="2" t="s">
        <v>1130</v>
      </c>
      <c r="E2706" s="2" t="s">
        <v>1130</v>
      </c>
      <c r="F2706" s="2" t="s">
        <v>1130</v>
      </c>
      <c r="G2706" s="2" t="s">
        <v>1130</v>
      </c>
      <c r="H2706" s="2" t="s">
        <v>1130</v>
      </c>
      <c r="I2706" s="3" t="str">
        <f aca="false">HYPERLINK("#'Главная'!A36","На главную")</f>
        <v>На главную</v>
      </c>
    </row>
    <row r="2707" customFormat="false" ht="28" hidden="false" customHeight="true" outlineLevel="0" collapsed="false">
      <c r="A2707" s="4" t="s">
        <v>206</v>
      </c>
      <c r="B2707" s="4" t="s">
        <v>206</v>
      </c>
      <c r="C2707" s="4" t="s">
        <v>206</v>
      </c>
      <c r="D2707" s="4" t="s">
        <v>206</v>
      </c>
      <c r="E2707" s="4" t="s">
        <v>206</v>
      </c>
      <c r="F2707" s="4" t="s">
        <v>206</v>
      </c>
      <c r="G2707" s="4" t="s">
        <v>206</v>
      </c>
      <c r="H2707" s="4" t="s">
        <v>206</v>
      </c>
      <c r="I2707" s="4" t="s">
        <v>206</v>
      </c>
    </row>
    <row r="2708" customFormat="false" ht="27" hidden="false" customHeight="true" outlineLevel="0" collapsed="false">
      <c r="A2708" s="3" t="str">
        <f aca="false">HYPERLINK("#'Главная'!A36","Список моделей")</f>
        <v>Список моделей</v>
      </c>
      <c r="B2708" s="1"/>
      <c r="C2708" s="3" t="str">
        <f aca="false">HYPERLINK("#'Данные моделей'!A2709","Характеристики")</f>
        <v>Характеристики</v>
      </c>
      <c r="D2708" s="1"/>
      <c r="E2708" s="1"/>
      <c r="F2708" s="3" t="str">
        <f aca="false">HYPERLINK("#'Данные моделей'!A2755","Рабочие точки")</f>
        <v>Рабочие точки</v>
      </c>
      <c r="G2708" s="1"/>
      <c r="H2708" s="3" t="str">
        <f aca="false">HYPERLINK("#'Данные моделей'!A2791","Карты")</f>
        <v>Карты</v>
      </c>
      <c r="I2708" s="1"/>
    </row>
    <row r="2709" customFormat="false" ht="31" hidden="false" customHeight="true" outlineLevel="0" collapsed="false">
      <c r="A2709" s="10" t="s">
        <v>9</v>
      </c>
      <c r="B2709" s="10" t="s">
        <v>9</v>
      </c>
      <c r="C2709" s="10" t="s">
        <v>9</v>
      </c>
      <c r="D2709" s="10" t="s">
        <v>9</v>
      </c>
      <c r="E2709" s="10" t="s">
        <v>9</v>
      </c>
      <c r="F2709" s="10" t="s">
        <v>9</v>
      </c>
      <c r="G2709" s="10" t="s">
        <v>9</v>
      </c>
      <c r="H2709" s="10" t="s">
        <v>9</v>
      </c>
      <c r="I2709" s="1"/>
    </row>
    <row r="2710" customFormat="false" ht="28" hidden="false" customHeight="true" outlineLevel="0" collapsed="false">
      <c r="A2710" s="11" t="s">
        <v>207</v>
      </c>
      <c r="B2710" s="11" t="s">
        <v>207</v>
      </c>
      <c r="C2710" s="11" t="s">
        <v>207</v>
      </c>
      <c r="D2710" s="11" t="s">
        <v>207</v>
      </c>
      <c r="E2710" s="11" t="s">
        <v>1099</v>
      </c>
      <c r="F2710" s="11" t="s">
        <v>1099</v>
      </c>
      <c r="G2710" s="11" t="s">
        <v>1099</v>
      </c>
      <c r="H2710" s="11"/>
      <c r="I2710" s="11"/>
    </row>
    <row r="2711" customFormat="false" ht="28" hidden="false" customHeight="true" outlineLevel="0" collapsed="false">
      <c r="A2711" s="11" t="s">
        <v>8</v>
      </c>
      <c r="B2711" s="11" t="s">
        <v>8</v>
      </c>
      <c r="C2711" s="11" t="s">
        <v>8</v>
      </c>
      <c r="D2711" s="11" t="s">
        <v>8</v>
      </c>
      <c r="E2711" s="11" t="s">
        <v>28</v>
      </c>
      <c r="F2711" s="11" t="s">
        <v>28</v>
      </c>
      <c r="G2711" s="11" t="s">
        <v>28</v>
      </c>
      <c r="H2711" s="11"/>
      <c r="I2711" s="11"/>
    </row>
    <row r="2712" customFormat="false" ht="28" hidden="false" customHeight="true" outlineLevel="0" collapsed="false">
      <c r="A2712" s="11" t="s">
        <v>209</v>
      </c>
      <c r="B2712" s="11" t="s">
        <v>209</v>
      </c>
      <c r="C2712" s="11" t="s">
        <v>209</v>
      </c>
      <c r="D2712" s="11" t="s">
        <v>209</v>
      </c>
      <c r="E2712" s="11" t="s">
        <v>1131</v>
      </c>
      <c r="F2712" s="11" t="s">
        <v>1131</v>
      </c>
      <c r="G2712" s="11" t="s">
        <v>1131</v>
      </c>
      <c r="H2712" s="11"/>
      <c r="I2712" s="11"/>
    </row>
    <row r="2713" customFormat="false" ht="28" hidden="false" customHeight="true" outlineLevel="0" collapsed="false">
      <c r="A2713" s="11" t="s">
        <v>211</v>
      </c>
      <c r="B2713" s="11" t="s">
        <v>211</v>
      </c>
      <c r="C2713" s="11" t="s">
        <v>211</v>
      </c>
      <c r="D2713" s="11" t="s">
        <v>211</v>
      </c>
      <c r="E2713" s="11" t="n">
        <v>180</v>
      </c>
      <c r="F2713" s="11" t="n">
        <v>180</v>
      </c>
      <c r="G2713" s="11" t="n">
        <v>180</v>
      </c>
      <c r="H2713" s="11"/>
      <c r="I2713" s="11"/>
    </row>
    <row r="2714" customFormat="false" ht="28" hidden="false" customHeight="true" outlineLevel="0" collapsed="false">
      <c r="A2714" s="11" t="s">
        <v>8</v>
      </c>
      <c r="B2714" s="11" t="s">
        <v>8</v>
      </c>
      <c r="C2714" s="11" t="s">
        <v>8</v>
      </c>
      <c r="D2714" s="11" t="s">
        <v>8</v>
      </c>
      <c r="E2714" s="11" t="s">
        <v>28</v>
      </c>
      <c r="F2714" s="11" t="s">
        <v>28</v>
      </c>
      <c r="G2714" s="11" t="s">
        <v>28</v>
      </c>
      <c r="H2714" s="11"/>
      <c r="I2714" s="11"/>
    </row>
    <row r="2715" customFormat="false" ht="28" hidden="false" customHeight="true" outlineLevel="0" collapsed="false">
      <c r="A2715" s="11" t="s">
        <v>212</v>
      </c>
      <c r="B2715" s="11" t="s">
        <v>212</v>
      </c>
      <c r="C2715" s="11" t="s">
        <v>212</v>
      </c>
      <c r="D2715" s="11" t="s">
        <v>212</v>
      </c>
      <c r="E2715" s="11" t="n">
        <v>11.5</v>
      </c>
      <c r="F2715" s="11" t="n">
        <v>11.5</v>
      </c>
      <c r="G2715" s="11" t="n">
        <v>11.5</v>
      </c>
      <c r="H2715" s="11"/>
      <c r="I2715" s="11"/>
    </row>
    <row r="2716" customFormat="false" ht="28" hidden="false" customHeight="true" outlineLevel="0" collapsed="false">
      <c r="A2716" s="11" t="s">
        <v>213</v>
      </c>
      <c r="B2716" s="11" t="s">
        <v>213</v>
      </c>
      <c r="C2716" s="11" t="s">
        <v>213</v>
      </c>
      <c r="D2716" s="11" t="s">
        <v>213</v>
      </c>
      <c r="E2716" s="11" t="n">
        <v>20</v>
      </c>
      <c r="F2716" s="11" t="n">
        <v>20</v>
      </c>
      <c r="G2716" s="11" t="n">
        <v>20</v>
      </c>
      <c r="H2716" s="11"/>
      <c r="I2716" s="11"/>
    </row>
    <row r="2717" customFormat="false" ht="28" hidden="false" customHeight="true" outlineLevel="0" collapsed="false">
      <c r="A2717" s="11" t="s">
        <v>214</v>
      </c>
      <c r="B2717" s="11" t="s">
        <v>214</v>
      </c>
      <c r="C2717" s="11" t="s">
        <v>214</v>
      </c>
      <c r="D2717" s="11" t="s">
        <v>214</v>
      </c>
      <c r="E2717" s="11" t="s">
        <v>604</v>
      </c>
      <c r="F2717" s="11" t="s">
        <v>604</v>
      </c>
      <c r="G2717" s="11" t="s">
        <v>604</v>
      </c>
      <c r="H2717" s="11"/>
      <c r="I2717" s="11"/>
    </row>
    <row r="2718" customFormat="false" ht="28" hidden="false" customHeight="true" outlineLevel="0" collapsed="false">
      <c r="A2718" s="11" t="s">
        <v>216</v>
      </c>
      <c r="B2718" s="11" t="s">
        <v>216</v>
      </c>
      <c r="C2718" s="11" t="s">
        <v>216</v>
      </c>
      <c r="D2718" s="11" t="s">
        <v>216</v>
      </c>
      <c r="E2718" s="11" t="n">
        <v>4.13</v>
      </c>
      <c r="F2718" s="11" t="n">
        <v>4.13</v>
      </c>
      <c r="G2718" s="11" t="n">
        <v>4.13</v>
      </c>
      <c r="H2718" s="11"/>
      <c r="I2718" s="11"/>
    </row>
    <row r="2719" customFormat="false" ht="28" hidden="false" customHeight="true" outlineLevel="0" collapsed="false">
      <c r="A2719" s="11" t="s">
        <v>217</v>
      </c>
      <c r="B2719" s="11" t="s">
        <v>217</v>
      </c>
      <c r="C2719" s="11" t="s">
        <v>217</v>
      </c>
      <c r="D2719" s="11" t="s">
        <v>217</v>
      </c>
      <c r="E2719" s="11" t="s">
        <v>605</v>
      </c>
      <c r="F2719" s="11" t="s">
        <v>605</v>
      </c>
      <c r="G2719" s="11" t="s">
        <v>605</v>
      </c>
      <c r="H2719" s="11"/>
      <c r="I2719" s="11"/>
    </row>
    <row r="2720" customFormat="false" ht="28" hidden="false" customHeight="true" outlineLevel="0" collapsed="false">
      <c r="A2720" s="11" t="s">
        <v>219</v>
      </c>
      <c r="B2720" s="11" t="s">
        <v>219</v>
      </c>
      <c r="C2720" s="11" t="s">
        <v>219</v>
      </c>
      <c r="D2720" s="11" t="s">
        <v>219</v>
      </c>
      <c r="E2720" s="11" t="s">
        <v>606</v>
      </c>
      <c r="F2720" s="11" t="s">
        <v>606</v>
      </c>
      <c r="G2720" s="11" t="s">
        <v>606</v>
      </c>
      <c r="H2720" s="11"/>
      <c r="I2720" s="11"/>
    </row>
    <row r="2721" customFormat="false" ht="28" hidden="false" customHeight="true" outlineLevel="0" collapsed="false">
      <c r="A2721" s="11" t="s">
        <v>221</v>
      </c>
      <c r="B2721" s="11" t="s">
        <v>221</v>
      </c>
      <c r="C2721" s="11" t="s">
        <v>221</v>
      </c>
      <c r="D2721" s="11" t="s">
        <v>221</v>
      </c>
      <c r="E2721" s="11" t="s">
        <v>1131</v>
      </c>
      <c r="F2721" s="11" t="s">
        <v>1131</v>
      </c>
      <c r="G2721" s="11" t="s">
        <v>1131</v>
      </c>
      <c r="H2721" s="11"/>
      <c r="I2721" s="11"/>
    </row>
    <row r="2722" customFormat="false" ht="28" hidden="false" customHeight="true" outlineLevel="0" collapsed="false">
      <c r="A2722" s="11" t="s">
        <v>222</v>
      </c>
      <c r="B2722" s="11" t="s">
        <v>222</v>
      </c>
      <c r="C2722" s="11" t="s">
        <v>222</v>
      </c>
      <c r="D2722" s="11" t="s">
        <v>222</v>
      </c>
      <c r="E2722" s="11" t="n">
        <v>180</v>
      </c>
      <c r="F2722" s="11" t="n">
        <v>180</v>
      </c>
      <c r="G2722" s="11" t="n">
        <v>180</v>
      </c>
      <c r="H2722" s="11"/>
      <c r="I2722" s="11"/>
    </row>
    <row r="2723" customFormat="false" ht="28" hidden="false" customHeight="true" outlineLevel="0" collapsed="false">
      <c r="A2723" s="11" t="s">
        <v>1101</v>
      </c>
      <c r="B2723" s="11" t="s">
        <v>1101</v>
      </c>
      <c r="C2723" s="11" t="s">
        <v>1101</v>
      </c>
      <c r="D2723" s="11" t="s">
        <v>1101</v>
      </c>
      <c r="E2723" s="11" t="s">
        <v>1132</v>
      </c>
      <c r="F2723" s="11" t="s">
        <v>1132</v>
      </c>
      <c r="G2723" s="11" t="s">
        <v>1132</v>
      </c>
      <c r="H2723" s="11"/>
      <c r="I2723" s="11"/>
    </row>
    <row r="2724" customFormat="false" ht="28" hidden="false" customHeight="true" outlineLevel="0" collapsed="false">
      <c r="A2724" s="11" t="s">
        <v>1103</v>
      </c>
      <c r="B2724" s="11" t="s">
        <v>1103</v>
      </c>
      <c r="C2724" s="11" t="s">
        <v>1103</v>
      </c>
      <c r="D2724" s="11" t="s">
        <v>1103</v>
      </c>
      <c r="E2724" s="11" t="n">
        <v>55</v>
      </c>
      <c r="F2724" s="11" t="n">
        <v>55</v>
      </c>
      <c r="G2724" s="11" t="n">
        <v>55</v>
      </c>
      <c r="H2724" s="11"/>
      <c r="I2724" s="11"/>
    </row>
    <row r="2725" customFormat="false" ht="28" hidden="false" customHeight="true" outlineLevel="0" collapsed="false">
      <c r="A2725" s="11" t="s">
        <v>223</v>
      </c>
      <c r="B2725" s="11" t="s">
        <v>223</v>
      </c>
      <c r="C2725" s="11" t="s">
        <v>223</v>
      </c>
      <c r="D2725" s="11" t="s">
        <v>223</v>
      </c>
      <c r="E2725" s="11" t="n">
        <v>22.07</v>
      </c>
      <c r="F2725" s="11" t="n">
        <v>22.07</v>
      </c>
      <c r="G2725" s="11" t="n">
        <v>22.07</v>
      </c>
      <c r="H2725" s="11"/>
      <c r="I2725" s="11"/>
    </row>
    <row r="2726" customFormat="false" ht="28" hidden="false" customHeight="true" outlineLevel="0" collapsed="false">
      <c r="A2726" s="11" t="s">
        <v>224</v>
      </c>
      <c r="B2726" s="11" t="s">
        <v>224</v>
      </c>
      <c r="C2726" s="11" t="s">
        <v>224</v>
      </c>
      <c r="D2726" s="11" t="s">
        <v>224</v>
      </c>
      <c r="E2726" s="11" t="s">
        <v>346</v>
      </c>
      <c r="F2726" s="11" t="s">
        <v>346</v>
      </c>
      <c r="G2726" s="11" t="s">
        <v>346</v>
      </c>
      <c r="H2726" s="11"/>
      <c r="I2726" s="11"/>
    </row>
    <row r="2727" customFormat="false" ht="28" hidden="false" customHeight="true" outlineLevel="0" collapsed="false">
      <c r="A2727" s="11" t="s">
        <v>226</v>
      </c>
      <c r="B2727" s="11" t="s">
        <v>226</v>
      </c>
      <c r="C2727" s="11" t="s">
        <v>226</v>
      </c>
      <c r="D2727" s="11" t="s">
        <v>226</v>
      </c>
      <c r="E2727" s="11" t="n">
        <v>4.6</v>
      </c>
      <c r="F2727" s="11" t="n">
        <v>4.6</v>
      </c>
      <c r="G2727" s="11" t="n">
        <v>4.6</v>
      </c>
      <c r="H2727" s="11"/>
      <c r="I2727" s="11"/>
    </row>
    <row r="2728" customFormat="false" ht="28" hidden="false" customHeight="true" outlineLevel="0" collapsed="false">
      <c r="A2728" s="11" t="s">
        <v>227</v>
      </c>
      <c r="B2728" s="11" t="s">
        <v>227</v>
      </c>
      <c r="C2728" s="11" t="s">
        <v>227</v>
      </c>
      <c r="D2728" s="11" t="s">
        <v>227</v>
      </c>
      <c r="E2728" s="11" t="s">
        <v>228</v>
      </c>
      <c r="F2728" s="11" t="s">
        <v>228</v>
      </c>
      <c r="G2728" s="11" t="s">
        <v>228</v>
      </c>
      <c r="H2728" s="11"/>
      <c r="I2728" s="11"/>
    </row>
    <row r="2729" customFormat="false" ht="28" hidden="false" customHeight="true" outlineLevel="0" collapsed="false">
      <c r="A2729" s="11" t="s">
        <v>1104</v>
      </c>
      <c r="B2729" s="11" t="s">
        <v>1104</v>
      </c>
      <c r="C2729" s="11" t="s">
        <v>1104</v>
      </c>
      <c r="D2729" s="11" t="s">
        <v>1104</v>
      </c>
      <c r="E2729" s="11" t="n">
        <v>48</v>
      </c>
      <c r="F2729" s="11" t="n">
        <v>48</v>
      </c>
      <c r="G2729" s="11" t="n">
        <v>48</v>
      </c>
      <c r="H2729" s="11"/>
      <c r="I2729" s="11"/>
    </row>
    <row r="2730" customFormat="false" ht="28" hidden="false" customHeight="true" outlineLevel="0" collapsed="false">
      <c r="A2730" s="11" t="s">
        <v>1105</v>
      </c>
      <c r="B2730" s="11" t="s">
        <v>1105</v>
      </c>
      <c r="C2730" s="11" t="s">
        <v>1105</v>
      </c>
      <c r="D2730" s="11" t="s">
        <v>1105</v>
      </c>
      <c r="E2730" s="11" t="n">
        <v>38.5</v>
      </c>
      <c r="F2730" s="11" t="n">
        <v>38.5</v>
      </c>
      <c r="G2730" s="11" t="n">
        <v>38.5</v>
      </c>
      <c r="H2730" s="11"/>
      <c r="I2730" s="11"/>
    </row>
    <row r="2731" customFormat="false" ht="28" hidden="false" customHeight="true" outlineLevel="0" collapsed="false">
      <c r="A2731" s="11" t="s">
        <v>1106</v>
      </c>
      <c r="B2731" s="11" t="s">
        <v>1106</v>
      </c>
      <c r="C2731" s="11" t="s">
        <v>1106</v>
      </c>
      <c r="D2731" s="11" t="s">
        <v>1106</v>
      </c>
      <c r="E2731" s="11" t="n">
        <v>34</v>
      </c>
      <c r="F2731" s="11" t="n">
        <v>34</v>
      </c>
      <c r="G2731" s="11" t="n">
        <v>34</v>
      </c>
      <c r="H2731" s="11"/>
      <c r="I2731" s="11"/>
    </row>
    <row r="2732" customFormat="false" ht="28" hidden="false" customHeight="true" outlineLevel="0" collapsed="false">
      <c r="A2732" s="11" t="s">
        <v>1107</v>
      </c>
      <c r="B2732" s="11" t="s">
        <v>1107</v>
      </c>
      <c r="C2732" s="11" t="s">
        <v>1107</v>
      </c>
      <c r="D2732" s="11" t="s">
        <v>1107</v>
      </c>
      <c r="E2732" s="11" t="n">
        <v>62</v>
      </c>
      <c r="F2732" s="11" t="n">
        <v>62</v>
      </c>
      <c r="G2732" s="11" t="n">
        <v>62</v>
      </c>
      <c r="H2732" s="11"/>
      <c r="I2732" s="11"/>
    </row>
    <row r="2733" customFormat="false" ht="28" hidden="false" customHeight="true" outlineLevel="0" collapsed="false">
      <c r="A2733" s="11" t="s">
        <v>1108</v>
      </c>
      <c r="B2733" s="11" t="s">
        <v>1108</v>
      </c>
      <c r="C2733" s="11" t="s">
        <v>1108</v>
      </c>
      <c r="D2733" s="11" t="s">
        <v>1108</v>
      </c>
      <c r="E2733" s="11" t="n">
        <v>46</v>
      </c>
      <c r="F2733" s="11" t="n">
        <v>46</v>
      </c>
      <c r="G2733" s="11" t="n">
        <v>46</v>
      </c>
      <c r="H2733" s="11"/>
      <c r="I2733" s="11"/>
    </row>
    <row r="2734" customFormat="false" ht="28" hidden="false" customHeight="true" outlineLevel="0" collapsed="false">
      <c r="A2734" s="11" t="s">
        <v>1109</v>
      </c>
      <c r="B2734" s="11" t="s">
        <v>1109</v>
      </c>
      <c r="C2734" s="11" t="s">
        <v>1109</v>
      </c>
      <c r="D2734" s="11" t="s">
        <v>1109</v>
      </c>
      <c r="E2734" s="11" t="n">
        <v>36.5</v>
      </c>
      <c r="F2734" s="11" t="n">
        <v>36.5</v>
      </c>
      <c r="G2734" s="11" t="n">
        <v>36.5</v>
      </c>
      <c r="H2734" s="11"/>
      <c r="I2734" s="11"/>
    </row>
    <row r="2735" customFormat="false" ht="28" hidden="false" customHeight="true" outlineLevel="0" collapsed="false">
      <c r="A2735" s="11" t="s">
        <v>1110</v>
      </c>
      <c r="B2735" s="11" t="s">
        <v>1110</v>
      </c>
      <c r="C2735" s="11" t="s">
        <v>1110</v>
      </c>
      <c r="D2735" s="11" t="s">
        <v>1110</v>
      </c>
      <c r="E2735" s="11" t="n">
        <v>32</v>
      </c>
      <c r="F2735" s="11" t="n">
        <v>32</v>
      </c>
      <c r="G2735" s="11" t="n">
        <v>32</v>
      </c>
      <c r="H2735" s="11"/>
      <c r="I2735" s="11"/>
    </row>
    <row r="2736" customFormat="false" ht="28" hidden="false" customHeight="true" outlineLevel="0" collapsed="false">
      <c r="A2736" s="11" t="s">
        <v>1111</v>
      </c>
      <c r="B2736" s="11" t="s">
        <v>1111</v>
      </c>
      <c r="C2736" s="11" t="s">
        <v>1111</v>
      </c>
      <c r="D2736" s="11" t="s">
        <v>1111</v>
      </c>
      <c r="E2736" s="11" t="n">
        <v>60</v>
      </c>
      <c r="F2736" s="11" t="n">
        <v>60</v>
      </c>
      <c r="G2736" s="11" t="n">
        <v>60</v>
      </c>
      <c r="H2736" s="11"/>
      <c r="I2736" s="11"/>
    </row>
    <row r="2737" customFormat="false" ht="28" hidden="false" customHeight="true" outlineLevel="0" collapsed="false">
      <c r="A2737" s="11" t="s">
        <v>233</v>
      </c>
      <c r="B2737" s="11" t="s">
        <v>233</v>
      </c>
      <c r="C2737" s="11" t="s">
        <v>233</v>
      </c>
      <c r="D2737" s="11" t="s">
        <v>233</v>
      </c>
      <c r="E2737" s="11" t="n">
        <v>21.1</v>
      </c>
      <c r="F2737" s="11" t="n">
        <v>21.1</v>
      </c>
      <c r="G2737" s="11" t="n">
        <v>21.1</v>
      </c>
      <c r="H2737" s="11"/>
      <c r="I2737" s="11"/>
    </row>
    <row r="2738" customFormat="false" ht="28" hidden="false" customHeight="true" outlineLevel="0" collapsed="false">
      <c r="A2738" s="11" t="s">
        <v>234</v>
      </c>
      <c r="B2738" s="11" t="s">
        <v>234</v>
      </c>
      <c r="C2738" s="11" t="s">
        <v>234</v>
      </c>
      <c r="D2738" s="11" t="s">
        <v>234</v>
      </c>
      <c r="E2738" s="11" t="s">
        <v>1053</v>
      </c>
      <c r="F2738" s="11" t="s">
        <v>1053</v>
      </c>
      <c r="G2738" s="11" t="s">
        <v>1053</v>
      </c>
      <c r="H2738" s="11"/>
      <c r="I2738" s="11"/>
    </row>
    <row r="2739" customFormat="false" ht="28" hidden="false" customHeight="true" outlineLevel="0" collapsed="false">
      <c r="A2739" s="11" t="s">
        <v>236</v>
      </c>
      <c r="B2739" s="11" t="s">
        <v>236</v>
      </c>
      <c r="C2739" s="11" t="s">
        <v>236</v>
      </c>
      <c r="D2739" s="11" t="s">
        <v>236</v>
      </c>
      <c r="E2739" s="11" t="n">
        <v>3.46</v>
      </c>
      <c r="F2739" s="11" t="n">
        <v>3.46</v>
      </c>
      <c r="G2739" s="11" t="n">
        <v>3.46</v>
      </c>
      <c r="H2739" s="11"/>
      <c r="I2739" s="11"/>
    </row>
    <row r="2740" customFormat="false" ht="28" hidden="false" customHeight="true" outlineLevel="0" collapsed="false">
      <c r="A2740" s="11" t="s">
        <v>237</v>
      </c>
      <c r="B2740" s="11" t="s">
        <v>237</v>
      </c>
      <c r="C2740" s="11" t="s">
        <v>237</v>
      </c>
      <c r="D2740" s="11" t="s">
        <v>237</v>
      </c>
      <c r="E2740" s="11" t="s">
        <v>238</v>
      </c>
      <c r="F2740" s="11" t="s">
        <v>238</v>
      </c>
      <c r="G2740" s="11" t="s">
        <v>238</v>
      </c>
      <c r="H2740" s="11"/>
      <c r="I2740" s="11"/>
    </row>
    <row r="2741" customFormat="false" ht="28" hidden="false" customHeight="true" outlineLevel="0" collapsed="false">
      <c r="A2741" s="11" t="s">
        <v>1113</v>
      </c>
      <c r="B2741" s="11" t="s">
        <v>1113</v>
      </c>
      <c r="C2741" s="11" t="s">
        <v>1113</v>
      </c>
      <c r="D2741" s="11" t="s">
        <v>1113</v>
      </c>
      <c r="E2741" s="11" t="n">
        <v>49</v>
      </c>
      <c r="F2741" s="11" t="n">
        <v>49</v>
      </c>
      <c r="G2741" s="11" t="n">
        <v>49</v>
      </c>
      <c r="H2741" s="11"/>
      <c r="I2741" s="11"/>
    </row>
    <row r="2742" customFormat="false" ht="28" hidden="false" customHeight="true" outlineLevel="0" collapsed="false">
      <c r="A2742" s="11" t="s">
        <v>1114</v>
      </c>
      <c r="B2742" s="11" t="s">
        <v>1114</v>
      </c>
      <c r="C2742" s="11" t="s">
        <v>1114</v>
      </c>
      <c r="D2742" s="11" t="s">
        <v>1114</v>
      </c>
      <c r="E2742" s="11" t="n">
        <v>39.5</v>
      </c>
      <c r="F2742" s="11" t="n">
        <v>39.5</v>
      </c>
      <c r="G2742" s="11" t="n">
        <v>39.5</v>
      </c>
      <c r="H2742" s="11"/>
      <c r="I2742" s="11"/>
    </row>
    <row r="2743" customFormat="false" ht="28" hidden="false" customHeight="true" outlineLevel="0" collapsed="false">
      <c r="A2743" s="11" t="s">
        <v>1115</v>
      </c>
      <c r="B2743" s="11" t="s">
        <v>1115</v>
      </c>
      <c r="C2743" s="11" t="s">
        <v>1115</v>
      </c>
      <c r="D2743" s="11" t="s">
        <v>1115</v>
      </c>
      <c r="E2743" s="11" t="n">
        <v>35</v>
      </c>
      <c r="F2743" s="11" t="n">
        <v>35</v>
      </c>
      <c r="G2743" s="11" t="n">
        <v>35</v>
      </c>
      <c r="H2743" s="11"/>
      <c r="I2743" s="11"/>
    </row>
    <row r="2744" customFormat="false" ht="28" hidden="false" customHeight="true" outlineLevel="0" collapsed="false">
      <c r="A2744" s="11" t="s">
        <v>1116</v>
      </c>
      <c r="B2744" s="11" t="s">
        <v>1116</v>
      </c>
      <c r="C2744" s="11" t="s">
        <v>1116</v>
      </c>
      <c r="D2744" s="11" t="s">
        <v>1116</v>
      </c>
      <c r="E2744" s="11" t="n">
        <v>63</v>
      </c>
      <c r="F2744" s="11" t="n">
        <v>63</v>
      </c>
      <c r="G2744" s="11" t="n">
        <v>63</v>
      </c>
      <c r="H2744" s="11"/>
      <c r="I2744" s="11"/>
    </row>
    <row r="2745" customFormat="false" ht="28" hidden="false" customHeight="true" outlineLevel="0" collapsed="false">
      <c r="A2745" s="11" t="s">
        <v>1117</v>
      </c>
      <c r="B2745" s="11" t="s">
        <v>1117</v>
      </c>
      <c r="C2745" s="11" t="s">
        <v>1117</v>
      </c>
      <c r="D2745" s="11" t="s">
        <v>1117</v>
      </c>
      <c r="E2745" s="11" t="n">
        <v>46</v>
      </c>
      <c r="F2745" s="11" t="n">
        <v>46</v>
      </c>
      <c r="G2745" s="11" t="n">
        <v>46</v>
      </c>
      <c r="H2745" s="11"/>
      <c r="I2745" s="11"/>
    </row>
    <row r="2746" customFormat="false" ht="28" hidden="false" customHeight="true" outlineLevel="0" collapsed="false">
      <c r="A2746" s="11" t="s">
        <v>1118</v>
      </c>
      <c r="B2746" s="11" t="s">
        <v>1118</v>
      </c>
      <c r="C2746" s="11" t="s">
        <v>1118</v>
      </c>
      <c r="D2746" s="11" t="s">
        <v>1118</v>
      </c>
      <c r="E2746" s="11" t="n">
        <v>36.5</v>
      </c>
      <c r="F2746" s="11" t="n">
        <v>36.5</v>
      </c>
      <c r="G2746" s="11" t="n">
        <v>36.5</v>
      </c>
      <c r="H2746" s="11"/>
      <c r="I2746" s="11"/>
    </row>
    <row r="2747" customFormat="false" ht="28" hidden="false" customHeight="true" outlineLevel="0" collapsed="false">
      <c r="A2747" s="11" t="s">
        <v>1119</v>
      </c>
      <c r="B2747" s="11" t="s">
        <v>1119</v>
      </c>
      <c r="C2747" s="11" t="s">
        <v>1119</v>
      </c>
      <c r="D2747" s="11" t="s">
        <v>1119</v>
      </c>
      <c r="E2747" s="11" t="n">
        <v>32</v>
      </c>
      <c r="F2747" s="11" t="n">
        <v>32</v>
      </c>
      <c r="G2747" s="11" t="n">
        <v>32</v>
      </c>
      <c r="H2747" s="11"/>
      <c r="I2747" s="11"/>
    </row>
    <row r="2748" customFormat="false" ht="28" hidden="false" customHeight="true" outlineLevel="0" collapsed="false">
      <c r="A2748" s="11" t="s">
        <v>1120</v>
      </c>
      <c r="B2748" s="11" t="s">
        <v>1120</v>
      </c>
      <c r="C2748" s="11" t="s">
        <v>1120</v>
      </c>
      <c r="D2748" s="11" t="s">
        <v>1120</v>
      </c>
      <c r="E2748" s="11" t="n">
        <v>60</v>
      </c>
      <c r="F2748" s="11" t="n">
        <v>60</v>
      </c>
      <c r="G2748" s="11" t="n">
        <v>60</v>
      </c>
      <c r="H2748" s="11"/>
      <c r="I2748" s="11"/>
    </row>
    <row r="2749" customFormat="false" ht="28" hidden="false" customHeight="true" outlineLevel="0" collapsed="false">
      <c r="A2749" s="11" t="s">
        <v>243</v>
      </c>
      <c r="B2749" s="11" t="s">
        <v>243</v>
      </c>
      <c r="C2749" s="11" t="s">
        <v>243</v>
      </c>
      <c r="D2749" s="11" t="s">
        <v>243</v>
      </c>
      <c r="E2749" s="11" t="n">
        <v>3.2</v>
      </c>
      <c r="F2749" s="11" t="n">
        <v>3.2</v>
      </c>
      <c r="G2749" s="11" t="n">
        <v>3.2</v>
      </c>
      <c r="H2749" s="11"/>
      <c r="I2749" s="11"/>
    </row>
    <row r="2750" customFormat="false" ht="28" hidden="false" customHeight="true" outlineLevel="0" collapsed="false">
      <c r="A2750" s="11" t="s">
        <v>244</v>
      </c>
      <c r="B2750" s="11" t="s">
        <v>244</v>
      </c>
      <c r="C2750" s="11" t="s">
        <v>244</v>
      </c>
      <c r="D2750" s="11" t="s">
        <v>244</v>
      </c>
      <c r="E2750" s="11" t="n">
        <v>35</v>
      </c>
      <c r="F2750" s="11" t="n">
        <v>35</v>
      </c>
      <c r="G2750" s="11" t="n">
        <v>35</v>
      </c>
      <c r="H2750" s="11"/>
      <c r="I2750" s="11"/>
    </row>
    <row r="2751" customFormat="false" ht="28" hidden="false" customHeight="true" outlineLevel="0" collapsed="false">
      <c r="A2751" s="11" t="s">
        <v>245</v>
      </c>
      <c r="B2751" s="11" t="s">
        <v>245</v>
      </c>
      <c r="C2751" s="11" t="s">
        <v>245</v>
      </c>
      <c r="D2751" s="11" t="s">
        <v>245</v>
      </c>
      <c r="E2751" s="11" t="s">
        <v>450</v>
      </c>
      <c r="F2751" s="11" t="s">
        <v>450</v>
      </c>
      <c r="G2751" s="11" t="s">
        <v>450</v>
      </c>
      <c r="H2751" s="11"/>
      <c r="I2751" s="11"/>
    </row>
    <row r="2752" customFormat="false" ht="28" hidden="false" customHeight="true" outlineLevel="0" collapsed="false">
      <c r="A2752" s="11" t="s">
        <v>608</v>
      </c>
      <c r="B2752" s="11" t="s">
        <v>608</v>
      </c>
      <c r="C2752" s="11" t="s">
        <v>608</v>
      </c>
      <c r="D2752" s="11" t="s">
        <v>608</v>
      </c>
      <c r="E2752" s="11" t="s">
        <v>1133</v>
      </c>
      <c r="F2752" s="11" t="s">
        <v>1133</v>
      </c>
      <c r="G2752" s="11" t="s">
        <v>1133</v>
      </c>
      <c r="H2752" s="11"/>
      <c r="I2752" s="11"/>
    </row>
    <row r="2753" customFormat="false" ht="28" hidden="false" customHeight="true" outlineLevel="0" collapsed="false">
      <c r="A2753" s="11" t="s">
        <v>610</v>
      </c>
      <c r="B2753" s="11" t="s">
        <v>610</v>
      </c>
      <c r="C2753" s="11" t="s">
        <v>610</v>
      </c>
      <c r="D2753" s="11" t="s">
        <v>610</v>
      </c>
      <c r="E2753" s="11" t="s">
        <v>1134</v>
      </c>
      <c r="F2753" s="11" t="s">
        <v>1134</v>
      </c>
      <c r="G2753" s="11" t="s">
        <v>1134</v>
      </c>
      <c r="H2753" s="11"/>
      <c r="I2753" s="11"/>
    </row>
    <row r="2754" customFormat="false" ht="27" hidden="false" customHeight="true" outlineLevel="0" collapsed="false">
      <c r="A2754" s="1"/>
      <c r="B2754" s="1"/>
      <c r="C2754" s="1"/>
      <c r="D2754" s="1"/>
      <c r="E2754" s="1"/>
      <c r="F2754" s="1"/>
      <c r="G2754" s="1"/>
      <c r="H2754" s="1"/>
      <c r="I2754" s="1"/>
    </row>
    <row r="2755" customFormat="false" ht="31" hidden="false" customHeight="true" outlineLevel="0" collapsed="false">
      <c r="A2755" s="10" t="s">
        <v>250</v>
      </c>
      <c r="B2755" s="10" t="s">
        <v>250</v>
      </c>
      <c r="C2755" s="10" t="s">
        <v>250</v>
      </c>
      <c r="D2755" s="10" t="s">
        <v>250</v>
      </c>
      <c r="E2755" s="10" t="s">
        <v>250</v>
      </c>
      <c r="F2755" s="10" t="s">
        <v>250</v>
      </c>
      <c r="G2755" s="10" t="s">
        <v>250</v>
      </c>
      <c r="H2755" s="10" t="s">
        <v>250</v>
      </c>
      <c r="I2755" s="3" t="str">
        <f aca="false">HYPERLINK("#'Главная'!A36","На главную")</f>
        <v>На главную</v>
      </c>
    </row>
    <row r="2756" customFormat="false" ht="34" hidden="false" customHeight="true" outlineLevel="0" collapsed="false">
      <c r="A2756" s="12" t="s">
        <v>251</v>
      </c>
      <c r="B2756" s="12" t="s">
        <v>251</v>
      </c>
      <c r="C2756" s="12" t="s">
        <v>251</v>
      </c>
      <c r="D2756" s="12" t="s">
        <v>252</v>
      </c>
      <c r="E2756" s="12" t="s">
        <v>252</v>
      </c>
      <c r="F2756" s="12" t="s">
        <v>252</v>
      </c>
      <c r="G2756" s="12" t="s">
        <v>253</v>
      </c>
      <c r="H2756" s="12" t="s">
        <v>254</v>
      </c>
      <c r="I2756" s="12" t="s">
        <v>254</v>
      </c>
    </row>
    <row r="2757" customFormat="false" ht="53" hidden="false" customHeight="true" outlineLevel="0" collapsed="false">
      <c r="A2757" s="1" t="s">
        <v>255</v>
      </c>
      <c r="B2757" s="1" t="s">
        <v>255</v>
      </c>
      <c r="C2757" s="1" t="s">
        <v>255</v>
      </c>
      <c r="D2757" s="1" t="s">
        <v>256</v>
      </c>
      <c r="E2757" s="1" t="s">
        <v>256</v>
      </c>
      <c r="F2757" s="1" t="s">
        <v>256</v>
      </c>
      <c r="G2757" s="1" t="s">
        <v>804</v>
      </c>
      <c r="H2757" s="1" t="s">
        <v>206</v>
      </c>
      <c r="I2757" s="1" t="s">
        <v>206</v>
      </c>
    </row>
    <row r="2758" customFormat="false" ht="53" hidden="false" customHeight="true" outlineLevel="0" collapsed="false">
      <c r="A2758" s="1" t="s">
        <v>255</v>
      </c>
      <c r="B2758" s="1" t="s">
        <v>255</v>
      </c>
      <c r="C2758" s="1" t="s">
        <v>255</v>
      </c>
      <c r="D2758" s="1" t="s">
        <v>258</v>
      </c>
      <c r="E2758" s="1" t="s">
        <v>258</v>
      </c>
      <c r="F2758" s="1" t="s">
        <v>258</v>
      </c>
      <c r="G2758" s="1" t="s">
        <v>805</v>
      </c>
      <c r="H2758" s="1" t="s">
        <v>206</v>
      </c>
      <c r="I2758" s="1" t="s">
        <v>206</v>
      </c>
    </row>
    <row r="2759" customFormat="false" ht="53" hidden="false" customHeight="true" outlineLevel="0" collapsed="false">
      <c r="A2759" s="1" t="s">
        <v>255</v>
      </c>
      <c r="B2759" s="1" t="s">
        <v>255</v>
      </c>
      <c r="C2759" s="1" t="s">
        <v>255</v>
      </c>
      <c r="D2759" s="1" t="s">
        <v>260</v>
      </c>
      <c r="E2759" s="1" t="s">
        <v>260</v>
      </c>
      <c r="F2759" s="1" t="s">
        <v>260</v>
      </c>
      <c r="G2759" s="1" t="s">
        <v>453</v>
      </c>
      <c r="H2759" s="1" t="s">
        <v>206</v>
      </c>
      <c r="I2759" s="1" t="s">
        <v>206</v>
      </c>
    </row>
    <row r="2760" customFormat="false" ht="53" hidden="false" customHeight="true" outlineLevel="0" collapsed="false">
      <c r="A2760" s="1" t="s">
        <v>262</v>
      </c>
      <c r="B2760" s="1" t="s">
        <v>262</v>
      </c>
      <c r="C2760" s="1" t="s">
        <v>262</v>
      </c>
      <c r="D2760" s="1" t="s">
        <v>256</v>
      </c>
      <c r="E2760" s="1" t="s">
        <v>256</v>
      </c>
      <c r="F2760" s="1" t="s">
        <v>256</v>
      </c>
      <c r="G2760" s="1" t="s">
        <v>806</v>
      </c>
      <c r="H2760" s="1" t="s">
        <v>206</v>
      </c>
      <c r="I2760" s="1" t="s">
        <v>206</v>
      </c>
    </row>
    <row r="2761" customFormat="false" ht="53" hidden="false" customHeight="true" outlineLevel="0" collapsed="false">
      <c r="A2761" s="1" t="s">
        <v>262</v>
      </c>
      <c r="B2761" s="1" t="s">
        <v>262</v>
      </c>
      <c r="C2761" s="1" t="s">
        <v>262</v>
      </c>
      <c r="D2761" s="1" t="s">
        <v>258</v>
      </c>
      <c r="E2761" s="1" t="s">
        <v>258</v>
      </c>
      <c r="F2761" s="1" t="s">
        <v>258</v>
      </c>
      <c r="G2761" s="1" t="s">
        <v>807</v>
      </c>
      <c r="H2761" s="1" t="s">
        <v>206</v>
      </c>
      <c r="I2761" s="1" t="s">
        <v>206</v>
      </c>
    </row>
    <row r="2762" customFormat="false" ht="53" hidden="false" customHeight="true" outlineLevel="0" collapsed="false">
      <c r="A2762" s="1" t="s">
        <v>262</v>
      </c>
      <c r="B2762" s="1" t="s">
        <v>262</v>
      </c>
      <c r="C2762" s="1" t="s">
        <v>262</v>
      </c>
      <c r="D2762" s="1" t="s">
        <v>260</v>
      </c>
      <c r="E2762" s="1" t="s">
        <v>260</v>
      </c>
      <c r="F2762" s="1" t="s">
        <v>260</v>
      </c>
      <c r="G2762" s="1" t="s">
        <v>456</v>
      </c>
      <c r="H2762" s="1" t="s">
        <v>206</v>
      </c>
      <c r="I2762" s="1" t="s">
        <v>206</v>
      </c>
    </row>
    <row r="2763" customFormat="false" ht="53" hidden="false" customHeight="true" outlineLevel="0" collapsed="false">
      <c r="A2763" s="1" t="s">
        <v>266</v>
      </c>
      <c r="B2763" s="1" t="s">
        <v>266</v>
      </c>
      <c r="C2763" s="1" t="s">
        <v>266</v>
      </c>
      <c r="D2763" s="1" t="s">
        <v>256</v>
      </c>
      <c r="E2763" s="1" t="s">
        <v>256</v>
      </c>
      <c r="F2763" s="1" t="s">
        <v>256</v>
      </c>
      <c r="G2763" s="1" t="s">
        <v>808</v>
      </c>
      <c r="H2763" s="1" t="s">
        <v>206</v>
      </c>
      <c r="I2763" s="1" t="s">
        <v>206</v>
      </c>
    </row>
    <row r="2764" customFormat="false" ht="53" hidden="false" customHeight="true" outlineLevel="0" collapsed="false">
      <c r="A2764" s="1" t="s">
        <v>266</v>
      </c>
      <c r="B2764" s="1" t="s">
        <v>266</v>
      </c>
      <c r="C2764" s="1" t="s">
        <v>266</v>
      </c>
      <c r="D2764" s="1" t="s">
        <v>258</v>
      </c>
      <c r="E2764" s="1" t="s">
        <v>258</v>
      </c>
      <c r="F2764" s="1" t="s">
        <v>258</v>
      </c>
      <c r="G2764" s="1" t="s">
        <v>809</v>
      </c>
      <c r="H2764" s="1" t="s">
        <v>206</v>
      </c>
      <c r="I2764" s="1" t="s">
        <v>206</v>
      </c>
    </row>
    <row r="2765" customFormat="false" ht="53" hidden="false" customHeight="true" outlineLevel="0" collapsed="false">
      <c r="A2765" s="1" t="s">
        <v>266</v>
      </c>
      <c r="B2765" s="1" t="s">
        <v>266</v>
      </c>
      <c r="C2765" s="1" t="s">
        <v>266</v>
      </c>
      <c r="D2765" s="1" t="s">
        <v>260</v>
      </c>
      <c r="E2765" s="1" t="s">
        <v>260</v>
      </c>
      <c r="F2765" s="1" t="s">
        <v>260</v>
      </c>
      <c r="G2765" s="1" t="s">
        <v>459</v>
      </c>
      <c r="H2765" s="1" t="s">
        <v>206</v>
      </c>
      <c r="I2765" s="1" t="s">
        <v>206</v>
      </c>
    </row>
    <row r="2766" customFormat="false" ht="53" hidden="false" customHeight="true" outlineLevel="0" collapsed="false">
      <c r="A2766" s="1" t="s">
        <v>270</v>
      </c>
      <c r="B2766" s="1" t="s">
        <v>270</v>
      </c>
      <c r="C2766" s="1" t="s">
        <v>270</v>
      </c>
      <c r="D2766" s="1" t="s">
        <v>256</v>
      </c>
      <c r="E2766" s="1" t="s">
        <v>256</v>
      </c>
      <c r="F2766" s="1" t="s">
        <v>256</v>
      </c>
      <c r="G2766" s="1" t="s">
        <v>810</v>
      </c>
      <c r="H2766" s="1" t="s">
        <v>206</v>
      </c>
      <c r="I2766" s="1" t="s">
        <v>206</v>
      </c>
    </row>
    <row r="2767" customFormat="false" ht="53" hidden="false" customHeight="true" outlineLevel="0" collapsed="false">
      <c r="A2767" s="1" t="s">
        <v>270</v>
      </c>
      <c r="B2767" s="1" t="s">
        <v>270</v>
      </c>
      <c r="C2767" s="1" t="s">
        <v>270</v>
      </c>
      <c r="D2767" s="1" t="s">
        <v>258</v>
      </c>
      <c r="E2767" s="1" t="s">
        <v>258</v>
      </c>
      <c r="F2767" s="1" t="s">
        <v>258</v>
      </c>
      <c r="G2767" s="1" t="s">
        <v>811</v>
      </c>
      <c r="H2767" s="1" t="s">
        <v>206</v>
      </c>
      <c r="I2767" s="1" t="s">
        <v>206</v>
      </c>
    </row>
    <row r="2768" customFormat="false" ht="53" hidden="false" customHeight="true" outlineLevel="0" collapsed="false">
      <c r="A2768" s="1" t="s">
        <v>270</v>
      </c>
      <c r="B2768" s="1" t="s">
        <v>270</v>
      </c>
      <c r="C2768" s="1" t="s">
        <v>270</v>
      </c>
      <c r="D2768" s="1" t="s">
        <v>260</v>
      </c>
      <c r="E2768" s="1" t="s">
        <v>260</v>
      </c>
      <c r="F2768" s="1" t="s">
        <v>260</v>
      </c>
      <c r="G2768" s="1" t="s">
        <v>462</v>
      </c>
      <c r="H2768" s="1" t="s">
        <v>206</v>
      </c>
      <c r="I2768" s="1" t="s">
        <v>206</v>
      </c>
    </row>
    <row r="2769" customFormat="false" ht="53" hidden="false" customHeight="true" outlineLevel="0" collapsed="false">
      <c r="A2769" s="1" t="s">
        <v>274</v>
      </c>
      <c r="B2769" s="1" t="s">
        <v>274</v>
      </c>
      <c r="C2769" s="1" t="s">
        <v>274</v>
      </c>
      <c r="D2769" s="1" t="s">
        <v>256</v>
      </c>
      <c r="E2769" s="1" t="s">
        <v>256</v>
      </c>
      <c r="F2769" s="1" t="s">
        <v>256</v>
      </c>
      <c r="G2769" s="1" t="s">
        <v>812</v>
      </c>
      <c r="H2769" s="1" t="s">
        <v>206</v>
      </c>
      <c r="I2769" s="1" t="s">
        <v>206</v>
      </c>
    </row>
    <row r="2770" customFormat="false" ht="53" hidden="false" customHeight="true" outlineLevel="0" collapsed="false">
      <c r="A2770" s="1" t="s">
        <v>274</v>
      </c>
      <c r="B2770" s="1" t="s">
        <v>274</v>
      </c>
      <c r="C2770" s="1" t="s">
        <v>274</v>
      </c>
      <c r="D2770" s="1" t="s">
        <v>258</v>
      </c>
      <c r="E2770" s="1" t="s">
        <v>258</v>
      </c>
      <c r="F2770" s="1" t="s">
        <v>258</v>
      </c>
      <c r="G2770" s="1" t="s">
        <v>813</v>
      </c>
      <c r="H2770" s="1" t="s">
        <v>206</v>
      </c>
      <c r="I2770" s="1" t="s">
        <v>206</v>
      </c>
    </row>
    <row r="2771" customFormat="false" ht="53" hidden="false" customHeight="true" outlineLevel="0" collapsed="false">
      <c r="A2771" s="1" t="s">
        <v>274</v>
      </c>
      <c r="B2771" s="1" t="s">
        <v>274</v>
      </c>
      <c r="C2771" s="1" t="s">
        <v>274</v>
      </c>
      <c r="D2771" s="1" t="s">
        <v>260</v>
      </c>
      <c r="E2771" s="1" t="s">
        <v>260</v>
      </c>
      <c r="F2771" s="1" t="s">
        <v>260</v>
      </c>
      <c r="G2771" s="1" t="s">
        <v>465</v>
      </c>
      <c r="H2771" s="1" t="s">
        <v>206</v>
      </c>
      <c r="I2771" s="1" t="s">
        <v>206</v>
      </c>
    </row>
    <row r="2772" customFormat="false" ht="53" hidden="false" customHeight="true" outlineLevel="0" collapsed="false">
      <c r="A2772" s="1" t="s">
        <v>278</v>
      </c>
      <c r="B2772" s="1" t="s">
        <v>278</v>
      </c>
      <c r="C2772" s="1" t="s">
        <v>278</v>
      </c>
      <c r="D2772" s="1" t="s">
        <v>256</v>
      </c>
      <c r="E2772" s="1" t="s">
        <v>256</v>
      </c>
      <c r="F2772" s="1" t="s">
        <v>256</v>
      </c>
      <c r="G2772" s="1" t="s">
        <v>814</v>
      </c>
      <c r="H2772" s="1" t="s">
        <v>206</v>
      </c>
      <c r="I2772" s="1" t="s">
        <v>206</v>
      </c>
    </row>
    <row r="2773" customFormat="false" ht="53" hidden="false" customHeight="true" outlineLevel="0" collapsed="false">
      <c r="A2773" s="1" t="s">
        <v>278</v>
      </c>
      <c r="B2773" s="1" t="s">
        <v>278</v>
      </c>
      <c r="C2773" s="1" t="s">
        <v>278</v>
      </c>
      <c r="D2773" s="1" t="s">
        <v>258</v>
      </c>
      <c r="E2773" s="1" t="s">
        <v>258</v>
      </c>
      <c r="F2773" s="1" t="s">
        <v>258</v>
      </c>
      <c r="G2773" s="1" t="s">
        <v>815</v>
      </c>
      <c r="H2773" s="1" t="s">
        <v>206</v>
      </c>
      <c r="I2773" s="1" t="s">
        <v>206</v>
      </c>
    </row>
    <row r="2774" customFormat="false" ht="53" hidden="false" customHeight="true" outlineLevel="0" collapsed="false">
      <c r="A2774" s="1" t="s">
        <v>278</v>
      </c>
      <c r="B2774" s="1" t="s">
        <v>278</v>
      </c>
      <c r="C2774" s="1" t="s">
        <v>278</v>
      </c>
      <c r="D2774" s="1" t="s">
        <v>260</v>
      </c>
      <c r="E2774" s="1" t="s">
        <v>260</v>
      </c>
      <c r="F2774" s="1" t="s">
        <v>260</v>
      </c>
      <c r="G2774" s="1" t="s">
        <v>468</v>
      </c>
      <c r="H2774" s="1" t="s">
        <v>206</v>
      </c>
      <c r="I2774" s="1" t="s">
        <v>206</v>
      </c>
    </row>
    <row r="2775" customFormat="false" ht="53" hidden="false" customHeight="true" outlineLevel="0" collapsed="false">
      <c r="A2775" s="1" t="s">
        <v>282</v>
      </c>
      <c r="B2775" s="1" t="s">
        <v>282</v>
      </c>
      <c r="C2775" s="1" t="s">
        <v>282</v>
      </c>
      <c r="D2775" s="1" t="s">
        <v>256</v>
      </c>
      <c r="E2775" s="1" t="s">
        <v>256</v>
      </c>
      <c r="F2775" s="1" t="s">
        <v>256</v>
      </c>
      <c r="G2775" s="1" t="s">
        <v>816</v>
      </c>
      <c r="H2775" s="1" t="s">
        <v>206</v>
      </c>
      <c r="I2775" s="1" t="s">
        <v>206</v>
      </c>
    </row>
    <row r="2776" customFormat="false" ht="53" hidden="false" customHeight="true" outlineLevel="0" collapsed="false">
      <c r="A2776" s="1" t="s">
        <v>282</v>
      </c>
      <c r="B2776" s="1" t="s">
        <v>282</v>
      </c>
      <c r="C2776" s="1" t="s">
        <v>282</v>
      </c>
      <c r="D2776" s="1" t="s">
        <v>258</v>
      </c>
      <c r="E2776" s="1" t="s">
        <v>258</v>
      </c>
      <c r="F2776" s="1" t="s">
        <v>258</v>
      </c>
      <c r="G2776" s="1" t="s">
        <v>817</v>
      </c>
      <c r="H2776" s="1" t="s">
        <v>206</v>
      </c>
      <c r="I2776" s="1" t="s">
        <v>206</v>
      </c>
    </row>
    <row r="2777" customFormat="false" ht="53" hidden="false" customHeight="true" outlineLevel="0" collapsed="false">
      <c r="A2777" s="1" t="s">
        <v>282</v>
      </c>
      <c r="B2777" s="1" t="s">
        <v>282</v>
      </c>
      <c r="C2777" s="1" t="s">
        <v>282</v>
      </c>
      <c r="D2777" s="1" t="s">
        <v>260</v>
      </c>
      <c r="E2777" s="1" t="s">
        <v>260</v>
      </c>
      <c r="F2777" s="1" t="s">
        <v>260</v>
      </c>
      <c r="G2777" s="1" t="s">
        <v>471</v>
      </c>
      <c r="H2777" s="1" t="s">
        <v>206</v>
      </c>
      <c r="I2777" s="1" t="s">
        <v>206</v>
      </c>
    </row>
    <row r="2778" customFormat="false" ht="53" hidden="false" customHeight="true" outlineLevel="0" collapsed="false">
      <c r="A2778" s="1" t="s">
        <v>286</v>
      </c>
      <c r="B2778" s="1" t="s">
        <v>286</v>
      </c>
      <c r="C2778" s="1" t="s">
        <v>286</v>
      </c>
      <c r="D2778" s="1" t="s">
        <v>256</v>
      </c>
      <c r="E2778" s="1" t="s">
        <v>256</v>
      </c>
      <c r="F2778" s="1" t="s">
        <v>256</v>
      </c>
      <c r="G2778" s="1" t="s">
        <v>818</v>
      </c>
      <c r="H2778" s="1" t="s">
        <v>206</v>
      </c>
      <c r="I2778" s="1" t="s">
        <v>206</v>
      </c>
    </row>
    <row r="2779" customFormat="false" ht="53" hidden="false" customHeight="true" outlineLevel="0" collapsed="false">
      <c r="A2779" s="1" t="s">
        <v>286</v>
      </c>
      <c r="B2779" s="1" t="s">
        <v>286</v>
      </c>
      <c r="C2779" s="1" t="s">
        <v>286</v>
      </c>
      <c r="D2779" s="1" t="s">
        <v>258</v>
      </c>
      <c r="E2779" s="1" t="s">
        <v>258</v>
      </c>
      <c r="F2779" s="1" t="s">
        <v>258</v>
      </c>
      <c r="G2779" s="1" t="s">
        <v>819</v>
      </c>
      <c r="H2779" s="1" t="s">
        <v>206</v>
      </c>
      <c r="I2779" s="1" t="s">
        <v>206</v>
      </c>
    </row>
    <row r="2780" customFormat="false" ht="53" hidden="false" customHeight="true" outlineLevel="0" collapsed="false">
      <c r="A2780" s="1" t="s">
        <v>286</v>
      </c>
      <c r="B2780" s="1" t="s">
        <v>286</v>
      </c>
      <c r="C2780" s="1" t="s">
        <v>286</v>
      </c>
      <c r="D2780" s="1" t="s">
        <v>260</v>
      </c>
      <c r="E2780" s="1" t="s">
        <v>260</v>
      </c>
      <c r="F2780" s="1" t="s">
        <v>260</v>
      </c>
      <c r="G2780" s="1" t="s">
        <v>474</v>
      </c>
      <c r="H2780" s="1" t="s">
        <v>206</v>
      </c>
      <c r="I2780" s="1" t="s">
        <v>206</v>
      </c>
    </row>
    <row r="2781" customFormat="false" ht="53" hidden="false" customHeight="true" outlineLevel="0" collapsed="false">
      <c r="A2781" s="1" t="s">
        <v>290</v>
      </c>
      <c r="B2781" s="1" t="s">
        <v>290</v>
      </c>
      <c r="C2781" s="1" t="s">
        <v>290</v>
      </c>
      <c r="D2781" s="1" t="s">
        <v>256</v>
      </c>
      <c r="E2781" s="1" t="s">
        <v>256</v>
      </c>
      <c r="F2781" s="1" t="s">
        <v>256</v>
      </c>
      <c r="G2781" s="1" t="s">
        <v>820</v>
      </c>
      <c r="H2781" s="1" t="s">
        <v>206</v>
      </c>
      <c r="I2781" s="1" t="s">
        <v>206</v>
      </c>
    </row>
    <row r="2782" customFormat="false" ht="53" hidden="false" customHeight="true" outlineLevel="0" collapsed="false">
      <c r="A2782" s="1" t="s">
        <v>290</v>
      </c>
      <c r="B2782" s="1" t="s">
        <v>290</v>
      </c>
      <c r="C2782" s="1" t="s">
        <v>290</v>
      </c>
      <c r="D2782" s="1" t="s">
        <v>292</v>
      </c>
      <c r="E2782" s="1" t="s">
        <v>292</v>
      </c>
      <c r="F2782" s="1" t="s">
        <v>292</v>
      </c>
      <c r="G2782" s="1" t="s">
        <v>821</v>
      </c>
      <c r="H2782" s="1" t="s">
        <v>206</v>
      </c>
      <c r="I2782" s="1" t="s">
        <v>206</v>
      </c>
    </row>
    <row r="2783" customFormat="false" ht="53" hidden="false" customHeight="true" outlineLevel="0" collapsed="false">
      <c r="A2783" s="1" t="s">
        <v>290</v>
      </c>
      <c r="B2783" s="1" t="s">
        <v>290</v>
      </c>
      <c r="C2783" s="1" t="s">
        <v>290</v>
      </c>
      <c r="D2783" s="1" t="s">
        <v>294</v>
      </c>
      <c r="E2783" s="1" t="s">
        <v>294</v>
      </c>
      <c r="F2783" s="1" t="s">
        <v>294</v>
      </c>
      <c r="G2783" s="1" t="s">
        <v>822</v>
      </c>
      <c r="H2783" s="1" t="s">
        <v>206</v>
      </c>
      <c r="I2783" s="1" t="s">
        <v>206</v>
      </c>
    </row>
    <row r="2784" customFormat="false" ht="53" hidden="false" customHeight="true" outlineLevel="0" collapsed="false">
      <c r="A2784" s="1" t="s">
        <v>296</v>
      </c>
      <c r="B2784" s="1" t="s">
        <v>296</v>
      </c>
      <c r="C2784" s="1" t="s">
        <v>296</v>
      </c>
      <c r="D2784" s="1" t="s">
        <v>256</v>
      </c>
      <c r="E2784" s="1" t="s">
        <v>256</v>
      </c>
      <c r="F2784" s="1" t="s">
        <v>256</v>
      </c>
      <c r="G2784" s="1" t="s">
        <v>1135</v>
      </c>
      <c r="H2784" s="1" t="s">
        <v>206</v>
      </c>
      <c r="I2784" s="1" t="s">
        <v>206</v>
      </c>
    </row>
    <row r="2785" customFormat="false" ht="53" hidden="false" customHeight="true" outlineLevel="0" collapsed="false">
      <c r="A2785" s="1" t="s">
        <v>296</v>
      </c>
      <c r="B2785" s="1" t="s">
        <v>296</v>
      </c>
      <c r="C2785" s="1" t="s">
        <v>296</v>
      </c>
      <c r="D2785" s="1" t="s">
        <v>258</v>
      </c>
      <c r="E2785" s="1" t="s">
        <v>258</v>
      </c>
      <c r="F2785" s="1" t="s">
        <v>258</v>
      </c>
      <c r="G2785" s="1" t="s">
        <v>1136</v>
      </c>
      <c r="H2785" s="1" t="s">
        <v>206</v>
      </c>
      <c r="I2785" s="1" t="s">
        <v>206</v>
      </c>
    </row>
    <row r="2786" customFormat="false" ht="53" hidden="false" customHeight="true" outlineLevel="0" collapsed="false">
      <c r="A2786" s="1" t="s">
        <v>296</v>
      </c>
      <c r="B2786" s="1" t="s">
        <v>296</v>
      </c>
      <c r="C2786" s="1" t="s">
        <v>296</v>
      </c>
      <c r="D2786" s="1" t="s">
        <v>260</v>
      </c>
      <c r="E2786" s="1" t="s">
        <v>260</v>
      </c>
      <c r="F2786" s="1" t="s">
        <v>260</v>
      </c>
      <c r="G2786" s="1" t="s">
        <v>480</v>
      </c>
      <c r="H2786" s="1" t="s">
        <v>206</v>
      </c>
      <c r="I2786" s="1" t="s">
        <v>206</v>
      </c>
    </row>
    <row r="2787" customFormat="false" ht="53" hidden="false" customHeight="true" outlineLevel="0" collapsed="false">
      <c r="A2787" s="1" t="s">
        <v>300</v>
      </c>
      <c r="B2787" s="1" t="s">
        <v>300</v>
      </c>
      <c r="C2787" s="1" t="s">
        <v>300</v>
      </c>
      <c r="D2787" s="1" t="s">
        <v>256</v>
      </c>
      <c r="E2787" s="1" t="s">
        <v>256</v>
      </c>
      <c r="F2787" s="1" t="s">
        <v>256</v>
      </c>
      <c r="G2787" s="1" t="s">
        <v>825</v>
      </c>
      <c r="H2787" s="1" t="s">
        <v>206</v>
      </c>
      <c r="I2787" s="1" t="s">
        <v>206</v>
      </c>
    </row>
    <row r="2788" customFormat="false" ht="53" hidden="false" customHeight="true" outlineLevel="0" collapsed="false">
      <c r="A2788" s="1" t="s">
        <v>300</v>
      </c>
      <c r="B2788" s="1" t="s">
        <v>300</v>
      </c>
      <c r="C2788" s="1" t="s">
        <v>300</v>
      </c>
      <c r="D2788" s="1" t="s">
        <v>258</v>
      </c>
      <c r="E2788" s="1" t="s">
        <v>258</v>
      </c>
      <c r="F2788" s="1" t="s">
        <v>258</v>
      </c>
      <c r="G2788" s="1" t="s">
        <v>826</v>
      </c>
      <c r="H2788" s="1" t="s">
        <v>206</v>
      </c>
      <c r="I2788" s="1" t="s">
        <v>206</v>
      </c>
    </row>
    <row r="2789" customFormat="false" ht="53" hidden="false" customHeight="true" outlineLevel="0" collapsed="false">
      <c r="A2789" s="1" t="s">
        <v>300</v>
      </c>
      <c r="B2789" s="1" t="s">
        <v>300</v>
      </c>
      <c r="C2789" s="1" t="s">
        <v>300</v>
      </c>
      <c r="D2789" s="1" t="s">
        <v>260</v>
      </c>
      <c r="E2789" s="1" t="s">
        <v>260</v>
      </c>
      <c r="F2789" s="1" t="s">
        <v>260</v>
      </c>
      <c r="G2789" s="1" t="s">
        <v>827</v>
      </c>
      <c r="H2789" s="1" t="s">
        <v>206</v>
      </c>
      <c r="I2789" s="1" t="s">
        <v>206</v>
      </c>
    </row>
    <row r="2790" customFormat="false" ht="27" hidden="false" customHeight="true" outlineLevel="0" collapsed="false">
      <c r="A2790" s="1"/>
      <c r="B2790" s="1"/>
      <c r="C2790" s="1"/>
      <c r="D2790" s="1"/>
      <c r="E2790" s="1"/>
      <c r="F2790" s="1"/>
      <c r="G2790" s="1"/>
      <c r="H2790" s="1"/>
      <c r="I2790" s="1"/>
    </row>
    <row r="2791" customFormat="false" ht="31" hidden="false" customHeight="true" outlineLevel="0" collapsed="false">
      <c r="A2791" s="10" t="s">
        <v>304</v>
      </c>
      <c r="B2791" s="10" t="s">
        <v>304</v>
      </c>
      <c r="C2791" s="10" t="s">
        <v>304</v>
      </c>
      <c r="D2791" s="10" t="s">
        <v>304</v>
      </c>
      <c r="E2791" s="10" t="s">
        <v>304</v>
      </c>
      <c r="F2791" s="10" t="s">
        <v>304</v>
      </c>
      <c r="G2791" s="10" t="s">
        <v>304</v>
      </c>
      <c r="H2791" s="10" t="s">
        <v>304</v>
      </c>
      <c r="I2791" s="1"/>
    </row>
    <row r="2792" customFormat="false" ht="28" hidden="false" customHeight="true" outlineLevel="0" collapsed="false">
      <c r="A2792" s="4" t="s">
        <v>305</v>
      </c>
      <c r="B2792" s="4" t="s">
        <v>305</v>
      </c>
      <c r="C2792" s="4" t="s">
        <v>305</v>
      </c>
      <c r="D2792" s="4" t="s">
        <v>305</v>
      </c>
      <c r="E2792" s="4" t="s">
        <v>305</v>
      </c>
      <c r="F2792" s="4" t="s">
        <v>305</v>
      </c>
      <c r="G2792" s="4" t="s">
        <v>305</v>
      </c>
      <c r="H2792" s="4" t="s">
        <v>305</v>
      </c>
      <c r="I2792" s="4" t="s">
        <v>305</v>
      </c>
    </row>
    <row r="2793" customFormat="false" ht="27" hidden="false" customHeight="true" outlineLevel="0" collapsed="false">
      <c r="A2793" s="1"/>
      <c r="B2793" s="1"/>
      <c r="C2793" s="1"/>
      <c r="D2793" s="1"/>
      <c r="E2793" s="1"/>
      <c r="F2793" s="1"/>
      <c r="G2793" s="1"/>
      <c r="H2793" s="1"/>
      <c r="I2793" s="1"/>
    </row>
    <row r="2794" customFormat="false" ht="27" hidden="false" customHeight="true" outlineLevel="0" collapsed="false">
      <c r="A2794" s="1"/>
      <c r="B2794" s="1"/>
      <c r="C2794" s="1"/>
      <c r="D2794" s="1"/>
      <c r="E2794" s="1"/>
      <c r="F2794" s="1"/>
      <c r="G2794" s="1"/>
      <c r="H2794" s="1"/>
      <c r="I2794" s="1"/>
    </row>
    <row r="2795" customFormat="false" ht="27" hidden="false" customHeight="true" outlineLevel="0" collapsed="false">
      <c r="A2795" s="1"/>
      <c r="B2795" s="1"/>
      <c r="C2795" s="1"/>
      <c r="D2795" s="1"/>
      <c r="E2795" s="1"/>
      <c r="F2795" s="1"/>
      <c r="G2795" s="1"/>
      <c r="H2795" s="1"/>
      <c r="I2795" s="1"/>
    </row>
    <row r="2796" customFormat="false" ht="35" hidden="false" customHeight="true" outlineLevel="0" collapsed="false">
      <c r="A2796" s="2" t="s">
        <v>1137</v>
      </c>
      <c r="B2796" s="2" t="s">
        <v>1137</v>
      </c>
      <c r="C2796" s="2" t="s">
        <v>1137</v>
      </c>
      <c r="D2796" s="2" t="s">
        <v>1137</v>
      </c>
      <c r="E2796" s="2" t="s">
        <v>1137</v>
      </c>
      <c r="F2796" s="2" t="s">
        <v>1137</v>
      </c>
      <c r="G2796" s="2" t="s">
        <v>1137</v>
      </c>
      <c r="H2796" s="2" t="s">
        <v>1137</v>
      </c>
      <c r="I2796" s="3" t="str">
        <f aca="false">HYPERLINK("#'Главная'!A37","На главную")</f>
        <v>На главную</v>
      </c>
    </row>
    <row r="2797" customFormat="false" ht="28" hidden="false" customHeight="true" outlineLevel="0" collapsed="false">
      <c r="A2797" s="4" t="s">
        <v>206</v>
      </c>
      <c r="B2797" s="4" t="s">
        <v>206</v>
      </c>
      <c r="C2797" s="4" t="s">
        <v>206</v>
      </c>
      <c r="D2797" s="4" t="s">
        <v>206</v>
      </c>
      <c r="E2797" s="4" t="s">
        <v>206</v>
      </c>
      <c r="F2797" s="4" t="s">
        <v>206</v>
      </c>
      <c r="G2797" s="4" t="s">
        <v>206</v>
      </c>
      <c r="H2797" s="4" t="s">
        <v>206</v>
      </c>
      <c r="I2797" s="4" t="s">
        <v>206</v>
      </c>
    </row>
    <row r="2798" customFormat="false" ht="27" hidden="false" customHeight="true" outlineLevel="0" collapsed="false">
      <c r="A2798" s="3" t="str">
        <f aca="false">HYPERLINK("#'Главная'!A37","Список моделей")</f>
        <v>Список моделей</v>
      </c>
      <c r="B2798" s="1"/>
      <c r="C2798" s="3" t="str">
        <f aca="false">HYPERLINK("#'Данные моделей'!A2799","Характеристики")</f>
        <v>Характеристики</v>
      </c>
      <c r="D2798" s="1"/>
      <c r="E2798" s="1"/>
      <c r="F2798" s="3" t="str">
        <f aca="false">HYPERLINK("#'Данные моделей'!A2845","Рабочие точки")</f>
        <v>Рабочие точки</v>
      </c>
      <c r="G2798" s="1"/>
      <c r="H2798" s="3" t="str">
        <f aca="false">HYPERLINK("#'Данные моделей'!A2881","Карты")</f>
        <v>Карты</v>
      </c>
      <c r="I2798" s="1"/>
    </row>
    <row r="2799" customFormat="false" ht="31" hidden="false" customHeight="true" outlineLevel="0" collapsed="false">
      <c r="A2799" s="10" t="s">
        <v>9</v>
      </c>
      <c r="B2799" s="10" t="s">
        <v>9</v>
      </c>
      <c r="C2799" s="10" t="s">
        <v>9</v>
      </c>
      <c r="D2799" s="10" t="s">
        <v>9</v>
      </c>
      <c r="E2799" s="10" t="s">
        <v>9</v>
      </c>
      <c r="F2799" s="10" t="s">
        <v>9</v>
      </c>
      <c r="G2799" s="10" t="s">
        <v>9</v>
      </c>
      <c r="H2799" s="10" t="s">
        <v>9</v>
      </c>
      <c r="I2799" s="1"/>
    </row>
    <row r="2800" customFormat="false" ht="28" hidden="false" customHeight="true" outlineLevel="0" collapsed="false">
      <c r="A2800" s="11" t="s">
        <v>207</v>
      </c>
      <c r="B2800" s="11" t="s">
        <v>207</v>
      </c>
      <c r="C2800" s="11" t="s">
        <v>207</v>
      </c>
      <c r="D2800" s="11" t="s">
        <v>207</v>
      </c>
      <c r="E2800" s="11" t="s">
        <v>1099</v>
      </c>
      <c r="F2800" s="11" t="s">
        <v>1099</v>
      </c>
      <c r="G2800" s="11" t="s">
        <v>1099</v>
      </c>
      <c r="H2800" s="11"/>
      <c r="I2800" s="11"/>
    </row>
    <row r="2801" customFormat="false" ht="28" hidden="false" customHeight="true" outlineLevel="0" collapsed="false">
      <c r="A2801" s="11" t="s">
        <v>8</v>
      </c>
      <c r="B2801" s="11" t="s">
        <v>8</v>
      </c>
      <c r="C2801" s="11" t="s">
        <v>8</v>
      </c>
      <c r="D2801" s="11" t="s">
        <v>8</v>
      </c>
      <c r="E2801" s="11" t="s">
        <v>28</v>
      </c>
      <c r="F2801" s="11" t="s">
        <v>28</v>
      </c>
      <c r="G2801" s="11" t="s">
        <v>28</v>
      </c>
      <c r="H2801" s="11"/>
      <c r="I2801" s="11"/>
    </row>
    <row r="2802" customFormat="false" ht="28" hidden="false" customHeight="true" outlineLevel="0" collapsed="false">
      <c r="A2802" s="11" t="s">
        <v>209</v>
      </c>
      <c r="B2802" s="11" t="s">
        <v>209</v>
      </c>
      <c r="C2802" s="11" t="s">
        <v>209</v>
      </c>
      <c r="D2802" s="11" t="s">
        <v>209</v>
      </c>
      <c r="E2802" s="11" t="s">
        <v>1138</v>
      </c>
      <c r="F2802" s="11" t="s">
        <v>1138</v>
      </c>
      <c r="G2802" s="11" t="s">
        <v>1138</v>
      </c>
      <c r="H2802" s="11"/>
      <c r="I2802" s="11"/>
    </row>
    <row r="2803" customFormat="false" ht="28" hidden="false" customHeight="true" outlineLevel="0" collapsed="false">
      <c r="A2803" s="11" t="s">
        <v>211</v>
      </c>
      <c r="B2803" s="11" t="s">
        <v>211</v>
      </c>
      <c r="C2803" s="11" t="s">
        <v>211</v>
      </c>
      <c r="D2803" s="11" t="s">
        <v>211</v>
      </c>
      <c r="E2803" s="11" t="n">
        <v>200</v>
      </c>
      <c r="F2803" s="11" t="n">
        <v>200</v>
      </c>
      <c r="G2803" s="11" t="n">
        <v>200</v>
      </c>
      <c r="H2803" s="11"/>
      <c r="I2803" s="11"/>
    </row>
    <row r="2804" customFormat="false" ht="28" hidden="false" customHeight="true" outlineLevel="0" collapsed="false">
      <c r="A2804" s="11" t="s">
        <v>8</v>
      </c>
      <c r="B2804" s="11" t="s">
        <v>8</v>
      </c>
      <c r="C2804" s="11" t="s">
        <v>8</v>
      </c>
      <c r="D2804" s="11" t="s">
        <v>8</v>
      </c>
      <c r="E2804" s="11" t="s">
        <v>28</v>
      </c>
      <c r="F2804" s="11" t="s">
        <v>28</v>
      </c>
      <c r="G2804" s="11" t="s">
        <v>28</v>
      </c>
      <c r="H2804" s="11"/>
      <c r="I2804" s="11"/>
    </row>
    <row r="2805" customFormat="false" ht="28" hidden="false" customHeight="true" outlineLevel="0" collapsed="false">
      <c r="A2805" s="11" t="s">
        <v>212</v>
      </c>
      <c r="B2805" s="11" t="s">
        <v>212</v>
      </c>
      <c r="C2805" s="11" t="s">
        <v>212</v>
      </c>
      <c r="D2805" s="11" t="s">
        <v>212</v>
      </c>
      <c r="E2805" s="11" t="n">
        <v>13.5</v>
      </c>
      <c r="F2805" s="11" t="n">
        <v>13.5</v>
      </c>
      <c r="G2805" s="11" t="n">
        <v>13.5</v>
      </c>
      <c r="H2805" s="11"/>
      <c r="I2805" s="11"/>
    </row>
    <row r="2806" customFormat="false" ht="28" hidden="false" customHeight="true" outlineLevel="0" collapsed="false">
      <c r="A2806" s="11" t="s">
        <v>213</v>
      </c>
      <c r="B2806" s="11" t="s">
        <v>213</v>
      </c>
      <c r="C2806" s="11" t="s">
        <v>213</v>
      </c>
      <c r="D2806" s="11" t="s">
        <v>213</v>
      </c>
      <c r="E2806" s="11" t="n">
        <v>25</v>
      </c>
      <c r="F2806" s="11" t="n">
        <v>25</v>
      </c>
      <c r="G2806" s="11" t="n">
        <v>25</v>
      </c>
      <c r="H2806" s="11"/>
      <c r="I2806" s="11"/>
    </row>
    <row r="2807" customFormat="false" ht="28" hidden="false" customHeight="true" outlineLevel="0" collapsed="false">
      <c r="A2807" s="11" t="s">
        <v>214</v>
      </c>
      <c r="B2807" s="11" t="s">
        <v>214</v>
      </c>
      <c r="C2807" s="11" t="s">
        <v>214</v>
      </c>
      <c r="D2807" s="11" t="s">
        <v>214</v>
      </c>
      <c r="E2807" s="11" t="s">
        <v>604</v>
      </c>
      <c r="F2807" s="11" t="s">
        <v>604</v>
      </c>
      <c r="G2807" s="11" t="s">
        <v>604</v>
      </c>
      <c r="H2807" s="11"/>
      <c r="I2807" s="11"/>
    </row>
    <row r="2808" customFormat="false" ht="28" hidden="false" customHeight="true" outlineLevel="0" collapsed="false">
      <c r="A2808" s="11" t="s">
        <v>216</v>
      </c>
      <c r="B2808" s="11" t="s">
        <v>216</v>
      </c>
      <c r="C2808" s="11" t="s">
        <v>216</v>
      </c>
      <c r="D2808" s="11" t="s">
        <v>216</v>
      </c>
      <c r="E2808" s="11" t="n">
        <v>5.16</v>
      </c>
      <c r="F2808" s="11" t="n">
        <v>5.16</v>
      </c>
      <c r="G2808" s="11" t="n">
        <v>5.16</v>
      </c>
      <c r="H2808" s="11"/>
      <c r="I2808" s="11"/>
    </row>
    <row r="2809" customFormat="false" ht="28" hidden="false" customHeight="true" outlineLevel="0" collapsed="false">
      <c r="A2809" s="11" t="s">
        <v>217</v>
      </c>
      <c r="B2809" s="11" t="s">
        <v>217</v>
      </c>
      <c r="C2809" s="11" t="s">
        <v>217</v>
      </c>
      <c r="D2809" s="11" t="s">
        <v>217</v>
      </c>
      <c r="E2809" s="11" t="s">
        <v>605</v>
      </c>
      <c r="F2809" s="11" t="s">
        <v>605</v>
      </c>
      <c r="G2809" s="11" t="s">
        <v>605</v>
      </c>
      <c r="H2809" s="11"/>
      <c r="I2809" s="11"/>
    </row>
    <row r="2810" customFormat="false" ht="28" hidden="false" customHeight="true" outlineLevel="0" collapsed="false">
      <c r="A2810" s="11" t="s">
        <v>219</v>
      </c>
      <c r="B2810" s="11" t="s">
        <v>219</v>
      </c>
      <c r="C2810" s="11" t="s">
        <v>219</v>
      </c>
      <c r="D2810" s="11" t="s">
        <v>219</v>
      </c>
      <c r="E2810" s="11" t="s">
        <v>606</v>
      </c>
      <c r="F2810" s="11" t="s">
        <v>606</v>
      </c>
      <c r="G2810" s="11" t="s">
        <v>606</v>
      </c>
      <c r="H2810" s="11"/>
      <c r="I2810" s="11"/>
    </row>
    <row r="2811" customFormat="false" ht="28" hidden="false" customHeight="true" outlineLevel="0" collapsed="false">
      <c r="A2811" s="11" t="s">
        <v>221</v>
      </c>
      <c r="B2811" s="11" t="s">
        <v>221</v>
      </c>
      <c r="C2811" s="11" t="s">
        <v>221</v>
      </c>
      <c r="D2811" s="11" t="s">
        <v>221</v>
      </c>
      <c r="E2811" s="11" t="s">
        <v>1138</v>
      </c>
      <c r="F2811" s="11" t="s">
        <v>1138</v>
      </c>
      <c r="G2811" s="11" t="s">
        <v>1138</v>
      </c>
      <c r="H2811" s="11"/>
      <c r="I2811" s="11"/>
    </row>
    <row r="2812" customFormat="false" ht="28" hidden="false" customHeight="true" outlineLevel="0" collapsed="false">
      <c r="A2812" s="11" t="s">
        <v>222</v>
      </c>
      <c r="B2812" s="11" t="s">
        <v>222</v>
      </c>
      <c r="C2812" s="11" t="s">
        <v>222</v>
      </c>
      <c r="D2812" s="11" t="s">
        <v>222</v>
      </c>
      <c r="E2812" s="11" t="n">
        <v>200</v>
      </c>
      <c r="F2812" s="11" t="n">
        <v>200</v>
      </c>
      <c r="G2812" s="11" t="n">
        <v>200</v>
      </c>
      <c r="H2812" s="11"/>
      <c r="I2812" s="11"/>
    </row>
    <row r="2813" customFormat="false" ht="28" hidden="false" customHeight="true" outlineLevel="0" collapsed="false">
      <c r="A2813" s="11" t="s">
        <v>1101</v>
      </c>
      <c r="B2813" s="11" t="s">
        <v>1101</v>
      </c>
      <c r="C2813" s="11" t="s">
        <v>1101</v>
      </c>
      <c r="D2813" s="11" t="s">
        <v>1101</v>
      </c>
      <c r="E2813" s="11" t="s">
        <v>1132</v>
      </c>
      <c r="F2813" s="11" t="s">
        <v>1132</v>
      </c>
      <c r="G2813" s="11" t="s">
        <v>1132</v>
      </c>
      <c r="H2813" s="11"/>
      <c r="I2813" s="11"/>
    </row>
    <row r="2814" customFormat="false" ht="28" hidden="false" customHeight="true" outlineLevel="0" collapsed="false">
      <c r="A2814" s="11" t="s">
        <v>1103</v>
      </c>
      <c r="B2814" s="11" t="s">
        <v>1103</v>
      </c>
      <c r="C2814" s="11" t="s">
        <v>1103</v>
      </c>
      <c r="D2814" s="11" t="s">
        <v>1103</v>
      </c>
      <c r="E2814" s="11" t="n">
        <v>65</v>
      </c>
      <c r="F2814" s="11" t="n">
        <v>65</v>
      </c>
      <c r="G2814" s="11" t="n">
        <v>65</v>
      </c>
      <c r="H2814" s="11"/>
      <c r="I2814" s="11"/>
    </row>
    <row r="2815" customFormat="false" ht="28" hidden="false" customHeight="true" outlineLevel="0" collapsed="false">
      <c r="A2815" s="11" t="s">
        <v>223</v>
      </c>
      <c r="B2815" s="11" t="s">
        <v>223</v>
      </c>
      <c r="C2815" s="11" t="s">
        <v>223</v>
      </c>
      <c r="D2815" s="11" t="s">
        <v>223</v>
      </c>
      <c r="E2815" s="11" t="n">
        <v>25.18</v>
      </c>
      <c r="F2815" s="11" t="n">
        <v>25.18</v>
      </c>
      <c r="G2815" s="11" t="n">
        <v>25.18</v>
      </c>
      <c r="H2815" s="11"/>
      <c r="I2815" s="11"/>
    </row>
    <row r="2816" customFormat="false" ht="28" hidden="false" customHeight="true" outlineLevel="0" collapsed="false">
      <c r="A2816" s="11" t="s">
        <v>224</v>
      </c>
      <c r="B2816" s="11" t="s">
        <v>224</v>
      </c>
      <c r="C2816" s="11" t="s">
        <v>224</v>
      </c>
      <c r="D2816" s="11" t="s">
        <v>224</v>
      </c>
      <c r="E2816" s="11" t="s">
        <v>838</v>
      </c>
      <c r="F2816" s="11" t="s">
        <v>838</v>
      </c>
      <c r="G2816" s="11" t="s">
        <v>838</v>
      </c>
      <c r="H2816" s="11"/>
      <c r="I2816" s="11"/>
    </row>
    <row r="2817" customFormat="false" ht="28" hidden="false" customHeight="true" outlineLevel="0" collapsed="false">
      <c r="A2817" s="11" t="s">
        <v>226</v>
      </c>
      <c r="B2817" s="11" t="s">
        <v>226</v>
      </c>
      <c r="C2817" s="11" t="s">
        <v>226</v>
      </c>
      <c r="D2817" s="11" t="s">
        <v>226</v>
      </c>
      <c r="E2817" s="11" t="n">
        <v>4.58</v>
      </c>
      <c r="F2817" s="11" t="n">
        <v>4.58</v>
      </c>
      <c r="G2817" s="11" t="n">
        <v>4.58</v>
      </c>
      <c r="H2817" s="11"/>
      <c r="I2817" s="11"/>
    </row>
    <row r="2818" customFormat="false" ht="28" hidden="false" customHeight="true" outlineLevel="0" collapsed="false">
      <c r="A2818" s="11" t="s">
        <v>227</v>
      </c>
      <c r="B2818" s="11" t="s">
        <v>227</v>
      </c>
      <c r="C2818" s="11" t="s">
        <v>227</v>
      </c>
      <c r="D2818" s="11" t="s">
        <v>227</v>
      </c>
      <c r="E2818" s="11" t="s">
        <v>228</v>
      </c>
      <c r="F2818" s="11" t="s">
        <v>228</v>
      </c>
      <c r="G2818" s="11" t="s">
        <v>228</v>
      </c>
      <c r="H2818" s="11"/>
      <c r="I2818" s="11"/>
    </row>
    <row r="2819" customFormat="false" ht="28" hidden="false" customHeight="true" outlineLevel="0" collapsed="false">
      <c r="A2819" s="11" t="s">
        <v>1104</v>
      </c>
      <c r="B2819" s="11" t="s">
        <v>1104</v>
      </c>
      <c r="C2819" s="11" t="s">
        <v>1104</v>
      </c>
      <c r="D2819" s="11" t="s">
        <v>1104</v>
      </c>
      <c r="E2819" s="11" t="n">
        <v>50</v>
      </c>
      <c r="F2819" s="11" t="n">
        <v>50</v>
      </c>
      <c r="G2819" s="11" t="n">
        <v>50</v>
      </c>
      <c r="H2819" s="11"/>
      <c r="I2819" s="11"/>
    </row>
    <row r="2820" customFormat="false" ht="28" hidden="false" customHeight="true" outlineLevel="0" collapsed="false">
      <c r="A2820" s="11" t="s">
        <v>1105</v>
      </c>
      <c r="B2820" s="11" t="s">
        <v>1105</v>
      </c>
      <c r="C2820" s="11" t="s">
        <v>1105</v>
      </c>
      <c r="D2820" s="11" t="s">
        <v>1105</v>
      </c>
      <c r="E2820" s="11" t="n">
        <v>40.5</v>
      </c>
      <c r="F2820" s="11" t="n">
        <v>40.5</v>
      </c>
      <c r="G2820" s="11" t="n">
        <v>40.5</v>
      </c>
      <c r="H2820" s="11"/>
      <c r="I2820" s="11"/>
    </row>
    <row r="2821" customFormat="false" ht="28" hidden="false" customHeight="true" outlineLevel="0" collapsed="false">
      <c r="A2821" s="11" t="s">
        <v>1106</v>
      </c>
      <c r="B2821" s="11" t="s">
        <v>1106</v>
      </c>
      <c r="C2821" s="11" t="s">
        <v>1106</v>
      </c>
      <c r="D2821" s="11" t="s">
        <v>1106</v>
      </c>
      <c r="E2821" s="11" t="n">
        <v>36</v>
      </c>
      <c r="F2821" s="11" t="n">
        <v>36</v>
      </c>
      <c r="G2821" s="11" t="n">
        <v>36</v>
      </c>
      <c r="H2821" s="11"/>
      <c r="I2821" s="11"/>
    </row>
    <row r="2822" customFormat="false" ht="28" hidden="false" customHeight="true" outlineLevel="0" collapsed="false">
      <c r="A2822" s="11" t="s">
        <v>1107</v>
      </c>
      <c r="B2822" s="11" t="s">
        <v>1107</v>
      </c>
      <c r="C2822" s="11" t="s">
        <v>1107</v>
      </c>
      <c r="D2822" s="11" t="s">
        <v>1107</v>
      </c>
      <c r="E2822" s="11" t="n">
        <v>64</v>
      </c>
      <c r="F2822" s="11" t="n">
        <v>64</v>
      </c>
      <c r="G2822" s="11" t="n">
        <v>64</v>
      </c>
      <c r="H2822" s="11"/>
      <c r="I2822" s="11"/>
    </row>
    <row r="2823" customFormat="false" ht="28" hidden="false" customHeight="true" outlineLevel="0" collapsed="false">
      <c r="A2823" s="11" t="s">
        <v>1108</v>
      </c>
      <c r="B2823" s="11" t="s">
        <v>1108</v>
      </c>
      <c r="C2823" s="11" t="s">
        <v>1108</v>
      </c>
      <c r="D2823" s="11" t="s">
        <v>1108</v>
      </c>
      <c r="E2823" s="11" t="n">
        <v>47</v>
      </c>
      <c r="F2823" s="11" t="n">
        <v>47</v>
      </c>
      <c r="G2823" s="11" t="n">
        <v>47</v>
      </c>
      <c r="H2823" s="11"/>
      <c r="I2823" s="11"/>
    </row>
    <row r="2824" customFormat="false" ht="28" hidden="false" customHeight="true" outlineLevel="0" collapsed="false">
      <c r="A2824" s="11" t="s">
        <v>1109</v>
      </c>
      <c r="B2824" s="11" t="s">
        <v>1109</v>
      </c>
      <c r="C2824" s="11" t="s">
        <v>1109</v>
      </c>
      <c r="D2824" s="11" t="s">
        <v>1109</v>
      </c>
      <c r="E2824" s="11" t="n">
        <v>37.5</v>
      </c>
      <c r="F2824" s="11" t="n">
        <v>37.5</v>
      </c>
      <c r="G2824" s="11" t="n">
        <v>37.5</v>
      </c>
      <c r="H2824" s="11"/>
      <c r="I2824" s="11"/>
    </row>
    <row r="2825" customFormat="false" ht="28" hidden="false" customHeight="true" outlineLevel="0" collapsed="false">
      <c r="A2825" s="11" t="s">
        <v>1110</v>
      </c>
      <c r="B2825" s="11" t="s">
        <v>1110</v>
      </c>
      <c r="C2825" s="11" t="s">
        <v>1110</v>
      </c>
      <c r="D2825" s="11" t="s">
        <v>1110</v>
      </c>
      <c r="E2825" s="11" t="n">
        <v>33</v>
      </c>
      <c r="F2825" s="11" t="n">
        <v>33</v>
      </c>
      <c r="G2825" s="11" t="n">
        <v>33</v>
      </c>
      <c r="H2825" s="11"/>
      <c r="I2825" s="11"/>
    </row>
    <row r="2826" customFormat="false" ht="28" hidden="false" customHeight="true" outlineLevel="0" collapsed="false">
      <c r="A2826" s="11" t="s">
        <v>1111</v>
      </c>
      <c r="B2826" s="11" t="s">
        <v>1111</v>
      </c>
      <c r="C2826" s="11" t="s">
        <v>1111</v>
      </c>
      <c r="D2826" s="11" t="s">
        <v>1111</v>
      </c>
      <c r="E2826" s="11" t="n">
        <v>61</v>
      </c>
      <c r="F2826" s="11" t="n">
        <v>61</v>
      </c>
      <c r="G2826" s="11" t="n">
        <v>61</v>
      </c>
      <c r="H2826" s="11"/>
      <c r="I2826" s="11"/>
    </row>
    <row r="2827" customFormat="false" ht="28" hidden="false" customHeight="true" outlineLevel="0" collapsed="false">
      <c r="A2827" s="11" t="s">
        <v>233</v>
      </c>
      <c r="B2827" s="11" t="s">
        <v>233</v>
      </c>
      <c r="C2827" s="11" t="s">
        <v>233</v>
      </c>
      <c r="D2827" s="11" t="s">
        <v>233</v>
      </c>
      <c r="E2827" s="11" t="n">
        <v>25.35</v>
      </c>
      <c r="F2827" s="11" t="n">
        <v>25.35</v>
      </c>
      <c r="G2827" s="11" t="n">
        <v>25.35</v>
      </c>
      <c r="H2827" s="11"/>
      <c r="I2827" s="11"/>
    </row>
    <row r="2828" customFormat="false" ht="28" hidden="false" customHeight="true" outlineLevel="0" collapsed="false">
      <c r="A2828" s="11" t="s">
        <v>234</v>
      </c>
      <c r="B2828" s="11" t="s">
        <v>234</v>
      </c>
      <c r="C2828" s="11" t="s">
        <v>234</v>
      </c>
      <c r="D2828" s="11" t="s">
        <v>234</v>
      </c>
      <c r="E2828" s="11" t="s">
        <v>1139</v>
      </c>
      <c r="F2828" s="11" t="s">
        <v>1139</v>
      </c>
      <c r="G2828" s="11" t="s">
        <v>1139</v>
      </c>
      <c r="H2828" s="11"/>
      <c r="I2828" s="11"/>
    </row>
    <row r="2829" customFormat="false" ht="28" hidden="false" customHeight="true" outlineLevel="0" collapsed="false">
      <c r="A2829" s="11" t="s">
        <v>236</v>
      </c>
      <c r="B2829" s="11" t="s">
        <v>236</v>
      </c>
      <c r="C2829" s="11" t="s">
        <v>236</v>
      </c>
      <c r="D2829" s="11" t="s">
        <v>236</v>
      </c>
      <c r="E2829" s="11" t="n">
        <v>3.48</v>
      </c>
      <c r="F2829" s="11" t="n">
        <v>3.48</v>
      </c>
      <c r="G2829" s="11" t="n">
        <v>3.48</v>
      </c>
      <c r="H2829" s="11"/>
      <c r="I2829" s="11"/>
    </row>
    <row r="2830" customFormat="false" ht="28" hidden="false" customHeight="true" outlineLevel="0" collapsed="false">
      <c r="A2830" s="11" t="s">
        <v>237</v>
      </c>
      <c r="B2830" s="11" t="s">
        <v>237</v>
      </c>
      <c r="C2830" s="11" t="s">
        <v>237</v>
      </c>
      <c r="D2830" s="11" t="s">
        <v>237</v>
      </c>
      <c r="E2830" s="11" t="s">
        <v>238</v>
      </c>
      <c r="F2830" s="11" t="s">
        <v>238</v>
      </c>
      <c r="G2830" s="11" t="s">
        <v>238</v>
      </c>
      <c r="H2830" s="11"/>
      <c r="I2830" s="11"/>
    </row>
    <row r="2831" customFormat="false" ht="28" hidden="false" customHeight="true" outlineLevel="0" collapsed="false">
      <c r="A2831" s="11" t="s">
        <v>1113</v>
      </c>
      <c r="B2831" s="11" t="s">
        <v>1113</v>
      </c>
      <c r="C2831" s="11" t="s">
        <v>1113</v>
      </c>
      <c r="D2831" s="11" t="s">
        <v>1113</v>
      </c>
      <c r="E2831" s="11" t="n">
        <v>51</v>
      </c>
      <c r="F2831" s="11" t="n">
        <v>51</v>
      </c>
      <c r="G2831" s="11" t="n">
        <v>51</v>
      </c>
      <c r="H2831" s="11"/>
      <c r="I2831" s="11"/>
    </row>
    <row r="2832" customFormat="false" ht="28" hidden="false" customHeight="true" outlineLevel="0" collapsed="false">
      <c r="A2832" s="11" t="s">
        <v>1114</v>
      </c>
      <c r="B2832" s="11" t="s">
        <v>1114</v>
      </c>
      <c r="C2832" s="11" t="s">
        <v>1114</v>
      </c>
      <c r="D2832" s="11" t="s">
        <v>1114</v>
      </c>
      <c r="E2832" s="11" t="n">
        <v>41.5</v>
      </c>
      <c r="F2832" s="11" t="n">
        <v>41.5</v>
      </c>
      <c r="G2832" s="11" t="n">
        <v>41.5</v>
      </c>
      <c r="H2832" s="11"/>
      <c r="I2832" s="11"/>
    </row>
    <row r="2833" customFormat="false" ht="28" hidden="false" customHeight="true" outlineLevel="0" collapsed="false">
      <c r="A2833" s="11" t="s">
        <v>1115</v>
      </c>
      <c r="B2833" s="11" t="s">
        <v>1115</v>
      </c>
      <c r="C2833" s="11" t="s">
        <v>1115</v>
      </c>
      <c r="D2833" s="11" t="s">
        <v>1115</v>
      </c>
      <c r="E2833" s="11" t="n">
        <v>37</v>
      </c>
      <c r="F2833" s="11" t="n">
        <v>37</v>
      </c>
      <c r="G2833" s="11" t="n">
        <v>37</v>
      </c>
      <c r="H2833" s="11"/>
      <c r="I2833" s="11"/>
    </row>
    <row r="2834" customFormat="false" ht="28" hidden="false" customHeight="true" outlineLevel="0" collapsed="false">
      <c r="A2834" s="11" t="s">
        <v>1116</v>
      </c>
      <c r="B2834" s="11" t="s">
        <v>1116</v>
      </c>
      <c r="C2834" s="11" t="s">
        <v>1116</v>
      </c>
      <c r="D2834" s="11" t="s">
        <v>1116</v>
      </c>
      <c r="E2834" s="11" t="n">
        <v>65</v>
      </c>
      <c r="F2834" s="11" t="n">
        <v>65</v>
      </c>
      <c r="G2834" s="11" t="n">
        <v>65</v>
      </c>
      <c r="H2834" s="11"/>
      <c r="I2834" s="11"/>
    </row>
    <row r="2835" customFormat="false" ht="28" hidden="false" customHeight="true" outlineLevel="0" collapsed="false">
      <c r="A2835" s="11" t="s">
        <v>1117</v>
      </c>
      <c r="B2835" s="11" t="s">
        <v>1117</v>
      </c>
      <c r="C2835" s="11" t="s">
        <v>1117</v>
      </c>
      <c r="D2835" s="11" t="s">
        <v>1117</v>
      </c>
      <c r="E2835" s="11" t="n">
        <v>48</v>
      </c>
      <c r="F2835" s="11" t="n">
        <v>48</v>
      </c>
      <c r="G2835" s="11" t="n">
        <v>48</v>
      </c>
      <c r="H2835" s="11"/>
      <c r="I2835" s="11"/>
    </row>
    <row r="2836" customFormat="false" ht="28" hidden="false" customHeight="true" outlineLevel="0" collapsed="false">
      <c r="A2836" s="11" t="s">
        <v>1118</v>
      </c>
      <c r="B2836" s="11" t="s">
        <v>1118</v>
      </c>
      <c r="C2836" s="11" t="s">
        <v>1118</v>
      </c>
      <c r="D2836" s="11" t="s">
        <v>1118</v>
      </c>
      <c r="E2836" s="11" t="n">
        <v>38.5</v>
      </c>
      <c r="F2836" s="11" t="n">
        <v>38.5</v>
      </c>
      <c r="G2836" s="11" t="n">
        <v>38.5</v>
      </c>
      <c r="H2836" s="11"/>
      <c r="I2836" s="11"/>
    </row>
    <row r="2837" customFormat="false" ht="28" hidden="false" customHeight="true" outlineLevel="0" collapsed="false">
      <c r="A2837" s="11" t="s">
        <v>1119</v>
      </c>
      <c r="B2837" s="11" t="s">
        <v>1119</v>
      </c>
      <c r="C2837" s="11" t="s">
        <v>1119</v>
      </c>
      <c r="D2837" s="11" t="s">
        <v>1119</v>
      </c>
      <c r="E2837" s="11" t="n">
        <v>34</v>
      </c>
      <c r="F2837" s="11" t="n">
        <v>34</v>
      </c>
      <c r="G2837" s="11" t="n">
        <v>34</v>
      </c>
      <c r="H2837" s="11"/>
      <c r="I2837" s="11"/>
    </row>
    <row r="2838" customFormat="false" ht="28" hidden="false" customHeight="true" outlineLevel="0" collapsed="false">
      <c r="A2838" s="11" t="s">
        <v>1120</v>
      </c>
      <c r="B2838" s="11" t="s">
        <v>1120</v>
      </c>
      <c r="C2838" s="11" t="s">
        <v>1120</v>
      </c>
      <c r="D2838" s="11" t="s">
        <v>1120</v>
      </c>
      <c r="E2838" s="11" t="n">
        <v>62</v>
      </c>
      <c r="F2838" s="11" t="n">
        <v>62</v>
      </c>
      <c r="G2838" s="11" t="n">
        <v>62</v>
      </c>
      <c r="H2838" s="11"/>
      <c r="I2838" s="11"/>
    </row>
    <row r="2839" customFormat="false" ht="28" hidden="false" customHeight="true" outlineLevel="0" collapsed="false">
      <c r="A2839" s="11" t="s">
        <v>243</v>
      </c>
      <c r="B2839" s="11" t="s">
        <v>243</v>
      </c>
      <c r="C2839" s="11" t="s">
        <v>243</v>
      </c>
      <c r="D2839" s="11" t="s">
        <v>243</v>
      </c>
      <c r="E2839" s="11" t="n">
        <v>5</v>
      </c>
      <c r="F2839" s="11" t="n">
        <v>5</v>
      </c>
      <c r="G2839" s="11" t="n">
        <v>5</v>
      </c>
      <c r="H2839" s="11"/>
      <c r="I2839" s="11"/>
    </row>
    <row r="2840" customFormat="false" ht="28" hidden="false" customHeight="true" outlineLevel="0" collapsed="false">
      <c r="A2840" s="11" t="s">
        <v>244</v>
      </c>
      <c r="B2840" s="11" t="s">
        <v>244</v>
      </c>
      <c r="C2840" s="11" t="s">
        <v>244</v>
      </c>
      <c r="D2840" s="11" t="s">
        <v>244</v>
      </c>
      <c r="E2840" s="11" t="n">
        <v>40</v>
      </c>
      <c r="F2840" s="11" t="n">
        <v>40</v>
      </c>
      <c r="G2840" s="11" t="n">
        <v>40</v>
      </c>
      <c r="H2840" s="11"/>
      <c r="I2840" s="11"/>
    </row>
    <row r="2841" customFormat="false" ht="28" hidden="false" customHeight="true" outlineLevel="0" collapsed="false">
      <c r="A2841" s="11" t="s">
        <v>245</v>
      </c>
      <c r="B2841" s="11" t="s">
        <v>245</v>
      </c>
      <c r="C2841" s="11" t="s">
        <v>245</v>
      </c>
      <c r="D2841" s="11" t="s">
        <v>245</v>
      </c>
      <c r="E2841" s="11" t="s">
        <v>450</v>
      </c>
      <c r="F2841" s="11" t="s">
        <v>450</v>
      </c>
      <c r="G2841" s="11" t="s">
        <v>450</v>
      </c>
      <c r="H2841" s="11"/>
      <c r="I2841" s="11"/>
    </row>
    <row r="2842" customFormat="false" ht="28" hidden="false" customHeight="true" outlineLevel="0" collapsed="false">
      <c r="A2842" s="11" t="s">
        <v>608</v>
      </c>
      <c r="B2842" s="11" t="s">
        <v>608</v>
      </c>
      <c r="C2842" s="11" t="s">
        <v>608</v>
      </c>
      <c r="D2842" s="11" t="s">
        <v>608</v>
      </c>
      <c r="E2842" s="11" t="s">
        <v>1133</v>
      </c>
      <c r="F2842" s="11" t="s">
        <v>1133</v>
      </c>
      <c r="G2842" s="11" t="s">
        <v>1133</v>
      </c>
      <c r="H2842" s="11"/>
      <c r="I2842" s="11"/>
    </row>
    <row r="2843" customFormat="false" ht="28" hidden="false" customHeight="true" outlineLevel="0" collapsed="false">
      <c r="A2843" s="11" t="s">
        <v>610</v>
      </c>
      <c r="B2843" s="11" t="s">
        <v>610</v>
      </c>
      <c r="C2843" s="11" t="s">
        <v>610</v>
      </c>
      <c r="D2843" s="11" t="s">
        <v>610</v>
      </c>
      <c r="E2843" s="11" t="s">
        <v>1134</v>
      </c>
      <c r="F2843" s="11" t="s">
        <v>1134</v>
      </c>
      <c r="G2843" s="11" t="s">
        <v>1134</v>
      </c>
      <c r="H2843" s="11"/>
      <c r="I2843" s="11"/>
    </row>
    <row r="2844" customFormat="false" ht="27" hidden="false" customHeight="true" outlineLevel="0" collapsed="false">
      <c r="A2844" s="1"/>
      <c r="B2844" s="1"/>
      <c r="C2844" s="1"/>
      <c r="D2844" s="1"/>
      <c r="E2844" s="1"/>
      <c r="F2844" s="1"/>
      <c r="G2844" s="1"/>
      <c r="H2844" s="1"/>
      <c r="I2844" s="1"/>
    </row>
    <row r="2845" customFormat="false" ht="31" hidden="false" customHeight="true" outlineLevel="0" collapsed="false">
      <c r="A2845" s="10" t="s">
        <v>250</v>
      </c>
      <c r="B2845" s="10" t="s">
        <v>250</v>
      </c>
      <c r="C2845" s="10" t="s">
        <v>250</v>
      </c>
      <c r="D2845" s="10" t="s">
        <v>250</v>
      </c>
      <c r="E2845" s="10" t="s">
        <v>250</v>
      </c>
      <c r="F2845" s="10" t="s">
        <v>250</v>
      </c>
      <c r="G2845" s="10" t="s">
        <v>250</v>
      </c>
      <c r="H2845" s="10" t="s">
        <v>250</v>
      </c>
      <c r="I2845" s="3" t="str">
        <f aca="false">HYPERLINK("#'Главная'!A37","На главную")</f>
        <v>На главную</v>
      </c>
    </row>
    <row r="2846" customFormat="false" ht="34" hidden="false" customHeight="true" outlineLevel="0" collapsed="false">
      <c r="A2846" s="12" t="s">
        <v>251</v>
      </c>
      <c r="B2846" s="12" t="s">
        <v>251</v>
      </c>
      <c r="C2846" s="12" t="s">
        <v>251</v>
      </c>
      <c r="D2846" s="12" t="s">
        <v>252</v>
      </c>
      <c r="E2846" s="12" t="s">
        <v>252</v>
      </c>
      <c r="F2846" s="12" t="s">
        <v>252</v>
      </c>
      <c r="G2846" s="12" t="s">
        <v>253</v>
      </c>
      <c r="H2846" s="12" t="s">
        <v>254</v>
      </c>
      <c r="I2846" s="12" t="s">
        <v>254</v>
      </c>
    </row>
    <row r="2847" customFormat="false" ht="53" hidden="false" customHeight="true" outlineLevel="0" collapsed="false">
      <c r="A2847" s="1" t="s">
        <v>255</v>
      </c>
      <c r="B2847" s="1" t="s">
        <v>255</v>
      </c>
      <c r="C2847" s="1" t="s">
        <v>255</v>
      </c>
      <c r="D2847" s="1" t="s">
        <v>256</v>
      </c>
      <c r="E2847" s="1" t="s">
        <v>256</v>
      </c>
      <c r="F2847" s="1" t="s">
        <v>256</v>
      </c>
      <c r="G2847" s="1" t="s">
        <v>841</v>
      </c>
      <c r="H2847" s="1" t="s">
        <v>206</v>
      </c>
      <c r="I2847" s="1" t="s">
        <v>206</v>
      </c>
    </row>
    <row r="2848" customFormat="false" ht="53" hidden="false" customHeight="true" outlineLevel="0" collapsed="false">
      <c r="A2848" s="1" t="s">
        <v>255</v>
      </c>
      <c r="B2848" s="1" t="s">
        <v>255</v>
      </c>
      <c r="C2848" s="1" t="s">
        <v>255</v>
      </c>
      <c r="D2848" s="1" t="s">
        <v>258</v>
      </c>
      <c r="E2848" s="1" t="s">
        <v>258</v>
      </c>
      <c r="F2848" s="1" t="s">
        <v>258</v>
      </c>
      <c r="G2848" s="1" t="s">
        <v>842</v>
      </c>
      <c r="H2848" s="1" t="s">
        <v>206</v>
      </c>
      <c r="I2848" s="1" t="s">
        <v>206</v>
      </c>
    </row>
    <row r="2849" customFormat="false" ht="53" hidden="false" customHeight="true" outlineLevel="0" collapsed="false">
      <c r="A2849" s="1" t="s">
        <v>255</v>
      </c>
      <c r="B2849" s="1" t="s">
        <v>255</v>
      </c>
      <c r="C2849" s="1" t="s">
        <v>255</v>
      </c>
      <c r="D2849" s="1" t="s">
        <v>260</v>
      </c>
      <c r="E2849" s="1" t="s">
        <v>260</v>
      </c>
      <c r="F2849" s="1" t="s">
        <v>260</v>
      </c>
      <c r="G2849" s="1" t="s">
        <v>843</v>
      </c>
      <c r="H2849" s="1" t="s">
        <v>206</v>
      </c>
      <c r="I2849" s="1" t="s">
        <v>206</v>
      </c>
    </row>
    <row r="2850" customFormat="false" ht="53" hidden="false" customHeight="true" outlineLevel="0" collapsed="false">
      <c r="A2850" s="1" t="s">
        <v>262</v>
      </c>
      <c r="B2850" s="1" t="s">
        <v>262</v>
      </c>
      <c r="C2850" s="1" t="s">
        <v>262</v>
      </c>
      <c r="D2850" s="1" t="s">
        <v>256</v>
      </c>
      <c r="E2850" s="1" t="s">
        <v>256</v>
      </c>
      <c r="F2850" s="1" t="s">
        <v>256</v>
      </c>
      <c r="G2850" s="1" t="s">
        <v>844</v>
      </c>
      <c r="H2850" s="1" t="s">
        <v>206</v>
      </c>
      <c r="I2850" s="1" t="s">
        <v>206</v>
      </c>
    </row>
    <row r="2851" customFormat="false" ht="53" hidden="false" customHeight="true" outlineLevel="0" collapsed="false">
      <c r="A2851" s="1" t="s">
        <v>262</v>
      </c>
      <c r="B2851" s="1" t="s">
        <v>262</v>
      </c>
      <c r="C2851" s="1" t="s">
        <v>262</v>
      </c>
      <c r="D2851" s="1" t="s">
        <v>258</v>
      </c>
      <c r="E2851" s="1" t="s">
        <v>258</v>
      </c>
      <c r="F2851" s="1" t="s">
        <v>258</v>
      </c>
      <c r="G2851" s="1" t="s">
        <v>845</v>
      </c>
      <c r="H2851" s="1" t="s">
        <v>206</v>
      </c>
      <c r="I2851" s="1" t="s">
        <v>206</v>
      </c>
    </row>
    <row r="2852" customFormat="false" ht="53" hidden="false" customHeight="true" outlineLevel="0" collapsed="false">
      <c r="A2852" s="1" t="s">
        <v>262</v>
      </c>
      <c r="B2852" s="1" t="s">
        <v>262</v>
      </c>
      <c r="C2852" s="1" t="s">
        <v>262</v>
      </c>
      <c r="D2852" s="1" t="s">
        <v>260</v>
      </c>
      <c r="E2852" s="1" t="s">
        <v>260</v>
      </c>
      <c r="F2852" s="1" t="s">
        <v>260</v>
      </c>
      <c r="G2852" s="1" t="s">
        <v>538</v>
      </c>
      <c r="H2852" s="1" t="s">
        <v>206</v>
      </c>
      <c r="I2852" s="1" t="s">
        <v>206</v>
      </c>
    </row>
    <row r="2853" customFormat="false" ht="53" hidden="false" customHeight="true" outlineLevel="0" collapsed="false">
      <c r="A2853" s="1" t="s">
        <v>266</v>
      </c>
      <c r="B2853" s="1" t="s">
        <v>266</v>
      </c>
      <c r="C2853" s="1" t="s">
        <v>266</v>
      </c>
      <c r="D2853" s="1" t="s">
        <v>256</v>
      </c>
      <c r="E2853" s="1" t="s">
        <v>256</v>
      </c>
      <c r="F2853" s="1" t="s">
        <v>256</v>
      </c>
      <c r="G2853" s="1" t="s">
        <v>846</v>
      </c>
      <c r="H2853" s="1" t="s">
        <v>206</v>
      </c>
      <c r="I2853" s="1" t="s">
        <v>206</v>
      </c>
    </row>
    <row r="2854" customFormat="false" ht="53" hidden="false" customHeight="true" outlineLevel="0" collapsed="false">
      <c r="A2854" s="1" t="s">
        <v>266</v>
      </c>
      <c r="B2854" s="1" t="s">
        <v>266</v>
      </c>
      <c r="C2854" s="1" t="s">
        <v>266</v>
      </c>
      <c r="D2854" s="1" t="s">
        <v>258</v>
      </c>
      <c r="E2854" s="1" t="s">
        <v>258</v>
      </c>
      <c r="F2854" s="1" t="s">
        <v>258</v>
      </c>
      <c r="G2854" s="1" t="s">
        <v>847</v>
      </c>
      <c r="H2854" s="1" t="s">
        <v>206</v>
      </c>
      <c r="I2854" s="1" t="s">
        <v>206</v>
      </c>
    </row>
    <row r="2855" customFormat="false" ht="53" hidden="false" customHeight="true" outlineLevel="0" collapsed="false">
      <c r="A2855" s="1" t="s">
        <v>266</v>
      </c>
      <c r="B2855" s="1" t="s">
        <v>266</v>
      </c>
      <c r="C2855" s="1" t="s">
        <v>266</v>
      </c>
      <c r="D2855" s="1" t="s">
        <v>260</v>
      </c>
      <c r="E2855" s="1" t="s">
        <v>260</v>
      </c>
      <c r="F2855" s="1" t="s">
        <v>260</v>
      </c>
      <c r="G2855" s="1" t="s">
        <v>541</v>
      </c>
      <c r="H2855" s="1" t="s">
        <v>206</v>
      </c>
      <c r="I2855" s="1" t="s">
        <v>206</v>
      </c>
    </row>
    <row r="2856" customFormat="false" ht="53" hidden="false" customHeight="true" outlineLevel="0" collapsed="false">
      <c r="A2856" s="1" t="s">
        <v>270</v>
      </c>
      <c r="B2856" s="1" t="s">
        <v>270</v>
      </c>
      <c r="C2856" s="1" t="s">
        <v>270</v>
      </c>
      <c r="D2856" s="1" t="s">
        <v>256</v>
      </c>
      <c r="E2856" s="1" t="s">
        <v>256</v>
      </c>
      <c r="F2856" s="1" t="s">
        <v>256</v>
      </c>
      <c r="G2856" s="1" t="s">
        <v>848</v>
      </c>
      <c r="H2856" s="1" t="s">
        <v>206</v>
      </c>
      <c r="I2856" s="1" t="s">
        <v>206</v>
      </c>
    </row>
    <row r="2857" customFormat="false" ht="53" hidden="false" customHeight="true" outlineLevel="0" collapsed="false">
      <c r="A2857" s="1" t="s">
        <v>270</v>
      </c>
      <c r="B2857" s="1" t="s">
        <v>270</v>
      </c>
      <c r="C2857" s="1" t="s">
        <v>270</v>
      </c>
      <c r="D2857" s="1" t="s">
        <v>258</v>
      </c>
      <c r="E2857" s="1" t="s">
        <v>258</v>
      </c>
      <c r="F2857" s="1" t="s">
        <v>258</v>
      </c>
      <c r="G2857" s="1" t="s">
        <v>849</v>
      </c>
      <c r="H2857" s="1" t="s">
        <v>206</v>
      </c>
      <c r="I2857" s="1" t="s">
        <v>206</v>
      </c>
    </row>
    <row r="2858" customFormat="false" ht="53" hidden="false" customHeight="true" outlineLevel="0" collapsed="false">
      <c r="A2858" s="1" t="s">
        <v>270</v>
      </c>
      <c r="B2858" s="1" t="s">
        <v>270</v>
      </c>
      <c r="C2858" s="1" t="s">
        <v>270</v>
      </c>
      <c r="D2858" s="1" t="s">
        <v>260</v>
      </c>
      <c r="E2858" s="1" t="s">
        <v>260</v>
      </c>
      <c r="F2858" s="1" t="s">
        <v>260</v>
      </c>
      <c r="G2858" s="1" t="s">
        <v>544</v>
      </c>
      <c r="H2858" s="1" t="s">
        <v>206</v>
      </c>
      <c r="I2858" s="1" t="s">
        <v>206</v>
      </c>
    </row>
    <row r="2859" customFormat="false" ht="53" hidden="false" customHeight="true" outlineLevel="0" collapsed="false">
      <c r="A2859" s="1" t="s">
        <v>274</v>
      </c>
      <c r="B2859" s="1" t="s">
        <v>274</v>
      </c>
      <c r="C2859" s="1" t="s">
        <v>274</v>
      </c>
      <c r="D2859" s="1" t="s">
        <v>256</v>
      </c>
      <c r="E2859" s="1" t="s">
        <v>256</v>
      </c>
      <c r="F2859" s="1" t="s">
        <v>256</v>
      </c>
      <c r="G2859" s="1" t="s">
        <v>850</v>
      </c>
      <c r="H2859" s="1" t="s">
        <v>206</v>
      </c>
      <c r="I2859" s="1" t="s">
        <v>206</v>
      </c>
    </row>
    <row r="2860" customFormat="false" ht="53" hidden="false" customHeight="true" outlineLevel="0" collapsed="false">
      <c r="A2860" s="1" t="s">
        <v>274</v>
      </c>
      <c r="B2860" s="1" t="s">
        <v>274</v>
      </c>
      <c r="C2860" s="1" t="s">
        <v>274</v>
      </c>
      <c r="D2860" s="1" t="s">
        <v>258</v>
      </c>
      <c r="E2860" s="1" t="s">
        <v>258</v>
      </c>
      <c r="F2860" s="1" t="s">
        <v>258</v>
      </c>
      <c r="G2860" s="1" t="s">
        <v>851</v>
      </c>
      <c r="H2860" s="1" t="s">
        <v>206</v>
      </c>
      <c r="I2860" s="1" t="s">
        <v>206</v>
      </c>
    </row>
    <row r="2861" customFormat="false" ht="53" hidden="false" customHeight="true" outlineLevel="0" collapsed="false">
      <c r="A2861" s="1" t="s">
        <v>274</v>
      </c>
      <c r="B2861" s="1" t="s">
        <v>274</v>
      </c>
      <c r="C2861" s="1" t="s">
        <v>274</v>
      </c>
      <c r="D2861" s="1" t="s">
        <v>260</v>
      </c>
      <c r="E2861" s="1" t="s">
        <v>260</v>
      </c>
      <c r="F2861" s="1" t="s">
        <v>260</v>
      </c>
      <c r="G2861" s="1" t="s">
        <v>547</v>
      </c>
      <c r="H2861" s="1" t="s">
        <v>206</v>
      </c>
      <c r="I2861" s="1" t="s">
        <v>206</v>
      </c>
    </row>
    <row r="2862" customFormat="false" ht="53" hidden="false" customHeight="true" outlineLevel="0" collapsed="false">
      <c r="A2862" s="1" t="s">
        <v>278</v>
      </c>
      <c r="B2862" s="1" t="s">
        <v>278</v>
      </c>
      <c r="C2862" s="1" t="s">
        <v>278</v>
      </c>
      <c r="D2862" s="1" t="s">
        <v>256</v>
      </c>
      <c r="E2862" s="1" t="s">
        <v>256</v>
      </c>
      <c r="F2862" s="1" t="s">
        <v>256</v>
      </c>
      <c r="G2862" s="1" t="s">
        <v>852</v>
      </c>
      <c r="H2862" s="1" t="s">
        <v>206</v>
      </c>
      <c r="I2862" s="1" t="s">
        <v>206</v>
      </c>
    </row>
    <row r="2863" customFormat="false" ht="53" hidden="false" customHeight="true" outlineLevel="0" collapsed="false">
      <c r="A2863" s="1" t="s">
        <v>278</v>
      </c>
      <c r="B2863" s="1" t="s">
        <v>278</v>
      </c>
      <c r="C2863" s="1" t="s">
        <v>278</v>
      </c>
      <c r="D2863" s="1" t="s">
        <v>258</v>
      </c>
      <c r="E2863" s="1" t="s">
        <v>258</v>
      </c>
      <c r="F2863" s="1" t="s">
        <v>258</v>
      </c>
      <c r="G2863" s="1" t="s">
        <v>853</v>
      </c>
      <c r="H2863" s="1" t="s">
        <v>206</v>
      </c>
      <c r="I2863" s="1" t="s">
        <v>206</v>
      </c>
    </row>
    <row r="2864" customFormat="false" ht="53" hidden="false" customHeight="true" outlineLevel="0" collapsed="false">
      <c r="A2864" s="1" t="s">
        <v>278</v>
      </c>
      <c r="B2864" s="1" t="s">
        <v>278</v>
      </c>
      <c r="C2864" s="1" t="s">
        <v>278</v>
      </c>
      <c r="D2864" s="1" t="s">
        <v>260</v>
      </c>
      <c r="E2864" s="1" t="s">
        <v>260</v>
      </c>
      <c r="F2864" s="1" t="s">
        <v>260</v>
      </c>
      <c r="G2864" s="1" t="s">
        <v>550</v>
      </c>
      <c r="H2864" s="1" t="s">
        <v>206</v>
      </c>
      <c r="I2864" s="1" t="s">
        <v>206</v>
      </c>
    </row>
    <row r="2865" customFormat="false" ht="53" hidden="false" customHeight="true" outlineLevel="0" collapsed="false">
      <c r="A2865" s="1" t="s">
        <v>282</v>
      </c>
      <c r="B2865" s="1" t="s">
        <v>282</v>
      </c>
      <c r="C2865" s="1" t="s">
        <v>282</v>
      </c>
      <c r="D2865" s="1" t="s">
        <v>256</v>
      </c>
      <c r="E2865" s="1" t="s">
        <v>256</v>
      </c>
      <c r="F2865" s="1" t="s">
        <v>256</v>
      </c>
      <c r="G2865" s="1" t="s">
        <v>854</v>
      </c>
      <c r="H2865" s="1" t="s">
        <v>206</v>
      </c>
      <c r="I2865" s="1" t="s">
        <v>206</v>
      </c>
    </row>
    <row r="2866" customFormat="false" ht="53" hidden="false" customHeight="true" outlineLevel="0" collapsed="false">
      <c r="A2866" s="1" t="s">
        <v>282</v>
      </c>
      <c r="B2866" s="1" t="s">
        <v>282</v>
      </c>
      <c r="C2866" s="1" t="s">
        <v>282</v>
      </c>
      <c r="D2866" s="1" t="s">
        <v>258</v>
      </c>
      <c r="E2866" s="1" t="s">
        <v>258</v>
      </c>
      <c r="F2866" s="1" t="s">
        <v>258</v>
      </c>
      <c r="G2866" s="1" t="s">
        <v>855</v>
      </c>
      <c r="H2866" s="1" t="s">
        <v>206</v>
      </c>
      <c r="I2866" s="1" t="s">
        <v>206</v>
      </c>
    </row>
    <row r="2867" customFormat="false" ht="53" hidden="false" customHeight="true" outlineLevel="0" collapsed="false">
      <c r="A2867" s="1" t="s">
        <v>282</v>
      </c>
      <c r="B2867" s="1" t="s">
        <v>282</v>
      </c>
      <c r="C2867" s="1" t="s">
        <v>282</v>
      </c>
      <c r="D2867" s="1" t="s">
        <v>260</v>
      </c>
      <c r="E2867" s="1" t="s">
        <v>260</v>
      </c>
      <c r="F2867" s="1" t="s">
        <v>260</v>
      </c>
      <c r="G2867" s="1" t="s">
        <v>553</v>
      </c>
      <c r="H2867" s="1" t="s">
        <v>206</v>
      </c>
      <c r="I2867" s="1" t="s">
        <v>206</v>
      </c>
    </row>
    <row r="2868" customFormat="false" ht="53" hidden="false" customHeight="true" outlineLevel="0" collapsed="false">
      <c r="A2868" s="1" t="s">
        <v>286</v>
      </c>
      <c r="B2868" s="1" t="s">
        <v>286</v>
      </c>
      <c r="C2868" s="1" t="s">
        <v>286</v>
      </c>
      <c r="D2868" s="1" t="s">
        <v>256</v>
      </c>
      <c r="E2868" s="1" t="s">
        <v>256</v>
      </c>
      <c r="F2868" s="1" t="s">
        <v>256</v>
      </c>
      <c r="G2868" s="1" t="s">
        <v>856</v>
      </c>
      <c r="H2868" s="1" t="s">
        <v>206</v>
      </c>
      <c r="I2868" s="1" t="s">
        <v>206</v>
      </c>
    </row>
    <row r="2869" customFormat="false" ht="53" hidden="false" customHeight="true" outlineLevel="0" collapsed="false">
      <c r="A2869" s="1" t="s">
        <v>286</v>
      </c>
      <c r="B2869" s="1" t="s">
        <v>286</v>
      </c>
      <c r="C2869" s="1" t="s">
        <v>286</v>
      </c>
      <c r="D2869" s="1" t="s">
        <v>258</v>
      </c>
      <c r="E2869" s="1" t="s">
        <v>258</v>
      </c>
      <c r="F2869" s="1" t="s">
        <v>258</v>
      </c>
      <c r="G2869" s="1" t="s">
        <v>857</v>
      </c>
      <c r="H2869" s="1" t="s">
        <v>206</v>
      </c>
      <c r="I2869" s="1" t="s">
        <v>206</v>
      </c>
    </row>
    <row r="2870" customFormat="false" ht="53" hidden="false" customHeight="true" outlineLevel="0" collapsed="false">
      <c r="A2870" s="1" t="s">
        <v>286</v>
      </c>
      <c r="B2870" s="1" t="s">
        <v>286</v>
      </c>
      <c r="C2870" s="1" t="s">
        <v>286</v>
      </c>
      <c r="D2870" s="1" t="s">
        <v>260</v>
      </c>
      <c r="E2870" s="1" t="s">
        <v>260</v>
      </c>
      <c r="F2870" s="1" t="s">
        <v>260</v>
      </c>
      <c r="G2870" s="1" t="s">
        <v>556</v>
      </c>
      <c r="H2870" s="1" t="s">
        <v>206</v>
      </c>
      <c r="I2870" s="1" t="s">
        <v>206</v>
      </c>
    </row>
    <row r="2871" customFormat="false" ht="53" hidden="false" customHeight="true" outlineLevel="0" collapsed="false">
      <c r="A2871" s="1" t="s">
        <v>290</v>
      </c>
      <c r="B2871" s="1" t="s">
        <v>290</v>
      </c>
      <c r="C2871" s="1" t="s">
        <v>290</v>
      </c>
      <c r="D2871" s="1" t="s">
        <v>256</v>
      </c>
      <c r="E2871" s="1" t="s">
        <v>256</v>
      </c>
      <c r="F2871" s="1" t="s">
        <v>256</v>
      </c>
      <c r="G2871" s="1" t="s">
        <v>858</v>
      </c>
      <c r="H2871" s="1" t="s">
        <v>206</v>
      </c>
      <c r="I2871" s="1" t="s">
        <v>206</v>
      </c>
    </row>
    <row r="2872" customFormat="false" ht="53" hidden="false" customHeight="true" outlineLevel="0" collapsed="false">
      <c r="A2872" s="1" t="s">
        <v>290</v>
      </c>
      <c r="B2872" s="1" t="s">
        <v>290</v>
      </c>
      <c r="C2872" s="1" t="s">
        <v>290</v>
      </c>
      <c r="D2872" s="1" t="s">
        <v>292</v>
      </c>
      <c r="E2872" s="1" t="s">
        <v>292</v>
      </c>
      <c r="F2872" s="1" t="s">
        <v>292</v>
      </c>
      <c r="G2872" s="1" t="s">
        <v>859</v>
      </c>
      <c r="H2872" s="1" t="s">
        <v>206</v>
      </c>
      <c r="I2872" s="1" t="s">
        <v>206</v>
      </c>
    </row>
    <row r="2873" customFormat="false" ht="53" hidden="false" customHeight="true" outlineLevel="0" collapsed="false">
      <c r="A2873" s="1" t="s">
        <v>290</v>
      </c>
      <c r="B2873" s="1" t="s">
        <v>290</v>
      </c>
      <c r="C2873" s="1" t="s">
        <v>290</v>
      </c>
      <c r="D2873" s="1" t="s">
        <v>294</v>
      </c>
      <c r="E2873" s="1" t="s">
        <v>294</v>
      </c>
      <c r="F2873" s="1" t="s">
        <v>294</v>
      </c>
      <c r="G2873" s="1" t="s">
        <v>860</v>
      </c>
      <c r="H2873" s="1" t="s">
        <v>206</v>
      </c>
      <c r="I2873" s="1" t="s">
        <v>206</v>
      </c>
    </row>
    <row r="2874" customFormat="false" ht="53" hidden="false" customHeight="true" outlineLevel="0" collapsed="false">
      <c r="A2874" s="1" t="s">
        <v>296</v>
      </c>
      <c r="B2874" s="1" t="s">
        <v>296</v>
      </c>
      <c r="C2874" s="1" t="s">
        <v>296</v>
      </c>
      <c r="D2874" s="1" t="s">
        <v>256</v>
      </c>
      <c r="E2874" s="1" t="s">
        <v>256</v>
      </c>
      <c r="F2874" s="1" t="s">
        <v>256</v>
      </c>
      <c r="G2874" s="1" t="s">
        <v>861</v>
      </c>
      <c r="H2874" s="1" t="s">
        <v>206</v>
      </c>
      <c r="I2874" s="1" t="s">
        <v>206</v>
      </c>
    </row>
    <row r="2875" customFormat="false" ht="53" hidden="false" customHeight="true" outlineLevel="0" collapsed="false">
      <c r="A2875" s="1" t="s">
        <v>296</v>
      </c>
      <c r="B2875" s="1" t="s">
        <v>296</v>
      </c>
      <c r="C2875" s="1" t="s">
        <v>296</v>
      </c>
      <c r="D2875" s="1" t="s">
        <v>258</v>
      </c>
      <c r="E2875" s="1" t="s">
        <v>258</v>
      </c>
      <c r="F2875" s="1" t="s">
        <v>258</v>
      </c>
      <c r="G2875" s="1" t="s">
        <v>862</v>
      </c>
      <c r="H2875" s="1" t="s">
        <v>206</v>
      </c>
      <c r="I2875" s="1" t="s">
        <v>206</v>
      </c>
    </row>
    <row r="2876" customFormat="false" ht="53" hidden="false" customHeight="true" outlineLevel="0" collapsed="false">
      <c r="A2876" s="1" t="s">
        <v>296</v>
      </c>
      <c r="B2876" s="1" t="s">
        <v>296</v>
      </c>
      <c r="C2876" s="1" t="s">
        <v>296</v>
      </c>
      <c r="D2876" s="1" t="s">
        <v>260</v>
      </c>
      <c r="E2876" s="1" t="s">
        <v>260</v>
      </c>
      <c r="F2876" s="1" t="s">
        <v>260</v>
      </c>
      <c r="G2876" s="1" t="s">
        <v>863</v>
      </c>
      <c r="H2876" s="1" t="s">
        <v>206</v>
      </c>
      <c r="I2876" s="1" t="s">
        <v>206</v>
      </c>
    </row>
    <row r="2877" customFormat="false" ht="53" hidden="false" customHeight="true" outlineLevel="0" collapsed="false">
      <c r="A2877" s="1" t="s">
        <v>300</v>
      </c>
      <c r="B2877" s="1" t="s">
        <v>300</v>
      </c>
      <c r="C2877" s="1" t="s">
        <v>300</v>
      </c>
      <c r="D2877" s="1" t="s">
        <v>256</v>
      </c>
      <c r="E2877" s="1" t="s">
        <v>256</v>
      </c>
      <c r="F2877" s="1" t="s">
        <v>256</v>
      </c>
      <c r="G2877" s="1" t="s">
        <v>864</v>
      </c>
      <c r="H2877" s="1" t="s">
        <v>206</v>
      </c>
      <c r="I2877" s="1" t="s">
        <v>206</v>
      </c>
    </row>
    <row r="2878" customFormat="false" ht="53" hidden="false" customHeight="true" outlineLevel="0" collapsed="false">
      <c r="A2878" s="1" t="s">
        <v>300</v>
      </c>
      <c r="B2878" s="1" t="s">
        <v>300</v>
      </c>
      <c r="C2878" s="1" t="s">
        <v>300</v>
      </c>
      <c r="D2878" s="1" t="s">
        <v>258</v>
      </c>
      <c r="E2878" s="1" t="s">
        <v>258</v>
      </c>
      <c r="F2878" s="1" t="s">
        <v>258</v>
      </c>
      <c r="G2878" s="1" t="s">
        <v>865</v>
      </c>
      <c r="H2878" s="1" t="s">
        <v>206</v>
      </c>
      <c r="I2878" s="1" t="s">
        <v>206</v>
      </c>
    </row>
    <row r="2879" customFormat="false" ht="53" hidden="false" customHeight="true" outlineLevel="0" collapsed="false">
      <c r="A2879" s="1" t="s">
        <v>300</v>
      </c>
      <c r="B2879" s="1" t="s">
        <v>300</v>
      </c>
      <c r="C2879" s="1" t="s">
        <v>300</v>
      </c>
      <c r="D2879" s="1" t="s">
        <v>260</v>
      </c>
      <c r="E2879" s="1" t="s">
        <v>260</v>
      </c>
      <c r="F2879" s="1" t="s">
        <v>260</v>
      </c>
      <c r="G2879" s="1" t="s">
        <v>866</v>
      </c>
      <c r="H2879" s="1" t="s">
        <v>206</v>
      </c>
      <c r="I2879" s="1" t="s">
        <v>206</v>
      </c>
    </row>
    <row r="2880" customFormat="false" ht="27" hidden="false" customHeight="true" outlineLevel="0" collapsed="false">
      <c r="A2880" s="1"/>
      <c r="B2880" s="1"/>
      <c r="C2880" s="1"/>
      <c r="D2880" s="1"/>
      <c r="E2880" s="1"/>
      <c r="F2880" s="1"/>
      <c r="G2880" s="1"/>
      <c r="H2880" s="1"/>
      <c r="I2880" s="1"/>
    </row>
    <row r="2881" customFormat="false" ht="31" hidden="false" customHeight="true" outlineLevel="0" collapsed="false">
      <c r="A2881" s="10" t="s">
        <v>304</v>
      </c>
      <c r="B2881" s="10" t="s">
        <v>304</v>
      </c>
      <c r="C2881" s="10" t="s">
        <v>304</v>
      </c>
      <c r="D2881" s="10" t="s">
        <v>304</v>
      </c>
      <c r="E2881" s="10" t="s">
        <v>304</v>
      </c>
      <c r="F2881" s="10" t="s">
        <v>304</v>
      </c>
      <c r="G2881" s="10" t="s">
        <v>304</v>
      </c>
      <c r="H2881" s="10" t="s">
        <v>304</v>
      </c>
      <c r="I2881" s="1"/>
    </row>
    <row r="2882" customFormat="false" ht="28" hidden="false" customHeight="true" outlineLevel="0" collapsed="false">
      <c r="A2882" s="4" t="s">
        <v>305</v>
      </c>
      <c r="B2882" s="4" t="s">
        <v>305</v>
      </c>
      <c r="C2882" s="4" t="s">
        <v>305</v>
      </c>
      <c r="D2882" s="4" t="s">
        <v>305</v>
      </c>
      <c r="E2882" s="4" t="s">
        <v>305</v>
      </c>
      <c r="F2882" s="4" t="s">
        <v>305</v>
      </c>
      <c r="G2882" s="4" t="s">
        <v>305</v>
      </c>
      <c r="H2882" s="4" t="s">
        <v>305</v>
      </c>
      <c r="I2882" s="4" t="s">
        <v>305</v>
      </c>
    </row>
    <row r="2883" customFormat="false" ht="27" hidden="false" customHeight="true" outlineLevel="0" collapsed="false">
      <c r="A2883" s="1"/>
      <c r="B2883" s="1"/>
      <c r="C2883" s="1"/>
      <c r="D2883" s="1"/>
      <c r="E2883" s="1"/>
      <c r="F2883" s="1"/>
      <c r="G2883" s="1"/>
      <c r="H2883" s="1"/>
      <c r="I2883" s="1"/>
    </row>
    <row r="2884" customFormat="false" ht="27" hidden="false" customHeight="true" outlineLevel="0" collapsed="false">
      <c r="A2884" s="1"/>
      <c r="B2884" s="1"/>
      <c r="C2884" s="1"/>
      <c r="D2884" s="1"/>
      <c r="E2884" s="1"/>
      <c r="F2884" s="1"/>
      <c r="G2884" s="1"/>
      <c r="H2884" s="1"/>
      <c r="I2884" s="1"/>
    </row>
    <row r="2885" customFormat="false" ht="27" hidden="false" customHeight="true" outlineLevel="0" collapsed="false">
      <c r="A2885" s="1"/>
      <c r="B2885" s="1"/>
      <c r="C2885" s="1"/>
      <c r="D2885" s="1"/>
      <c r="E2885" s="1"/>
      <c r="F2885" s="1"/>
      <c r="G2885" s="1"/>
      <c r="H2885" s="1"/>
      <c r="I2885" s="1"/>
    </row>
    <row r="2886" customFormat="false" ht="35" hidden="false" customHeight="true" outlineLevel="0" collapsed="false">
      <c r="A2886" s="2" t="s">
        <v>1140</v>
      </c>
      <c r="B2886" s="2" t="s">
        <v>1140</v>
      </c>
      <c r="C2886" s="2" t="s">
        <v>1140</v>
      </c>
      <c r="D2886" s="2" t="s">
        <v>1140</v>
      </c>
      <c r="E2886" s="2" t="s">
        <v>1140</v>
      </c>
      <c r="F2886" s="2" t="s">
        <v>1140</v>
      </c>
      <c r="G2886" s="2" t="s">
        <v>1140</v>
      </c>
      <c r="H2886" s="2" t="s">
        <v>1140</v>
      </c>
      <c r="I2886" s="3" t="str">
        <f aca="false">HYPERLINK("#'Главная'!A38","На главную")</f>
        <v>На главную</v>
      </c>
    </row>
    <row r="2887" customFormat="false" ht="42" hidden="false" customHeight="true" outlineLevel="0" collapsed="false">
      <c r="A2887" s="4" t="s">
        <v>1141</v>
      </c>
      <c r="B2887" s="4" t="s">
        <v>1141</v>
      </c>
      <c r="C2887" s="4" t="s">
        <v>1141</v>
      </c>
      <c r="D2887" s="4" t="s">
        <v>1141</v>
      </c>
      <c r="E2887" s="4" t="s">
        <v>1141</v>
      </c>
      <c r="F2887" s="4" t="s">
        <v>1141</v>
      </c>
      <c r="G2887" s="4" t="s">
        <v>1141</v>
      </c>
      <c r="H2887" s="4" t="s">
        <v>1141</v>
      </c>
      <c r="I2887" s="4" t="s">
        <v>1141</v>
      </c>
    </row>
    <row r="2888" customFormat="false" ht="27" hidden="false" customHeight="true" outlineLevel="0" collapsed="false">
      <c r="A2888" s="3" t="str">
        <f aca="false">HYPERLINK("#'Главная'!A38","Список моделей")</f>
        <v>Список моделей</v>
      </c>
      <c r="B2888" s="1"/>
      <c r="C2888" s="3" t="str">
        <f aca="false">HYPERLINK("#'Данные моделей'!A2889","Характеристики")</f>
        <v>Характеристики</v>
      </c>
      <c r="D2888" s="1"/>
      <c r="E2888" s="1"/>
      <c r="F2888" s="3" t="str">
        <f aca="false">HYPERLINK("#'Данные моделей'!A2927","Рабочие точки")</f>
        <v>Рабочие точки</v>
      </c>
      <c r="G2888" s="1"/>
      <c r="H2888" s="3" t="str">
        <f aca="false">HYPERLINK("#'Данные моделей'!A2942","Карты")</f>
        <v>Карты</v>
      </c>
      <c r="I2888" s="1"/>
    </row>
    <row r="2889" customFormat="false" ht="31" hidden="false" customHeight="true" outlineLevel="0" collapsed="false">
      <c r="A2889" s="10" t="s">
        <v>9</v>
      </c>
      <c r="B2889" s="10" t="s">
        <v>9</v>
      </c>
      <c r="C2889" s="10" t="s">
        <v>9</v>
      </c>
      <c r="D2889" s="10" t="s">
        <v>9</v>
      </c>
      <c r="E2889" s="10" t="s">
        <v>9</v>
      </c>
      <c r="F2889" s="10" t="s">
        <v>9</v>
      </c>
      <c r="G2889" s="10" t="s">
        <v>9</v>
      </c>
      <c r="H2889" s="10" t="s">
        <v>9</v>
      </c>
      <c r="I2889" s="1"/>
    </row>
    <row r="2890" customFormat="false" ht="28" hidden="false" customHeight="true" outlineLevel="0" collapsed="false">
      <c r="A2890" s="11" t="s">
        <v>207</v>
      </c>
      <c r="B2890" s="11" t="s">
        <v>207</v>
      </c>
      <c r="C2890" s="11" t="s">
        <v>207</v>
      </c>
      <c r="D2890" s="11" t="s">
        <v>207</v>
      </c>
      <c r="E2890" s="11" t="s">
        <v>1142</v>
      </c>
      <c r="F2890" s="11" t="s">
        <v>1142</v>
      </c>
      <c r="G2890" s="11" t="s">
        <v>1142</v>
      </c>
      <c r="H2890" s="11"/>
      <c r="I2890" s="11"/>
    </row>
    <row r="2891" customFormat="false" ht="28" hidden="false" customHeight="true" outlineLevel="0" collapsed="false">
      <c r="A2891" s="11" t="s">
        <v>8</v>
      </c>
      <c r="B2891" s="11" t="s">
        <v>8</v>
      </c>
      <c r="C2891" s="11" t="s">
        <v>8</v>
      </c>
      <c r="D2891" s="11" t="s">
        <v>8</v>
      </c>
      <c r="E2891" s="11" t="s">
        <v>16</v>
      </c>
      <c r="F2891" s="11" t="s">
        <v>16</v>
      </c>
      <c r="G2891" s="11" t="s">
        <v>16</v>
      </c>
      <c r="H2891" s="11"/>
      <c r="I2891" s="11"/>
    </row>
    <row r="2892" customFormat="false" ht="28" hidden="false" customHeight="true" outlineLevel="0" collapsed="false">
      <c r="A2892" s="11" t="s">
        <v>209</v>
      </c>
      <c r="B2892" s="11" t="s">
        <v>209</v>
      </c>
      <c r="C2892" s="11" t="s">
        <v>209</v>
      </c>
      <c r="D2892" s="11" t="s">
        <v>209</v>
      </c>
      <c r="E2892" s="11" t="s">
        <v>1143</v>
      </c>
      <c r="F2892" s="11" t="s">
        <v>1143</v>
      </c>
      <c r="G2892" s="11" t="s">
        <v>1143</v>
      </c>
      <c r="H2892" s="11"/>
      <c r="I2892" s="11"/>
    </row>
    <row r="2893" customFormat="false" ht="28" hidden="false" customHeight="true" outlineLevel="0" collapsed="false">
      <c r="A2893" s="11" t="s">
        <v>211</v>
      </c>
      <c r="B2893" s="11" t="s">
        <v>211</v>
      </c>
      <c r="C2893" s="11" t="s">
        <v>211</v>
      </c>
      <c r="D2893" s="11" t="s">
        <v>211</v>
      </c>
      <c r="E2893" s="11" t="n">
        <v>60</v>
      </c>
      <c r="F2893" s="11" t="n">
        <v>60</v>
      </c>
      <c r="G2893" s="11" t="n">
        <v>60</v>
      </c>
      <c r="H2893" s="11"/>
      <c r="I2893" s="11"/>
    </row>
    <row r="2894" customFormat="false" ht="68" hidden="false" customHeight="true" outlineLevel="0" collapsed="false">
      <c r="A2894" s="11" t="s">
        <v>8</v>
      </c>
      <c r="B2894" s="11" t="s">
        <v>8</v>
      </c>
      <c r="C2894" s="11" t="s">
        <v>8</v>
      </c>
      <c r="D2894" s="11" t="s">
        <v>8</v>
      </c>
      <c r="E2894" s="11" t="s">
        <v>16</v>
      </c>
      <c r="F2894" s="11" t="s">
        <v>16</v>
      </c>
      <c r="G2894" s="11" t="s">
        <v>16</v>
      </c>
      <c r="H2894" s="11" t="s">
        <v>1144</v>
      </c>
      <c r="I2894" s="11" t="s">
        <v>1144</v>
      </c>
    </row>
    <row r="2895" customFormat="false" ht="68" hidden="false" customHeight="true" outlineLevel="0" collapsed="false">
      <c r="A2895" s="11" t="s">
        <v>212</v>
      </c>
      <c r="B2895" s="11" t="s">
        <v>212</v>
      </c>
      <c r="C2895" s="11" t="s">
        <v>212</v>
      </c>
      <c r="D2895" s="11" t="s">
        <v>212</v>
      </c>
      <c r="E2895" s="11" t="n">
        <v>3.5</v>
      </c>
      <c r="F2895" s="11" t="n">
        <v>3.5</v>
      </c>
      <c r="G2895" s="11" t="n">
        <v>3.5</v>
      </c>
      <c r="H2895" s="11" t="s">
        <v>1144</v>
      </c>
      <c r="I2895" s="11" t="s">
        <v>1144</v>
      </c>
    </row>
    <row r="2896" customFormat="false" ht="68" hidden="false" customHeight="true" outlineLevel="0" collapsed="false">
      <c r="A2896" s="11" t="s">
        <v>213</v>
      </c>
      <c r="B2896" s="11" t="s">
        <v>213</v>
      </c>
      <c r="C2896" s="11" t="s">
        <v>213</v>
      </c>
      <c r="D2896" s="11" t="s">
        <v>213</v>
      </c>
      <c r="E2896" s="11" t="n">
        <v>16</v>
      </c>
      <c r="F2896" s="11" t="n">
        <v>16</v>
      </c>
      <c r="G2896" s="11" t="n">
        <v>16</v>
      </c>
      <c r="H2896" s="11" t="s">
        <v>1144</v>
      </c>
      <c r="I2896" s="11" t="s">
        <v>1144</v>
      </c>
    </row>
    <row r="2897" customFormat="false" ht="68" hidden="false" customHeight="true" outlineLevel="0" collapsed="false">
      <c r="A2897" s="11" t="s">
        <v>214</v>
      </c>
      <c r="B2897" s="11" t="s">
        <v>214</v>
      </c>
      <c r="C2897" s="11" t="s">
        <v>214</v>
      </c>
      <c r="D2897" s="11" t="s">
        <v>214</v>
      </c>
      <c r="E2897" s="11" t="s">
        <v>604</v>
      </c>
      <c r="F2897" s="11" t="s">
        <v>604</v>
      </c>
      <c r="G2897" s="11" t="s">
        <v>604</v>
      </c>
      <c r="H2897" s="11" t="s">
        <v>1144</v>
      </c>
      <c r="I2897" s="11" t="s">
        <v>1144</v>
      </c>
    </row>
    <row r="2898" customFormat="false" ht="68" hidden="false" customHeight="true" outlineLevel="0" collapsed="false">
      <c r="A2898" s="11" t="s">
        <v>216</v>
      </c>
      <c r="B2898" s="11" t="s">
        <v>216</v>
      </c>
      <c r="C2898" s="11" t="s">
        <v>216</v>
      </c>
      <c r="D2898" s="11" t="s">
        <v>216</v>
      </c>
      <c r="E2898" s="11" t="n">
        <v>1.55</v>
      </c>
      <c r="F2898" s="11" t="n">
        <v>1.55</v>
      </c>
      <c r="G2898" s="11" t="n">
        <v>1.55</v>
      </c>
      <c r="H2898" s="11" t="s">
        <v>1144</v>
      </c>
      <c r="I2898" s="11" t="s">
        <v>1144</v>
      </c>
    </row>
    <row r="2899" customFormat="false" ht="68" hidden="false" customHeight="true" outlineLevel="0" collapsed="false">
      <c r="A2899" s="11" t="s">
        <v>1145</v>
      </c>
      <c r="B2899" s="11" t="s">
        <v>1145</v>
      </c>
      <c r="C2899" s="11" t="s">
        <v>1145</v>
      </c>
      <c r="D2899" s="11" t="s">
        <v>1145</v>
      </c>
      <c r="E2899" s="11" t="s">
        <v>1146</v>
      </c>
      <c r="F2899" s="11" t="s">
        <v>1146</v>
      </c>
      <c r="G2899" s="11" t="s">
        <v>1146</v>
      </c>
      <c r="H2899" s="11" t="s">
        <v>1144</v>
      </c>
      <c r="I2899" s="11" t="s">
        <v>1144</v>
      </c>
    </row>
    <row r="2900" customFormat="false" ht="68" hidden="false" customHeight="true" outlineLevel="0" collapsed="false">
      <c r="A2900" s="11" t="s">
        <v>219</v>
      </c>
      <c r="B2900" s="11" t="s">
        <v>219</v>
      </c>
      <c r="C2900" s="11" t="s">
        <v>219</v>
      </c>
      <c r="D2900" s="11" t="s">
        <v>219</v>
      </c>
      <c r="E2900" s="11" t="s">
        <v>606</v>
      </c>
      <c r="F2900" s="11" t="s">
        <v>606</v>
      </c>
      <c r="G2900" s="11" t="s">
        <v>606</v>
      </c>
      <c r="H2900" s="11" t="s">
        <v>1144</v>
      </c>
      <c r="I2900" s="11" t="s">
        <v>1144</v>
      </c>
    </row>
    <row r="2901" customFormat="false" ht="68" hidden="false" customHeight="true" outlineLevel="0" collapsed="false">
      <c r="A2901" s="11" t="s">
        <v>221</v>
      </c>
      <c r="B2901" s="11" t="s">
        <v>221</v>
      </c>
      <c r="C2901" s="11" t="s">
        <v>221</v>
      </c>
      <c r="D2901" s="11" t="s">
        <v>221</v>
      </c>
      <c r="E2901" s="11" t="s">
        <v>1143</v>
      </c>
      <c r="F2901" s="11" t="s">
        <v>1143</v>
      </c>
      <c r="G2901" s="11" t="s">
        <v>1143</v>
      </c>
      <c r="H2901" s="11" t="s">
        <v>1144</v>
      </c>
      <c r="I2901" s="11" t="s">
        <v>1144</v>
      </c>
    </row>
    <row r="2902" customFormat="false" ht="68" hidden="false" customHeight="true" outlineLevel="0" collapsed="false">
      <c r="A2902" s="11" t="s">
        <v>222</v>
      </c>
      <c r="B2902" s="11" t="s">
        <v>222</v>
      </c>
      <c r="C2902" s="11" t="s">
        <v>222</v>
      </c>
      <c r="D2902" s="11" t="s">
        <v>222</v>
      </c>
      <c r="E2902" s="11" t="n">
        <v>60</v>
      </c>
      <c r="F2902" s="11" t="n">
        <v>60</v>
      </c>
      <c r="G2902" s="11" t="n">
        <v>60</v>
      </c>
      <c r="H2902" s="11" t="s">
        <v>1144</v>
      </c>
      <c r="I2902" s="11" t="s">
        <v>1144</v>
      </c>
    </row>
    <row r="2903" customFormat="false" ht="68" hidden="false" customHeight="true" outlineLevel="0" collapsed="false">
      <c r="A2903" s="11" t="s">
        <v>223</v>
      </c>
      <c r="B2903" s="11" t="s">
        <v>223</v>
      </c>
      <c r="C2903" s="11" t="s">
        <v>223</v>
      </c>
      <c r="D2903" s="11" t="s">
        <v>223</v>
      </c>
      <c r="E2903" s="11" t="n">
        <v>9.23</v>
      </c>
      <c r="F2903" s="11" t="n">
        <v>9.23</v>
      </c>
      <c r="G2903" s="11" t="n">
        <v>9.23</v>
      </c>
      <c r="H2903" s="11" t="s">
        <v>1144</v>
      </c>
      <c r="I2903" s="11" t="s">
        <v>1144</v>
      </c>
    </row>
    <row r="2904" customFormat="false" ht="68" hidden="false" customHeight="true" outlineLevel="0" collapsed="false">
      <c r="A2904" s="11" t="s">
        <v>224</v>
      </c>
      <c r="B2904" s="11" t="s">
        <v>224</v>
      </c>
      <c r="C2904" s="11" t="s">
        <v>224</v>
      </c>
      <c r="D2904" s="11" t="s">
        <v>224</v>
      </c>
      <c r="E2904" s="11" t="s">
        <v>1147</v>
      </c>
      <c r="F2904" s="11" t="s">
        <v>1147</v>
      </c>
      <c r="G2904" s="11" t="s">
        <v>1147</v>
      </c>
      <c r="H2904" s="11" t="s">
        <v>1144</v>
      </c>
      <c r="I2904" s="11" t="s">
        <v>1144</v>
      </c>
    </row>
    <row r="2905" customFormat="false" ht="68" hidden="false" customHeight="true" outlineLevel="0" collapsed="false">
      <c r="A2905" s="11" t="s">
        <v>226</v>
      </c>
      <c r="B2905" s="11" t="s">
        <v>226</v>
      </c>
      <c r="C2905" s="11" t="s">
        <v>226</v>
      </c>
      <c r="D2905" s="11" t="s">
        <v>226</v>
      </c>
      <c r="E2905" s="11" t="n">
        <v>5.34</v>
      </c>
      <c r="F2905" s="11" t="n">
        <v>5.34</v>
      </c>
      <c r="G2905" s="11" t="n">
        <v>5.34</v>
      </c>
      <c r="H2905" s="11" t="s">
        <v>1144</v>
      </c>
      <c r="I2905" s="11" t="s">
        <v>1144</v>
      </c>
    </row>
    <row r="2906" customFormat="false" ht="68" hidden="false" customHeight="true" outlineLevel="0" collapsed="false">
      <c r="A2906" s="11" t="s">
        <v>227</v>
      </c>
      <c r="B2906" s="11" t="s">
        <v>227</v>
      </c>
      <c r="C2906" s="11" t="s">
        <v>227</v>
      </c>
      <c r="D2906" s="11" t="s">
        <v>227</v>
      </c>
      <c r="E2906" s="11" t="s">
        <v>228</v>
      </c>
      <c r="F2906" s="11" t="s">
        <v>228</v>
      </c>
      <c r="G2906" s="11" t="s">
        <v>228</v>
      </c>
      <c r="H2906" s="11" t="s">
        <v>1144</v>
      </c>
      <c r="I2906" s="11" t="s">
        <v>1144</v>
      </c>
    </row>
    <row r="2907" customFormat="false" ht="68" hidden="false" customHeight="true" outlineLevel="0" collapsed="false">
      <c r="A2907" s="11" t="s">
        <v>229</v>
      </c>
      <c r="B2907" s="11" t="s">
        <v>229</v>
      </c>
      <c r="C2907" s="11" t="s">
        <v>229</v>
      </c>
      <c r="D2907" s="11" t="s">
        <v>229</v>
      </c>
      <c r="E2907" s="11" t="n">
        <v>40</v>
      </c>
      <c r="F2907" s="11" t="n">
        <v>40</v>
      </c>
      <c r="G2907" s="11" t="n">
        <v>40</v>
      </c>
      <c r="H2907" s="11" t="s">
        <v>1144</v>
      </c>
      <c r="I2907" s="11" t="s">
        <v>1144</v>
      </c>
    </row>
    <row r="2908" customFormat="false" ht="68" hidden="false" customHeight="true" outlineLevel="0" collapsed="false">
      <c r="A2908" s="11" t="s">
        <v>230</v>
      </c>
      <c r="B2908" s="11" t="s">
        <v>230</v>
      </c>
      <c r="C2908" s="11" t="s">
        <v>230</v>
      </c>
      <c r="D2908" s="11" t="s">
        <v>230</v>
      </c>
      <c r="E2908" s="11" t="n">
        <v>30.5</v>
      </c>
      <c r="F2908" s="11" t="n">
        <v>30.5</v>
      </c>
      <c r="G2908" s="11" t="n">
        <v>30.5</v>
      </c>
      <c r="H2908" s="11" t="s">
        <v>1144</v>
      </c>
      <c r="I2908" s="11" t="s">
        <v>1144</v>
      </c>
    </row>
    <row r="2909" customFormat="false" ht="68" hidden="false" customHeight="true" outlineLevel="0" collapsed="false">
      <c r="A2909" s="11" t="s">
        <v>231</v>
      </c>
      <c r="B2909" s="11" t="s">
        <v>231</v>
      </c>
      <c r="C2909" s="11" t="s">
        <v>231</v>
      </c>
      <c r="D2909" s="11" t="s">
        <v>231</v>
      </c>
      <c r="E2909" s="11" t="n">
        <v>26</v>
      </c>
      <c r="F2909" s="11" t="n">
        <v>26</v>
      </c>
      <c r="G2909" s="11" t="n">
        <v>26</v>
      </c>
      <c r="H2909" s="11" t="s">
        <v>1144</v>
      </c>
      <c r="I2909" s="11" t="s">
        <v>1144</v>
      </c>
    </row>
    <row r="2910" customFormat="false" ht="68" hidden="false" customHeight="true" outlineLevel="0" collapsed="false">
      <c r="A2910" s="11" t="s">
        <v>232</v>
      </c>
      <c r="B2910" s="11" t="s">
        <v>232</v>
      </c>
      <c r="C2910" s="11" t="s">
        <v>232</v>
      </c>
      <c r="D2910" s="11" t="s">
        <v>232</v>
      </c>
      <c r="E2910" s="11" t="n">
        <v>54</v>
      </c>
      <c r="F2910" s="11" t="n">
        <v>54</v>
      </c>
      <c r="G2910" s="11" t="n">
        <v>54</v>
      </c>
      <c r="H2910" s="11" t="s">
        <v>1144</v>
      </c>
      <c r="I2910" s="11" t="s">
        <v>1144</v>
      </c>
    </row>
    <row r="2911" customFormat="false" ht="68" hidden="false" customHeight="true" outlineLevel="0" collapsed="false">
      <c r="A2911" s="11" t="s">
        <v>233</v>
      </c>
      <c r="B2911" s="11" t="s">
        <v>233</v>
      </c>
      <c r="C2911" s="11" t="s">
        <v>233</v>
      </c>
      <c r="D2911" s="11" t="s">
        <v>233</v>
      </c>
      <c r="E2911" s="11" t="n">
        <v>8.55</v>
      </c>
      <c r="F2911" s="11" t="n">
        <v>8.55</v>
      </c>
      <c r="G2911" s="11" t="n">
        <v>8.55</v>
      </c>
      <c r="H2911" s="11" t="s">
        <v>1144</v>
      </c>
      <c r="I2911" s="11" t="s">
        <v>1144</v>
      </c>
    </row>
    <row r="2912" customFormat="false" ht="68" hidden="false" customHeight="true" outlineLevel="0" collapsed="false">
      <c r="A2912" s="11" t="s">
        <v>234</v>
      </c>
      <c r="B2912" s="11" t="s">
        <v>234</v>
      </c>
      <c r="C2912" s="11" t="s">
        <v>234</v>
      </c>
      <c r="D2912" s="11" t="s">
        <v>234</v>
      </c>
      <c r="E2912" s="11" t="s">
        <v>1148</v>
      </c>
      <c r="F2912" s="11" t="s">
        <v>1148</v>
      </c>
      <c r="G2912" s="11" t="s">
        <v>1148</v>
      </c>
      <c r="H2912" s="11" t="s">
        <v>1144</v>
      </c>
      <c r="I2912" s="11" t="s">
        <v>1144</v>
      </c>
    </row>
    <row r="2913" customFormat="false" ht="68" hidden="false" customHeight="true" outlineLevel="0" collapsed="false">
      <c r="A2913" s="11" t="s">
        <v>236</v>
      </c>
      <c r="B2913" s="11" t="s">
        <v>236</v>
      </c>
      <c r="C2913" s="11" t="s">
        <v>236</v>
      </c>
      <c r="D2913" s="11" t="s">
        <v>236</v>
      </c>
      <c r="E2913" s="11" t="n">
        <v>4.42</v>
      </c>
      <c r="F2913" s="11" t="n">
        <v>4.42</v>
      </c>
      <c r="G2913" s="11" t="n">
        <v>4.42</v>
      </c>
      <c r="H2913" s="11" t="s">
        <v>1144</v>
      </c>
      <c r="I2913" s="11" t="s">
        <v>1144</v>
      </c>
    </row>
    <row r="2914" customFormat="false" ht="68" hidden="false" customHeight="true" outlineLevel="0" collapsed="false">
      <c r="A2914" s="11" t="s">
        <v>237</v>
      </c>
      <c r="B2914" s="11" t="s">
        <v>237</v>
      </c>
      <c r="C2914" s="11" t="s">
        <v>237</v>
      </c>
      <c r="D2914" s="11" t="s">
        <v>237</v>
      </c>
      <c r="E2914" s="11" t="s">
        <v>238</v>
      </c>
      <c r="F2914" s="11" t="s">
        <v>238</v>
      </c>
      <c r="G2914" s="11" t="s">
        <v>238</v>
      </c>
      <c r="H2914" s="11" t="s">
        <v>1144</v>
      </c>
      <c r="I2914" s="11" t="s">
        <v>1144</v>
      </c>
    </row>
    <row r="2915" customFormat="false" ht="68" hidden="false" customHeight="true" outlineLevel="0" collapsed="false">
      <c r="A2915" s="11" t="s">
        <v>239</v>
      </c>
      <c r="B2915" s="11" t="s">
        <v>239</v>
      </c>
      <c r="C2915" s="11" t="s">
        <v>239</v>
      </c>
      <c r="D2915" s="11" t="s">
        <v>239</v>
      </c>
      <c r="E2915" s="11" t="n">
        <v>41</v>
      </c>
      <c r="F2915" s="11" t="n">
        <v>41</v>
      </c>
      <c r="G2915" s="11" t="n">
        <v>41</v>
      </c>
      <c r="H2915" s="11" t="s">
        <v>1144</v>
      </c>
      <c r="I2915" s="11" t="s">
        <v>1144</v>
      </c>
    </row>
    <row r="2916" customFormat="false" ht="68" hidden="false" customHeight="true" outlineLevel="0" collapsed="false">
      <c r="A2916" s="11" t="s">
        <v>240</v>
      </c>
      <c r="B2916" s="11" t="s">
        <v>240</v>
      </c>
      <c r="C2916" s="11" t="s">
        <v>240</v>
      </c>
      <c r="D2916" s="11" t="s">
        <v>240</v>
      </c>
      <c r="E2916" s="11" t="n">
        <v>31.5</v>
      </c>
      <c r="F2916" s="11" t="n">
        <v>31.5</v>
      </c>
      <c r="G2916" s="11" t="n">
        <v>31.5</v>
      </c>
      <c r="H2916" s="11" t="s">
        <v>1144</v>
      </c>
      <c r="I2916" s="11" t="s">
        <v>1144</v>
      </c>
    </row>
    <row r="2917" customFormat="false" ht="68" hidden="false" customHeight="true" outlineLevel="0" collapsed="false">
      <c r="A2917" s="11" t="s">
        <v>241</v>
      </c>
      <c r="B2917" s="11" t="s">
        <v>241</v>
      </c>
      <c r="C2917" s="11" t="s">
        <v>241</v>
      </c>
      <c r="D2917" s="11" t="s">
        <v>241</v>
      </c>
      <c r="E2917" s="11" t="n">
        <v>27</v>
      </c>
      <c r="F2917" s="11" t="n">
        <v>27</v>
      </c>
      <c r="G2917" s="11" t="n">
        <v>27</v>
      </c>
      <c r="H2917" s="11" t="s">
        <v>1144</v>
      </c>
      <c r="I2917" s="11" t="s">
        <v>1144</v>
      </c>
    </row>
    <row r="2918" customFormat="false" ht="68" hidden="false" customHeight="true" outlineLevel="0" collapsed="false">
      <c r="A2918" s="11" t="s">
        <v>242</v>
      </c>
      <c r="B2918" s="11" t="s">
        <v>242</v>
      </c>
      <c r="C2918" s="11" t="s">
        <v>242</v>
      </c>
      <c r="D2918" s="11" t="s">
        <v>242</v>
      </c>
      <c r="E2918" s="11" t="n">
        <v>55</v>
      </c>
      <c r="F2918" s="11" t="n">
        <v>55</v>
      </c>
      <c r="G2918" s="11" t="n">
        <v>55</v>
      </c>
      <c r="H2918" s="11" t="s">
        <v>1144</v>
      </c>
      <c r="I2918" s="11" t="s">
        <v>1144</v>
      </c>
    </row>
    <row r="2919" customFormat="false" ht="68" hidden="false" customHeight="true" outlineLevel="0" collapsed="false">
      <c r="A2919" s="11" t="s">
        <v>243</v>
      </c>
      <c r="B2919" s="11" t="s">
        <v>243</v>
      </c>
      <c r="C2919" s="11" t="s">
        <v>243</v>
      </c>
      <c r="D2919" s="11" t="s">
        <v>243</v>
      </c>
      <c r="E2919" s="11" t="n">
        <v>0.85</v>
      </c>
      <c r="F2919" s="11" t="n">
        <v>0.85</v>
      </c>
      <c r="G2919" s="11" t="n">
        <v>0.85</v>
      </c>
      <c r="H2919" s="11" t="s">
        <v>1144</v>
      </c>
      <c r="I2919" s="11" t="s">
        <v>1144</v>
      </c>
    </row>
    <row r="2920" customFormat="false" ht="68" hidden="false" customHeight="true" outlineLevel="0" collapsed="false">
      <c r="A2920" s="11" t="s">
        <v>244</v>
      </c>
      <c r="B2920" s="11" t="s">
        <v>244</v>
      </c>
      <c r="C2920" s="11" t="s">
        <v>244</v>
      </c>
      <c r="D2920" s="11" t="s">
        <v>244</v>
      </c>
      <c r="E2920" s="11" t="n">
        <v>20</v>
      </c>
      <c r="F2920" s="11" t="n">
        <v>20</v>
      </c>
      <c r="G2920" s="11" t="n">
        <v>20</v>
      </c>
      <c r="H2920" s="11" t="s">
        <v>1144</v>
      </c>
      <c r="I2920" s="11" t="s">
        <v>1144</v>
      </c>
    </row>
    <row r="2921" customFormat="false" ht="68" hidden="false" customHeight="true" outlineLevel="0" collapsed="false">
      <c r="A2921" s="11" t="s">
        <v>1149</v>
      </c>
      <c r="B2921" s="11" t="s">
        <v>1149</v>
      </c>
      <c r="C2921" s="11" t="s">
        <v>1149</v>
      </c>
      <c r="D2921" s="11" t="s">
        <v>1149</v>
      </c>
      <c r="E2921" s="11" t="n">
        <v>2.15</v>
      </c>
      <c r="F2921" s="11" t="n">
        <v>2.15</v>
      </c>
      <c r="G2921" s="11" t="n">
        <v>2.15</v>
      </c>
      <c r="H2921" s="11" t="s">
        <v>1144</v>
      </c>
      <c r="I2921" s="11" t="s">
        <v>1144</v>
      </c>
    </row>
    <row r="2922" customFormat="false" ht="68" hidden="false" customHeight="true" outlineLevel="0" collapsed="false">
      <c r="A2922" s="11" t="s">
        <v>1150</v>
      </c>
      <c r="B2922" s="11" t="s">
        <v>1150</v>
      </c>
      <c r="C2922" s="11" t="s">
        <v>1150</v>
      </c>
      <c r="D2922" s="11" t="s">
        <v>1150</v>
      </c>
      <c r="E2922" s="11" t="n">
        <v>20</v>
      </c>
      <c r="F2922" s="11" t="n">
        <v>20</v>
      </c>
      <c r="G2922" s="11" t="n">
        <v>20</v>
      </c>
      <c r="H2922" s="11" t="s">
        <v>1144</v>
      </c>
      <c r="I2922" s="11" t="s">
        <v>1144</v>
      </c>
    </row>
    <row r="2923" customFormat="false" ht="68" hidden="false" customHeight="true" outlineLevel="0" collapsed="false">
      <c r="A2923" s="11" t="s">
        <v>245</v>
      </c>
      <c r="B2923" s="11" t="s">
        <v>245</v>
      </c>
      <c r="C2923" s="11" t="s">
        <v>245</v>
      </c>
      <c r="D2923" s="11" t="s">
        <v>245</v>
      </c>
      <c r="E2923" s="11" t="s">
        <v>1151</v>
      </c>
      <c r="F2923" s="11" t="s">
        <v>1151</v>
      </c>
      <c r="G2923" s="11" t="s">
        <v>1151</v>
      </c>
      <c r="H2923" s="11" t="s">
        <v>1144</v>
      </c>
      <c r="I2923" s="11" t="s">
        <v>1144</v>
      </c>
    </row>
    <row r="2924" customFormat="false" ht="68" hidden="false" customHeight="true" outlineLevel="0" collapsed="false">
      <c r="A2924" s="11" t="s">
        <v>1152</v>
      </c>
      <c r="B2924" s="11" t="s">
        <v>1152</v>
      </c>
      <c r="C2924" s="11" t="s">
        <v>1152</v>
      </c>
      <c r="D2924" s="11" t="s">
        <v>1152</v>
      </c>
      <c r="E2924" s="11" t="s">
        <v>1153</v>
      </c>
      <c r="F2924" s="11" t="s">
        <v>1153</v>
      </c>
      <c r="G2924" s="11" t="s">
        <v>1153</v>
      </c>
      <c r="H2924" s="11" t="s">
        <v>1144</v>
      </c>
      <c r="I2924" s="11" t="s">
        <v>1144</v>
      </c>
    </row>
    <row r="2925" customFormat="false" ht="58" hidden="false" customHeight="true" outlineLevel="0" collapsed="false">
      <c r="A2925" s="4" t="s">
        <v>1154</v>
      </c>
      <c r="B2925" s="4" t="s">
        <v>1154</v>
      </c>
      <c r="C2925" s="4" t="s">
        <v>1154</v>
      </c>
      <c r="D2925" s="4" t="s">
        <v>1154</v>
      </c>
      <c r="E2925" s="4" t="s">
        <v>1154</v>
      </c>
      <c r="F2925" s="4" t="s">
        <v>1154</v>
      </c>
      <c r="G2925" s="4" t="s">
        <v>1154</v>
      </c>
      <c r="H2925" s="4" t="s">
        <v>1154</v>
      </c>
      <c r="I2925" s="4" t="s">
        <v>1154</v>
      </c>
    </row>
    <row r="2926" customFormat="false" ht="27" hidden="false" customHeight="true" outlineLevel="0" collapsed="false">
      <c r="A2926" s="1"/>
      <c r="B2926" s="1"/>
      <c r="C2926" s="1"/>
      <c r="D2926" s="1"/>
      <c r="E2926" s="1"/>
      <c r="F2926" s="1"/>
      <c r="G2926" s="1"/>
      <c r="H2926" s="1"/>
      <c r="I2926" s="1"/>
    </row>
    <row r="2927" customFormat="false" ht="31" hidden="false" customHeight="true" outlineLevel="0" collapsed="false">
      <c r="A2927" s="10" t="s">
        <v>250</v>
      </c>
      <c r="B2927" s="10" t="s">
        <v>250</v>
      </c>
      <c r="C2927" s="10" t="s">
        <v>250</v>
      </c>
      <c r="D2927" s="10" t="s">
        <v>250</v>
      </c>
      <c r="E2927" s="10" t="s">
        <v>250</v>
      </c>
      <c r="F2927" s="10" t="s">
        <v>250</v>
      </c>
      <c r="G2927" s="10" t="s">
        <v>250</v>
      </c>
      <c r="H2927" s="10" t="s">
        <v>250</v>
      </c>
      <c r="I2927" s="3" t="str">
        <f aca="false">HYPERLINK("#'Главная'!A38","На главную")</f>
        <v>На главную</v>
      </c>
    </row>
    <row r="2928" customFormat="false" ht="34" hidden="false" customHeight="true" outlineLevel="0" collapsed="false">
      <c r="A2928" s="12" t="s">
        <v>251</v>
      </c>
      <c r="B2928" s="12" t="s">
        <v>251</v>
      </c>
      <c r="C2928" s="12" t="s">
        <v>251</v>
      </c>
      <c r="D2928" s="12" t="s">
        <v>252</v>
      </c>
      <c r="E2928" s="12" t="s">
        <v>252</v>
      </c>
      <c r="F2928" s="12" t="s">
        <v>252</v>
      </c>
      <c r="G2928" s="12" t="s">
        <v>253</v>
      </c>
      <c r="H2928" s="12" t="s">
        <v>254</v>
      </c>
      <c r="I2928" s="12" t="s">
        <v>254</v>
      </c>
    </row>
    <row r="2929" customFormat="false" ht="68" hidden="false" customHeight="true" outlineLevel="0" collapsed="false">
      <c r="A2929" s="1" t="s">
        <v>1155</v>
      </c>
      <c r="B2929" s="1" t="s">
        <v>1155</v>
      </c>
      <c r="C2929" s="1" t="s">
        <v>1155</v>
      </c>
      <c r="D2929" s="1" t="s">
        <v>258</v>
      </c>
      <c r="E2929" s="1" t="s">
        <v>258</v>
      </c>
      <c r="F2929" s="1" t="s">
        <v>258</v>
      </c>
      <c r="G2929" s="1" t="s">
        <v>1156</v>
      </c>
      <c r="H2929" s="1" t="s">
        <v>1157</v>
      </c>
      <c r="I2929" s="1" t="s">
        <v>1157</v>
      </c>
    </row>
    <row r="2930" customFormat="false" ht="68" hidden="false" customHeight="true" outlineLevel="0" collapsed="false">
      <c r="A2930" s="1" t="s">
        <v>1155</v>
      </c>
      <c r="B2930" s="1" t="s">
        <v>1155</v>
      </c>
      <c r="C2930" s="1" t="s">
        <v>1155</v>
      </c>
      <c r="D2930" s="1" t="s">
        <v>256</v>
      </c>
      <c r="E2930" s="1" t="s">
        <v>256</v>
      </c>
      <c r="F2930" s="1" t="s">
        <v>256</v>
      </c>
      <c r="G2930" s="1" t="s">
        <v>1158</v>
      </c>
      <c r="H2930" s="1" t="s">
        <v>1157</v>
      </c>
      <c r="I2930" s="1" t="s">
        <v>1157</v>
      </c>
    </row>
    <row r="2931" customFormat="false" ht="68" hidden="false" customHeight="true" outlineLevel="0" collapsed="false">
      <c r="A2931" s="1" t="s">
        <v>1155</v>
      </c>
      <c r="B2931" s="1" t="s">
        <v>1155</v>
      </c>
      <c r="C2931" s="1" t="s">
        <v>1155</v>
      </c>
      <c r="D2931" s="1" t="s">
        <v>260</v>
      </c>
      <c r="E2931" s="1" t="s">
        <v>260</v>
      </c>
      <c r="F2931" s="1" t="s">
        <v>260</v>
      </c>
      <c r="G2931" s="1" t="s">
        <v>1159</v>
      </c>
      <c r="H2931" s="1" t="s">
        <v>1157</v>
      </c>
      <c r="I2931" s="1" t="s">
        <v>1157</v>
      </c>
    </row>
    <row r="2932" customFormat="false" ht="68" hidden="false" customHeight="true" outlineLevel="0" collapsed="false">
      <c r="A2932" s="1" t="s">
        <v>1160</v>
      </c>
      <c r="B2932" s="1" t="s">
        <v>1160</v>
      </c>
      <c r="C2932" s="1" t="s">
        <v>1160</v>
      </c>
      <c r="D2932" s="1" t="s">
        <v>258</v>
      </c>
      <c r="E2932" s="1" t="s">
        <v>258</v>
      </c>
      <c r="F2932" s="1" t="s">
        <v>258</v>
      </c>
      <c r="G2932" s="1" t="s">
        <v>1161</v>
      </c>
      <c r="H2932" s="1" t="s">
        <v>1157</v>
      </c>
      <c r="I2932" s="1" t="s">
        <v>1157</v>
      </c>
    </row>
    <row r="2933" customFormat="false" ht="68" hidden="false" customHeight="true" outlineLevel="0" collapsed="false">
      <c r="A2933" s="1" t="s">
        <v>1160</v>
      </c>
      <c r="B2933" s="1" t="s">
        <v>1160</v>
      </c>
      <c r="C2933" s="1" t="s">
        <v>1160</v>
      </c>
      <c r="D2933" s="1" t="s">
        <v>256</v>
      </c>
      <c r="E2933" s="1" t="s">
        <v>256</v>
      </c>
      <c r="F2933" s="1" t="s">
        <v>256</v>
      </c>
      <c r="G2933" s="1" t="s">
        <v>1162</v>
      </c>
      <c r="H2933" s="1" t="s">
        <v>1157</v>
      </c>
      <c r="I2933" s="1" t="s">
        <v>1157</v>
      </c>
    </row>
    <row r="2934" customFormat="false" ht="68" hidden="false" customHeight="true" outlineLevel="0" collapsed="false">
      <c r="A2934" s="1" t="s">
        <v>1160</v>
      </c>
      <c r="B2934" s="1" t="s">
        <v>1160</v>
      </c>
      <c r="C2934" s="1" t="s">
        <v>1160</v>
      </c>
      <c r="D2934" s="1" t="s">
        <v>260</v>
      </c>
      <c r="E2934" s="1" t="s">
        <v>260</v>
      </c>
      <c r="F2934" s="1" t="s">
        <v>260</v>
      </c>
      <c r="G2934" s="1" t="s">
        <v>1163</v>
      </c>
      <c r="H2934" s="1" t="s">
        <v>1157</v>
      </c>
      <c r="I2934" s="1" t="s">
        <v>1157</v>
      </c>
    </row>
    <row r="2935" customFormat="false" ht="68" hidden="false" customHeight="true" outlineLevel="0" collapsed="false">
      <c r="A2935" s="1" t="s">
        <v>1164</v>
      </c>
      <c r="B2935" s="1" t="s">
        <v>1164</v>
      </c>
      <c r="C2935" s="1" t="s">
        <v>1164</v>
      </c>
      <c r="D2935" s="1" t="s">
        <v>292</v>
      </c>
      <c r="E2935" s="1" t="s">
        <v>292</v>
      </c>
      <c r="F2935" s="1" t="s">
        <v>292</v>
      </c>
      <c r="G2935" s="1" t="s">
        <v>1165</v>
      </c>
      <c r="H2935" s="1" t="s">
        <v>1157</v>
      </c>
      <c r="I2935" s="1" t="s">
        <v>1157</v>
      </c>
    </row>
    <row r="2936" customFormat="false" ht="68" hidden="false" customHeight="true" outlineLevel="0" collapsed="false">
      <c r="A2936" s="1" t="s">
        <v>1164</v>
      </c>
      <c r="B2936" s="1" t="s">
        <v>1164</v>
      </c>
      <c r="C2936" s="1" t="s">
        <v>1164</v>
      </c>
      <c r="D2936" s="1" t="s">
        <v>256</v>
      </c>
      <c r="E2936" s="1" t="s">
        <v>256</v>
      </c>
      <c r="F2936" s="1" t="s">
        <v>256</v>
      </c>
      <c r="G2936" s="1" t="s">
        <v>1166</v>
      </c>
      <c r="H2936" s="1" t="s">
        <v>1157</v>
      </c>
      <c r="I2936" s="1" t="s">
        <v>1157</v>
      </c>
    </row>
    <row r="2937" customFormat="false" ht="68" hidden="false" customHeight="true" outlineLevel="0" collapsed="false">
      <c r="A2937" s="1" t="s">
        <v>1164</v>
      </c>
      <c r="B2937" s="1" t="s">
        <v>1164</v>
      </c>
      <c r="C2937" s="1" t="s">
        <v>1164</v>
      </c>
      <c r="D2937" s="1" t="s">
        <v>294</v>
      </c>
      <c r="E2937" s="1" t="s">
        <v>294</v>
      </c>
      <c r="F2937" s="1" t="s">
        <v>294</v>
      </c>
      <c r="G2937" s="1" t="s">
        <v>1167</v>
      </c>
      <c r="H2937" s="1" t="s">
        <v>1157</v>
      </c>
      <c r="I2937" s="1" t="s">
        <v>1157</v>
      </c>
    </row>
    <row r="2938" customFormat="false" ht="68" hidden="false" customHeight="true" outlineLevel="0" collapsed="false">
      <c r="A2938" s="1" t="s">
        <v>1168</v>
      </c>
      <c r="B2938" s="1" t="s">
        <v>1168</v>
      </c>
      <c r="C2938" s="1" t="s">
        <v>1168</v>
      </c>
      <c r="D2938" s="1" t="s">
        <v>258</v>
      </c>
      <c r="E2938" s="1" t="s">
        <v>258</v>
      </c>
      <c r="F2938" s="1" t="s">
        <v>258</v>
      </c>
      <c r="G2938" s="1" t="s">
        <v>1169</v>
      </c>
      <c r="H2938" s="1" t="s">
        <v>1157</v>
      </c>
      <c r="I2938" s="1" t="s">
        <v>1157</v>
      </c>
    </row>
    <row r="2939" customFormat="false" ht="68" hidden="false" customHeight="true" outlineLevel="0" collapsed="false">
      <c r="A2939" s="1" t="s">
        <v>1168</v>
      </c>
      <c r="B2939" s="1" t="s">
        <v>1168</v>
      </c>
      <c r="C2939" s="1" t="s">
        <v>1168</v>
      </c>
      <c r="D2939" s="1" t="s">
        <v>256</v>
      </c>
      <c r="E2939" s="1" t="s">
        <v>256</v>
      </c>
      <c r="F2939" s="1" t="s">
        <v>256</v>
      </c>
      <c r="G2939" s="1" t="s">
        <v>1170</v>
      </c>
      <c r="H2939" s="1" t="s">
        <v>1157</v>
      </c>
      <c r="I2939" s="1" t="s">
        <v>1157</v>
      </c>
    </row>
    <row r="2940" customFormat="false" ht="68" hidden="false" customHeight="true" outlineLevel="0" collapsed="false">
      <c r="A2940" s="1" t="s">
        <v>1168</v>
      </c>
      <c r="B2940" s="1" t="s">
        <v>1168</v>
      </c>
      <c r="C2940" s="1" t="s">
        <v>1168</v>
      </c>
      <c r="D2940" s="1" t="s">
        <v>260</v>
      </c>
      <c r="E2940" s="1" t="s">
        <v>260</v>
      </c>
      <c r="F2940" s="1" t="s">
        <v>260</v>
      </c>
      <c r="G2940" s="1" t="s">
        <v>1171</v>
      </c>
      <c r="H2940" s="1" t="s">
        <v>1157</v>
      </c>
      <c r="I2940" s="1" t="s">
        <v>1157</v>
      </c>
    </row>
    <row r="2941" customFormat="false" ht="27" hidden="false" customHeight="true" outlineLevel="0" collapsed="false">
      <c r="A2941" s="1"/>
      <c r="B2941" s="1"/>
      <c r="C2941" s="1"/>
      <c r="D2941" s="1"/>
      <c r="E2941" s="1"/>
      <c r="F2941" s="1"/>
      <c r="G2941" s="1"/>
      <c r="H2941" s="1"/>
      <c r="I2941" s="1"/>
    </row>
    <row r="2942" customFormat="false" ht="31" hidden="false" customHeight="true" outlineLevel="0" collapsed="false">
      <c r="A2942" s="10" t="s">
        <v>304</v>
      </c>
      <c r="B2942" s="10" t="s">
        <v>304</v>
      </c>
      <c r="C2942" s="10" t="s">
        <v>304</v>
      </c>
      <c r="D2942" s="10" t="s">
        <v>304</v>
      </c>
      <c r="E2942" s="10" t="s">
        <v>304</v>
      </c>
      <c r="F2942" s="10" t="s">
        <v>304</v>
      </c>
      <c r="G2942" s="10" t="s">
        <v>304</v>
      </c>
      <c r="H2942" s="10" t="s">
        <v>304</v>
      </c>
      <c r="I2942" s="1"/>
    </row>
    <row r="2943" customFormat="false" ht="28" hidden="false" customHeight="true" outlineLevel="0" collapsed="false">
      <c r="A2943" s="4" t="s">
        <v>305</v>
      </c>
      <c r="B2943" s="4" t="s">
        <v>305</v>
      </c>
      <c r="C2943" s="4" t="s">
        <v>305</v>
      </c>
      <c r="D2943" s="4" t="s">
        <v>305</v>
      </c>
      <c r="E2943" s="4" t="s">
        <v>305</v>
      </c>
      <c r="F2943" s="4" t="s">
        <v>305</v>
      </c>
      <c r="G2943" s="4" t="s">
        <v>305</v>
      </c>
      <c r="H2943" s="4" t="s">
        <v>305</v>
      </c>
      <c r="I2943" s="4" t="s">
        <v>305</v>
      </c>
    </row>
    <row r="2944" customFormat="false" ht="27" hidden="false" customHeight="true" outlineLevel="0" collapsed="false">
      <c r="A2944" s="1"/>
      <c r="B2944" s="1"/>
      <c r="C2944" s="1"/>
      <c r="D2944" s="1"/>
      <c r="E2944" s="1"/>
      <c r="F2944" s="1"/>
      <c r="G2944" s="1"/>
      <c r="H2944" s="1"/>
      <c r="I2944" s="1"/>
    </row>
    <row r="2945" customFormat="false" ht="27" hidden="false" customHeight="true" outlineLevel="0" collapsed="false">
      <c r="A2945" s="1"/>
      <c r="B2945" s="1"/>
      <c r="C2945" s="1"/>
      <c r="D2945" s="1"/>
      <c r="E2945" s="1"/>
      <c r="F2945" s="1"/>
      <c r="G2945" s="1"/>
      <c r="H2945" s="1"/>
      <c r="I2945" s="1"/>
    </row>
    <row r="2946" customFormat="false" ht="27" hidden="false" customHeight="true" outlineLevel="0" collapsed="false">
      <c r="A2946" s="1"/>
      <c r="B2946" s="1"/>
      <c r="C2946" s="1"/>
      <c r="D2946" s="1"/>
      <c r="E2946" s="1"/>
      <c r="F2946" s="1"/>
      <c r="G2946" s="1"/>
      <c r="H2946" s="1"/>
      <c r="I2946" s="1"/>
    </row>
    <row r="2947" customFormat="false" ht="35" hidden="false" customHeight="true" outlineLevel="0" collapsed="false">
      <c r="A2947" s="2" t="s">
        <v>1172</v>
      </c>
      <c r="B2947" s="2" t="s">
        <v>1172</v>
      </c>
      <c r="C2947" s="2" t="s">
        <v>1172</v>
      </c>
      <c r="D2947" s="2" t="s">
        <v>1172</v>
      </c>
      <c r="E2947" s="2" t="s">
        <v>1172</v>
      </c>
      <c r="F2947" s="2" t="s">
        <v>1172</v>
      </c>
      <c r="G2947" s="2" t="s">
        <v>1172</v>
      </c>
      <c r="H2947" s="2" t="s">
        <v>1172</v>
      </c>
      <c r="I2947" s="3" t="str">
        <f aca="false">HYPERLINK("#'Главная'!A39","На главную")</f>
        <v>На главную</v>
      </c>
    </row>
    <row r="2948" customFormat="false" ht="42" hidden="false" customHeight="true" outlineLevel="0" collapsed="false">
      <c r="A2948" s="4" t="s">
        <v>1141</v>
      </c>
      <c r="B2948" s="4" t="s">
        <v>1141</v>
      </c>
      <c r="C2948" s="4" t="s">
        <v>1141</v>
      </c>
      <c r="D2948" s="4" t="s">
        <v>1141</v>
      </c>
      <c r="E2948" s="4" t="s">
        <v>1141</v>
      </c>
      <c r="F2948" s="4" t="s">
        <v>1141</v>
      </c>
      <c r="G2948" s="4" t="s">
        <v>1141</v>
      </c>
      <c r="H2948" s="4" t="s">
        <v>1141</v>
      </c>
      <c r="I2948" s="4" t="s">
        <v>1141</v>
      </c>
    </row>
    <row r="2949" customFormat="false" ht="27" hidden="false" customHeight="true" outlineLevel="0" collapsed="false">
      <c r="A2949" s="3" t="str">
        <f aca="false">HYPERLINK("#'Главная'!A39","Список моделей")</f>
        <v>Список моделей</v>
      </c>
      <c r="B2949" s="1"/>
      <c r="C2949" s="3" t="str">
        <f aca="false">HYPERLINK("#'Данные моделей'!A2950","Характеристики")</f>
        <v>Характеристики</v>
      </c>
      <c r="D2949" s="1"/>
      <c r="E2949" s="1"/>
      <c r="F2949" s="3" t="str">
        <f aca="false">HYPERLINK("#'Данные моделей'!A2988","Рабочие точки")</f>
        <v>Рабочие точки</v>
      </c>
      <c r="G2949" s="1"/>
      <c r="H2949" s="3" t="str">
        <f aca="false">HYPERLINK("#'Данные моделей'!A3003","Карты")</f>
        <v>Карты</v>
      </c>
      <c r="I2949" s="1"/>
    </row>
    <row r="2950" customFormat="false" ht="31" hidden="false" customHeight="true" outlineLevel="0" collapsed="false">
      <c r="A2950" s="10" t="s">
        <v>9</v>
      </c>
      <c r="B2950" s="10" t="s">
        <v>9</v>
      </c>
      <c r="C2950" s="10" t="s">
        <v>9</v>
      </c>
      <c r="D2950" s="10" t="s">
        <v>9</v>
      </c>
      <c r="E2950" s="10" t="s">
        <v>9</v>
      </c>
      <c r="F2950" s="10" t="s">
        <v>9</v>
      </c>
      <c r="G2950" s="10" t="s">
        <v>9</v>
      </c>
      <c r="H2950" s="10" t="s">
        <v>9</v>
      </c>
      <c r="I2950" s="1"/>
    </row>
    <row r="2951" customFormat="false" ht="28" hidden="false" customHeight="true" outlineLevel="0" collapsed="false">
      <c r="A2951" s="11" t="s">
        <v>207</v>
      </c>
      <c r="B2951" s="11" t="s">
        <v>207</v>
      </c>
      <c r="C2951" s="11" t="s">
        <v>207</v>
      </c>
      <c r="D2951" s="11" t="s">
        <v>207</v>
      </c>
      <c r="E2951" s="11" t="s">
        <v>1142</v>
      </c>
      <c r="F2951" s="11" t="s">
        <v>1142</v>
      </c>
      <c r="G2951" s="11" t="s">
        <v>1142</v>
      </c>
      <c r="H2951" s="11"/>
      <c r="I2951" s="11"/>
    </row>
    <row r="2952" customFormat="false" ht="28" hidden="false" customHeight="true" outlineLevel="0" collapsed="false">
      <c r="A2952" s="11" t="s">
        <v>8</v>
      </c>
      <c r="B2952" s="11" t="s">
        <v>8</v>
      </c>
      <c r="C2952" s="11" t="s">
        <v>8</v>
      </c>
      <c r="D2952" s="11" t="s">
        <v>8</v>
      </c>
      <c r="E2952" s="11" t="s">
        <v>16</v>
      </c>
      <c r="F2952" s="11" t="s">
        <v>16</v>
      </c>
      <c r="G2952" s="11" t="s">
        <v>16</v>
      </c>
      <c r="H2952" s="11"/>
      <c r="I2952" s="11"/>
    </row>
    <row r="2953" customFormat="false" ht="28" hidden="false" customHeight="true" outlineLevel="0" collapsed="false">
      <c r="A2953" s="11" t="s">
        <v>209</v>
      </c>
      <c r="B2953" s="11" t="s">
        <v>209</v>
      </c>
      <c r="C2953" s="11" t="s">
        <v>209</v>
      </c>
      <c r="D2953" s="11" t="s">
        <v>209</v>
      </c>
      <c r="E2953" s="11" t="s">
        <v>1173</v>
      </c>
      <c r="F2953" s="11" t="s">
        <v>1173</v>
      </c>
      <c r="G2953" s="11" t="s">
        <v>1173</v>
      </c>
      <c r="H2953" s="11"/>
      <c r="I2953" s="11"/>
    </row>
    <row r="2954" customFormat="false" ht="28" hidden="false" customHeight="true" outlineLevel="0" collapsed="false">
      <c r="A2954" s="11" t="s">
        <v>211</v>
      </c>
      <c r="B2954" s="11" t="s">
        <v>211</v>
      </c>
      <c r="C2954" s="11" t="s">
        <v>211</v>
      </c>
      <c r="D2954" s="11" t="s">
        <v>211</v>
      </c>
      <c r="E2954" s="11" t="n">
        <v>70</v>
      </c>
      <c r="F2954" s="11" t="n">
        <v>70</v>
      </c>
      <c r="G2954" s="11" t="n">
        <v>70</v>
      </c>
      <c r="H2954" s="11"/>
      <c r="I2954" s="11"/>
    </row>
    <row r="2955" customFormat="false" ht="68" hidden="false" customHeight="true" outlineLevel="0" collapsed="false">
      <c r="A2955" s="11" t="s">
        <v>8</v>
      </c>
      <c r="B2955" s="11" t="s">
        <v>8</v>
      </c>
      <c r="C2955" s="11" t="s">
        <v>8</v>
      </c>
      <c r="D2955" s="11" t="s">
        <v>8</v>
      </c>
      <c r="E2955" s="11" t="s">
        <v>16</v>
      </c>
      <c r="F2955" s="11" t="s">
        <v>16</v>
      </c>
      <c r="G2955" s="11" t="s">
        <v>16</v>
      </c>
      <c r="H2955" s="11" t="s">
        <v>1174</v>
      </c>
      <c r="I2955" s="11" t="s">
        <v>1174</v>
      </c>
    </row>
    <row r="2956" customFormat="false" ht="68" hidden="false" customHeight="true" outlineLevel="0" collapsed="false">
      <c r="A2956" s="11" t="s">
        <v>212</v>
      </c>
      <c r="B2956" s="11" t="s">
        <v>212</v>
      </c>
      <c r="C2956" s="11" t="s">
        <v>212</v>
      </c>
      <c r="D2956" s="11" t="s">
        <v>212</v>
      </c>
      <c r="E2956" s="11" t="n">
        <v>4</v>
      </c>
      <c r="F2956" s="11" t="n">
        <v>4</v>
      </c>
      <c r="G2956" s="11" t="n">
        <v>4</v>
      </c>
      <c r="H2956" s="11" t="s">
        <v>1174</v>
      </c>
      <c r="I2956" s="11" t="s">
        <v>1174</v>
      </c>
    </row>
    <row r="2957" customFormat="false" ht="68" hidden="false" customHeight="true" outlineLevel="0" collapsed="false">
      <c r="A2957" s="11" t="s">
        <v>213</v>
      </c>
      <c r="B2957" s="11" t="s">
        <v>213</v>
      </c>
      <c r="C2957" s="11" t="s">
        <v>213</v>
      </c>
      <c r="D2957" s="11" t="s">
        <v>213</v>
      </c>
      <c r="E2957" s="11" t="n">
        <v>20</v>
      </c>
      <c r="F2957" s="11" t="n">
        <v>20</v>
      </c>
      <c r="G2957" s="11" t="n">
        <v>20</v>
      </c>
      <c r="H2957" s="11" t="s">
        <v>1174</v>
      </c>
      <c r="I2957" s="11" t="s">
        <v>1174</v>
      </c>
    </row>
    <row r="2958" customFormat="false" ht="68" hidden="false" customHeight="true" outlineLevel="0" collapsed="false">
      <c r="A2958" s="11" t="s">
        <v>214</v>
      </c>
      <c r="B2958" s="11" t="s">
        <v>214</v>
      </c>
      <c r="C2958" s="11" t="s">
        <v>214</v>
      </c>
      <c r="D2958" s="11" t="s">
        <v>214</v>
      </c>
      <c r="E2958" s="11" t="s">
        <v>604</v>
      </c>
      <c r="F2958" s="11" t="s">
        <v>604</v>
      </c>
      <c r="G2958" s="11" t="s">
        <v>604</v>
      </c>
      <c r="H2958" s="11" t="s">
        <v>1174</v>
      </c>
      <c r="I2958" s="11" t="s">
        <v>1174</v>
      </c>
    </row>
    <row r="2959" customFormat="false" ht="68" hidden="false" customHeight="true" outlineLevel="0" collapsed="false">
      <c r="A2959" s="11" t="s">
        <v>216</v>
      </c>
      <c r="B2959" s="11" t="s">
        <v>216</v>
      </c>
      <c r="C2959" s="11" t="s">
        <v>216</v>
      </c>
      <c r="D2959" s="11" t="s">
        <v>216</v>
      </c>
      <c r="E2959" s="11" t="n">
        <v>2.06</v>
      </c>
      <c r="F2959" s="11" t="n">
        <v>2.06</v>
      </c>
      <c r="G2959" s="11" t="n">
        <v>2.06</v>
      </c>
      <c r="H2959" s="11" t="s">
        <v>1174</v>
      </c>
      <c r="I2959" s="11" t="s">
        <v>1174</v>
      </c>
    </row>
    <row r="2960" customFormat="false" ht="68" hidden="false" customHeight="true" outlineLevel="0" collapsed="false">
      <c r="A2960" s="11" t="s">
        <v>1145</v>
      </c>
      <c r="B2960" s="11" t="s">
        <v>1145</v>
      </c>
      <c r="C2960" s="11" t="s">
        <v>1145</v>
      </c>
      <c r="D2960" s="11" t="s">
        <v>1145</v>
      </c>
      <c r="E2960" s="11" t="s">
        <v>1146</v>
      </c>
      <c r="F2960" s="11" t="s">
        <v>1146</v>
      </c>
      <c r="G2960" s="11" t="s">
        <v>1146</v>
      </c>
      <c r="H2960" s="11" t="s">
        <v>1174</v>
      </c>
      <c r="I2960" s="11" t="s">
        <v>1174</v>
      </c>
    </row>
    <row r="2961" customFormat="false" ht="68" hidden="false" customHeight="true" outlineLevel="0" collapsed="false">
      <c r="A2961" s="11" t="s">
        <v>219</v>
      </c>
      <c r="B2961" s="11" t="s">
        <v>219</v>
      </c>
      <c r="C2961" s="11" t="s">
        <v>219</v>
      </c>
      <c r="D2961" s="11" t="s">
        <v>219</v>
      </c>
      <c r="E2961" s="11" t="s">
        <v>606</v>
      </c>
      <c r="F2961" s="11" t="s">
        <v>606</v>
      </c>
      <c r="G2961" s="11" t="s">
        <v>606</v>
      </c>
      <c r="H2961" s="11" t="s">
        <v>1174</v>
      </c>
      <c r="I2961" s="11" t="s">
        <v>1174</v>
      </c>
    </row>
    <row r="2962" customFormat="false" ht="68" hidden="false" customHeight="true" outlineLevel="0" collapsed="false">
      <c r="A2962" s="11" t="s">
        <v>221</v>
      </c>
      <c r="B2962" s="11" t="s">
        <v>221</v>
      </c>
      <c r="C2962" s="11" t="s">
        <v>221</v>
      </c>
      <c r="D2962" s="11" t="s">
        <v>221</v>
      </c>
      <c r="E2962" s="11" t="s">
        <v>1173</v>
      </c>
      <c r="F2962" s="11" t="s">
        <v>1173</v>
      </c>
      <c r="G2962" s="11" t="s">
        <v>1173</v>
      </c>
      <c r="H2962" s="11" t="s">
        <v>1174</v>
      </c>
      <c r="I2962" s="11" t="s">
        <v>1174</v>
      </c>
    </row>
    <row r="2963" customFormat="false" ht="68" hidden="false" customHeight="true" outlineLevel="0" collapsed="false">
      <c r="A2963" s="11" t="s">
        <v>222</v>
      </c>
      <c r="B2963" s="11" t="s">
        <v>222</v>
      </c>
      <c r="C2963" s="11" t="s">
        <v>222</v>
      </c>
      <c r="D2963" s="11" t="s">
        <v>222</v>
      </c>
      <c r="E2963" s="11" t="n">
        <v>70</v>
      </c>
      <c r="F2963" s="11" t="n">
        <v>70</v>
      </c>
      <c r="G2963" s="11" t="n">
        <v>70</v>
      </c>
      <c r="H2963" s="11" t="s">
        <v>1174</v>
      </c>
      <c r="I2963" s="11" t="s">
        <v>1174</v>
      </c>
    </row>
    <row r="2964" customFormat="false" ht="68" hidden="false" customHeight="true" outlineLevel="0" collapsed="false">
      <c r="A2964" s="11" t="s">
        <v>223</v>
      </c>
      <c r="B2964" s="11" t="s">
        <v>223</v>
      </c>
      <c r="C2964" s="11" t="s">
        <v>223</v>
      </c>
      <c r="D2964" s="11" t="s">
        <v>223</v>
      </c>
      <c r="E2964" s="11" t="n">
        <v>12.12</v>
      </c>
      <c r="F2964" s="11" t="n">
        <v>12.12</v>
      </c>
      <c r="G2964" s="11" t="n">
        <v>12.12</v>
      </c>
      <c r="H2964" s="11" t="s">
        <v>1174</v>
      </c>
      <c r="I2964" s="11" t="s">
        <v>1174</v>
      </c>
    </row>
    <row r="2965" customFormat="false" ht="68" hidden="false" customHeight="true" outlineLevel="0" collapsed="false">
      <c r="A2965" s="11" t="s">
        <v>224</v>
      </c>
      <c r="B2965" s="11" t="s">
        <v>224</v>
      </c>
      <c r="C2965" s="11" t="s">
        <v>224</v>
      </c>
      <c r="D2965" s="11" t="s">
        <v>224</v>
      </c>
      <c r="E2965" s="11" t="s">
        <v>1175</v>
      </c>
      <c r="F2965" s="11" t="s">
        <v>1175</v>
      </c>
      <c r="G2965" s="11" t="s">
        <v>1175</v>
      </c>
      <c r="H2965" s="11" t="s">
        <v>1174</v>
      </c>
      <c r="I2965" s="11" t="s">
        <v>1174</v>
      </c>
    </row>
    <row r="2966" customFormat="false" ht="68" hidden="false" customHeight="true" outlineLevel="0" collapsed="false">
      <c r="A2966" s="11" t="s">
        <v>226</v>
      </c>
      <c r="B2966" s="11" t="s">
        <v>226</v>
      </c>
      <c r="C2966" s="11" t="s">
        <v>226</v>
      </c>
      <c r="D2966" s="11" t="s">
        <v>226</v>
      </c>
      <c r="E2966" s="11" t="n">
        <v>5.45</v>
      </c>
      <c r="F2966" s="11" t="n">
        <v>5.45</v>
      </c>
      <c r="G2966" s="11" t="n">
        <v>5.45</v>
      </c>
      <c r="H2966" s="11" t="s">
        <v>1174</v>
      </c>
      <c r="I2966" s="11" t="s">
        <v>1174</v>
      </c>
    </row>
    <row r="2967" customFormat="false" ht="68" hidden="false" customHeight="true" outlineLevel="0" collapsed="false">
      <c r="A2967" s="11" t="s">
        <v>227</v>
      </c>
      <c r="B2967" s="11" t="s">
        <v>227</v>
      </c>
      <c r="C2967" s="11" t="s">
        <v>227</v>
      </c>
      <c r="D2967" s="11" t="s">
        <v>227</v>
      </c>
      <c r="E2967" s="11" t="s">
        <v>228</v>
      </c>
      <c r="F2967" s="11" t="s">
        <v>228</v>
      </c>
      <c r="G2967" s="11" t="s">
        <v>228</v>
      </c>
      <c r="H2967" s="11" t="s">
        <v>1174</v>
      </c>
      <c r="I2967" s="11" t="s">
        <v>1174</v>
      </c>
    </row>
    <row r="2968" customFormat="false" ht="68" hidden="false" customHeight="true" outlineLevel="0" collapsed="false">
      <c r="A2968" s="11" t="s">
        <v>229</v>
      </c>
      <c r="B2968" s="11" t="s">
        <v>229</v>
      </c>
      <c r="C2968" s="11" t="s">
        <v>229</v>
      </c>
      <c r="D2968" s="11" t="s">
        <v>229</v>
      </c>
      <c r="E2968" s="11" t="n">
        <v>44</v>
      </c>
      <c r="F2968" s="11" t="n">
        <v>44</v>
      </c>
      <c r="G2968" s="11" t="n">
        <v>44</v>
      </c>
      <c r="H2968" s="11" t="s">
        <v>1174</v>
      </c>
      <c r="I2968" s="11" t="s">
        <v>1174</v>
      </c>
    </row>
    <row r="2969" customFormat="false" ht="68" hidden="false" customHeight="true" outlineLevel="0" collapsed="false">
      <c r="A2969" s="11" t="s">
        <v>230</v>
      </c>
      <c r="B2969" s="11" t="s">
        <v>230</v>
      </c>
      <c r="C2969" s="11" t="s">
        <v>230</v>
      </c>
      <c r="D2969" s="11" t="s">
        <v>230</v>
      </c>
      <c r="E2969" s="11" t="n">
        <v>34.5</v>
      </c>
      <c r="F2969" s="11" t="n">
        <v>34.5</v>
      </c>
      <c r="G2969" s="11" t="n">
        <v>34.5</v>
      </c>
      <c r="H2969" s="11" t="s">
        <v>1174</v>
      </c>
      <c r="I2969" s="11" t="s">
        <v>1174</v>
      </c>
    </row>
    <row r="2970" customFormat="false" ht="68" hidden="false" customHeight="true" outlineLevel="0" collapsed="false">
      <c r="A2970" s="11" t="s">
        <v>231</v>
      </c>
      <c r="B2970" s="11" t="s">
        <v>231</v>
      </c>
      <c r="C2970" s="11" t="s">
        <v>231</v>
      </c>
      <c r="D2970" s="11" t="s">
        <v>231</v>
      </c>
      <c r="E2970" s="11" t="n">
        <v>30</v>
      </c>
      <c r="F2970" s="11" t="n">
        <v>30</v>
      </c>
      <c r="G2970" s="11" t="n">
        <v>30</v>
      </c>
      <c r="H2970" s="11" t="s">
        <v>1174</v>
      </c>
      <c r="I2970" s="11" t="s">
        <v>1174</v>
      </c>
    </row>
    <row r="2971" customFormat="false" ht="68" hidden="false" customHeight="true" outlineLevel="0" collapsed="false">
      <c r="A2971" s="11" t="s">
        <v>232</v>
      </c>
      <c r="B2971" s="11" t="s">
        <v>232</v>
      </c>
      <c r="C2971" s="11" t="s">
        <v>232</v>
      </c>
      <c r="D2971" s="11" t="s">
        <v>232</v>
      </c>
      <c r="E2971" s="11" t="n">
        <v>58</v>
      </c>
      <c r="F2971" s="11" t="n">
        <v>58</v>
      </c>
      <c r="G2971" s="11" t="n">
        <v>58</v>
      </c>
      <c r="H2971" s="11" t="s">
        <v>1174</v>
      </c>
      <c r="I2971" s="11" t="s">
        <v>1174</v>
      </c>
    </row>
    <row r="2972" customFormat="false" ht="68" hidden="false" customHeight="true" outlineLevel="0" collapsed="false">
      <c r="A2972" s="11" t="s">
        <v>233</v>
      </c>
      <c r="B2972" s="11" t="s">
        <v>233</v>
      </c>
      <c r="C2972" s="11" t="s">
        <v>233</v>
      </c>
      <c r="D2972" s="11" t="s">
        <v>233</v>
      </c>
      <c r="E2972" s="11" t="n">
        <v>11.22</v>
      </c>
      <c r="F2972" s="11" t="n">
        <v>11.22</v>
      </c>
      <c r="G2972" s="11" t="n">
        <v>11.22</v>
      </c>
      <c r="H2972" s="11" t="s">
        <v>1174</v>
      </c>
      <c r="I2972" s="11" t="s">
        <v>1174</v>
      </c>
    </row>
    <row r="2973" customFormat="false" ht="68" hidden="false" customHeight="true" outlineLevel="0" collapsed="false">
      <c r="A2973" s="11" t="s">
        <v>234</v>
      </c>
      <c r="B2973" s="11" t="s">
        <v>234</v>
      </c>
      <c r="C2973" s="11" t="s">
        <v>234</v>
      </c>
      <c r="D2973" s="11" t="s">
        <v>234</v>
      </c>
      <c r="E2973" s="11" t="s">
        <v>1176</v>
      </c>
      <c r="F2973" s="11" t="s">
        <v>1176</v>
      </c>
      <c r="G2973" s="11" t="s">
        <v>1176</v>
      </c>
      <c r="H2973" s="11" t="s">
        <v>1174</v>
      </c>
      <c r="I2973" s="11" t="s">
        <v>1174</v>
      </c>
    </row>
    <row r="2974" customFormat="false" ht="68" hidden="false" customHeight="true" outlineLevel="0" collapsed="false">
      <c r="A2974" s="11" t="s">
        <v>236</v>
      </c>
      <c r="B2974" s="11" t="s">
        <v>236</v>
      </c>
      <c r="C2974" s="11" t="s">
        <v>236</v>
      </c>
      <c r="D2974" s="11" t="s">
        <v>236</v>
      </c>
      <c r="E2974" s="11" t="n">
        <v>4.38</v>
      </c>
      <c r="F2974" s="11" t="n">
        <v>4.38</v>
      </c>
      <c r="G2974" s="11" t="n">
        <v>4.38</v>
      </c>
      <c r="H2974" s="11" t="s">
        <v>1174</v>
      </c>
      <c r="I2974" s="11" t="s">
        <v>1174</v>
      </c>
    </row>
    <row r="2975" customFormat="false" ht="68" hidden="false" customHeight="true" outlineLevel="0" collapsed="false">
      <c r="A2975" s="11" t="s">
        <v>237</v>
      </c>
      <c r="B2975" s="11" t="s">
        <v>237</v>
      </c>
      <c r="C2975" s="11" t="s">
        <v>237</v>
      </c>
      <c r="D2975" s="11" t="s">
        <v>237</v>
      </c>
      <c r="E2975" s="11" t="s">
        <v>238</v>
      </c>
      <c r="F2975" s="11" t="s">
        <v>238</v>
      </c>
      <c r="G2975" s="11" t="s">
        <v>238</v>
      </c>
      <c r="H2975" s="11" t="s">
        <v>1174</v>
      </c>
      <c r="I2975" s="11" t="s">
        <v>1174</v>
      </c>
    </row>
    <row r="2976" customFormat="false" ht="68" hidden="false" customHeight="true" outlineLevel="0" collapsed="false">
      <c r="A2976" s="11" t="s">
        <v>239</v>
      </c>
      <c r="B2976" s="11" t="s">
        <v>239</v>
      </c>
      <c r="C2976" s="11" t="s">
        <v>239</v>
      </c>
      <c r="D2976" s="11" t="s">
        <v>239</v>
      </c>
      <c r="E2976" s="11" t="n">
        <v>45</v>
      </c>
      <c r="F2976" s="11" t="n">
        <v>45</v>
      </c>
      <c r="G2976" s="11" t="n">
        <v>45</v>
      </c>
      <c r="H2976" s="11" t="s">
        <v>1174</v>
      </c>
      <c r="I2976" s="11" t="s">
        <v>1174</v>
      </c>
    </row>
    <row r="2977" customFormat="false" ht="68" hidden="false" customHeight="true" outlineLevel="0" collapsed="false">
      <c r="A2977" s="11" t="s">
        <v>240</v>
      </c>
      <c r="B2977" s="11" t="s">
        <v>240</v>
      </c>
      <c r="C2977" s="11" t="s">
        <v>240</v>
      </c>
      <c r="D2977" s="11" t="s">
        <v>240</v>
      </c>
      <c r="E2977" s="11" t="n">
        <v>35.5</v>
      </c>
      <c r="F2977" s="11" t="n">
        <v>35.5</v>
      </c>
      <c r="G2977" s="11" t="n">
        <v>35.5</v>
      </c>
      <c r="H2977" s="11" t="s">
        <v>1174</v>
      </c>
      <c r="I2977" s="11" t="s">
        <v>1174</v>
      </c>
    </row>
    <row r="2978" customFormat="false" ht="68" hidden="false" customHeight="true" outlineLevel="0" collapsed="false">
      <c r="A2978" s="11" t="s">
        <v>241</v>
      </c>
      <c r="B2978" s="11" t="s">
        <v>241</v>
      </c>
      <c r="C2978" s="11" t="s">
        <v>241</v>
      </c>
      <c r="D2978" s="11" t="s">
        <v>241</v>
      </c>
      <c r="E2978" s="11" t="n">
        <v>31</v>
      </c>
      <c r="F2978" s="11" t="n">
        <v>31</v>
      </c>
      <c r="G2978" s="11" t="n">
        <v>31</v>
      </c>
      <c r="H2978" s="11" t="s">
        <v>1174</v>
      </c>
      <c r="I2978" s="11" t="s">
        <v>1174</v>
      </c>
    </row>
    <row r="2979" customFormat="false" ht="68" hidden="false" customHeight="true" outlineLevel="0" collapsed="false">
      <c r="A2979" s="11" t="s">
        <v>242</v>
      </c>
      <c r="B2979" s="11" t="s">
        <v>242</v>
      </c>
      <c r="C2979" s="11" t="s">
        <v>242</v>
      </c>
      <c r="D2979" s="11" t="s">
        <v>242</v>
      </c>
      <c r="E2979" s="11" t="n">
        <v>59</v>
      </c>
      <c r="F2979" s="11" t="n">
        <v>59</v>
      </c>
      <c r="G2979" s="11" t="n">
        <v>59</v>
      </c>
      <c r="H2979" s="11" t="s">
        <v>1174</v>
      </c>
      <c r="I2979" s="11" t="s">
        <v>1174</v>
      </c>
    </row>
    <row r="2980" customFormat="false" ht="68" hidden="false" customHeight="true" outlineLevel="0" collapsed="false">
      <c r="A2980" s="11" t="s">
        <v>243</v>
      </c>
      <c r="B2980" s="11" t="s">
        <v>243</v>
      </c>
      <c r="C2980" s="11" t="s">
        <v>243</v>
      </c>
      <c r="D2980" s="11" t="s">
        <v>243</v>
      </c>
      <c r="E2980" s="11" t="n">
        <v>1</v>
      </c>
      <c r="F2980" s="11" t="n">
        <v>1</v>
      </c>
      <c r="G2980" s="11" t="n">
        <v>1</v>
      </c>
      <c r="H2980" s="11" t="s">
        <v>1174</v>
      </c>
      <c r="I2980" s="11" t="s">
        <v>1174</v>
      </c>
    </row>
    <row r="2981" customFormat="false" ht="68" hidden="false" customHeight="true" outlineLevel="0" collapsed="false">
      <c r="A2981" s="11" t="s">
        <v>244</v>
      </c>
      <c r="B2981" s="11" t="s">
        <v>244</v>
      </c>
      <c r="C2981" s="11" t="s">
        <v>244</v>
      </c>
      <c r="D2981" s="11" t="s">
        <v>244</v>
      </c>
      <c r="E2981" s="11" t="n">
        <v>25</v>
      </c>
      <c r="F2981" s="11" t="n">
        <v>25</v>
      </c>
      <c r="G2981" s="11" t="n">
        <v>25</v>
      </c>
      <c r="H2981" s="11" t="s">
        <v>1174</v>
      </c>
      <c r="I2981" s="11" t="s">
        <v>1174</v>
      </c>
    </row>
    <row r="2982" customFormat="false" ht="68" hidden="false" customHeight="true" outlineLevel="0" collapsed="false">
      <c r="A2982" s="11" t="s">
        <v>1149</v>
      </c>
      <c r="B2982" s="11" t="s">
        <v>1149</v>
      </c>
      <c r="C2982" s="11" t="s">
        <v>1149</v>
      </c>
      <c r="D2982" s="11" t="s">
        <v>1149</v>
      </c>
      <c r="E2982" s="11" t="n">
        <v>2.87</v>
      </c>
      <c r="F2982" s="11" t="n">
        <v>2.87</v>
      </c>
      <c r="G2982" s="11" t="n">
        <v>2.87</v>
      </c>
      <c r="H2982" s="11" t="s">
        <v>1174</v>
      </c>
      <c r="I2982" s="11" t="s">
        <v>1174</v>
      </c>
    </row>
    <row r="2983" customFormat="false" ht="68" hidden="false" customHeight="true" outlineLevel="0" collapsed="false">
      <c r="A2983" s="11" t="s">
        <v>1150</v>
      </c>
      <c r="B2983" s="11" t="s">
        <v>1150</v>
      </c>
      <c r="C2983" s="11" t="s">
        <v>1150</v>
      </c>
      <c r="D2983" s="11" t="s">
        <v>1150</v>
      </c>
      <c r="E2983" s="11" t="n">
        <v>25</v>
      </c>
      <c r="F2983" s="11" t="n">
        <v>25</v>
      </c>
      <c r="G2983" s="11" t="n">
        <v>25</v>
      </c>
      <c r="H2983" s="11" t="s">
        <v>1174</v>
      </c>
      <c r="I2983" s="11" t="s">
        <v>1174</v>
      </c>
    </row>
    <row r="2984" customFormat="false" ht="68" hidden="false" customHeight="true" outlineLevel="0" collapsed="false">
      <c r="A2984" s="11" t="s">
        <v>245</v>
      </c>
      <c r="B2984" s="11" t="s">
        <v>245</v>
      </c>
      <c r="C2984" s="11" t="s">
        <v>245</v>
      </c>
      <c r="D2984" s="11" t="s">
        <v>245</v>
      </c>
      <c r="E2984" s="11" t="s">
        <v>1151</v>
      </c>
      <c r="F2984" s="11" t="s">
        <v>1151</v>
      </c>
      <c r="G2984" s="11" t="s">
        <v>1151</v>
      </c>
      <c r="H2984" s="11" t="s">
        <v>1174</v>
      </c>
      <c r="I2984" s="11" t="s">
        <v>1174</v>
      </c>
    </row>
    <row r="2985" customFormat="false" ht="68" hidden="false" customHeight="true" outlineLevel="0" collapsed="false">
      <c r="A2985" s="11" t="s">
        <v>1152</v>
      </c>
      <c r="B2985" s="11" t="s">
        <v>1152</v>
      </c>
      <c r="C2985" s="11" t="s">
        <v>1152</v>
      </c>
      <c r="D2985" s="11" t="s">
        <v>1152</v>
      </c>
      <c r="E2985" s="11" t="s">
        <v>1153</v>
      </c>
      <c r="F2985" s="11" t="s">
        <v>1153</v>
      </c>
      <c r="G2985" s="11" t="s">
        <v>1153</v>
      </c>
      <c r="H2985" s="11" t="s">
        <v>1174</v>
      </c>
      <c r="I2985" s="11" t="s">
        <v>1174</v>
      </c>
    </row>
    <row r="2986" customFormat="false" ht="58" hidden="false" customHeight="true" outlineLevel="0" collapsed="false">
      <c r="A2986" s="4" t="s">
        <v>1177</v>
      </c>
      <c r="B2986" s="4" t="s">
        <v>1177</v>
      </c>
      <c r="C2986" s="4" t="s">
        <v>1177</v>
      </c>
      <c r="D2986" s="4" t="s">
        <v>1177</v>
      </c>
      <c r="E2986" s="4" t="s">
        <v>1177</v>
      </c>
      <c r="F2986" s="4" t="s">
        <v>1177</v>
      </c>
      <c r="G2986" s="4" t="s">
        <v>1177</v>
      </c>
      <c r="H2986" s="4" t="s">
        <v>1177</v>
      </c>
      <c r="I2986" s="4" t="s">
        <v>1177</v>
      </c>
    </row>
    <row r="2987" customFormat="false" ht="27" hidden="false" customHeight="true" outlineLevel="0" collapsed="false">
      <c r="A2987" s="1"/>
      <c r="B2987" s="1"/>
      <c r="C2987" s="1"/>
      <c r="D2987" s="1"/>
      <c r="E2987" s="1"/>
      <c r="F2987" s="1"/>
      <c r="G2987" s="1"/>
      <c r="H2987" s="1"/>
      <c r="I2987" s="1"/>
    </row>
    <row r="2988" customFormat="false" ht="31" hidden="false" customHeight="true" outlineLevel="0" collapsed="false">
      <c r="A2988" s="10" t="s">
        <v>250</v>
      </c>
      <c r="B2988" s="10" t="s">
        <v>250</v>
      </c>
      <c r="C2988" s="10" t="s">
        <v>250</v>
      </c>
      <c r="D2988" s="10" t="s">
        <v>250</v>
      </c>
      <c r="E2988" s="10" t="s">
        <v>250</v>
      </c>
      <c r="F2988" s="10" t="s">
        <v>250</v>
      </c>
      <c r="G2988" s="10" t="s">
        <v>250</v>
      </c>
      <c r="H2988" s="10" t="s">
        <v>250</v>
      </c>
      <c r="I2988" s="3" t="str">
        <f aca="false">HYPERLINK("#'Главная'!A39","На главную")</f>
        <v>На главную</v>
      </c>
    </row>
    <row r="2989" customFormat="false" ht="34" hidden="false" customHeight="true" outlineLevel="0" collapsed="false">
      <c r="A2989" s="12" t="s">
        <v>251</v>
      </c>
      <c r="B2989" s="12" t="s">
        <v>251</v>
      </c>
      <c r="C2989" s="12" t="s">
        <v>251</v>
      </c>
      <c r="D2989" s="12" t="s">
        <v>252</v>
      </c>
      <c r="E2989" s="12" t="s">
        <v>252</v>
      </c>
      <c r="F2989" s="12" t="s">
        <v>252</v>
      </c>
      <c r="G2989" s="12" t="s">
        <v>253</v>
      </c>
      <c r="H2989" s="12" t="s">
        <v>254</v>
      </c>
      <c r="I2989" s="12" t="s">
        <v>254</v>
      </c>
    </row>
    <row r="2990" customFormat="false" ht="68" hidden="false" customHeight="true" outlineLevel="0" collapsed="false">
      <c r="A2990" s="1" t="s">
        <v>1155</v>
      </c>
      <c r="B2990" s="1" t="s">
        <v>1155</v>
      </c>
      <c r="C2990" s="1" t="s">
        <v>1155</v>
      </c>
      <c r="D2990" s="1" t="s">
        <v>258</v>
      </c>
      <c r="E2990" s="1" t="s">
        <v>258</v>
      </c>
      <c r="F2990" s="1" t="s">
        <v>258</v>
      </c>
      <c r="G2990" s="1" t="s">
        <v>1178</v>
      </c>
      <c r="H2990" s="1" t="s">
        <v>1157</v>
      </c>
      <c r="I2990" s="1" t="s">
        <v>1157</v>
      </c>
    </row>
    <row r="2991" customFormat="false" ht="68" hidden="false" customHeight="true" outlineLevel="0" collapsed="false">
      <c r="A2991" s="1" t="s">
        <v>1155</v>
      </c>
      <c r="B2991" s="1" t="s">
        <v>1155</v>
      </c>
      <c r="C2991" s="1" t="s">
        <v>1155</v>
      </c>
      <c r="D2991" s="1" t="s">
        <v>256</v>
      </c>
      <c r="E2991" s="1" t="s">
        <v>256</v>
      </c>
      <c r="F2991" s="1" t="s">
        <v>256</v>
      </c>
      <c r="G2991" s="1" t="s">
        <v>1179</v>
      </c>
      <c r="H2991" s="1" t="s">
        <v>1157</v>
      </c>
      <c r="I2991" s="1" t="s">
        <v>1157</v>
      </c>
    </row>
    <row r="2992" customFormat="false" ht="68" hidden="false" customHeight="true" outlineLevel="0" collapsed="false">
      <c r="A2992" s="1" t="s">
        <v>1155</v>
      </c>
      <c r="B2992" s="1" t="s">
        <v>1155</v>
      </c>
      <c r="C2992" s="1" t="s">
        <v>1155</v>
      </c>
      <c r="D2992" s="1" t="s">
        <v>260</v>
      </c>
      <c r="E2992" s="1" t="s">
        <v>260</v>
      </c>
      <c r="F2992" s="1" t="s">
        <v>260</v>
      </c>
      <c r="G2992" s="1" t="s">
        <v>1180</v>
      </c>
      <c r="H2992" s="1" t="s">
        <v>1157</v>
      </c>
      <c r="I2992" s="1" t="s">
        <v>1157</v>
      </c>
    </row>
    <row r="2993" customFormat="false" ht="68" hidden="false" customHeight="true" outlineLevel="0" collapsed="false">
      <c r="A2993" s="1" t="s">
        <v>1160</v>
      </c>
      <c r="B2993" s="1" t="s">
        <v>1160</v>
      </c>
      <c r="C2993" s="1" t="s">
        <v>1160</v>
      </c>
      <c r="D2993" s="1" t="s">
        <v>258</v>
      </c>
      <c r="E2993" s="1" t="s">
        <v>258</v>
      </c>
      <c r="F2993" s="1" t="s">
        <v>258</v>
      </c>
      <c r="G2993" s="1" t="s">
        <v>1181</v>
      </c>
      <c r="H2993" s="1" t="s">
        <v>1157</v>
      </c>
      <c r="I2993" s="1" t="s">
        <v>1157</v>
      </c>
    </row>
    <row r="2994" customFormat="false" ht="68" hidden="false" customHeight="true" outlineLevel="0" collapsed="false">
      <c r="A2994" s="1" t="s">
        <v>1160</v>
      </c>
      <c r="B2994" s="1" t="s">
        <v>1160</v>
      </c>
      <c r="C2994" s="1" t="s">
        <v>1160</v>
      </c>
      <c r="D2994" s="1" t="s">
        <v>256</v>
      </c>
      <c r="E2994" s="1" t="s">
        <v>256</v>
      </c>
      <c r="F2994" s="1" t="s">
        <v>256</v>
      </c>
      <c r="G2994" s="1" t="s">
        <v>1182</v>
      </c>
      <c r="H2994" s="1" t="s">
        <v>1157</v>
      </c>
      <c r="I2994" s="1" t="s">
        <v>1157</v>
      </c>
    </row>
    <row r="2995" customFormat="false" ht="68" hidden="false" customHeight="true" outlineLevel="0" collapsed="false">
      <c r="A2995" s="1" t="s">
        <v>1160</v>
      </c>
      <c r="B2995" s="1" t="s">
        <v>1160</v>
      </c>
      <c r="C2995" s="1" t="s">
        <v>1160</v>
      </c>
      <c r="D2995" s="1" t="s">
        <v>260</v>
      </c>
      <c r="E2995" s="1" t="s">
        <v>260</v>
      </c>
      <c r="F2995" s="1" t="s">
        <v>260</v>
      </c>
      <c r="G2995" s="1" t="s">
        <v>1183</v>
      </c>
      <c r="H2995" s="1" t="s">
        <v>1157</v>
      </c>
      <c r="I2995" s="1" t="s">
        <v>1157</v>
      </c>
    </row>
    <row r="2996" customFormat="false" ht="68" hidden="false" customHeight="true" outlineLevel="0" collapsed="false">
      <c r="A2996" s="1" t="s">
        <v>1164</v>
      </c>
      <c r="B2996" s="1" t="s">
        <v>1164</v>
      </c>
      <c r="C2996" s="1" t="s">
        <v>1164</v>
      </c>
      <c r="D2996" s="1" t="s">
        <v>292</v>
      </c>
      <c r="E2996" s="1" t="s">
        <v>292</v>
      </c>
      <c r="F2996" s="1" t="s">
        <v>292</v>
      </c>
      <c r="G2996" s="1" t="s">
        <v>1184</v>
      </c>
      <c r="H2996" s="1" t="s">
        <v>1157</v>
      </c>
      <c r="I2996" s="1" t="s">
        <v>1157</v>
      </c>
    </row>
    <row r="2997" customFormat="false" ht="68" hidden="false" customHeight="true" outlineLevel="0" collapsed="false">
      <c r="A2997" s="1" t="s">
        <v>1164</v>
      </c>
      <c r="B2997" s="1" t="s">
        <v>1164</v>
      </c>
      <c r="C2997" s="1" t="s">
        <v>1164</v>
      </c>
      <c r="D2997" s="1" t="s">
        <v>256</v>
      </c>
      <c r="E2997" s="1" t="s">
        <v>256</v>
      </c>
      <c r="F2997" s="1" t="s">
        <v>256</v>
      </c>
      <c r="G2997" s="1" t="s">
        <v>1185</v>
      </c>
      <c r="H2997" s="1" t="s">
        <v>1157</v>
      </c>
      <c r="I2997" s="1" t="s">
        <v>1157</v>
      </c>
    </row>
    <row r="2998" customFormat="false" ht="68" hidden="false" customHeight="true" outlineLevel="0" collapsed="false">
      <c r="A2998" s="1" t="s">
        <v>1164</v>
      </c>
      <c r="B2998" s="1" t="s">
        <v>1164</v>
      </c>
      <c r="C2998" s="1" t="s">
        <v>1164</v>
      </c>
      <c r="D2998" s="1" t="s">
        <v>294</v>
      </c>
      <c r="E2998" s="1" t="s">
        <v>294</v>
      </c>
      <c r="F2998" s="1" t="s">
        <v>294</v>
      </c>
      <c r="G2998" s="1" t="s">
        <v>1186</v>
      </c>
      <c r="H2998" s="1" t="s">
        <v>1157</v>
      </c>
      <c r="I2998" s="1" t="s">
        <v>1157</v>
      </c>
    </row>
    <row r="2999" customFormat="false" ht="68" hidden="false" customHeight="true" outlineLevel="0" collapsed="false">
      <c r="A2999" s="1" t="s">
        <v>1168</v>
      </c>
      <c r="B2999" s="1" t="s">
        <v>1168</v>
      </c>
      <c r="C2999" s="1" t="s">
        <v>1168</v>
      </c>
      <c r="D2999" s="1" t="s">
        <v>258</v>
      </c>
      <c r="E2999" s="1" t="s">
        <v>258</v>
      </c>
      <c r="F2999" s="1" t="s">
        <v>258</v>
      </c>
      <c r="G2999" s="1" t="s">
        <v>1187</v>
      </c>
      <c r="H2999" s="1" t="s">
        <v>1157</v>
      </c>
      <c r="I2999" s="1" t="s">
        <v>1157</v>
      </c>
    </row>
    <row r="3000" customFormat="false" ht="68" hidden="false" customHeight="true" outlineLevel="0" collapsed="false">
      <c r="A3000" s="1" t="s">
        <v>1168</v>
      </c>
      <c r="B3000" s="1" t="s">
        <v>1168</v>
      </c>
      <c r="C3000" s="1" t="s">
        <v>1168</v>
      </c>
      <c r="D3000" s="1" t="s">
        <v>256</v>
      </c>
      <c r="E3000" s="1" t="s">
        <v>256</v>
      </c>
      <c r="F3000" s="1" t="s">
        <v>256</v>
      </c>
      <c r="G3000" s="1" t="s">
        <v>1188</v>
      </c>
      <c r="H3000" s="1" t="s">
        <v>1157</v>
      </c>
      <c r="I3000" s="1" t="s">
        <v>1157</v>
      </c>
    </row>
    <row r="3001" customFormat="false" ht="68" hidden="false" customHeight="true" outlineLevel="0" collapsed="false">
      <c r="A3001" s="1" t="s">
        <v>1168</v>
      </c>
      <c r="B3001" s="1" t="s">
        <v>1168</v>
      </c>
      <c r="C3001" s="1" t="s">
        <v>1168</v>
      </c>
      <c r="D3001" s="1" t="s">
        <v>260</v>
      </c>
      <c r="E3001" s="1" t="s">
        <v>260</v>
      </c>
      <c r="F3001" s="1" t="s">
        <v>260</v>
      </c>
      <c r="G3001" s="1" t="s">
        <v>1189</v>
      </c>
      <c r="H3001" s="1" t="s">
        <v>1157</v>
      </c>
      <c r="I3001" s="1" t="s">
        <v>1157</v>
      </c>
    </row>
    <row r="3002" customFormat="false" ht="27" hidden="false" customHeight="true" outlineLevel="0" collapsed="false">
      <c r="A3002" s="1"/>
      <c r="B3002" s="1"/>
      <c r="C3002" s="1"/>
      <c r="D3002" s="1"/>
      <c r="E3002" s="1"/>
      <c r="F3002" s="1"/>
      <c r="G3002" s="1"/>
      <c r="H3002" s="1"/>
      <c r="I3002" s="1"/>
    </row>
    <row r="3003" customFormat="false" ht="31" hidden="false" customHeight="true" outlineLevel="0" collapsed="false">
      <c r="A3003" s="10" t="s">
        <v>304</v>
      </c>
      <c r="B3003" s="10" t="s">
        <v>304</v>
      </c>
      <c r="C3003" s="10" t="s">
        <v>304</v>
      </c>
      <c r="D3003" s="10" t="s">
        <v>304</v>
      </c>
      <c r="E3003" s="10" t="s">
        <v>304</v>
      </c>
      <c r="F3003" s="10" t="s">
        <v>304</v>
      </c>
      <c r="G3003" s="10" t="s">
        <v>304</v>
      </c>
      <c r="H3003" s="10" t="s">
        <v>304</v>
      </c>
      <c r="I3003" s="1"/>
    </row>
    <row r="3004" customFormat="false" ht="28" hidden="false" customHeight="true" outlineLevel="0" collapsed="false">
      <c r="A3004" s="4" t="s">
        <v>305</v>
      </c>
      <c r="B3004" s="4" t="s">
        <v>305</v>
      </c>
      <c r="C3004" s="4" t="s">
        <v>305</v>
      </c>
      <c r="D3004" s="4" t="s">
        <v>305</v>
      </c>
      <c r="E3004" s="4" t="s">
        <v>305</v>
      </c>
      <c r="F3004" s="4" t="s">
        <v>305</v>
      </c>
      <c r="G3004" s="4" t="s">
        <v>305</v>
      </c>
      <c r="H3004" s="4" t="s">
        <v>305</v>
      </c>
      <c r="I3004" s="4" t="s">
        <v>305</v>
      </c>
    </row>
    <row r="3005" customFormat="false" ht="27" hidden="false" customHeight="true" outlineLevel="0" collapsed="false">
      <c r="A3005" s="1"/>
      <c r="B3005" s="1"/>
      <c r="C3005" s="1"/>
      <c r="D3005" s="1"/>
      <c r="E3005" s="1"/>
      <c r="F3005" s="1"/>
      <c r="G3005" s="1"/>
      <c r="H3005" s="1"/>
      <c r="I3005" s="1"/>
    </row>
    <row r="3006" customFormat="false" ht="27" hidden="false" customHeight="true" outlineLevel="0" collapsed="false">
      <c r="A3006" s="1"/>
      <c r="B3006" s="1"/>
      <c r="C3006" s="1"/>
      <c r="D3006" s="1"/>
      <c r="E3006" s="1"/>
      <c r="F3006" s="1"/>
      <c r="G3006" s="1"/>
      <c r="H3006" s="1"/>
      <c r="I3006" s="1"/>
    </row>
    <row r="3007" customFormat="false" ht="27" hidden="false" customHeight="true" outlineLevel="0" collapsed="false">
      <c r="A3007" s="1"/>
      <c r="B3007" s="1"/>
      <c r="C3007" s="1"/>
      <c r="D3007" s="1"/>
      <c r="E3007" s="1"/>
      <c r="F3007" s="1"/>
      <c r="G3007" s="1"/>
      <c r="H3007" s="1"/>
      <c r="I3007" s="1"/>
    </row>
    <row r="3008" customFormat="false" ht="35" hidden="false" customHeight="true" outlineLevel="0" collapsed="false">
      <c r="A3008" s="2" t="s">
        <v>1190</v>
      </c>
      <c r="B3008" s="2" t="s">
        <v>1190</v>
      </c>
      <c r="C3008" s="2" t="s">
        <v>1190</v>
      </c>
      <c r="D3008" s="2" t="s">
        <v>1190</v>
      </c>
      <c r="E3008" s="2" t="s">
        <v>1190</v>
      </c>
      <c r="F3008" s="2" t="s">
        <v>1190</v>
      </c>
      <c r="G3008" s="2" t="s">
        <v>1190</v>
      </c>
      <c r="H3008" s="2" t="s">
        <v>1190</v>
      </c>
      <c r="I3008" s="3" t="str">
        <f aca="false">HYPERLINK("#'Главная'!A40","На главную")</f>
        <v>На главную</v>
      </c>
    </row>
    <row r="3009" customFormat="false" ht="42" hidden="false" customHeight="true" outlineLevel="0" collapsed="false">
      <c r="A3009" s="4" t="s">
        <v>1141</v>
      </c>
      <c r="B3009" s="4" t="s">
        <v>1141</v>
      </c>
      <c r="C3009" s="4" t="s">
        <v>1141</v>
      </c>
      <c r="D3009" s="4" t="s">
        <v>1141</v>
      </c>
      <c r="E3009" s="4" t="s">
        <v>1141</v>
      </c>
      <c r="F3009" s="4" t="s">
        <v>1141</v>
      </c>
      <c r="G3009" s="4" t="s">
        <v>1141</v>
      </c>
      <c r="H3009" s="4" t="s">
        <v>1141</v>
      </c>
      <c r="I3009" s="4" t="s">
        <v>1141</v>
      </c>
    </row>
    <row r="3010" customFormat="false" ht="27" hidden="false" customHeight="true" outlineLevel="0" collapsed="false">
      <c r="A3010" s="3" t="str">
        <f aca="false">HYPERLINK("#'Главная'!A40","Список моделей")</f>
        <v>Список моделей</v>
      </c>
      <c r="B3010" s="1"/>
      <c r="C3010" s="3" t="str">
        <f aca="false">HYPERLINK("#'Данные моделей'!A3011","Характеристики")</f>
        <v>Характеристики</v>
      </c>
      <c r="D3010" s="1"/>
      <c r="E3010" s="1"/>
      <c r="F3010" s="3" t="str">
        <f aca="false">HYPERLINK("#'Данные моделей'!A3049","Рабочие точки")</f>
        <v>Рабочие точки</v>
      </c>
      <c r="G3010" s="1"/>
      <c r="H3010" s="3" t="str">
        <f aca="false">HYPERLINK("#'Данные моделей'!A3064","Карты")</f>
        <v>Карты</v>
      </c>
      <c r="I3010" s="1"/>
    </row>
    <row r="3011" customFormat="false" ht="31" hidden="false" customHeight="true" outlineLevel="0" collapsed="false">
      <c r="A3011" s="10" t="s">
        <v>9</v>
      </c>
      <c r="B3011" s="10" t="s">
        <v>9</v>
      </c>
      <c r="C3011" s="10" t="s">
        <v>9</v>
      </c>
      <c r="D3011" s="10" t="s">
        <v>9</v>
      </c>
      <c r="E3011" s="10" t="s">
        <v>9</v>
      </c>
      <c r="F3011" s="10" t="s">
        <v>9</v>
      </c>
      <c r="G3011" s="10" t="s">
        <v>9</v>
      </c>
      <c r="H3011" s="10" t="s">
        <v>9</v>
      </c>
      <c r="I3011" s="1"/>
    </row>
    <row r="3012" customFormat="false" ht="28" hidden="false" customHeight="true" outlineLevel="0" collapsed="false">
      <c r="A3012" s="11" t="s">
        <v>207</v>
      </c>
      <c r="B3012" s="11" t="s">
        <v>207</v>
      </c>
      <c r="C3012" s="11" t="s">
        <v>207</v>
      </c>
      <c r="D3012" s="11" t="s">
        <v>207</v>
      </c>
      <c r="E3012" s="11" t="s">
        <v>1142</v>
      </c>
      <c r="F3012" s="11" t="s">
        <v>1142</v>
      </c>
      <c r="G3012" s="11" t="s">
        <v>1142</v>
      </c>
      <c r="H3012" s="11"/>
      <c r="I3012" s="11"/>
    </row>
    <row r="3013" customFormat="false" ht="28" hidden="false" customHeight="true" outlineLevel="0" collapsed="false">
      <c r="A3013" s="11" t="s">
        <v>8</v>
      </c>
      <c r="B3013" s="11" t="s">
        <v>8</v>
      </c>
      <c r="C3013" s="11" t="s">
        <v>8</v>
      </c>
      <c r="D3013" s="11" t="s">
        <v>8</v>
      </c>
      <c r="E3013" s="11" t="s">
        <v>16</v>
      </c>
      <c r="F3013" s="11" t="s">
        <v>16</v>
      </c>
      <c r="G3013" s="11" t="s">
        <v>16</v>
      </c>
      <c r="H3013" s="11"/>
      <c r="I3013" s="11"/>
    </row>
    <row r="3014" customFormat="false" ht="28" hidden="false" customHeight="true" outlineLevel="0" collapsed="false">
      <c r="A3014" s="11" t="s">
        <v>209</v>
      </c>
      <c r="B3014" s="11" t="s">
        <v>209</v>
      </c>
      <c r="C3014" s="11" t="s">
        <v>209</v>
      </c>
      <c r="D3014" s="11" t="s">
        <v>209</v>
      </c>
      <c r="E3014" s="11" t="s">
        <v>1191</v>
      </c>
      <c r="F3014" s="11" t="s">
        <v>1191</v>
      </c>
      <c r="G3014" s="11" t="s">
        <v>1191</v>
      </c>
      <c r="H3014" s="11"/>
      <c r="I3014" s="11"/>
    </row>
    <row r="3015" customFormat="false" ht="28" hidden="false" customHeight="true" outlineLevel="0" collapsed="false">
      <c r="A3015" s="11" t="s">
        <v>211</v>
      </c>
      <c r="B3015" s="11" t="s">
        <v>211</v>
      </c>
      <c r="C3015" s="11" t="s">
        <v>211</v>
      </c>
      <c r="D3015" s="11" t="s">
        <v>211</v>
      </c>
      <c r="E3015" s="11" t="n">
        <v>75</v>
      </c>
      <c r="F3015" s="11" t="n">
        <v>75</v>
      </c>
      <c r="G3015" s="11" t="n">
        <v>75</v>
      </c>
      <c r="H3015" s="11"/>
      <c r="I3015" s="11"/>
    </row>
    <row r="3016" customFormat="false" ht="68" hidden="false" customHeight="true" outlineLevel="0" collapsed="false">
      <c r="A3016" s="11" t="s">
        <v>8</v>
      </c>
      <c r="B3016" s="11" t="s">
        <v>8</v>
      </c>
      <c r="C3016" s="11" t="s">
        <v>8</v>
      </c>
      <c r="D3016" s="11" t="s">
        <v>8</v>
      </c>
      <c r="E3016" s="11" t="s">
        <v>16</v>
      </c>
      <c r="F3016" s="11" t="s">
        <v>16</v>
      </c>
      <c r="G3016" s="11" t="s">
        <v>16</v>
      </c>
      <c r="H3016" s="11" t="s">
        <v>1192</v>
      </c>
      <c r="I3016" s="11" t="s">
        <v>1192</v>
      </c>
    </row>
    <row r="3017" customFormat="false" ht="68" hidden="false" customHeight="true" outlineLevel="0" collapsed="false">
      <c r="A3017" s="11" t="s">
        <v>212</v>
      </c>
      <c r="B3017" s="11" t="s">
        <v>212</v>
      </c>
      <c r="C3017" s="11" t="s">
        <v>212</v>
      </c>
      <c r="D3017" s="11" t="s">
        <v>212</v>
      </c>
      <c r="E3017" s="11" t="n">
        <v>5.5</v>
      </c>
      <c r="F3017" s="11" t="n">
        <v>5.5</v>
      </c>
      <c r="G3017" s="11" t="n">
        <v>5.5</v>
      </c>
      <c r="H3017" s="11" t="s">
        <v>1192</v>
      </c>
      <c r="I3017" s="11" t="s">
        <v>1192</v>
      </c>
    </row>
    <row r="3018" customFormat="false" ht="68" hidden="false" customHeight="true" outlineLevel="0" collapsed="false">
      <c r="A3018" s="11" t="s">
        <v>213</v>
      </c>
      <c r="B3018" s="11" t="s">
        <v>213</v>
      </c>
      <c r="C3018" s="11" t="s">
        <v>213</v>
      </c>
      <c r="D3018" s="11" t="s">
        <v>213</v>
      </c>
      <c r="E3018" s="11" t="n">
        <v>25</v>
      </c>
      <c r="F3018" s="11" t="n">
        <v>25</v>
      </c>
      <c r="G3018" s="11" t="n">
        <v>25</v>
      </c>
      <c r="H3018" s="11" t="s">
        <v>1192</v>
      </c>
      <c r="I3018" s="11" t="s">
        <v>1192</v>
      </c>
    </row>
    <row r="3019" customFormat="false" ht="68" hidden="false" customHeight="true" outlineLevel="0" collapsed="false">
      <c r="A3019" s="11" t="s">
        <v>214</v>
      </c>
      <c r="B3019" s="11" t="s">
        <v>214</v>
      </c>
      <c r="C3019" s="11" t="s">
        <v>214</v>
      </c>
      <c r="D3019" s="11" t="s">
        <v>214</v>
      </c>
      <c r="E3019" s="11" t="s">
        <v>604</v>
      </c>
      <c r="F3019" s="11" t="s">
        <v>604</v>
      </c>
      <c r="G3019" s="11" t="s">
        <v>604</v>
      </c>
      <c r="H3019" s="11" t="s">
        <v>1192</v>
      </c>
      <c r="I3019" s="11" t="s">
        <v>1192</v>
      </c>
    </row>
    <row r="3020" customFormat="false" ht="68" hidden="false" customHeight="true" outlineLevel="0" collapsed="false">
      <c r="A3020" s="11" t="s">
        <v>216</v>
      </c>
      <c r="B3020" s="11" t="s">
        <v>216</v>
      </c>
      <c r="C3020" s="11" t="s">
        <v>216</v>
      </c>
      <c r="D3020" s="11" t="s">
        <v>216</v>
      </c>
      <c r="E3020" s="11" t="n">
        <v>2.75</v>
      </c>
      <c r="F3020" s="11" t="n">
        <v>2.75</v>
      </c>
      <c r="G3020" s="11" t="n">
        <v>2.75</v>
      </c>
      <c r="H3020" s="11" t="s">
        <v>1192</v>
      </c>
      <c r="I3020" s="11" t="s">
        <v>1192</v>
      </c>
    </row>
    <row r="3021" customFormat="false" ht="68" hidden="false" customHeight="true" outlineLevel="0" collapsed="false">
      <c r="A3021" s="11" t="s">
        <v>1145</v>
      </c>
      <c r="B3021" s="11" t="s">
        <v>1145</v>
      </c>
      <c r="C3021" s="11" t="s">
        <v>1145</v>
      </c>
      <c r="D3021" s="11" t="s">
        <v>1145</v>
      </c>
      <c r="E3021" s="11" t="s">
        <v>1146</v>
      </c>
      <c r="F3021" s="11" t="s">
        <v>1146</v>
      </c>
      <c r="G3021" s="11" t="s">
        <v>1146</v>
      </c>
      <c r="H3021" s="11" t="s">
        <v>1192</v>
      </c>
      <c r="I3021" s="11" t="s">
        <v>1192</v>
      </c>
    </row>
    <row r="3022" customFormat="false" ht="68" hidden="false" customHeight="true" outlineLevel="0" collapsed="false">
      <c r="A3022" s="11" t="s">
        <v>219</v>
      </c>
      <c r="B3022" s="11" t="s">
        <v>219</v>
      </c>
      <c r="C3022" s="11" t="s">
        <v>219</v>
      </c>
      <c r="D3022" s="11" t="s">
        <v>219</v>
      </c>
      <c r="E3022" s="11" t="s">
        <v>606</v>
      </c>
      <c r="F3022" s="11" t="s">
        <v>606</v>
      </c>
      <c r="G3022" s="11" t="s">
        <v>606</v>
      </c>
      <c r="H3022" s="11" t="s">
        <v>1192</v>
      </c>
      <c r="I3022" s="11" t="s">
        <v>1192</v>
      </c>
    </row>
    <row r="3023" customFormat="false" ht="68" hidden="false" customHeight="true" outlineLevel="0" collapsed="false">
      <c r="A3023" s="11" t="s">
        <v>221</v>
      </c>
      <c r="B3023" s="11" t="s">
        <v>221</v>
      </c>
      <c r="C3023" s="11" t="s">
        <v>221</v>
      </c>
      <c r="D3023" s="11" t="s">
        <v>221</v>
      </c>
      <c r="E3023" s="11" t="s">
        <v>1191</v>
      </c>
      <c r="F3023" s="11" t="s">
        <v>1191</v>
      </c>
      <c r="G3023" s="11" t="s">
        <v>1191</v>
      </c>
      <c r="H3023" s="11" t="s">
        <v>1192</v>
      </c>
      <c r="I3023" s="11" t="s">
        <v>1192</v>
      </c>
    </row>
    <row r="3024" customFormat="false" ht="68" hidden="false" customHeight="true" outlineLevel="0" collapsed="false">
      <c r="A3024" s="11" t="s">
        <v>222</v>
      </c>
      <c r="B3024" s="11" t="s">
        <v>222</v>
      </c>
      <c r="C3024" s="11" t="s">
        <v>222</v>
      </c>
      <c r="D3024" s="11" t="s">
        <v>222</v>
      </c>
      <c r="E3024" s="11" t="n">
        <v>75</v>
      </c>
      <c r="F3024" s="11" t="n">
        <v>75</v>
      </c>
      <c r="G3024" s="11" t="n">
        <v>75</v>
      </c>
      <c r="H3024" s="11" t="s">
        <v>1192</v>
      </c>
      <c r="I3024" s="11" t="s">
        <v>1192</v>
      </c>
    </row>
    <row r="3025" customFormat="false" ht="68" hidden="false" customHeight="true" outlineLevel="0" collapsed="false">
      <c r="A3025" s="11" t="s">
        <v>223</v>
      </c>
      <c r="B3025" s="11" t="s">
        <v>223</v>
      </c>
      <c r="C3025" s="11" t="s">
        <v>223</v>
      </c>
      <c r="D3025" s="11" t="s">
        <v>223</v>
      </c>
      <c r="E3025" s="11" t="n">
        <v>16.37</v>
      </c>
      <c r="F3025" s="11" t="n">
        <v>16.37</v>
      </c>
      <c r="G3025" s="11" t="n">
        <v>16.37</v>
      </c>
      <c r="H3025" s="11" t="s">
        <v>1192</v>
      </c>
      <c r="I3025" s="11" t="s">
        <v>1192</v>
      </c>
    </row>
    <row r="3026" customFormat="false" ht="68" hidden="false" customHeight="true" outlineLevel="0" collapsed="false">
      <c r="A3026" s="11" t="s">
        <v>224</v>
      </c>
      <c r="B3026" s="11" t="s">
        <v>224</v>
      </c>
      <c r="C3026" s="11" t="s">
        <v>224</v>
      </c>
      <c r="D3026" s="11" t="s">
        <v>224</v>
      </c>
      <c r="E3026" s="11" t="s">
        <v>1193</v>
      </c>
      <c r="F3026" s="11" t="s">
        <v>1193</v>
      </c>
      <c r="G3026" s="11" t="s">
        <v>1193</v>
      </c>
      <c r="H3026" s="11" t="s">
        <v>1192</v>
      </c>
      <c r="I3026" s="11" t="s">
        <v>1192</v>
      </c>
    </row>
    <row r="3027" customFormat="false" ht="68" hidden="false" customHeight="true" outlineLevel="0" collapsed="false">
      <c r="A3027" s="11" t="s">
        <v>226</v>
      </c>
      <c r="B3027" s="11" t="s">
        <v>226</v>
      </c>
      <c r="C3027" s="11" t="s">
        <v>226</v>
      </c>
      <c r="D3027" s="11" t="s">
        <v>226</v>
      </c>
      <c r="E3027" s="11" t="n">
        <v>5.41</v>
      </c>
      <c r="F3027" s="11" t="n">
        <v>5.41</v>
      </c>
      <c r="G3027" s="11" t="n">
        <v>5.41</v>
      </c>
      <c r="H3027" s="11" t="s">
        <v>1192</v>
      </c>
      <c r="I3027" s="11" t="s">
        <v>1192</v>
      </c>
    </row>
    <row r="3028" customFormat="false" ht="68" hidden="false" customHeight="true" outlineLevel="0" collapsed="false">
      <c r="A3028" s="11" t="s">
        <v>227</v>
      </c>
      <c r="B3028" s="11" t="s">
        <v>227</v>
      </c>
      <c r="C3028" s="11" t="s">
        <v>227</v>
      </c>
      <c r="D3028" s="11" t="s">
        <v>227</v>
      </c>
      <c r="E3028" s="11" t="s">
        <v>228</v>
      </c>
      <c r="F3028" s="11" t="s">
        <v>228</v>
      </c>
      <c r="G3028" s="11" t="s">
        <v>228</v>
      </c>
      <c r="H3028" s="11" t="s">
        <v>1192</v>
      </c>
      <c r="I3028" s="11" t="s">
        <v>1192</v>
      </c>
    </row>
    <row r="3029" customFormat="false" ht="68" hidden="false" customHeight="true" outlineLevel="0" collapsed="false">
      <c r="A3029" s="11" t="s">
        <v>229</v>
      </c>
      <c r="B3029" s="11" t="s">
        <v>229</v>
      </c>
      <c r="C3029" s="11" t="s">
        <v>229</v>
      </c>
      <c r="D3029" s="11" t="s">
        <v>229</v>
      </c>
      <c r="E3029" s="11" t="n">
        <v>44</v>
      </c>
      <c r="F3029" s="11" t="n">
        <v>44</v>
      </c>
      <c r="G3029" s="11" t="n">
        <v>44</v>
      </c>
      <c r="H3029" s="11" t="s">
        <v>1192</v>
      </c>
      <c r="I3029" s="11" t="s">
        <v>1192</v>
      </c>
    </row>
    <row r="3030" customFormat="false" ht="68" hidden="false" customHeight="true" outlineLevel="0" collapsed="false">
      <c r="A3030" s="11" t="s">
        <v>230</v>
      </c>
      <c r="B3030" s="11" t="s">
        <v>230</v>
      </c>
      <c r="C3030" s="11" t="s">
        <v>230</v>
      </c>
      <c r="D3030" s="11" t="s">
        <v>230</v>
      </c>
      <c r="E3030" s="11" t="n">
        <v>34.5</v>
      </c>
      <c r="F3030" s="11" t="n">
        <v>34.5</v>
      </c>
      <c r="G3030" s="11" t="n">
        <v>34.5</v>
      </c>
      <c r="H3030" s="11" t="s">
        <v>1192</v>
      </c>
      <c r="I3030" s="11" t="s">
        <v>1192</v>
      </c>
    </row>
    <row r="3031" customFormat="false" ht="68" hidden="false" customHeight="true" outlineLevel="0" collapsed="false">
      <c r="A3031" s="11" t="s">
        <v>231</v>
      </c>
      <c r="B3031" s="11" t="s">
        <v>231</v>
      </c>
      <c r="C3031" s="11" t="s">
        <v>231</v>
      </c>
      <c r="D3031" s="11" t="s">
        <v>231</v>
      </c>
      <c r="E3031" s="11" t="n">
        <v>30</v>
      </c>
      <c r="F3031" s="11" t="n">
        <v>30</v>
      </c>
      <c r="G3031" s="11" t="n">
        <v>30</v>
      </c>
      <c r="H3031" s="11" t="s">
        <v>1192</v>
      </c>
      <c r="I3031" s="11" t="s">
        <v>1192</v>
      </c>
    </row>
    <row r="3032" customFormat="false" ht="68" hidden="false" customHeight="true" outlineLevel="0" collapsed="false">
      <c r="A3032" s="11" t="s">
        <v>232</v>
      </c>
      <c r="B3032" s="11" t="s">
        <v>232</v>
      </c>
      <c r="C3032" s="11" t="s">
        <v>232</v>
      </c>
      <c r="D3032" s="11" t="s">
        <v>232</v>
      </c>
      <c r="E3032" s="11" t="n">
        <v>58</v>
      </c>
      <c r="F3032" s="11" t="n">
        <v>58</v>
      </c>
      <c r="G3032" s="11" t="n">
        <v>58</v>
      </c>
      <c r="H3032" s="11" t="s">
        <v>1192</v>
      </c>
      <c r="I3032" s="11" t="s">
        <v>1192</v>
      </c>
    </row>
    <row r="3033" customFormat="false" ht="68" hidden="false" customHeight="true" outlineLevel="0" collapsed="false">
      <c r="A3033" s="11" t="s">
        <v>233</v>
      </c>
      <c r="B3033" s="11" t="s">
        <v>233</v>
      </c>
      <c r="C3033" s="11" t="s">
        <v>233</v>
      </c>
      <c r="D3033" s="11" t="s">
        <v>233</v>
      </c>
      <c r="E3033" s="11" t="n">
        <v>15.16</v>
      </c>
      <c r="F3033" s="11" t="n">
        <v>15.16</v>
      </c>
      <c r="G3033" s="11" t="n">
        <v>15.16</v>
      </c>
      <c r="H3033" s="11" t="s">
        <v>1192</v>
      </c>
      <c r="I3033" s="11" t="s">
        <v>1192</v>
      </c>
    </row>
    <row r="3034" customFormat="false" ht="68" hidden="false" customHeight="true" outlineLevel="0" collapsed="false">
      <c r="A3034" s="11" t="s">
        <v>234</v>
      </c>
      <c r="B3034" s="11" t="s">
        <v>234</v>
      </c>
      <c r="C3034" s="11" t="s">
        <v>234</v>
      </c>
      <c r="D3034" s="11" t="s">
        <v>234</v>
      </c>
      <c r="E3034" s="11" t="s">
        <v>1194</v>
      </c>
      <c r="F3034" s="11" t="s">
        <v>1194</v>
      </c>
      <c r="G3034" s="11" t="s">
        <v>1194</v>
      </c>
      <c r="H3034" s="11" t="s">
        <v>1192</v>
      </c>
      <c r="I3034" s="11" t="s">
        <v>1192</v>
      </c>
    </row>
    <row r="3035" customFormat="false" ht="68" hidden="false" customHeight="true" outlineLevel="0" collapsed="false">
      <c r="A3035" s="11" t="s">
        <v>236</v>
      </c>
      <c r="B3035" s="11" t="s">
        <v>236</v>
      </c>
      <c r="C3035" s="11" t="s">
        <v>236</v>
      </c>
      <c r="D3035" s="11" t="s">
        <v>236</v>
      </c>
      <c r="E3035" s="11" t="n">
        <v>4.36</v>
      </c>
      <c r="F3035" s="11" t="n">
        <v>4.36</v>
      </c>
      <c r="G3035" s="11" t="n">
        <v>4.36</v>
      </c>
      <c r="H3035" s="11" t="s">
        <v>1192</v>
      </c>
      <c r="I3035" s="11" t="s">
        <v>1192</v>
      </c>
    </row>
    <row r="3036" customFormat="false" ht="68" hidden="false" customHeight="true" outlineLevel="0" collapsed="false">
      <c r="A3036" s="11" t="s">
        <v>237</v>
      </c>
      <c r="B3036" s="11" t="s">
        <v>237</v>
      </c>
      <c r="C3036" s="11" t="s">
        <v>237</v>
      </c>
      <c r="D3036" s="11" t="s">
        <v>237</v>
      </c>
      <c r="E3036" s="11" t="s">
        <v>238</v>
      </c>
      <c r="F3036" s="11" t="s">
        <v>238</v>
      </c>
      <c r="G3036" s="11" t="s">
        <v>238</v>
      </c>
      <c r="H3036" s="11" t="s">
        <v>1192</v>
      </c>
      <c r="I3036" s="11" t="s">
        <v>1192</v>
      </c>
    </row>
    <row r="3037" customFormat="false" ht="68" hidden="false" customHeight="true" outlineLevel="0" collapsed="false">
      <c r="A3037" s="11" t="s">
        <v>239</v>
      </c>
      <c r="B3037" s="11" t="s">
        <v>239</v>
      </c>
      <c r="C3037" s="11" t="s">
        <v>239</v>
      </c>
      <c r="D3037" s="11" t="s">
        <v>239</v>
      </c>
      <c r="E3037" s="11" t="n">
        <v>45</v>
      </c>
      <c r="F3037" s="11" t="n">
        <v>45</v>
      </c>
      <c r="G3037" s="11" t="n">
        <v>45</v>
      </c>
      <c r="H3037" s="11" t="s">
        <v>1192</v>
      </c>
      <c r="I3037" s="11" t="s">
        <v>1192</v>
      </c>
    </row>
    <row r="3038" customFormat="false" ht="68" hidden="false" customHeight="true" outlineLevel="0" collapsed="false">
      <c r="A3038" s="11" t="s">
        <v>240</v>
      </c>
      <c r="B3038" s="11" t="s">
        <v>240</v>
      </c>
      <c r="C3038" s="11" t="s">
        <v>240</v>
      </c>
      <c r="D3038" s="11" t="s">
        <v>240</v>
      </c>
      <c r="E3038" s="11" t="n">
        <v>35.5</v>
      </c>
      <c r="F3038" s="11" t="n">
        <v>35.5</v>
      </c>
      <c r="G3038" s="11" t="n">
        <v>35.5</v>
      </c>
      <c r="H3038" s="11" t="s">
        <v>1192</v>
      </c>
      <c r="I3038" s="11" t="s">
        <v>1192</v>
      </c>
    </row>
    <row r="3039" customFormat="false" ht="68" hidden="false" customHeight="true" outlineLevel="0" collapsed="false">
      <c r="A3039" s="11" t="s">
        <v>241</v>
      </c>
      <c r="B3039" s="11" t="s">
        <v>241</v>
      </c>
      <c r="C3039" s="11" t="s">
        <v>241</v>
      </c>
      <c r="D3039" s="11" t="s">
        <v>241</v>
      </c>
      <c r="E3039" s="11" t="n">
        <v>31</v>
      </c>
      <c r="F3039" s="11" t="n">
        <v>31</v>
      </c>
      <c r="G3039" s="11" t="n">
        <v>31</v>
      </c>
      <c r="H3039" s="11" t="s">
        <v>1192</v>
      </c>
      <c r="I3039" s="11" t="s">
        <v>1192</v>
      </c>
    </row>
    <row r="3040" customFormat="false" ht="68" hidden="false" customHeight="true" outlineLevel="0" collapsed="false">
      <c r="A3040" s="11" t="s">
        <v>242</v>
      </c>
      <c r="B3040" s="11" t="s">
        <v>242</v>
      </c>
      <c r="C3040" s="11" t="s">
        <v>242</v>
      </c>
      <c r="D3040" s="11" t="s">
        <v>242</v>
      </c>
      <c r="E3040" s="11" t="n">
        <v>59</v>
      </c>
      <c r="F3040" s="11" t="n">
        <v>59</v>
      </c>
      <c r="G3040" s="11" t="n">
        <v>59</v>
      </c>
      <c r="H3040" s="11" t="s">
        <v>1192</v>
      </c>
      <c r="I3040" s="11" t="s">
        <v>1192</v>
      </c>
    </row>
    <row r="3041" customFormat="false" ht="68" hidden="false" customHeight="true" outlineLevel="0" collapsed="false">
      <c r="A3041" s="11" t="s">
        <v>243</v>
      </c>
      <c r="B3041" s="11" t="s">
        <v>243</v>
      </c>
      <c r="C3041" s="11" t="s">
        <v>243</v>
      </c>
      <c r="D3041" s="11" t="s">
        <v>243</v>
      </c>
      <c r="E3041" s="11" t="n">
        <v>1.3</v>
      </c>
      <c r="F3041" s="11" t="n">
        <v>1.3</v>
      </c>
      <c r="G3041" s="11" t="n">
        <v>1.3</v>
      </c>
      <c r="H3041" s="11" t="s">
        <v>1192</v>
      </c>
      <c r="I3041" s="11" t="s">
        <v>1192</v>
      </c>
    </row>
    <row r="3042" customFormat="false" ht="68" hidden="false" customHeight="true" outlineLevel="0" collapsed="false">
      <c r="A3042" s="11" t="s">
        <v>244</v>
      </c>
      <c r="B3042" s="11" t="s">
        <v>244</v>
      </c>
      <c r="C3042" s="11" t="s">
        <v>244</v>
      </c>
      <c r="D3042" s="11" t="s">
        <v>244</v>
      </c>
      <c r="E3042" s="11" t="n">
        <v>30</v>
      </c>
      <c r="F3042" s="11" t="n">
        <v>30</v>
      </c>
      <c r="G3042" s="11" t="n">
        <v>30</v>
      </c>
      <c r="H3042" s="11" t="s">
        <v>1192</v>
      </c>
      <c r="I3042" s="11" t="s">
        <v>1192</v>
      </c>
    </row>
    <row r="3043" customFormat="false" ht="68" hidden="false" customHeight="true" outlineLevel="0" collapsed="false">
      <c r="A3043" s="11" t="s">
        <v>1149</v>
      </c>
      <c r="B3043" s="11" t="s">
        <v>1149</v>
      </c>
      <c r="C3043" s="11" t="s">
        <v>1149</v>
      </c>
      <c r="D3043" s="11" t="s">
        <v>1149</v>
      </c>
      <c r="E3043" s="11" t="n">
        <v>3.83</v>
      </c>
      <c r="F3043" s="11" t="n">
        <v>3.83</v>
      </c>
      <c r="G3043" s="11" t="n">
        <v>3.83</v>
      </c>
      <c r="H3043" s="11" t="s">
        <v>1192</v>
      </c>
      <c r="I3043" s="11" t="s">
        <v>1192</v>
      </c>
    </row>
    <row r="3044" customFormat="false" ht="68" hidden="false" customHeight="true" outlineLevel="0" collapsed="false">
      <c r="A3044" s="11" t="s">
        <v>1150</v>
      </c>
      <c r="B3044" s="11" t="s">
        <v>1150</v>
      </c>
      <c r="C3044" s="11" t="s">
        <v>1150</v>
      </c>
      <c r="D3044" s="11" t="s">
        <v>1150</v>
      </c>
      <c r="E3044" s="11" t="n">
        <v>30</v>
      </c>
      <c r="F3044" s="11" t="n">
        <v>30</v>
      </c>
      <c r="G3044" s="11" t="n">
        <v>30</v>
      </c>
      <c r="H3044" s="11" t="s">
        <v>1192</v>
      </c>
      <c r="I3044" s="11" t="s">
        <v>1192</v>
      </c>
    </row>
    <row r="3045" customFormat="false" ht="68" hidden="false" customHeight="true" outlineLevel="0" collapsed="false">
      <c r="A3045" s="11" t="s">
        <v>245</v>
      </c>
      <c r="B3045" s="11" t="s">
        <v>245</v>
      </c>
      <c r="C3045" s="11" t="s">
        <v>245</v>
      </c>
      <c r="D3045" s="11" t="s">
        <v>245</v>
      </c>
      <c r="E3045" s="11" t="s">
        <v>1195</v>
      </c>
      <c r="F3045" s="11" t="s">
        <v>1195</v>
      </c>
      <c r="G3045" s="11" t="s">
        <v>1195</v>
      </c>
      <c r="H3045" s="11" t="s">
        <v>1192</v>
      </c>
      <c r="I3045" s="11" t="s">
        <v>1192</v>
      </c>
    </row>
    <row r="3046" customFormat="false" ht="68" hidden="false" customHeight="true" outlineLevel="0" collapsed="false">
      <c r="A3046" s="11" t="s">
        <v>1152</v>
      </c>
      <c r="B3046" s="11" t="s">
        <v>1152</v>
      </c>
      <c r="C3046" s="11" t="s">
        <v>1152</v>
      </c>
      <c r="D3046" s="11" t="s">
        <v>1152</v>
      </c>
      <c r="E3046" s="11" t="s">
        <v>1196</v>
      </c>
      <c r="F3046" s="11" t="s">
        <v>1196</v>
      </c>
      <c r="G3046" s="11" t="s">
        <v>1196</v>
      </c>
      <c r="H3046" s="11" t="s">
        <v>1192</v>
      </c>
      <c r="I3046" s="11" t="s">
        <v>1192</v>
      </c>
    </row>
    <row r="3047" customFormat="false" ht="58" hidden="false" customHeight="true" outlineLevel="0" collapsed="false">
      <c r="A3047" s="4" t="s">
        <v>1197</v>
      </c>
      <c r="B3047" s="4" t="s">
        <v>1197</v>
      </c>
      <c r="C3047" s="4" t="s">
        <v>1197</v>
      </c>
      <c r="D3047" s="4" t="s">
        <v>1197</v>
      </c>
      <c r="E3047" s="4" t="s">
        <v>1197</v>
      </c>
      <c r="F3047" s="4" t="s">
        <v>1197</v>
      </c>
      <c r="G3047" s="4" t="s">
        <v>1197</v>
      </c>
      <c r="H3047" s="4" t="s">
        <v>1197</v>
      </c>
      <c r="I3047" s="4" t="s">
        <v>1197</v>
      </c>
    </row>
    <row r="3048" customFormat="false" ht="27" hidden="false" customHeight="true" outlineLevel="0" collapsed="false">
      <c r="A3048" s="1"/>
      <c r="B3048" s="1"/>
      <c r="C3048" s="1"/>
      <c r="D3048" s="1"/>
      <c r="E3048" s="1"/>
      <c r="F3048" s="1"/>
      <c r="G3048" s="1"/>
      <c r="H3048" s="1"/>
      <c r="I3048" s="1"/>
    </row>
    <row r="3049" customFormat="false" ht="31" hidden="false" customHeight="true" outlineLevel="0" collapsed="false">
      <c r="A3049" s="10" t="s">
        <v>250</v>
      </c>
      <c r="B3049" s="10" t="s">
        <v>250</v>
      </c>
      <c r="C3049" s="10" t="s">
        <v>250</v>
      </c>
      <c r="D3049" s="10" t="s">
        <v>250</v>
      </c>
      <c r="E3049" s="10" t="s">
        <v>250</v>
      </c>
      <c r="F3049" s="10" t="s">
        <v>250</v>
      </c>
      <c r="G3049" s="10" t="s">
        <v>250</v>
      </c>
      <c r="H3049" s="10" t="s">
        <v>250</v>
      </c>
      <c r="I3049" s="3" t="str">
        <f aca="false">HYPERLINK("#'Главная'!A40","На главную")</f>
        <v>На главную</v>
      </c>
    </row>
    <row r="3050" customFormat="false" ht="34" hidden="false" customHeight="true" outlineLevel="0" collapsed="false">
      <c r="A3050" s="12" t="s">
        <v>251</v>
      </c>
      <c r="B3050" s="12" t="s">
        <v>251</v>
      </c>
      <c r="C3050" s="12" t="s">
        <v>251</v>
      </c>
      <c r="D3050" s="12" t="s">
        <v>252</v>
      </c>
      <c r="E3050" s="12" t="s">
        <v>252</v>
      </c>
      <c r="F3050" s="12" t="s">
        <v>252</v>
      </c>
      <c r="G3050" s="12" t="s">
        <v>253</v>
      </c>
      <c r="H3050" s="12" t="s">
        <v>254</v>
      </c>
      <c r="I3050" s="12" t="s">
        <v>254</v>
      </c>
    </row>
    <row r="3051" customFormat="false" ht="68" hidden="false" customHeight="true" outlineLevel="0" collapsed="false">
      <c r="A3051" s="1" t="s">
        <v>1155</v>
      </c>
      <c r="B3051" s="1" t="s">
        <v>1155</v>
      </c>
      <c r="C3051" s="1" t="s">
        <v>1155</v>
      </c>
      <c r="D3051" s="1" t="s">
        <v>258</v>
      </c>
      <c r="E3051" s="1" t="s">
        <v>258</v>
      </c>
      <c r="F3051" s="1" t="s">
        <v>258</v>
      </c>
      <c r="G3051" s="1" t="s">
        <v>1198</v>
      </c>
      <c r="H3051" s="1" t="s">
        <v>1157</v>
      </c>
      <c r="I3051" s="1" t="s">
        <v>1157</v>
      </c>
    </row>
    <row r="3052" customFormat="false" ht="68" hidden="false" customHeight="true" outlineLevel="0" collapsed="false">
      <c r="A3052" s="1" t="s">
        <v>1155</v>
      </c>
      <c r="B3052" s="1" t="s">
        <v>1155</v>
      </c>
      <c r="C3052" s="1" t="s">
        <v>1155</v>
      </c>
      <c r="D3052" s="1" t="s">
        <v>256</v>
      </c>
      <c r="E3052" s="1" t="s">
        <v>256</v>
      </c>
      <c r="F3052" s="1" t="s">
        <v>256</v>
      </c>
      <c r="G3052" s="1" t="s">
        <v>1199</v>
      </c>
      <c r="H3052" s="1" t="s">
        <v>1157</v>
      </c>
      <c r="I3052" s="1" t="s">
        <v>1157</v>
      </c>
    </row>
    <row r="3053" customFormat="false" ht="68" hidden="false" customHeight="true" outlineLevel="0" collapsed="false">
      <c r="A3053" s="1" t="s">
        <v>1155</v>
      </c>
      <c r="B3053" s="1" t="s">
        <v>1155</v>
      </c>
      <c r="C3053" s="1" t="s">
        <v>1155</v>
      </c>
      <c r="D3053" s="1" t="s">
        <v>260</v>
      </c>
      <c r="E3053" s="1" t="s">
        <v>260</v>
      </c>
      <c r="F3053" s="1" t="s">
        <v>260</v>
      </c>
      <c r="G3053" s="1" t="s">
        <v>1200</v>
      </c>
      <c r="H3053" s="1" t="s">
        <v>1157</v>
      </c>
      <c r="I3053" s="1" t="s">
        <v>1157</v>
      </c>
    </row>
    <row r="3054" customFormat="false" ht="68" hidden="false" customHeight="true" outlineLevel="0" collapsed="false">
      <c r="A3054" s="1" t="s">
        <v>1160</v>
      </c>
      <c r="B3054" s="1" t="s">
        <v>1160</v>
      </c>
      <c r="C3054" s="1" t="s">
        <v>1160</v>
      </c>
      <c r="D3054" s="1" t="s">
        <v>258</v>
      </c>
      <c r="E3054" s="1" t="s">
        <v>258</v>
      </c>
      <c r="F3054" s="1" t="s">
        <v>258</v>
      </c>
      <c r="G3054" s="1" t="s">
        <v>1201</v>
      </c>
      <c r="H3054" s="1" t="s">
        <v>1157</v>
      </c>
      <c r="I3054" s="1" t="s">
        <v>1157</v>
      </c>
    </row>
    <row r="3055" customFormat="false" ht="68" hidden="false" customHeight="true" outlineLevel="0" collapsed="false">
      <c r="A3055" s="1" t="s">
        <v>1160</v>
      </c>
      <c r="B3055" s="1" t="s">
        <v>1160</v>
      </c>
      <c r="C3055" s="1" t="s">
        <v>1160</v>
      </c>
      <c r="D3055" s="1" t="s">
        <v>256</v>
      </c>
      <c r="E3055" s="1" t="s">
        <v>256</v>
      </c>
      <c r="F3055" s="1" t="s">
        <v>256</v>
      </c>
      <c r="G3055" s="1" t="s">
        <v>1202</v>
      </c>
      <c r="H3055" s="1" t="s">
        <v>1157</v>
      </c>
      <c r="I3055" s="1" t="s">
        <v>1157</v>
      </c>
    </row>
    <row r="3056" customFormat="false" ht="68" hidden="false" customHeight="true" outlineLevel="0" collapsed="false">
      <c r="A3056" s="1" t="s">
        <v>1160</v>
      </c>
      <c r="B3056" s="1" t="s">
        <v>1160</v>
      </c>
      <c r="C3056" s="1" t="s">
        <v>1160</v>
      </c>
      <c r="D3056" s="1" t="s">
        <v>260</v>
      </c>
      <c r="E3056" s="1" t="s">
        <v>260</v>
      </c>
      <c r="F3056" s="1" t="s">
        <v>260</v>
      </c>
      <c r="G3056" s="1" t="s">
        <v>1203</v>
      </c>
      <c r="H3056" s="1" t="s">
        <v>1157</v>
      </c>
      <c r="I3056" s="1" t="s">
        <v>1157</v>
      </c>
    </row>
    <row r="3057" customFormat="false" ht="68" hidden="false" customHeight="true" outlineLevel="0" collapsed="false">
      <c r="A3057" s="1" t="s">
        <v>1164</v>
      </c>
      <c r="B3057" s="1" t="s">
        <v>1164</v>
      </c>
      <c r="C3057" s="1" t="s">
        <v>1164</v>
      </c>
      <c r="D3057" s="1" t="s">
        <v>292</v>
      </c>
      <c r="E3057" s="1" t="s">
        <v>292</v>
      </c>
      <c r="F3057" s="1" t="s">
        <v>292</v>
      </c>
      <c r="G3057" s="1" t="s">
        <v>1204</v>
      </c>
      <c r="H3057" s="1" t="s">
        <v>1157</v>
      </c>
      <c r="I3057" s="1" t="s">
        <v>1157</v>
      </c>
    </row>
    <row r="3058" customFormat="false" ht="68" hidden="false" customHeight="true" outlineLevel="0" collapsed="false">
      <c r="A3058" s="1" t="s">
        <v>1164</v>
      </c>
      <c r="B3058" s="1" t="s">
        <v>1164</v>
      </c>
      <c r="C3058" s="1" t="s">
        <v>1164</v>
      </c>
      <c r="D3058" s="1" t="s">
        <v>256</v>
      </c>
      <c r="E3058" s="1" t="s">
        <v>256</v>
      </c>
      <c r="F3058" s="1" t="s">
        <v>256</v>
      </c>
      <c r="G3058" s="1" t="s">
        <v>1205</v>
      </c>
      <c r="H3058" s="1" t="s">
        <v>1157</v>
      </c>
      <c r="I3058" s="1" t="s">
        <v>1157</v>
      </c>
    </row>
    <row r="3059" customFormat="false" ht="68" hidden="false" customHeight="true" outlineLevel="0" collapsed="false">
      <c r="A3059" s="1" t="s">
        <v>1164</v>
      </c>
      <c r="B3059" s="1" t="s">
        <v>1164</v>
      </c>
      <c r="C3059" s="1" t="s">
        <v>1164</v>
      </c>
      <c r="D3059" s="1" t="s">
        <v>294</v>
      </c>
      <c r="E3059" s="1" t="s">
        <v>294</v>
      </c>
      <c r="F3059" s="1" t="s">
        <v>294</v>
      </c>
      <c r="G3059" s="1" t="s">
        <v>1206</v>
      </c>
      <c r="H3059" s="1" t="s">
        <v>1157</v>
      </c>
      <c r="I3059" s="1" t="s">
        <v>1157</v>
      </c>
    </row>
    <row r="3060" customFormat="false" ht="68" hidden="false" customHeight="true" outlineLevel="0" collapsed="false">
      <c r="A3060" s="1" t="s">
        <v>1168</v>
      </c>
      <c r="B3060" s="1" t="s">
        <v>1168</v>
      </c>
      <c r="C3060" s="1" t="s">
        <v>1168</v>
      </c>
      <c r="D3060" s="1" t="s">
        <v>258</v>
      </c>
      <c r="E3060" s="1" t="s">
        <v>258</v>
      </c>
      <c r="F3060" s="1" t="s">
        <v>258</v>
      </c>
      <c r="G3060" s="1" t="s">
        <v>1207</v>
      </c>
      <c r="H3060" s="1" t="s">
        <v>1157</v>
      </c>
      <c r="I3060" s="1" t="s">
        <v>1157</v>
      </c>
    </row>
    <row r="3061" customFormat="false" ht="68" hidden="false" customHeight="true" outlineLevel="0" collapsed="false">
      <c r="A3061" s="1" t="s">
        <v>1168</v>
      </c>
      <c r="B3061" s="1" t="s">
        <v>1168</v>
      </c>
      <c r="C3061" s="1" t="s">
        <v>1168</v>
      </c>
      <c r="D3061" s="1" t="s">
        <v>256</v>
      </c>
      <c r="E3061" s="1" t="s">
        <v>256</v>
      </c>
      <c r="F3061" s="1" t="s">
        <v>256</v>
      </c>
      <c r="G3061" s="1" t="s">
        <v>1208</v>
      </c>
      <c r="H3061" s="1" t="s">
        <v>1157</v>
      </c>
      <c r="I3061" s="1" t="s">
        <v>1157</v>
      </c>
    </row>
    <row r="3062" customFormat="false" ht="68" hidden="false" customHeight="true" outlineLevel="0" collapsed="false">
      <c r="A3062" s="1" t="s">
        <v>1168</v>
      </c>
      <c r="B3062" s="1" t="s">
        <v>1168</v>
      </c>
      <c r="C3062" s="1" t="s">
        <v>1168</v>
      </c>
      <c r="D3062" s="1" t="s">
        <v>260</v>
      </c>
      <c r="E3062" s="1" t="s">
        <v>260</v>
      </c>
      <c r="F3062" s="1" t="s">
        <v>260</v>
      </c>
      <c r="G3062" s="1" t="s">
        <v>1209</v>
      </c>
      <c r="H3062" s="1" t="s">
        <v>1157</v>
      </c>
      <c r="I3062" s="1" t="s">
        <v>1157</v>
      </c>
    </row>
    <row r="3063" customFormat="false" ht="27" hidden="false" customHeight="true" outlineLevel="0" collapsed="false">
      <c r="A3063" s="1"/>
      <c r="B3063" s="1"/>
      <c r="C3063" s="1"/>
      <c r="D3063" s="1"/>
      <c r="E3063" s="1"/>
      <c r="F3063" s="1"/>
      <c r="G3063" s="1"/>
      <c r="H3063" s="1"/>
      <c r="I3063" s="1"/>
    </row>
    <row r="3064" customFormat="false" ht="31" hidden="false" customHeight="true" outlineLevel="0" collapsed="false">
      <c r="A3064" s="10" t="s">
        <v>304</v>
      </c>
      <c r="B3064" s="10" t="s">
        <v>304</v>
      </c>
      <c r="C3064" s="10" t="s">
        <v>304</v>
      </c>
      <c r="D3064" s="10" t="s">
        <v>304</v>
      </c>
      <c r="E3064" s="10" t="s">
        <v>304</v>
      </c>
      <c r="F3064" s="10" t="s">
        <v>304</v>
      </c>
      <c r="G3064" s="10" t="s">
        <v>304</v>
      </c>
      <c r="H3064" s="10" t="s">
        <v>304</v>
      </c>
      <c r="I3064" s="1"/>
    </row>
    <row r="3065" customFormat="false" ht="28" hidden="false" customHeight="true" outlineLevel="0" collapsed="false">
      <c r="A3065" s="4" t="s">
        <v>305</v>
      </c>
      <c r="B3065" s="4" t="s">
        <v>305</v>
      </c>
      <c r="C3065" s="4" t="s">
        <v>305</v>
      </c>
      <c r="D3065" s="4" t="s">
        <v>305</v>
      </c>
      <c r="E3065" s="4" t="s">
        <v>305</v>
      </c>
      <c r="F3065" s="4" t="s">
        <v>305</v>
      </c>
      <c r="G3065" s="4" t="s">
        <v>305</v>
      </c>
      <c r="H3065" s="4" t="s">
        <v>305</v>
      </c>
      <c r="I3065" s="4" t="s">
        <v>305</v>
      </c>
    </row>
    <row r="3066" customFormat="false" ht="27" hidden="false" customHeight="true" outlineLevel="0" collapsed="false">
      <c r="A3066" s="1"/>
      <c r="B3066" s="1"/>
      <c r="C3066" s="1"/>
      <c r="D3066" s="1"/>
      <c r="E3066" s="1"/>
      <c r="F3066" s="1"/>
      <c r="G3066" s="1"/>
      <c r="H3066" s="1"/>
      <c r="I3066" s="1"/>
    </row>
    <row r="3067" customFormat="false" ht="27" hidden="false" customHeight="true" outlineLevel="0" collapsed="false">
      <c r="A3067" s="1"/>
      <c r="B3067" s="1"/>
      <c r="C3067" s="1"/>
      <c r="D3067" s="1"/>
      <c r="E3067" s="1"/>
      <c r="F3067" s="1"/>
      <c r="G3067" s="1"/>
      <c r="H3067" s="1"/>
      <c r="I3067" s="1"/>
    </row>
    <row r="3068" customFormat="false" ht="27" hidden="false" customHeight="true" outlineLevel="0" collapsed="false">
      <c r="A3068" s="1"/>
      <c r="B3068" s="1"/>
      <c r="C3068" s="1"/>
      <c r="D3068" s="1"/>
      <c r="E3068" s="1"/>
      <c r="F3068" s="1"/>
      <c r="G3068" s="1"/>
      <c r="H3068" s="1"/>
      <c r="I3068" s="1"/>
    </row>
    <row r="3069" customFormat="false" ht="35" hidden="false" customHeight="true" outlineLevel="0" collapsed="false">
      <c r="A3069" s="2" t="s">
        <v>1210</v>
      </c>
      <c r="B3069" s="2" t="s">
        <v>1210</v>
      </c>
      <c r="C3069" s="2" t="s">
        <v>1210</v>
      </c>
      <c r="D3069" s="2" t="s">
        <v>1210</v>
      </c>
      <c r="E3069" s="2" t="s">
        <v>1210</v>
      </c>
      <c r="F3069" s="2" t="s">
        <v>1210</v>
      </c>
      <c r="G3069" s="2" t="s">
        <v>1210</v>
      </c>
      <c r="H3069" s="2" t="s">
        <v>1210</v>
      </c>
      <c r="I3069" s="3" t="str">
        <f aca="false">HYPERLINK("#'Главная'!A41","На главную")</f>
        <v>На главную</v>
      </c>
    </row>
    <row r="3070" customFormat="false" ht="42" hidden="false" customHeight="true" outlineLevel="0" collapsed="false">
      <c r="A3070" s="4" t="s">
        <v>1141</v>
      </c>
      <c r="B3070" s="4" t="s">
        <v>1141</v>
      </c>
      <c r="C3070" s="4" t="s">
        <v>1141</v>
      </c>
      <c r="D3070" s="4" t="s">
        <v>1141</v>
      </c>
      <c r="E3070" s="4" t="s">
        <v>1141</v>
      </c>
      <c r="F3070" s="4" t="s">
        <v>1141</v>
      </c>
      <c r="G3070" s="4" t="s">
        <v>1141</v>
      </c>
      <c r="H3070" s="4" t="s">
        <v>1141</v>
      </c>
      <c r="I3070" s="4" t="s">
        <v>1141</v>
      </c>
    </row>
    <row r="3071" customFormat="false" ht="27" hidden="false" customHeight="true" outlineLevel="0" collapsed="false">
      <c r="A3071" s="3" t="str">
        <f aca="false">HYPERLINK("#'Главная'!A41","Список моделей")</f>
        <v>Список моделей</v>
      </c>
      <c r="B3071" s="1"/>
      <c r="C3071" s="3" t="str">
        <f aca="false">HYPERLINK("#'Данные моделей'!A3072","Характеристики")</f>
        <v>Характеристики</v>
      </c>
      <c r="D3071" s="1"/>
      <c r="E3071" s="1"/>
      <c r="F3071" s="3" t="str">
        <f aca="false">HYPERLINK("#'Данные моделей'!A3110","Рабочие точки")</f>
        <v>Рабочие точки</v>
      </c>
      <c r="G3071" s="1"/>
      <c r="H3071" s="3" t="str">
        <f aca="false">HYPERLINK("#'Данные моделей'!A3125","Карты")</f>
        <v>Карты</v>
      </c>
      <c r="I3071" s="1"/>
    </row>
    <row r="3072" customFormat="false" ht="31" hidden="false" customHeight="true" outlineLevel="0" collapsed="false">
      <c r="A3072" s="10" t="s">
        <v>9</v>
      </c>
      <c r="B3072" s="10" t="s">
        <v>9</v>
      </c>
      <c r="C3072" s="10" t="s">
        <v>9</v>
      </c>
      <c r="D3072" s="10" t="s">
        <v>9</v>
      </c>
      <c r="E3072" s="10" t="s">
        <v>9</v>
      </c>
      <c r="F3072" s="10" t="s">
        <v>9</v>
      </c>
      <c r="G3072" s="10" t="s">
        <v>9</v>
      </c>
      <c r="H3072" s="10" t="s">
        <v>9</v>
      </c>
      <c r="I3072" s="1"/>
    </row>
    <row r="3073" customFormat="false" ht="28" hidden="false" customHeight="true" outlineLevel="0" collapsed="false">
      <c r="A3073" s="11" t="s">
        <v>207</v>
      </c>
      <c r="B3073" s="11" t="s">
        <v>207</v>
      </c>
      <c r="C3073" s="11" t="s">
        <v>207</v>
      </c>
      <c r="D3073" s="11" t="s">
        <v>207</v>
      </c>
      <c r="E3073" s="11" t="s">
        <v>1142</v>
      </c>
      <c r="F3073" s="11" t="s">
        <v>1142</v>
      </c>
      <c r="G3073" s="11" t="s">
        <v>1142</v>
      </c>
      <c r="H3073" s="11"/>
      <c r="I3073" s="11"/>
    </row>
    <row r="3074" customFormat="false" ht="28" hidden="false" customHeight="true" outlineLevel="0" collapsed="false">
      <c r="A3074" s="11" t="s">
        <v>8</v>
      </c>
      <c r="B3074" s="11" t="s">
        <v>8</v>
      </c>
      <c r="C3074" s="11" t="s">
        <v>8</v>
      </c>
      <c r="D3074" s="11" t="s">
        <v>8</v>
      </c>
      <c r="E3074" s="11" t="s">
        <v>16</v>
      </c>
      <c r="F3074" s="11" t="s">
        <v>16</v>
      </c>
      <c r="G3074" s="11" t="s">
        <v>16</v>
      </c>
      <c r="H3074" s="11"/>
      <c r="I3074" s="11"/>
    </row>
    <row r="3075" customFormat="false" ht="28" hidden="false" customHeight="true" outlineLevel="0" collapsed="false">
      <c r="A3075" s="11" t="s">
        <v>209</v>
      </c>
      <c r="B3075" s="11" t="s">
        <v>209</v>
      </c>
      <c r="C3075" s="11" t="s">
        <v>209</v>
      </c>
      <c r="D3075" s="11" t="s">
        <v>209</v>
      </c>
      <c r="E3075" s="11" t="s">
        <v>1191</v>
      </c>
      <c r="F3075" s="11" t="s">
        <v>1191</v>
      </c>
      <c r="G3075" s="11" t="s">
        <v>1191</v>
      </c>
      <c r="H3075" s="11"/>
      <c r="I3075" s="11"/>
    </row>
    <row r="3076" customFormat="false" ht="28" hidden="false" customHeight="true" outlineLevel="0" collapsed="false">
      <c r="A3076" s="11" t="s">
        <v>211</v>
      </c>
      <c r="B3076" s="11" t="s">
        <v>211</v>
      </c>
      <c r="C3076" s="11" t="s">
        <v>211</v>
      </c>
      <c r="D3076" s="11" t="s">
        <v>211</v>
      </c>
      <c r="E3076" s="11" t="n">
        <v>100</v>
      </c>
      <c r="F3076" s="11" t="n">
        <v>100</v>
      </c>
      <c r="G3076" s="11" t="n">
        <v>100</v>
      </c>
      <c r="H3076" s="11"/>
      <c r="I3076" s="11"/>
    </row>
    <row r="3077" customFormat="false" ht="68" hidden="false" customHeight="true" outlineLevel="0" collapsed="false">
      <c r="A3077" s="11" t="s">
        <v>8</v>
      </c>
      <c r="B3077" s="11" t="s">
        <v>8</v>
      </c>
      <c r="C3077" s="11" t="s">
        <v>8</v>
      </c>
      <c r="D3077" s="11" t="s">
        <v>8</v>
      </c>
      <c r="E3077" s="11" t="s">
        <v>16</v>
      </c>
      <c r="F3077" s="11" t="s">
        <v>16</v>
      </c>
      <c r="G3077" s="11" t="s">
        <v>16</v>
      </c>
      <c r="H3077" s="11" t="s">
        <v>1211</v>
      </c>
      <c r="I3077" s="11" t="s">
        <v>1211</v>
      </c>
    </row>
    <row r="3078" customFormat="false" ht="68" hidden="false" customHeight="true" outlineLevel="0" collapsed="false">
      <c r="A3078" s="11" t="s">
        <v>212</v>
      </c>
      <c r="B3078" s="11" t="s">
        <v>212</v>
      </c>
      <c r="C3078" s="11" t="s">
        <v>212</v>
      </c>
      <c r="D3078" s="11" t="s">
        <v>212</v>
      </c>
      <c r="E3078" s="11" t="n">
        <v>7.5</v>
      </c>
      <c r="F3078" s="11" t="n">
        <v>7.5</v>
      </c>
      <c r="G3078" s="11" t="n">
        <v>7.5</v>
      </c>
      <c r="H3078" s="11" t="s">
        <v>1211</v>
      </c>
      <c r="I3078" s="11" t="s">
        <v>1211</v>
      </c>
    </row>
    <row r="3079" customFormat="false" ht="68" hidden="false" customHeight="true" outlineLevel="0" collapsed="false">
      <c r="A3079" s="11" t="s">
        <v>213</v>
      </c>
      <c r="B3079" s="11" t="s">
        <v>213</v>
      </c>
      <c r="C3079" s="11" t="s">
        <v>213</v>
      </c>
      <c r="D3079" s="11" t="s">
        <v>213</v>
      </c>
      <c r="E3079" s="11" t="n">
        <v>32</v>
      </c>
      <c r="F3079" s="11" t="n">
        <v>32</v>
      </c>
      <c r="G3079" s="11" t="n">
        <v>32</v>
      </c>
      <c r="H3079" s="11" t="s">
        <v>1211</v>
      </c>
      <c r="I3079" s="11" t="s">
        <v>1211</v>
      </c>
    </row>
    <row r="3080" customFormat="false" ht="68" hidden="false" customHeight="true" outlineLevel="0" collapsed="false">
      <c r="A3080" s="11" t="s">
        <v>214</v>
      </c>
      <c r="B3080" s="11" t="s">
        <v>214</v>
      </c>
      <c r="C3080" s="11" t="s">
        <v>214</v>
      </c>
      <c r="D3080" s="11" t="s">
        <v>214</v>
      </c>
      <c r="E3080" s="11" t="s">
        <v>604</v>
      </c>
      <c r="F3080" s="11" t="s">
        <v>604</v>
      </c>
      <c r="G3080" s="11" t="s">
        <v>604</v>
      </c>
      <c r="H3080" s="11" t="s">
        <v>1211</v>
      </c>
      <c r="I3080" s="11" t="s">
        <v>1211</v>
      </c>
    </row>
    <row r="3081" customFormat="false" ht="68" hidden="false" customHeight="true" outlineLevel="0" collapsed="false">
      <c r="A3081" s="11" t="s">
        <v>216</v>
      </c>
      <c r="B3081" s="11" t="s">
        <v>216</v>
      </c>
      <c r="C3081" s="11" t="s">
        <v>216</v>
      </c>
      <c r="D3081" s="11" t="s">
        <v>216</v>
      </c>
      <c r="E3081" s="11" t="n">
        <v>3.44</v>
      </c>
      <c r="F3081" s="11" t="n">
        <v>3.44</v>
      </c>
      <c r="G3081" s="11" t="n">
        <v>3.44</v>
      </c>
      <c r="H3081" s="11" t="s">
        <v>1211</v>
      </c>
      <c r="I3081" s="11" t="s">
        <v>1211</v>
      </c>
    </row>
    <row r="3082" customFormat="false" ht="68" hidden="false" customHeight="true" outlineLevel="0" collapsed="false">
      <c r="A3082" s="11" t="s">
        <v>1145</v>
      </c>
      <c r="B3082" s="11" t="s">
        <v>1145</v>
      </c>
      <c r="C3082" s="11" t="s">
        <v>1145</v>
      </c>
      <c r="D3082" s="11" t="s">
        <v>1145</v>
      </c>
      <c r="E3082" s="11" t="s">
        <v>1146</v>
      </c>
      <c r="F3082" s="11" t="s">
        <v>1146</v>
      </c>
      <c r="G3082" s="11" t="s">
        <v>1146</v>
      </c>
      <c r="H3082" s="11" t="s">
        <v>1211</v>
      </c>
      <c r="I3082" s="11" t="s">
        <v>1211</v>
      </c>
    </row>
    <row r="3083" customFormat="false" ht="68" hidden="false" customHeight="true" outlineLevel="0" collapsed="false">
      <c r="A3083" s="11" t="s">
        <v>219</v>
      </c>
      <c r="B3083" s="11" t="s">
        <v>219</v>
      </c>
      <c r="C3083" s="11" t="s">
        <v>219</v>
      </c>
      <c r="D3083" s="11" t="s">
        <v>219</v>
      </c>
      <c r="E3083" s="11" t="s">
        <v>606</v>
      </c>
      <c r="F3083" s="11" t="s">
        <v>606</v>
      </c>
      <c r="G3083" s="11" t="s">
        <v>606</v>
      </c>
      <c r="H3083" s="11" t="s">
        <v>1211</v>
      </c>
      <c r="I3083" s="11" t="s">
        <v>1211</v>
      </c>
    </row>
    <row r="3084" customFormat="false" ht="68" hidden="false" customHeight="true" outlineLevel="0" collapsed="false">
      <c r="A3084" s="11" t="s">
        <v>221</v>
      </c>
      <c r="B3084" s="11" t="s">
        <v>221</v>
      </c>
      <c r="C3084" s="11" t="s">
        <v>221</v>
      </c>
      <c r="D3084" s="11" t="s">
        <v>221</v>
      </c>
      <c r="E3084" s="11" t="s">
        <v>1191</v>
      </c>
      <c r="F3084" s="11" t="s">
        <v>1191</v>
      </c>
      <c r="G3084" s="11" t="s">
        <v>1191</v>
      </c>
      <c r="H3084" s="11" t="s">
        <v>1211</v>
      </c>
      <c r="I3084" s="11" t="s">
        <v>1211</v>
      </c>
    </row>
    <row r="3085" customFormat="false" ht="68" hidden="false" customHeight="true" outlineLevel="0" collapsed="false">
      <c r="A3085" s="11" t="s">
        <v>222</v>
      </c>
      <c r="B3085" s="11" t="s">
        <v>222</v>
      </c>
      <c r="C3085" s="11" t="s">
        <v>222</v>
      </c>
      <c r="D3085" s="11" t="s">
        <v>222</v>
      </c>
      <c r="E3085" s="11" t="n">
        <v>100</v>
      </c>
      <c r="F3085" s="11" t="n">
        <v>100</v>
      </c>
      <c r="G3085" s="11" t="n">
        <v>100</v>
      </c>
      <c r="H3085" s="11" t="s">
        <v>1211</v>
      </c>
      <c r="I3085" s="11" t="s">
        <v>1211</v>
      </c>
    </row>
    <row r="3086" customFormat="false" ht="68" hidden="false" customHeight="true" outlineLevel="0" collapsed="false">
      <c r="A3086" s="11" t="s">
        <v>223</v>
      </c>
      <c r="B3086" s="11" t="s">
        <v>223</v>
      </c>
      <c r="C3086" s="11" t="s">
        <v>223</v>
      </c>
      <c r="D3086" s="11" t="s">
        <v>223</v>
      </c>
      <c r="E3086" s="11" t="n">
        <v>20.75</v>
      </c>
      <c r="F3086" s="11" t="n">
        <v>20.75</v>
      </c>
      <c r="G3086" s="11" t="n">
        <v>20.75</v>
      </c>
      <c r="H3086" s="11" t="s">
        <v>1211</v>
      </c>
      <c r="I3086" s="11" t="s">
        <v>1211</v>
      </c>
    </row>
    <row r="3087" customFormat="false" ht="68" hidden="false" customHeight="true" outlineLevel="0" collapsed="false">
      <c r="A3087" s="11" t="s">
        <v>224</v>
      </c>
      <c r="B3087" s="11" t="s">
        <v>224</v>
      </c>
      <c r="C3087" s="11" t="s">
        <v>224</v>
      </c>
      <c r="D3087" s="11" t="s">
        <v>224</v>
      </c>
      <c r="E3087" s="11" t="s">
        <v>1212</v>
      </c>
      <c r="F3087" s="11" t="s">
        <v>1212</v>
      </c>
      <c r="G3087" s="11" t="s">
        <v>1212</v>
      </c>
      <c r="H3087" s="11" t="s">
        <v>1211</v>
      </c>
      <c r="I3087" s="11" t="s">
        <v>1211</v>
      </c>
    </row>
    <row r="3088" customFormat="false" ht="68" hidden="false" customHeight="true" outlineLevel="0" collapsed="false">
      <c r="A3088" s="11" t="s">
        <v>226</v>
      </c>
      <c r="B3088" s="11" t="s">
        <v>226</v>
      </c>
      <c r="C3088" s="11" t="s">
        <v>226</v>
      </c>
      <c r="D3088" s="11" t="s">
        <v>226</v>
      </c>
      <c r="E3088" s="11" t="n">
        <v>5.55</v>
      </c>
      <c r="F3088" s="11" t="n">
        <v>5.55</v>
      </c>
      <c r="G3088" s="11" t="n">
        <v>5.55</v>
      </c>
      <c r="H3088" s="11" t="s">
        <v>1211</v>
      </c>
      <c r="I3088" s="11" t="s">
        <v>1211</v>
      </c>
    </row>
    <row r="3089" customFormat="false" ht="68" hidden="false" customHeight="true" outlineLevel="0" collapsed="false">
      <c r="A3089" s="11" t="s">
        <v>227</v>
      </c>
      <c r="B3089" s="11" t="s">
        <v>227</v>
      </c>
      <c r="C3089" s="11" t="s">
        <v>227</v>
      </c>
      <c r="D3089" s="11" t="s">
        <v>227</v>
      </c>
      <c r="E3089" s="11" t="s">
        <v>228</v>
      </c>
      <c r="F3089" s="11" t="s">
        <v>228</v>
      </c>
      <c r="G3089" s="11" t="s">
        <v>228</v>
      </c>
      <c r="H3089" s="11" t="s">
        <v>1211</v>
      </c>
      <c r="I3089" s="11" t="s">
        <v>1211</v>
      </c>
    </row>
    <row r="3090" customFormat="false" ht="68" hidden="false" customHeight="true" outlineLevel="0" collapsed="false">
      <c r="A3090" s="11" t="s">
        <v>229</v>
      </c>
      <c r="B3090" s="11" t="s">
        <v>229</v>
      </c>
      <c r="C3090" s="11" t="s">
        <v>229</v>
      </c>
      <c r="D3090" s="11" t="s">
        <v>229</v>
      </c>
      <c r="E3090" s="11" t="n">
        <v>46</v>
      </c>
      <c r="F3090" s="11" t="n">
        <v>46</v>
      </c>
      <c r="G3090" s="11" t="n">
        <v>46</v>
      </c>
      <c r="H3090" s="11" t="s">
        <v>1211</v>
      </c>
      <c r="I3090" s="11" t="s">
        <v>1211</v>
      </c>
    </row>
    <row r="3091" customFormat="false" ht="68" hidden="false" customHeight="true" outlineLevel="0" collapsed="false">
      <c r="A3091" s="11" t="s">
        <v>230</v>
      </c>
      <c r="B3091" s="11" t="s">
        <v>230</v>
      </c>
      <c r="C3091" s="11" t="s">
        <v>230</v>
      </c>
      <c r="D3091" s="11" t="s">
        <v>230</v>
      </c>
      <c r="E3091" s="11" t="n">
        <v>36.5</v>
      </c>
      <c r="F3091" s="11" t="n">
        <v>36.5</v>
      </c>
      <c r="G3091" s="11" t="n">
        <v>36.5</v>
      </c>
      <c r="H3091" s="11" t="s">
        <v>1211</v>
      </c>
      <c r="I3091" s="11" t="s">
        <v>1211</v>
      </c>
    </row>
    <row r="3092" customFormat="false" ht="68" hidden="false" customHeight="true" outlineLevel="0" collapsed="false">
      <c r="A3092" s="11" t="s">
        <v>231</v>
      </c>
      <c r="B3092" s="11" t="s">
        <v>231</v>
      </c>
      <c r="C3092" s="11" t="s">
        <v>231</v>
      </c>
      <c r="D3092" s="11" t="s">
        <v>231</v>
      </c>
      <c r="E3092" s="11" t="n">
        <v>32</v>
      </c>
      <c r="F3092" s="11" t="n">
        <v>32</v>
      </c>
      <c r="G3092" s="11" t="n">
        <v>32</v>
      </c>
      <c r="H3092" s="11" t="s">
        <v>1211</v>
      </c>
      <c r="I3092" s="11" t="s">
        <v>1211</v>
      </c>
    </row>
    <row r="3093" customFormat="false" ht="68" hidden="false" customHeight="true" outlineLevel="0" collapsed="false">
      <c r="A3093" s="11" t="s">
        <v>232</v>
      </c>
      <c r="B3093" s="11" t="s">
        <v>232</v>
      </c>
      <c r="C3093" s="11" t="s">
        <v>232</v>
      </c>
      <c r="D3093" s="11" t="s">
        <v>232</v>
      </c>
      <c r="E3093" s="11" t="n">
        <v>60</v>
      </c>
      <c r="F3093" s="11" t="n">
        <v>60</v>
      </c>
      <c r="G3093" s="11" t="n">
        <v>60</v>
      </c>
      <c r="H3093" s="11" t="s">
        <v>1211</v>
      </c>
      <c r="I3093" s="11" t="s">
        <v>1211</v>
      </c>
    </row>
    <row r="3094" customFormat="false" ht="68" hidden="false" customHeight="true" outlineLevel="0" collapsed="false">
      <c r="A3094" s="11" t="s">
        <v>233</v>
      </c>
      <c r="B3094" s="11" t="s">
        <v>233</v>
      </c>
      <c r="C3094" s="11" t="s">
        <v>233</v>
      </c>
      <c r="D3094" s="11" t="s">
        <v>233</v>
      </c>
      <c r="E3094" s="11" t="n">
        <v>19.21</v>
      </c>
      <c r="F3094" s="11" t="n">
        <v>19.21</v>
      </c>
      <c r="G3094" s="11" t="n">
        <v>19.21</v>
      </c>
      <c r="H3094" s="11" t="s">
        <v>1211</v>
      </c>
      <c r="I3094" s="11" t="s">
        <v>1211</v>
      </c>
    </row>
    <row r="3095" customFormat="false" ht="68" hidden="false" customHeight="true" outlineLevel="0" collapsed="false">
      <c r="A3095" s="11" t="s">
        <v>234</v>
      </c>
      <c r="B3095" s="11" t="s">
        <v>234</v>
      </c>
      <c r="C3095" s="11" t="s">
        <v>234</v>
      </c>
      <c r="D3095" s="11" t="s">
        <v>234</v>
      </c>
      <c r="E3095" s="11" t="s">
        <v>1052</v>
      </c>
      <c r="F3095" s="11" t="s">
        <v>1052</v>
      </c>
      <c r="G3095" s="11" t="s">
        <v>1052</v>
      </c>
      <c r="H3095" s="11" t="s">
        <v>1211</v>
      </c>
      <c r="I3095" s="11" t="s">
        <v>1211</v>
      </c>
    </row>
    <row r="3096" customFormat="false" ht="68" hidden="false" customHeight="true" outlineLevel="0" collapsed="false">
      <c r="A3096" s="11" t="s">
        <v>236</v>
      </c>
      <c r="B3096" s="11" t="s">
        <v>236</v>
      </c>
      <c r="C3096" s="11" t="s">
        <v>236</v>
      </c>
      <c r="D3096" s="11" t="s">
        <v>236</v>
      </c>
      <c r="E3096" s="11" t="n">
        <v>4.51</v>
      </c>
      <c r="F3096" s="11" t="n">
        <v>4.51</v>
      </c>
      <c r="G3096" s="11" t="n">
        <v>4.51</v>
      </c>
      <c r="H3096" s="11" t="s">
        <v>1211</v>
      </c>
      <c r="I3096" s="11" t="s">
        <v>1211</v>
      </c>
    </row>
    <row r="3097" customFormat="false" ht="68" hidden="false" customHeight="true" outlineLevel="0" collapsed="false">
      <c r="A3097" s="11" t="s">
        <v>237</v>
      </c>
      <c r="B3097" s="11" t="s">
        <v>237</v>
      </c>
      <c r="C3097" s="11" t="s">
        <v>237</v>
      </c>
      <c r="D3097" s="11" t="s">
        <v>237</v>
      </c>
      <c r="E3097" s="11" t="s">
        <v>238</v>
      </c>
      <c r="F3097" s="11" t="s">
        <v>238</v>
      </c>
      <c r="G3097" s="11" t="s">
        <v>238</v>
      </c>
      <c r="H3097" s="11" t="s">
        <v>1211</v>
      </c>
      <c r="I3097" s="11" t="s">
        <v>1211</v>
      </c>
    </row>
    <row r="3098" customFormat="false" ht="68" hidden="false" customHeight="true" outlineLevel="0" collapsed="false">
      <c r="A3098" s="11" t="s">
        <v>239</v>
      </c>
      <c r="B3098" s="11" t="s">
        <v>239</v>
      </c>
      <c r="C3098" s="11" t="s">
        <v>239</v>
      </c>
      <c r="D3098" s="11" t="s">
        <v>239</v>
      </c>
      <c r="E3098" s="11" t="n">
        <v>47</v>
      </c>
      <c r="F3098" s="11" t="n">
        <v>47</v>
      </c>
      <c r="G3098" s="11" t="n">
        <v>47</v>
      </c>
      <c r="H3098" s="11" t="s">
        <v>1211</v>
      </c>
      <c r="I3098" s="11" t="s">
        <v>1211</v>
      </c>
    </row>
    <row r="3099" customFormat="false" ht="68" hidden="false" customHeight="true" outlineLevel="0" collapsed="false">
      <c r="A3099" s="11" t="s">
        <v>240</v>
      </c>
      <c r="B3099" s="11" t="s">
        <v>240</v>
      </c>
      <c r="C3099" s="11" t="s">
        <v>240</v>
      </c>
      <c r="D3099" s="11" t="s">
        <v>240</v>
      </c>
      <c r="E3099" s="11" t="n">
        <v>37.5</v>
      </c>
      <c r="F3099" s="11" t="n">
        <v>37.5</v>
      </c>
      <c r="G3099" s="11" t="n">
        <v>37.5</v>
      </c>
      <c r="H3099" s="11" t="s">
        <v>1211</v>
      </c>
      <c r="I3099" s="11" t="s">
        <v>1211</v>
      </c>
    </row>
    <row r="3100" customFormat="false" ht="68" hidden="false" customHeight="true" outlineLevel="0" collapsed="false">
      <c r="A3100" s="11" t="s">
        <v>241</v>
      </c>
      <c r="B3100" s="11" t="s">
        <v>241</v>
      </c>
      <c r="C3100" s="11" t="s">
        <v>241</v>
      </c>
      <c r="D3100" s="11" t="s">
        <v>241</v>
      </c>
      <c r="E3100" s="11" t="n">
        <v>33</v>
      </c>
      <c r="F3100" s="11" t="n">
        <v>33</v>
      </c>
      <c r="G3100" s="11" t="n">
        <v>33</v>
      </c>
      <c r="H3100" s="11" t="s">
        <v>1211</v>
      </c>
      <c r="I3100" s="11" t="s">
        <v>1211</v>
      </c>
    </row>
    <row r="3101" customFormat="false" ht="68" hidden="false" customHeight="true" outlineLevel="0" collapsed="false">
      <c r="A3101" s="11" t="s">
        <v>242</v>
      </c>
      <c r="B3101" s="11" t="s">
        <v>242</v>
      </c>
      <c r="C3101" s="11" t="s">
        <v>242</v>
      </c>
      <c r="D3101" s="11" t="s">
        <v>242</v>
      </c>
      <c r="E3101" s="11" t="n">
        <v>61</v>
      </c>
      <c r="F3101" s="11" t="n">
        <v>61</v>
      </c>
      <c r="G3101" s="11" t="n">
        <v>61</v>
      </c>
      <c r="H3101" s="11" t="s">
        <v>1211</v>
      </c>
      <c r="I3101" s="11" t="s">
        <v>1211</v>
      </c>
    </row>
    <row r="3102" customFormat="false" ht="68" hidden="false" customHeight="true" outlineLevel="0" collapsed="false">
      <c r="A3102" s="11" t="s">
        <v>243</v>
      </c>
      <c r="B3102" s="11" t="s">
        <v>243</v>
      </c>
      <c r="C3102" s="11" t="s">
        <v>243</v>
      </c>
      <c r="D3102" s="11" t="s">
        <v>243</v>
      </c>
      <c r="E3102" s="11" t="n">
        <v>1.5</v>
      </c>
      <c r="F3102" s="11" t="n">
        <v>1.5</v>
      </c>
      <c r="G3102" s="11" t="n">
        <v>1.5</v>
      </c>
      <c r="H3102" s="11" t="s">
        <v>1211</v>
      </c>
      <c r="I3102" s="11" t="s">
        <v>1211</v>
      </c>
    </row>
    <row r="3103" customFormat="false" ht="68" hidden="false" customHeight="true" outlineLevel="0" collapsed="false">
      <c r="A3103" s="11" t="s">
        <v>244</v>
      </c>
      <c r="B3103" s="11" t="s">
        <v>244</v>
      </c>
      <c r="C3103" s="11" t="s">
        <v>244</v>
      </c>
      <c r="D3103" s="11" t="s">
        <v>244</v>
      </c>
      <c r="E3103" s="11" t="n">
        <v>30</v>
      </c>
      <c r="F3103" s="11" t="n">
        <v>30</v>
      </c>
      <c r="G3103" s="11" t="n">
        <v>30</v>
      </c>
      <c r="H3103" s="11" t="s">
        <v>1211</v>
      </c>
      <c r="I3103" s="11" t="s">
        <v>1211</v>
      </c>
    </row>
    <row r="3104" customFormat="false" ht="68" hidden="false" customHeight="true" outlineLevel="0" collapsed="false">
      <c r="A3104" s="11" t="s">
        <v>1149</v>
      </c>
      <c r="B3104" s="11" t="s">
        <v>1149</v>
      </c>
      <c r="C3104" s="11" t="s">
        <v>1149</v>
      </c>
      <c r="D3104" s="11" t="s">
        <v>1149</v>
      </c>
      <c r="E3104" s="11" t="n">
        <v>4.8</v>
      </c>
      <c r="F3104" s="11" t="n">
        <v>4.8</v>
      </c>
      <c r="G3104" s="11" t="n">
        <v>4.8</v>
      </c>
      <c r="H3104" s="11" t="s">
        <v>1211</v>
      </c>
      <c r="I3104" s="11" t="s">
        <v>1211</v>
      </c>
    </row>
    <row r="3105" customFormat="false" ht="68" hidden="false" customHeight="true" outlineLevel="0" collapsed="false">
      <c r="A3105" s="11" t="s">
        <v>1150</v>
      </c>
      <c r="B3105" s="11" t="s">
        <v>1150</v>
      </c>
      <c r="C3105" s="11" t="s">
        <v>1150</v>
      </c>
      <c r="D3105" s="11" t="s">
        <v>1150</v>
      </c>
      <c r="E3105" s="11" t="n">
        <v>30</v>
      </c>
      <c r="F3105" s="11" t="n">
        <v>30</v>
      </c>
      <c r="G3105" s="11" t="n">
        <v>30</v>
      </c>
      <c r="H3105" s="11" t="s">
        <v>1211</v>
      </c>
      <c r="I3105" s="11" t="s">
        <v>1211</v>
      </c>
    </row>
    <row r="3106" customFormat="false" ht="68" hidden="false" customHeight="true" outlineLevel="0" collapsed="false">
      <c r="A3106" s="11" t="s">
        <v>245</v>
      </c>
      <c r="B3106" s="11" t="s">
        <v>245</v>
      </c>
      <c r="C3106" s="11" t="s">
        <v>245</v>
      </c>
      <c r="D3106" s="11" t="s">
        <v>245</v>
      </c>
      <c r="E3106" s="11" t="s">
        <v>1195</v>
      </c>
      <c r="F3106" s="11" t="s">
        <v>1195</v>
      </c>
      <c r="G3106" s="11" t="s">
        <v>1195</v>
      </c>
      <c r="H3106" s="11" t="s">
        <v>1211</v>
      </c>
      <c r="I3106" s="11" t="s">
        <v>1211</v>
      </c>
    </row>
    <row r="3107" customFormat="false" ht="68" hidden="false" customHeight="true" outlineLevel="0" collapsed="false">
      <c r="A3107" s="11" t="s">
        <v>1152</v>
      </c>
      <c r="B3107" s="11" t="s">
        <v>1152</v>
      </c>
      <c r="C3107" s="11" t="s">
        <v>1152</v>
      </c>
      <c r="D3107" s="11" t="s">
        <v>1152</v>
      </c>
      <c r="E3107" s="11" t="s">
        <v>1196</v>
      </c>
      <c r="F3107" s="11" t="s">
        <v>1196</v>
      </c>
      <c r="G3107" s="11" t="s">
        <v>1196</v>
      </c>
      <c r="H3107" s="11" t="s">
        <v>1211</v>
      </c>
      <c r="I3107" s="11" t="s">
        <v>1211</v>
      </c>
    </row>
    <row r="3108" customFormat="false" ht="58" hidden="false" customHeight="true" outlineLevel="0" collapsed="false">
      <c r="A3108" s="4" t="s">
        <v>1213</v>
      </c>
      <c r="B3108" s="4" t="s">
        <v>1213</v>
      </c>
      <c r="C3108" s="4" t="s">
        <v>1213</v>
      </c>
      <c r="D3108" s="4" t="s">
        <v>1213</v>
      </c>
      <c r="E3108" s="4" t="s">
        <v>1213</v>
      </c>
      <c r="F3108" s="4" t="s">
        <v>1213</v>
      </c>
      <c r="G3108" s="4" t="s">
        <v>1213</v>
      </c>
      <c r="H3108" s="4" t="s">
        <v>1213</v>
      </c>
      <c r="I3108" s="4" t="s">
        <v>1213</v>
      </c>
    </row>
    <row r="3109" customFormat="false" ht="27" hidden="false" customHeight="true" outlineLevel="0" collapsed="false">
      <c r="A3109" s="1"/>
      <c r="B3109" s="1"/>
      <c r="C3109" s="1"/>
      <c r="D3109" s="1"/>
      <c r="E3109" s="1"/>
      <c r="F3109" s="1"/>
      <c r="G3109" s="1"/>
      <c r="H3109" s="1"/>
      <c r="I3109" s="1"/>
    </row>
    <row r="3110" customFormat="false" ht="31" hidden="false" customHeight="true" outlineLevel="0" collapsed="false">
      <c r="A3110" s="10" t="s">
        <v>250</v>
      </c>
      <c r="B3110" s="10" t="s">
        <v>250</v>
      </c>
      <c r="C3110" s="10" t="s">
        <v>250</v>
      </c>
      <c r="D3110" s="10" t="s">
        <v>250</v>
      </c>
      <c r="E3110" s="10" t="s">
        <v>250</v>
      </c>
      <c r="F3110" s="10" t="s">
        <v>250</v>
      </c>
      <c r="G3110" s="10" t="s">
        <v>250</v>
      </c>
      <c r="H3110" s="10" t="s">
        <v>250</v>
      </c>
      <c r="I3110" s="3" t="str">
        <f aca="false">HYPERLINK("#'Главная'!A41","На главную")</f>
        <v>На главную</v>
      </c>
    </row>
    <row r="3111" customFormat="false" ht="34" hidden="false" customHeight="true" outlineLevel="0" collapsed="false">
      <c r="A3111" s="12" t="s">
        <v>251</v>
      </c>
      <c r="B3111" s="12" t="s">
        <v>251</v>
      </c>
      <c r="C3111" s="12" t="s">
        <v>251</v>
      </c>
      <c r="D3111" s="12" t="s">
        <v>252</v>
      </c>
      <c r="E3111" s="12" t="s">
        <v>252</v>
      </c>
      <c r="F3111" s="12" t="s">
        <v>252</v>
      </c>
      <c r="G3111" s="12" t="s">
        <v>253</v>
      </c>
      <c r="H3111" s="12" t="s">
        <v>254</v>
      </c>
      <c r="I3111" s="12" t="s">
        <v>254</v>
      </c>
    </row>
    <row r="3112" customFormat="false" ht="68" hidden="false" customHeight="true" outlineLevel="0" collapsed="false">
      <c r="A3112" s="1" t="s">
        <v>1155</v>
      </c>
      <c r="B3112" s="1" t="s">
        <v>1155</v>
      </c>
      <c r="C3112" s="1" t="s">
        <v>1155</v>
      </c>
      <c r="D3112" s="1" t="s">
        <v>258</v>
      </c>
      <c r="E3112" s="1" t="s">
        <v>258</v>
      </c>
      <c r="F3112" s="1" t="s">
        <v>258</v>
      </c>
      <c r="G3112" s="1" t="s">
        <v>1214</v>
      </c>
      <c r="H3112" s="1" t="s">
        <v>1157</v>
      </c>
      <c r="I3112" s="1" t="s">
        <v>1157</v>
      </c>
    </row>
    <row r="3113" customFormat="false" ht="68" hidden="false" customHeight="true" outlineLevel="0" collapsed="false">
      <c r="A3113" s="1" t="s">
        <v>1155</v>
      </c>
      <c r="B3113" s="1" t="s">
        <v>1155</v>
      </c>
      <c r="C3113" s="1" t="s">
        <v>1155</v>
      </c>
      <c r="D3113" s="1" t="s">
        <v>256</v>
      </c>
      <c r="E3113" s="1" t="s">
        <v>256</v>
      </c>
      <c r="F3113" s="1" t="s">
        <v>256</v>
      </c>
      <c r="G3113" s="1" t="s">
        <v>1215</v>
      </c>
      <c r="H3113" s="1" t="s">
        <v>1157</v>
      </c>
      <c r="I3113" s="1" t="s">
        <v>1157</v>
      </c>
    </row>
    <row r="3114" customFormat="false" ht="68" hidden="false" customHeight="true" outlineLevel="0" collapsed="false">
      <c r="A3114" s="1" t="s">
        <v>1155</v>
      </c>
      <c r="B3114" s="1" t="s">
        <v>1155</v>
      </c>
      <c r="C3114" s="1" t="s">
        <v>1155</v>
      </c>
      <c r="D3114" s="1" t="s">
        <v>260</v>
      </c>
      <c r="E3114" s="1" t="s">
        <v>260</v>
      </c>
      <c r="F3114" s="1" t="s">
        <v>260</v>
      </c>
      <c r="G3114" s="1" t="s">
        <v>1216</v>
      </c>
      <c r="H3114" s="1" t="s">
        <v>1157</v>
      </c>
      <c r="I3114" s="1" t="s">
        <v>1157</v>
      </c>
    </row>
    <row r="3115" customFormat="false" ht="68" hidden="false" customHeight="true" outlineLevel="0" collapsed="false">
      <c r="A3115" s="1" t="s">
        <v>1160</v>
      </c>
      <c r="B3115" s="1" t="s">
        <v>1160</v>
      </c>
      <c r="C3115" s="1" t="s">
        <v>1160</v>
      </c>
      <c r="D3115" s="1" t="s">
        <v>258</v>
      </c>
      <c r="E3115" s="1" t="s">
        <v>258</v>
      </c>
      <c r="F3115" s="1" t="s">
        <v>258</v>
      </c>
      <c r="G3115" s="1" t="s">
        <v>1217</v>
      </c>
      <c r="H3115" s="1" t="s">
        <v>1157</v>
      </c>
      <c r="I3115" s="1" t="s">
        <v>1157</v>
      </c>
    </row>
    <row r="3116" customFormat="false" ht="68" hidden="false" customHeight="true" outlineLevel="0" collapsed="false">
      <c r="A3116" s="1" t="s">
        <v>1160</v>
      </c>
      <c r="B3116" s="1" t="s">
        <v>1160</v>
      </c>
      <c r="C3116" s="1" t="s">
        <v>1160</v>
      </c>
      <c r="D3116" s="1" t="s">
        <v>256</v>
      </c>
      <c r="E3116" s="1" t="s">
        <v>256</v>
      </c>
      <c r="F3116" s="1" t="s">
        <v>256</v>
      </c>
      <c r="G3116" s="1" t="s">
        <v>1218</v>
      </c>
      <c r="H3116" s="1" t="s">
        <v>1157</v>
      </c>
      <c r="I3116" s="1" t="s">
        <v>1157</v>
      </c>
    </row>
    <row r="3117" customFormat="false" ht="68" hidden="false" customHeight="true" outlineLevel="0" collapsed="false">
      <c r="A3117" s="1" t="s">
        <v>1160</v>
      </c>
      <c r="B3117" s="1" t="s">
        <v>1160</v>
      </c>
      <c r="C3117" s="1" t="s">
        <v>1160</v>
      </c>
      <c r="D3117" s="1" t="s">
        <v>260</v>
      </c>
      <c r="E3117" s="1" t="s">
        <v>260</v>
      </c>
      <c r="F3117" s="1" t="s">
        <v>260</v>
      </c>
      <c r="G3117" s="1" t="s">
        <v>1219</v>
      </c>
      <c r="H3117" s="1" t="s">
        <v>1157</v>
      </c>
      <c r="I3117" s="1" t="s">
        <v>1157</v>
      </c>
    </row>
    <row r="3118" customFormat="false" ht="68" hidden="false" customHeight="true" outlineLevel="0" collapsed="false">
      <c r="A3118" s="1" t="s">
        <v>1164</v>
      </c>
      <c r="B3118" s="1" t="s">
        <v>1164</v>
      </c>
      <c r="C3118" s="1" t="s">
        <v>1164</v>
      </c>
      <c r="D3118" s="1" t="s">
        <v>292</v>
      </c>
      <c r="E3118" s="1" t="s">
        <v>292</v>
      </c>
      <c r="F3118" s="1" t="s">
        <v>292</v>
      </c>
      <c r="G3118" s="1" t="s">
        <v>1220</v>
      </c>
      <c r="H3118" s="1" t="s">
        <v>1157</v>
      </c>
      <c r="I3118" s="1" t="s">
        <v>1157</v>
      </c>
    </row>
    <row r="3119" customFormat="false" ht="68" hidden="false" customHeight="true" outlineLevel="0" collapsed="false">
      <c r="A3119" s="1" t="s">
        <v>1164</v>
      </c>
      <c r="B3119" s="1" t="s">
        <v>1164</v>
      </c>
      <c r="C3119" s="1" t="s">
        <v>1164</v>
      </c>
      <c r="D3119" s="1" t="s">
        <v>256</v>
      </c>
      <c r="E3119" s="1" t="s">
        <v>256</v>
      </c>
      <c r="F3119" s="1" t="s">
        <v>256</v>
      </c>
      <c r="G3119" s="1" t="s">
        <v>1221</v>
      </c>
      <c r="H3119" s="1" t="s">
        <v>1157</v>
      </c>
      <c r="I3119" s="1" t="s">
        <v>1157</v>
      </c>
    </row>
    <row r="3120" customFormat="false" ht="68" hidden="false" customHeight="true" outlineLevel="0" collapsed="false">
      <c r="A3120" s="1" t="s">
        <v>1164</v>
      </c>
      <c r="B3120" s="1" t="s">
        <v>1164</v>
      </c>
      <c r="C3120" s="1" t="s">
        <v>1164</v>
      </c>
      <c r="D3120" s="1" t="s">
        <v>294</v>
      </c>
      <c r="E3120" s="1" t="s">
        <v>294</v>
      </c>
      <c r="F3120" s="1" t="s">
        <v>294</v>
      </c>
      <c r="G3120" s="1" t="s">
        <v>1222</v>
      </c>
      <c r="H3120" s="1" t="s">
        <v>1157</v>
      </c>
      <c r="I3120" s="1" t="s">
        <v>1157</v>
      </c>
    </row>
    <row r="3121" customFormat="false" ht="68" hidden="false" customHeight="true" outlineLevel="0" collapsed="false">
      <c r="A3121" s="1" t="s">
        <v>1168</v>
      </c>
      <c r="B3121" s="1" t="s">
        <v>1168</v>
      </c>
      <c r="C3121" s="1" t="s">
        <v>1168</v>
      </c>
      <c r="D3121" s="1" t="s">
        <v>258</v>
      </c>
      <c r="E3121" s="1" t="s">
        <v>258</v>
      </c>
      <c r="F3121" s="1" t="s">
        <v>258</v>
      </c>
      <c r="G3121" s="1" t="s">
        <v>1223</v>
      </c>
      <c r="H3121" s="1" t="s">
        <v>1157</v>
      </c>
      <c r="I3121" s="1" t="s">
        <v>1157</v>
      </c>
    </row>
    <row r="3122" customFormat="false" ht="68" hidden="false" customHeight="true" outlineLevel="0" collapsed="false">
      <c r="A3122" s="1" t="s">
        <v>1168</v>
      </c>
      <c r="B3122" s="1" t="s">
        <v>1168</v>
      </c>
      <c r="C3122" s="1" t="s">
        <v>1168</v>
      </c>
      <c r="D3122" s="1" t="s">
        <v>256</v>
      </c>
      <c r="E3122" s="1" t="s">
        <v>256</v>
      </c>
      <c r="F3122" s="1" t="s">
        <v>256</v>
      </c>
      <c r="G3122" s="1" t="s">
        <v>1224</v>
      </c>
      <c r="H3122" s="1" t="s">
        <v>1157</v>
      </c>
      <c r="I3122" s="1" t="s">
        <v>1157</v>
      </c>
    </row>
    <row r="3123" customFormat="false" ht="68" hidden="false" customHeight="true" outlineLevel="0" collapsed="false">
      <c r="A3123" s="1" t="s">
        <v>1168</v>
      </c>
      <c r="B3123" s="1" t="s">
        <v>1168</v>
      </c>
      <c r="C3123" s="1" t="s">
        <v>1168</v>
      </c>
      <c r="D3123" s="1" t="s">
        <v>260</v>
      </c>
      <c r="E3123" s="1" t="s">
        <v>260</v>
      </c>
      <c r="F3123" s="1" t="s">
        <v>260</v>
      </c>
      <c r="G3123" s="1" t="s">
        <v>1225</v>
      </c>
      <c r="H3123" s="1" t="s">
        <v>1157</v>
      </c>
      <c r="I3123" s="1" t="s">
        <v>1157</v>
      </c>
    </row>
    <row r="3124" customFormat="false" ht="27" hidden="false" customHeight="true" outlineLevel="0" collapsed="false">
      <c r="A3124" s="1"/>
      <c r="B3124" s="1"/>
      <c r="C3124" s="1"/>
      <c r="D3124" s="1"/>
      <c r="E3124" s="1"/>
      <c r="F3124" s="1"/>
      <c r="G3124" s="1"/>
      <c r="H3124" s="1"/>
      <c r="I3124" s="1"/>
    </row>
    <row r="3125" customFormat="false" ht="31" hidden="false" customHeight="true" outlineLevel="0" collapsed="false">
      <c r="A3125" s="10" t="s">
        <v>304</v>
      </c>
      <c r="B3125" s="10" t="s">
        <v>304</v>
      </c>
      <c r="C3125" s="10" t="s">
        <v>304</v>
      </c>
      <c r="D3125" s="10" t="s">
        <v>304</v>
      </c>
      <c r="E3125" s="10" t="s">
        <v>304</v>
      </c>
      <c r="F3125" s="10" t="s">
        <v>304</v>
      </c>
      <c r="G3125" s="10" t="s">
        <v>304</v>
      </c>
      <c r="H3125" s="10" t="s">
        <v>304</v>
      </c>
      <c r="I3125" s="1"/>
    </row>
    <row r="3126" customFormat="false" ht="28" hidden="false" customHeight="true" outlineLevel="0" collapsed="false">
      <c r="A3126" s="4" t="s">
        <v>305</v>
      </c>
      <c r="B3126" s="4" t="s">
        <v>305</v>
      </c>
      <c r="C3126" s="4" t="s">
        <v>305</v>
      </c>
      <c r="D3126" s="4" t="s">
        <v>305</v>
      </c>
      <c r="E3126" s="4" t="s">
        <v>305</v>
      </c>
      <c r="F3126" s="4" t="s">
        <v>305</v>
      </c>
      <c r="G3126" s="4" t="s">
        <v>305</v>
      </c>
      <c r="H3126" s="4" t="s">
        <v>305</v>
      </c>
      <c r="I3126" s="4" t="s">
        <v>305</v>
      </c>
    </row>
    <row r="3127" customFormat="false" ht="27" hidden="false" customHeight="true" outlineLevel="0" collapsed="false">
      <c r="A3127" s="1"/>
      <c r="B3127" s="1"/>
      <c r="C3127" s="1"/>
      <c r="D3127" s="1"/>
      <c r="E3127" s="1"/>
      <c r="F3127" s="1"/>
      <c r="G3127" s="1"/>
      <c r="H3127" s="1"/>
      <c r="I3127" s="1"/>
    </row>
    <row r="3128" customFormat="false" ht="27" hidden="false" customHeight="true" outlineLevel="0" collapsed="false">
      <c r="A3128" s="1"/>
      <c r="B3128" s="1"/>
      <c r="C3128" s="1"/>
      <c r="D3128" s="1"/>
      <c r="E3128" s="1"/>
      <c r="F3128" s="1"/>
      <c r="G3128" s="1"/>
      <c r="H3128" s="1"/>
      <c r="I3128" s="1"/>
    </row>
    <row r="3129" customFormat="false" ht="27" hidden="false" customHeight="true" outlineLevel="0" collapsed="false">
      <c r="A3129" s="1"/>
      <c r="B3129" s="1"/>
      <c r="C3129" s="1"/>
      <c r="D3129" s="1"/>
      <c r="E3129" s="1"/>
      <c r="F3129" s="1"/>
      <c r="G3129" s="1"/>
      <c r="H3129" s="1"/>
      <c r="I3129" s="1"/>
    </row>
    <row r="3130" customFormat="false" ht="35" hidden="false" customHeight="true" outlineLevel="0" collapsed="false">
      <c r="A3130" s="2" t="s">
        <v>1226</v>
      </c>
      <c r="B3130" s="2" t="s">
        <v>1226</v>
      </c>
      <c r="C3130" s="2" t="s">
        <v>1226</v>
      </c>
      <c r="D3130" s="2" t="s">
        <v>1226</v>
      </c>
      <c r="E3130" s="2" t="s">
        <v>1226</v>
      </c>
      <c r="F3130" s="2" t="s">
        <v>1226</v>
      </c>
      <c r="G3130" s="2" t="s">
        <v>1226</v>
      </c>
      <c r="H3130" s="2" t="s">
        <v>1226</v>
      </c>
      <c r="I3130" s="3" t="str">
        <f aca="false">HYPERLINK("#'Главная'!A42","На главную")</f>
        <v>На главную</v>
      </c>
    </row>
    <row r="3131" customFormat="false" ht="42" hidden="false" customHeight="true" outlineLevel="0" collapsed="false">
      <c r="A3131" s="4" t="s">
        <v>1141</v>
      </c>
      <c r="B3131" s="4" t="s">
        <v>1141</v>
      </c>
      <c r="C3131" s="4" t="s">
        <v>1141</v>
      </c>
      <c r="D3131" s="4" t="s">
        <v>1141</v>
      </c>
      <c r="E3131" s="4" t="s">
        <v>1141</v>
      </c>
      <c r="F3131" s="4" t="s">
        <v>1141</v>
      </c>
      <c r="G3131" s="4" t="s">
        <v>1141</v>
      </c>
      <c r="H3131" s="4" t="s">
        <v>1141</v>
      </c>
      <c r="I3131" s="4" t="s">
        <v>1141</v>
      </c>
    </row>
    <row r="3132" customFormat="false" ht="27" hidden="false" customHeight="true" outlineLevel="0" collapsed="false">
      <c r="A3132" s="3" t="str">
        <f aca="false">HYPERLINK("#'Главная'!A42","Список моделей")</f>
        <v>Список моделей</v>
      </c>
      <c r="B3132" s="1"/>
      <c r="C3132" s="3" t="str">
        <f aca="false">HYPERLINK("#'Данные моделей'!A3133","Характеристики")</f>
        <v>Характеристики</v>
      </c>
      <c r="D3132" s="1"/>
      <c r="E3132" s="1"/>
      <c r="F3132" s="3" t="str">
        <f aca="false">HYPERLINK("#'Данные моделей'!A3171","Рабочие точки")</f>
        <v>Рабочие точки</v>
      </c>
      <c r="G3132" s="1"/>
      <c r="H3132" s="3" t="str">
        <f aca="false">HYPERLINK("#'Данные моделей'!A3186","Карты")</f>
        <v>Карты</v>
      </c>
      <c r="I3132" s="1"/>
    </row>
    <row r="3133" customFormat="false" ht="31" hidden="false" customHeight="true" outlineLevel="0" collapsed="false">
      <c r="A3133" s="10" t="s">
        <v>9</v>
      </c>
      <c r="B3133" s="10" t="s">
        <v>9</v>
      </c>
      <c r="C3133" s="10" t="s">
        <v>9</v>
      </c>
      <c r="D3133" s="10" t="s">
        <v>9</v>
      </c>
      <c r="E3133" s="10" t="s">
        <v>9</v>
      </c>
      <c r="F3133" s="10" t="s">
        <v>9</v>
      </c>
      <c r="G3133" s="10" t="s">
        <v>9</v>
      </c>
      <c r="H3133" s="10" t="s">
        <v>9</v>
      </c>
      <c r="I3133" s="1"/>
    </row>
    <row r="3134" customFormat="false" ht="28" hidden="false" customHeight="true" outlineLevel="0" collapsed="false">
      <c r="A3134" s="11" t="s">
        <v>207</v>
      </c>
      <c r="B3134" s="11" t="s">
        <v>207</v>
      </c>
      <c r="C3134" s="11" t="s">
        <v>207</v>
      </c>
      <c r="D3134" s="11" t="s">
        <v>207</v>
      </c>
      <c r="E3134" s="11" t="s">
        <v>1142</v>
      </c>
      <c r="F3134" s="11" t="s">
        <v>1142</v>
      </c>
      <c r="G3134" s="11" t="s">
        <v>1142</v>
      </c>
      <c r="H3134" s="11"/>
      <c r="I3134" s="11"/>
    </row>
    <row r="3135" customFormat="false" ht="28" hidden="false" customHeight="true" outlineLevel="0" collapsed="false">
      <c r="A3135" s="11" t="s">
        <v>8</v>
      </c>
      <c r="B3135" s="11" t="s">
        <v>8</v>
      </c>
      <c r="C3135" s="11" t="s">
        <v>8</v>
      </c>
      <c r="D3135" s="11" t="s">
        <v>8</v>
      </c>
      <c r="E3135" s="11" t="s">
        <v>28</v>
      </c>
      <c r="F3135" s="11" t="s">
        <v>28</v>
      </c>
      <c r="G3135" s="11" t="s">
        <v>28</v>
      </c>
      <c r="H3135" s="11"/>
      <c r="I3135" s="11"/>
    </row>
    <row r="3136" customFormat="false" ht="28" hidden="false" customHeight="true" outlineLevel="0" collapsed="false">
      <c r="A3136" s="11" t="s">
        <v>209</v>
      </c>
      <c r="B3136" s="11" t="s">
        <v>209</v>
      </c>
      <c r="C3136" s="11" t="s">
        <v>209</v>
      </c>
      <c r="D3136" s="11" t="s">
        <v>209</v>
      </c>
      <c r="E3136" s="11" t="s">
        <v>1227</v>
      </c>
      <c r="F3136" s="11" t="s">
        <v>1227</v>
      </c>
      <c r="G3136" s="11" t="s">
        <v>1227</v>
      </c>
      <c r="H3136" s="11"/>
      <c r="I3136" s="11"/>
    </row>
    <row r="3137" customFormat="false" ht="28" hidden="false" customHeight="true" outlineLevel="0" collapsed="false">
      <c r="A3137" s="11" t="s">
        <v>211</v>
      </c>
      <c r="B3137" s="11" t="s">
        <v>211</v>
      </c>
      <c r="C3137" s="11" t="s">
        <v>211</v>
      </c>
      <c r="D3137" s="11" t="s">
        <v>211</v>
      </c>
      <c r="E3137" s="11" t="n">
        <v>120</v>
      </c>
      <c r="F3137" s="11" t="n">
        <v>120</v>
      </c>
      <c r="G3137" s="11" t="n">
        <v>120</v>
      </c>
      <c r="H3137" s="11"/>
      <c r="I3137" s="11"/>
    </row>
    <row r="3138" customFormat="false" ht="68" hidden="false" customHeight="true" outlineLevel="0" collapsed="false">
      <c r="A3138" s="11" t="s">
        <v>8</v>
      </c>
      <c r="B3138" s="11" t="s">
        <v>8</v>
      </c>
      <c r="C3138" s="11" t="s">
        <v>8</v>
      </c>
      <c r="D3138" s="11" t="s">
        <v>8</v>
      </c>
      <c r="E3138" s="11" t="s">
        <v>28</v>
      </c>
      <c r="F3138" s="11" t="s">
        <v>28</v>
      </c>
      <c r="G3138" s="11" t="s">
        <v>28</v>
      </c>
      <c r="H3138" s="11" t="s">
        <v>1228</v>
      </c>
      <c r="I3138" s="11" t="s">
        <v>1228</v>
      </c>
    </row>
    <row r="3139" customFormat="false" ht="68" hidden="false" customHeight="true" outlineLevel="0" collapsed="false">
      <c r="A3139" s="11" t="s">
        <v>212</v>
      </c>
      <c r="B3139" s="11" t="s">
        <v>212</v>
      </c>
      <c r="C3139" s="11" t="s">
        <v>212</v>
      </c>
      <c r="D3139" s="11" t="s">
        <v>212</v>
      </c>
      <c r="E3139" s="11" t="n">
        <v>8.5</v>
      </c>
      <c r="F3139" s="11" t="n">
        <v>8.5</v>
      </c>
      <c r="G3139" s="11" t="n">
        <v>8.5</v>
      </c>
      <c r="H3139" s="11" t="s">
        <v>1228</v>
      </c>
      <c r="I3139" s="11" t="s">
        <v>1228</v>
      </c>
    </row>
    <row r="3140" customFormat="false" ht="68" hidden="false" customHeight="true" outlineLevel="0" collapsed="false">
      <c r="A3140" s="11" t="s">
        <v>213</v>
      </c>
      <c r="B3140" s="11" t="s">
        <v>213</v>
      </c>
      <c r="C3140" s="11" t="s">
        <v>213</v>
      </c>
      <c r="D3140" s="11" t="s">
        <v>213</v>
      </c>
      <c r="E3140" s="11" t="n">
        <v>14</v>
      </c>
      <c r="F3140" s="11" t="n">
        <v>14</v>
      </c>
      <c r="G3140" s="11" t="n">
        <v>14</v>
      </c>
      <c r="H3140" s="11" t="s">
        <v>1228</v>
      </c>
      <c r="I3140" s="11" t="s">
        <v>1228</v>
      </c>
    </row>
    <row r="3141" customFormat="false" ht="68" hidden="false" customHeight="true" outlineLevel="0" collapsed="false">
      <c r="A3141" s="11" t="s">
        <v>214</v>
      </c>
      <c r="B3141" s="11" t="s">
        <v>214</v>
      </c>
      <c r="C3141" s="11" t="s">
        <v>214</v>
      </c>
      <c r="D3141" s="11" t="s">
        <v>214</v>
      </c>
      <c r="E3141" s="11" t="s">
        <v>604</v>
      </c>
      <c r="F3141" s="11" t="s">
        <v>604</v>
      </c>
      <c r="G3141" s="11" t="s">
        <v>604</v>
      </c>
      <c r="H3141" s="11" t="s">
        <v>1228</v>
      </c>
      <c r="I3141" s="11" t="s">
        <v>1228</v>
      </c>
    </row>
    <row r="3142" customFormat="false" ht="68" hidden="false" customHeight="true" outlineLevel="0" collapsed="false">
      <c r="A3142" s="11" t="s">
        <v>216</v>
      </c>
      <c r="B3142" s="11" t="s">
        <v>216</v>
      </c>
      <c r="C3142" s="11" t="s">
        <v>216</v>
      </c>
      <c r="D3142" s="11" t="s">
        <v>216</v>
      </c>
      <c r="E3142" s="11" t="n">
        <v>4.82</v>
      </c>
      <c r="F3142" s="11" t="n">
        <v>4.82</v>
      </c>
      <c r="G3142" s="11" t="n">
        <v>4.82</v>
      </c>
      <c r="H3142" s="11" t="s">
        <v>1228</v>
      </c>
      <c r="I3142" s="11" t="s">
        <v>1228</v>
      </c>
    </row>
    <row r="3143" customFormat="false" ht="68" hidden="false" customHeight="true" outlineLevel="0" collapsed="false">
      <c r="A3143" s="11" t="s">
        <v>1145</v>
      </c>
      <c r="B3143" s="11" t="s">
        <v>1145</v>
      </c>
      <c r="C3143" s="11" t="s">
        <v>1145</v>
      </c>
      <c r="D3143" s="11" t="s">
        <v>1145</v>
      </c>
      <c r="E3143" s="11" t="s">
        <v>1146</v>
      </c>
      <c r="F3143" s="11" t="s">
        <v>1146</v>
      </c>
      <c r="G3143" s="11" t="s">
        <v>1146</v>
      </c>
      <c r="H3143" s="11" t="s">
        <v>1228</v>
      </c>
      <c r="I3143" s="11" t="s">
        <v>1228</v>
      </c>
    </row>
    <row r="3144" customFormat="false" ht="68" hidden="false" customHeight="true" outlineLevel="0" collapsed="false">
      <c r="A3144" s="11" t="s">
        <v>219</v>
      </c>
      <c r="B3144" s="11" t="s">
        <v>219</v>
      </c>
      <c r="C3144" s="11" t="s">
        <v>219</v>
      </c>
      <c r="D3144" s="11" t="s">
        <v>219</v>
      </c>
      <c r="E3144" s="11" t="s">
        <v>606</v>
      </c>
      <c r="F3144" s="11" t="s">
        <v>606</v>
      </c>
      <c r="G3144" s="11" t="s">
        <v>606</v>
      </c>
      <c r="H3144" s="11" t="s">
        <v>1228</v>
      </c>
      <c r="I3144" s="11" t="s">
        <v>1228</v>
      </c>
    </row>
    <row r="3145" customFormat="false" ht="68" hidden="false" customHeight="true" outlineLevel="0" collapsed="false">
      <c r="A3145" s="11" t="s">
        <v>221</v>
      </c>
      <c r="B3145" s="11" t="s">
        <v>221</v>
      </c>
      <c r="C3145" s="11" t="s">
        <v>221</v>
      </c>
      <c r="D3145" s="11" t="s">
        <v>221</v>
      </c>
      <c r="E3145" s="11" t="s">
        <v>1227</v>
      </c>
      <c r="F3145" s="11" t="s">
        <v>1227</v>
      </c>
      <c r="G3145" s="11" t="s">
        <v>1227</v>
      </c>
      <c r="H3145" s="11" t="s">
        <v>1228</v>
      </c>
      <c r="I3145" s="11" t="s">
        <v>1228</v>
      </c>
    </row>
    <row r="3146" customFormat="false" ht="68" hidden="false" customHeight="true" outlineLevel="0" collapsed="false">
      <c r="A3146" s="11" t="s">
        <v>222</v>
      </c>
      <c r="B3146" s="11" t="s">
        <v>222</v>
      </c>
      <c r="C3146" s="11" t="s">
        <v>222</v>
      </c>
      <c r="D3146" s="11" t="s">
        <v>222</v>
      </c>
      <c r="E3146" s="11" t="n">
        <v>120</v>
      </c>
      <c r="F3146" s="11" t="n">
        <v>120</v>
      </c>
      <c r="G3146" s="11" t="n">
        <v>120</v>
      </c>
      <c r="H3146" s="11" t="s">
        <v>1228</v>
      </c>
      <c r="I3146" s="11" t="s">
        <v>1228</v>
      </c>
    </row>
    <row r="3147" customFormat="false" ht="68" hidden="false" customHeight="true" outlineLevel="0" collapsed="false">
      <c r="A3147" s="11" t="s">
        <v>223</v>
      </c>
      <c r="B3147" s="11" t="s">
        <v>223</v>
      </c>
      <c r="C3147" s="11" t="s">
        <v>223</v>
      </c>
      <c r="D3147" s="11" t="s">
        <v>223</v>
      </c>
      <c r="E3147" s="11" t="n">
        <v>28.03</v>
      </c>
      <c r="F3147" s="11" t="n">
        <v>28.03</v>
      </c>
      <c r="G3147" s="11" t="n">
        <v>28.03</v>
      </c>
      <c r="H3147" s="11" t="s">
        <v>1228</v>
      </c>
      <c r="I3147" s="11" t="s">
        <v>1228</v>
      </c>
    </row>
    <row r="3148" customFormat="false" ht="68" hidden="false" customHeight="true" outlineLevel="0" collapsed="false">
      <c r="A3148" s="11" t="s">
        <v>224</v>
      </c>
      <c r="B3148" s="11" t="s">
        <v>224</v>
      </c>
      <c r="C3148" s="11" t="s">
        <v>224</v>
      </c>
      <c r="D3148" s="11" t="s">
        <v>224</v>
      </c>
      <c r="E3148" s="11" t="s">
        <v>1229</v>
      </c>
      <c r="F3148" s="11" t="s">
        <v>1229</v>
      </c>
      <c r="G3148" s="11" t="s">
        <v>1229</v>
      </c>
      <c r="H3148" s="11" t="s">
        <v>1228</v>
      </c>
      <c r="I3148" s="11" t="s">
        <v>1228</v>
      </c>
    </row>
    <row r="3149" customFormat="false" ht="68" hidden="false" customHeight="true" outlineLevel="0" collapsed="false">
      <c r="A3149" s="11" t="s">
        <v>226</v>
      </c>
      <c r="B3149" s="11" t="s">
        <v>226</v>
      </c>
      <c r="C3149" s="11" t="s">
        <v>226</v>
      </c>
      <c r="D3149" s="11" t="s">
        <v>226</v>
      </c>
      <c r="E3149" s="11" t="n">
        <v>5.56</v>
      </c>
      <c r="F3149" s="11" t="n">
        <v>5.56</v>
      </c>
      <c r="G3149" s="11" t="n">
        <v>5.56</v>
      </c>
      <c r="H3149" s="11" t="s">
        <v>1228</v>
      </c>
      <c r="I3149" s="11" t="s">
        <v>1228</v>
      </c>
    </row>
    <row r="3150" customFormat="false" ht="68" hidden="false" customHeight="true" outlineLevel="0" collapsed="false">
      <c r="A3150" s="11" t="s">
        <v>227</v>
      </c>
      <c r="B3150" s="11" t="s">
        <v>227</v>
      </c>
      <c r="C3150" s="11" t="s">
        <v>227</v>
      </c>
      <c r="D3150" s="11" t="s">
        <v>227</v>
      </c>
      <c r="E3150" s="11" t="s">
        <v>228</v>
      </c>
      <c r="F3150" s="11" t="s">
        <v>228</v>
      </c>
      <c r="G3150" s="11" t="s">
        <v>228</v>
      </c>
      <c r="H3150" s="11" t="s">
        <v>1228</v>
      </c>
      <c r="I3150" s="11" t="s">
        <v>1228</v>
      </c>
    </row>
    <row r="3151" customFormat="false" ht="68" hidden="false" customHeight="true" outlineLevel="0" collapsed="false">
      <c r="A3151" s="11" t="s">
        <v>229</v>
      </c>
      <c r="B3151" s="11" t="s">
        <v>229</v>
      </c>
      <c r="C3151" s="11" t="s">
        <v>229</v>
      </c>
      <c r="D3151" s="11" t="s">
        <v>229</v>
      </c>
      <c r="E3151" s="11" t="n">
        <v>48</v>
      </c>
      <c r="F3151" s="11" t="n">
        <v>48</v>
      </c>
      <c r="G3151" s="11" t="n">
        <v>48</v>
      </c>
      <c r="H3151" s="11" t="s">
        <v>1228</v>
      </c>
      <c r="I3151" s="11" t="s">
        <v>1228</v>
      </c>
    </row>
    <row r="3152" customFormat="false" ht="68" hidden="false" customHeight="true" outlineLevel="0" collapsed="false">
      <c r="A3152" s="11" t="s">
        <v>230</v>
      </c>
      <c r="B3152" s="11" t="s">
        <v>230</v>
      </c>
      <c r="C3152" s="11" t="s">
        <v>230</v>
      </c>
      <c r="D3152" s="11" t="s">
        <v>230</v>
      </c>
      <c r="E3152" s="11" t="n">
        <v>38.5</v>
      </c>
      <c r="F3152" s="11" t="n">
        <v>38.5</v>
      </c>
      <c r="G3152" s="11" t="n">
        <v>38.5</v>
      </c>
      <c r="H3152" s="11" t="s">
        <v>1228</v>
      </c>
      <c r="I3152" s="11" t="s">
        <v>1228</v>
      </c>
    </row>
    <row r="3153" customFormat="false" ht="68" hidden="false" customHeight="true" outlineLevel="0" collapsed="false">
      <c r="A3153" s="11" t="s">
        <v>231</v>
      </c>
      <c r="B3153" s="11" t="s">
        <v>231</v>
      </c>
      <c r="C3153" s="11" t="s">
        <v>231</v>
      </c>
      <c r="D3153" s="11" t="s">
        <v>231</v>
      </c>
      <c r="E3153" s="11" t="n">
        <v>34</v>
      </c>
      <c r="F3153" s="11" t="n">
        <v>34</v>
      </c>
      <c r="G3153" s="11" t="n">
        <v>34</v>
      </c>
      <c r="H3153" s="11" t="s">
        <v>1228</v>
      </c>
      <c r="I3153" s="11" t="s">
        <v>1228</v>
      </c>
    </row>
    <row r="3154" customFormat="false" ht="68" hidden="false" customHeight="true" outlineLevel="0" collapsed="false">
      <c r="A3154" s="11" t="s">
        <v>232</v>
      </c>
      <c r="B3154" s="11" t="s">
        <v>232</v>
      </c>
      <c r="C3154" s="11" t="s">
        <v>232</v>
      </c>
      <c r="D3154" s="11" t="s">
        <v>232</v>
      </c>
      <c r="E3154" s="11" t="n">
        <v>62</v>
      </c>
      <c r="F3154" s="11" t="n">
        <v>62</v>
      </c>
      <c r="G3154" s="11" t="n">
        <v>62</v>
      </c>
      <c r="H3154" s="11" t="s">
        <v>1228</v>
      </c>
      <c r="I3154" s="11" t="s">
        <v>1228</v>
      </c>
    </row>
    <row r="3155" customFormat="false" ht="68" hidden="false" customHeight="true" outlineLevel="0" collapsed="false">
      <c r="A3155" s="11" t="s">
        <v>233</v>
      </c>
      <c r="B3155" s="11" t="s">
        <v>233</v>
      </c>
      <c r="C3155" s="11" t="s">
        <v>233</v>
      </c>
      <c r="D3155" s="11" t="s">
        <v>233</v>
      </c>
      <c r="E3155" s="11" t="n">
        <v>25.96</v>
      </c>
      <c r="F3155" s="11" t="n">
        <v>25.96</v>
      </c>
      <c r="G3155" s="11" t="n">
        <v>25.96</v>
      </c>
      <c r="H3155" s="11" t="s">
        <v>1228</v>
      </c>
      <c r="I3155" s="11" t="s">
        <v>1228</v>
      </c>
    </row>
    <row r="3156" customFormat="false" ht="68" hidden="false" customHeight="true" outlineLevel="0" collapsed="false">
      <c r="A3156" s="11" t="s">
        <v>234</v>
      </c>
      <c r="B3156" s="11" t="s">
        <v>234</v>
      </c>
      <c r="C3156" s="11" t="s">
        <v>234</v>
      </c>
      <c r="D3156" s="11" t="s">
        <v>234</v>
      </c>
      <c r="E3156" s="11" t="s">
        <v>1230</v>
      </c>
      <c r="F3156" s="11" t="s">
        <v>1230</v>
      </c>
      <c r="G3156" s="11" t="s">
        <v>1230</v>
      </c>
      <c r="H3156" s="11" t="s">
        <v>1228</v>
      </c>
      <c r="I3156" s="11" t="s">
        <v>1228</v>
      </c>
    </row>
    <row r="3157" customFormat="false" ht="68" hidden="false" customHeight="true" outlineLevel="0" collapsed="false">
      <c r="A3157" s="11" t="s">
        <v>236</v>
      </c>
      <c r="B3157" s="11" t="s">
        <v>236</v>
      </c>
      <c r="C3157" s="11" t="s">
        <v>236</v>
      </c>
      <c r="D3157" s="11" t="s">
        <v>236</v>
      </c>
      <c r="E3157" s="11" t="n">
        <v>4.46</v>
      </c>
      <c r="F3157" s="11" t="n">
        <v>4.46</v>
      </c>
      <c r="G3157" s="11" t="n">
        <v>4.46</v>
      </c>
      <c r="H3157" s="11" t="s">
        <v>1228</v>
      </c>
      <c r="I3157" s="11" t="s">
        <v>1228</v>
      </c>
    </row>
    <row r="3158" customFormat="false" ht="68" hidden="false" customHeight="true" outlineLevel="0" collapsed="false">
      <c r="A3158" s="11" t="s">
        <v>237</v>
      </c>
      <c r="B3158" s="11" t="s">
        <v>237</v>
      </c>
      <c r="C3158" s="11" t="s">
        <v>237</v>
      </c>
      <c r="D3158" s="11" t="s">
        <v>237</v>
      </c>
      <c r="E3158" s="11" t="s">
        <v>238</v>
      </c>
      <c r="F3158" s="11" t="s">
        <v>238</v>
      </c>
      <c r="G3158" s="11" t="s">
        <v>238</v>
      </c>
      <c r="H3158" s="11" t="s">
        <v>1228</v>
      </c>
      <c r="I3158" s="11" t="s">
        <v>1228</v>
      </c>
    </row>
    <row r="3159" customFormat="false" ht="68" hidden="false" customHeight="true" outlineLevel="0" collapsed="false">
      <c r="A3159" s="11" t="s">
        <v>239</v>
      </c>
      <c r="B3159" s="11" t="s">
        <v>239</v>
      </c>
      <c r="C3159" s="11" t="s">
        <v>239</v>
      </c>
      <c r="D3159" s="11" t="s">
        <v>239</v>
      </c>
      <c r="E3159" s="11" t="n">
        <v>49</v>
      </c>
      <c r="F3159" s="11" t="n">
        <v>49</v>
      </c>
      <c r="G3159" s="11" t="n">
        <v>49</v>
      </c>
      <c r="H3159" s="11" t="s">
        <v>1228</v>
      </c>
      <c r="I3159" s="11" t="s">
        <v>1228</v>
      </c>
    </row>
    <row r="3160" customFormat="false" ht="68" hidden="false" customHeight="true" outlineLevel="0" collapsed="false">
      <c r="A3160" s="11" t="s">
        <v>240</v>
      </c>
      <c r="B3160" s="11" t="s">
        <v>240</v>
      </c>
      <c r="C3160" s="11" t="s">
        <v>240</v>
      </c>
      <c r="D3160" s="11" t="s">
        <v>240</v>
      </c>
      <c r="E3160" s="11" t="n">
        <v>39.5</v>
      </c>
      <c r="F3160" s="11" t="n">
        <v>39.5</v>
      </c>
      <c r="G3160" s="11" t="n">
        <v>39.5</v>
      </c>
      <c r="H3160" s="11" t="s">
        <v>1228</v>
      </c>
      <c r="I3160" s="11" t="s">
        <v>1228</v>
      </c>
    </row>
    <row r="3161" customFormat="false" ht="68" hidden="false" customHeight="true" outlineLevel="0" collapsed="false">
      <c r="A3161" s="11" t="s">
        <v>241</v>
      </c>
      <c r="B3161" s="11" t="s">
        <v>241</v>
      </c>
      <c r="C3161" s="11" t="s">
        <v>241</v>
      </c>
      <c r="D3161" s="11" t="s">
        <v>241</v>
      </c>
      <c r="E3161" s="11" t="n">
        <v>35</v>
      </c>
      <c r="F3161" s="11" t="n">
        <v>35</v>
      </c>
      <c r="G3161" s="11" t="n">
        <v>35</v>
      </c>
      <c r="H3161" s="11" t="s">
        <v>1228</v>
      </c>
      <c r="I3161" s="11" t="s">
        <v>1228</v>
      </c>
    </row>
    <row r="3162" customFormat="false" ht="68" hidden="false" customHeight="true" outlineLevel="0" collapsed="false">
      <c r="A3162" s="11" t="s">
        <v>242</v>
      </c>
      <c r="B3162" s="11" t="s">
        <v>242</v>
      </c>
      <c r="C3162" s="11" t="s">
        <v>242</v>
      </c>
      <c r="D3162" s="11" t="s">
        <v>242</v>
      </c>
      <c r="E3162" s="11" t="n">
        <v>63</v>
      </c>
      <c r="F3162" s="11" t="n">
        <v>63</v>
      </c>
      <c r="G3162" s="11" t="n">
        <v>63</v>
      </c>
      <c r="H3162" s="11" t="s">
        <v>1228</v>
      </c>
      <c r="I3162" s="11" t="s">
        <v>1228</v>
      </c>
    </row>
    <row r="3163" customFormat="false" ht="68" hidden="false" customHeight="true" outlineLevel="0" collapsed="false">
      <c r="A3163" s="11" t="s">
        <v>243</v>
      </c>
      <c r="B3163" s="11" t="s">
        <v>243</v>
      </c>
      <c r="C3163" s="11" t="s">
        <v>243</v>
      </c>
      <c r="D3163" s="11" t="s">
        <v>243</v>
      </c>
      <c r="E3163" s="11" t="n">
        <v>1.8</v>
      </c>
      <c r="F3163" s="11" t="n">
        <v>1.8</v>
      </c>
      <c r="G3163" s="11" t="n">
        <v>1.8</v>
      </c>
      <c r="H3163" s="11" t="s">
        <v>1228</v>
      </c>
      <c r="I3163" s="11" t="s">
        <v>1228</v>
      </c>
    </row>
    <row r="3164" customFormat="false" ht="68" hidden="false" customHeight="true" outlineLevel="0" collapsed="false">
      <c r="A3164" s="11" t="s">
        <v>244</v>
      </c>
      <c r="B3164" s="11" t="s">
        <v>244</v>
      </c>
      <c r="C3164" s="11" t="s">
        <v>244</v>
      </c>
      <c r="D3164" s="11" t="s">
        <v>244</v>
      </c>
      <c r="E3164" s="11" t="n">
        <v>35</v>
      </c>
      <c r="F3164" s="11" t="n">
        <v>35</v>
      </c>
      <c r="G3164" s="11" t="n">
        <v>35</v>
      </c>
      <c r="H3164" s="11" t="s">
        <v>1228</v>
      </c>
      <c r="I3164" s="11" t="s">
        <v>1228</v>
      </c>
    </row>
    <row r="3165" customFormat="false" ht="68" hidden="false" customHeight="true" outlineLevel="0" collapsed="false">
      <c r="A3165" s="11" t="s">
        <v>1149</v>
      </c>
      <c r="B3165" s="11" t="s">
        <v>1149</v>
      </c>
      <c r="C3165" s="11" t="s">
        <v>1149</v>
      </c>
      <c r="D3165" s="11" t="s">
        <v>1149</v>
      </c>
      <c r="E3165" s="11" t="n">
        <v>6.72</v>
      </c>
      <c r="F3165" s="11" t="n">
        <v>6.72</v>
      </c>
      <c r="G3165" s="11" t="n">
        <v>6.72</v>
      </c>
      <c r="H3165" s="11" t="s">
        <v>1228</v>
      </c>
      <c r="I3165" s="11" t="s">
        <v>1228</v>
      </c>
    </row>
    <row r="3166" customFormat="false" ht="68" hidden="false" customHeight="true" outlineLevel="0" collapsed="false">
      <c r="A3166" s="11" t="s">
        <v>1150</v>
      </c>
      <c r="B3166" s="11" t="s">
        <v>1150</v>
      </c>
      <c r="C3166" s="11" t="s">
        <v>1150</v>
      </c>
      <c r="D3166" s="11" t="s">
        <v>1150</v>
      </c>
      <c r="E3166" s="11" t="n">
        <v>35</v>
      </c>
      <c r="F3166" s="11" t="n">
        <v>35</v>
      </c>
      <c r="G3166" s="11" t="n">
        <v>35</v>
      </c>
      <c r="H3166" s="11" t="s">
        <v>1228</v>
      </c>
      <c r="I3166" s="11" t="s">
        <v>1228</v>
      </c>
    </row>
    <row r="3167" customFormat="false" ht="68" hidden="false" customHeight="true" outlineLevel="0" collapsed="false">
      <c r="A3167" s="11" t="s">
        <v>245</v>
      </c>
      <c r="B3167" s="11" t="s">
        <v>245</v>
      </c>
      <c r="C3167" s="11" t="s">
        <v>245</v>
      </c>
      <c r="D3167" s="11" t="s">
        <v>245</v>
      </c>
      <c r="E3167" s="11" t="s">
        <v>1231</v>
      </c>
      <c r="F3167" s="11" t="s">
        <v>1231</v>
      </c>
      <c r="G3167" s="11" t="s">
        <v>1231</v>
      </c>
      <c r="H3167" s="11" t="s">
        <v>1228</v>
      </c>
      <c r="I3167" s="11" t="s">
        <v>1228</v>
      </c>
    </row>
    <row r="3168" customFormat="false" ht="68" hidden="false" customHeight="true" outlineLevel="0" collapsed="false">
      <c r="A3168" s="11" t="s">
        <v>1152</v>
      </c>
      <c r="B3168" s="11" t="s">
        <v>1152</v>
      </c>
      <c r="C3168" s="11" t="s">
        <v>1152</v>
      </c>
      <c r="D3168" s="11" t="s">
        <v>1152</v>
      </c>
      <c r="E3168" s="11" t="s">
        <v>1232</v>
      </c>
      <c r="F3168" s="11" t="s">
        <v>1232</v>
      </c>
      <c r="G3168" s="11" t="s">
        <v>1232</v>
      </c>
      <c r="H3168" s="11" t="s">
        <v>1228</v>
      </c>
      <c r="I3168" s="11" t="s">
        <v>1228</v>
      </c>
    </row>
    <row r="3169" customFormat="false" ht="58" hidden="false" customHeight="true" outlineLevel="0" collapsed="false">
      <c r="A3169" s="4" t="s">
        <v>1233</v>
      </c>
      <c r="B3169" s="4" t="s">
        <v>1233</v>
      </c>
      <c r="C3169" s="4" t="s">
        <v>1233</v>
      </c>
      <c r="D3169" s="4" t="s">
        <v>1233</v>
      </c>
      <c r="E3169" s="4" t="s">
        <v>1233</v>
      </c>
      <c r="F3169" s="4" t="s">
        <v>1233</v>
      </c>
      <c r="G3169" s="4" t="s">
        <v>1233</v>
      </c>
      <c r="H3169" s="4" t="s">
        <v>1233</v>
      </c>
      <c r="I3169" s="4" t="s">
        <v>1233</v>
      </c>
    </row>
    <row r="3170" customFormat="false" ht="27" hidden="false" customHeight="true" outlineLevel="0" collapsed="false">
      <c r="A3170" s="1"/>
      <c r="B3170" s="1"/>
      <c r="C3170" s="1"/>
      <c r="D3170" s="1"/>
      <c r="E3170" s="1"/>
      <c r="F3170" s="1"/>
      <c r="G3170" s="1"/>
      <c r="H3170" s="1"/>
      <c r="I3170" s="1"/>
    </row>
    <row r="3171" customFormat="false" ht="31" hidden="false" customHeight="true" outlineLevel="0" collapsed="false">
      <c r="A3171" s="10" t="s">
        <v>250</v>
      </c>
      <c r="B3171" s="10" t="s">
        <v>250</v>
      </c>
      <c r="C3171" s="10" t="s">
        <v>250</v>
      </c>
      <c r="D3171" s="10" t="s">
        <v>250</v>
      </c>
      <c r="E3171" s="10" t="s">
        <v>250</v>
      </c>
      <c r="F3171" s="10" t="s">
        <v>250</v>
      </c>
      <c r="G3171" s="10" t="s">
        <v>250</v>
      </c>
      <c r="H3171" s="10" t="s">
        <v>250</v>
      </c>
      <c r="I3171" s="3" t="str">
        <f aca="false">HYPERLINK("#'Главная'!A42","На главную")</f>
        <v>На главную</v>
      </c>
    </row>
    <row r="3172" customFormat="false" ht="34" hidden="false" customHeight="true" outlineLevel="0" collapsed="false">
      <c r="A3172" s="12" t="s">
        <v>251</v>
      </c>
      <c r="B3172" s="12" t="s">
        <v>251</v>
      </c>
      <c r="C3172" s="12" t="s">
        <v>251</v>
      </c>
      <c r="D3172" s="12" t="s">
        <v>252</v>
      </c>
      <c r="E3172" s="12" t="s">
        <v>252</v>
      </c>
      <c r="F3172" s="12" t="s">
        <v>252</v>
      </c>
      <c r="G3172" s="12" t="s">
        <v>253</v>
      </c>
      <c r="H3172" s="12" t="s">
        <v>254</v>
      </c>
      <c r="I3172" s="12" t="s">
        <v>254</v>
      </c>
    </row>
    <row r="3173" customFormat="false" ht="68" hidden="false" customHeight="true" outlineLevel="0" collapsed="false">
      <c r="A3173" s="1" t="s">
        <v>1155</v>
      </c>
      <c r="B3173" s="1" t="s">
        <v>1155</v>
      </c>
      <c r="C3173" s="1" t="s">
        <v>1155</v>
      </c>
      <c r="D3173" s="1" t="s">
        <v>258</v>
      </c>
      <c r="E3173" s="1" t="s">
        <v>258</v>
      </c>
      <c r="F3173" s="1" t="s">
        <v>258</v>
      </c>
      <c r="G3173" s="1" t="s">
        <v>1234</v>
      </c>
      <c r="H3173" s="1" t="s">
        <v>1157</v>
      </c>
      <c r="I3173" s="1" t="s">
        <v>1157</v>
      </c>
    </row>
    <row r="3174" customFormat="false" ht="68" hidden="false" customHeight="true" outlineLevel="0" collapsed="false">
      <c r="A3174" s="1" t="s">
        <v>1155</v>
      </c>
      <c r="B3174" s="1" t="s">
        <v>1155</v>
      </c>
      <c r="C3174" s="1" t="s">
        <v>1155</v>
      </c>
      <c r="D3174" s="1" t="s">
        <v>256</v>
      </c>
      <c r="E3174" s="1" t="s">
        <v>256</v>
      </c>
      <c r="F3174" s="1" t="s">
        <v>256</v>
      </c>
      <c r="G3174" s="1" t="s">
        <v>1235</v>
      </c>
      <c r="H3174" s="1" t="s">
        <v>1157</v>
      </c>
      <c r="I3174" s="1" t="s">
        <v>1157</v>
      </c>
    </row>
    <row r="3175" customFormat="false" ht="68" hidden="false" customHeight="true" outlineLevel="0" collapsed="false">
      <c r="A3175" s="1" t="s">
        <v>1155</v>
      </c>
      <c r="B3175" s="1" t="s">
        <v>1155</v>
      </c>
      <c r="C3175" s="1" t="s">
        <v>1155</v>
      </c>
      <c r="D3175" s="1" t="s">
        <v>260</v>
      </c>
      <c r="E3175" s="1" t="s">
        <v>260</v>
      </c>
      <c r="F3175" s="1" t="s">
        <v>260</v>
      </c>
      <c r="G3175" s="1" t="s">
        <v>1216</v>
      </c>
      <c r="H3175" s="1" t="s">
        <v>1157</v>
      </c>
      <c r="I3175" s="1" t="s">
        <v>1157</v>
      </c>
    </row>
    <row r="3176" customFormat="false" ht="68" hidden="false" customHeight="true" outlineLevel="0" collapsed="false">
      <c r="A3176" s="1" t="s">
        <v>1160</v>
      </c>
      <c r="B3176" s="1" t="s">
        <v>1160</v>
      </c>
      <c r="C3176" s="1" t="s">
        <v>1160</v>
      </c>
      <c r="D3176" s="1" t="s">
        <v>258</v>
      </c>
      <c r="E3176" s="1" t="s">
        <v>258</v>
      </c>
      <c r="F3176" s="1" t="s">
        <v>258</v>
      </c>
      <c r="G3176" s="1" t="s">
        <v>1236</v>
      </c>
      <c r="H3176" s="1" t="s">
        <v>1157</v>
      </c>
      <c r="I3176" s="1" t="s">
        <v>1157</v>
      </c>
    </row>
    <row r="3177" customFormat="false" ht="68" hidden="false" customHeight="true" outlineLevel="0" collapsed="false">
      <c r="A3177" s="1" t="s">
        <v>1160</v>
      </c>
      <c r="B3177" s="1" t="s">
        <v>1160</v>
      </c>
      <c r="C3177" s="1" t="s">
        <v>1160</v>
      </c>
      <c r="D3177" s="1" t="s">
        <v>256</v>
      </c>
      <c r="E3177" s="1" t="s">
        <v>256</v>
      </c>
      <c r="F3177" s="1" t="s">
        <v>256</v>
      </c>
      <c r="G3177" s="1" t="s">
        <v>1237</v>
      </c>
      <c r="H3177" s="1" t="s">
        <v>1157</v>
      </c>
      <c r="I3177" s="1" t="s">
        <v>1157</v>
      </c>
    </row>
    <row r="3178" customFormat="false" ht="68" hidden="false" customHeight="true" outlineLevel="0" collapsed="false">
      <c r="A3178" s="1" t="s">
        <v>1160</v>
      </c>
      <c r="B3178" s="1" t="s">
        <v>1160</v>
      </c>
      <c r="C3178" s="1" t="s">
        <v>1160</v>
      </c>
      <c r="D3178" s="1" t="s">
        <v>260</v>
      </c>
      <c r="E3178" s="1" t="s">
        <v>260</v>
      </c>
      <c r="F3178" s="1" t="s">
        <v>260</v>
      </c>
      <c r="G3178" s="1" t="s">
        <v>1219</v>
      </c>
      <c r="H3178" s="1" t="s">
        <v>1157</v>
      </c>
      <c r="I3178" s="1" t="s">
        <v>1157</v>
      </c>
    </row>
    <row r="3179" customFormat="false" ht="68" hidden="false" customHeight="true" outlineLevel="0" collapsed="false">
      <c r="A3179" s="1" t="s">
        <v>1164</v>
      </c>
      <c r="B3179" s="1" t="s">
        <v>1164</v>
      </c>
      <c r="C3179" s="1" t="s">
        <v>1164</v>
      </c>
      <c r="D3179" s="1" t="s">
        <v>292</v>
      </c>
      <c r="E3179" s="1" t="s">
        <v>292</v>
      </c>
      <c r="F3179" s="1" t="s">
        <v>292</v>
      </c>
      <c r="G3179" s="1" t="s">
        <v>1238</v>
      </c>
      <c r="H3179" s="1" t="s">
        <v>1157</v>
      </c>
      <c r="I3179" s="1" t="s">
        <v>1157</v>
      </c>
    </row>
    <row r="3180" customFormat="false" ht="68" hidden="false" customHeight="true" outlineLevel="0" collapsed="false">
      <c r="A3180" s="1" t="s">
        <v>1164</v>
      </c>
      <c r="B3180" s="1" t="s">
        <v>1164</v>
      </c>
      <c r="C3180" s="1" t="s">
        <v>1164</v>
      </c>
      <c r="D3180" s="1" t="s">
        <v>256</v>
      </c>
      <c r="E3180" s="1" t="s">
        <v>256</v>
      </c>
      <c r="F3180" s="1" t="s">
        <v>256</v>
      </c>
      <c r="G3180" s="1" t="s">
        <v>1239</v>
      </c>
      <c r="H3180" s="1" t="s">
        <v>1157</v>
      </c>
      <c r="I3180" s="1" t="s">
        <v>1157</v>
      </c>
    </row>
    <row r="3181" customFormat="false" ht="68" hidden="false" customHeight="true" outlineLevel="0" collapsed="false">
      <c r="A3181" s="1" t="s">
        <v>1164</v>
      </c>
      <c r="B3181" s="1" t="s">
        <v>1164</v>
      </c>
      <c r="C3181" s="1" t="s">
        <v>1164</v>
      </c>
      <c r="D3181" s="1" t="s">
        <v>294</v>
      </c>
      <c r="E3181" s="1" t="s">
        <v>294</v>
      </c>
      <c r="F3181" s="1" t="s">
        <v>294</v>
      </c>
      <c r="G3181" s="1" t="s">
        <v>1240</v>
      </c>
      <c r="H3181" s="1" t="s">
        <v>1157</v>
      </c>
      <c r="I3181" s="1" t="s">
        <v>1157</v>
      </c>
    </row>
    <row r="3182" customFormat="false" ht="68" hidden="false" customHeight="true" outlineLevel="0" collapsed="false">
      <c r="A3182" s="1" t="s">
        <v>1168</v>
      </c>
      <c r="B3182" s="1" t="s">
        <v>1168</v>
      </c>
      <c r="C3182" s="1" t="s">
        <v>1168</v>
      </c>
      <c r="D3182" s="1" t="s">
        <v>258</v>
      </c>
      <c r="E3182" s="1" t="s">
        <v>258</v>
      </c>
      <c r="F3182" s="1" t="s">
        <v>258</v>
      </c>
      <c r="G3182" s="1" t="s">
        <v>1241</v>
      </c>
      <c r="H3182" s="1" t="s">
        <v>1157</v>
      </c>
      <c r="I3182" s="1" t="s">
        <v>1157</v>
      </c>
    </row>
    <row r="3183" customFormat="false" ht="68" hidden="false" customHeight="true" outlineLevel="0" collapsed="false">
      <c r="A3183" s="1" t="s">
        <v>1168</v>
      </c>
      <c r="B3183" s="1" t="s">
        <v>1168</v>
      </c>
      <c r="C3183" s="1" t="s">
        <v>1168</v>
      </c>
      <c r="D3183" s="1" t="s">
        <v>256</v>
      </c>
      <c r="E3183" s="1" t="s">
        <v>256</v>
      </c>
      <c r="F3183" s="1" t="s">
        <v>256</v>
      </c>
      <c r="G3183" s="1" t="s">
        <v>1242</v>
      </c>
      <c r="H3183" s="1" t="s">
        <v>1157</v>
      </c>
      <c r="I3183" s="1" t="s">
        <v>1157</v>
      </c>
    </row>
    <row r="3184" customFormat="false" ht="68" hidden="false" customHeight="true" outlineLevel="0" collapsed="false">
      <c r="A3184" s="1" t="s">
        <v>1168</v>
      </c>
      <c r="B3184" s="1" t="s">
        <v>1168</v>
      </c>
      <c r="C3184" s="1" t="s">
        <v>1168</v>
      </c>
      <c r="D3184" s="1" t="s">
        <v>260</v>
      </c>
      <c r="E3184" s="1" t="s">
        <v>260</v>
      </c>
      <c r="F3184" s="1" t="s">
        <v>260</v>
      </c>
      <c r="G3184" s="1" t="s">
        <v>1243</v>
      </c>
      <c r="H3184" s="1" t="s">
        <v>1157</v>
      </c>
      <c r="I3184" s="1" t="s">
        <v>1157</v>
      </c>
    </row>
    <row r="3185" customFormat="false" ht="27" hidden="false" customHeight="true" outlineLevel="0" collapsed="false">
      <c r="A3185" s="1"/>
      <c r="B3185" s="1"/>
      <c r="C3185" s="1"/>
      <c r="D3185" s="1"/>
      <c r="E3185" s="1"/>
      <c r="F3185" s="1"/>
      <c r="G3185" s="1"/>
      <c r="H3185" s="1"/>
      <c r="I3185" s="1"/>
    </row>
    <row r="3186" customFormat="false" ht="31" hidden="false" customHeight="true" outlineLevel="0" collapsed="false">
      <c r="A3186" s="10" t="s">
        <v>304</v>
      </c>
      <c r="B3186" s="10" t="s">
        <v>304</v>
      </c>
      <c r="C3186" s="10" t="s">
        <v>304</v>
      </c>
      <c r="D3186" s="10" t="s">
        <v>304</v>
      </c>
      <c r="E3186" s="10" t="s">
        <v>304</v>
      </c>
      <c r="F3186" s="10" t="s">
        <v>304</v>
      </c>
      <c r="G3186" s="10" t="s">
        <v>304</v>
      </c>
      <c r="H3186" s="10" t="s">
        <v>304</v>
      </c>
      <c r="I3186" s="1"/>
    </row>
    <row r="3187" customFormat="false" ht="28" hidden="false" customHeight="true" outlineLevel="0" collapsed="false">
      <c r="A3187" s="4" t="s">
        <v>305</v>
      </c>
      <c r="B3187" s="4" t="s">
        <v>305</v>
      </c>
      <c r="C3187" s="4" t="s">
        <v>305</v>
      </c>
      <c r="D3187" s="4" t="s">
        <v>305</v>
      </c>
      <c r="E3187" s="4" t="s">
        <v>305</v>
      </c>
      <c r="F3187" s="4" t="s">
        <v>305</v>
      </c>
      <c r="G3187" s="4" t="s">
        <v>305</v>
      </c>
      <c r="H3187" s="4" t="s">
        <v>305</v>
      </c>
      <c r="I3187" s="4" t="s">
        <v>305</v>
      </c>
    </row>
    <row r="3188" customFormat="false" ht="27" hidden="false" customHeight="true" outlineLevel="0" collapsed="false">
      <c r="A3188" s="1"/>
      <c r="B3188" s="1"/>
      <c r="C3188" s="1"/>
      <c r="D3188" s="1"/>
      <c r="E3188" s="1"/>
      <c r="F3188" s="1"/>
      <c r="G3188" s="1"/>
      <c r="H3188" s="1"/>
      <c r="I3188" s="1"/>
    </row>
    <row r="3189" customFormat="false" ht="27" hidden="false" customHeight="true" outlineLevel="0" collapsed="false">
      <c r="A3189" s="1"/>
      <c r="B3189" s="1"/>
      <c r="C3189" s="1"/>
      <c r="D3189" s="1"/>
      <c r="E3189" s="1"/>
      <c r="F3189" s="1"/>
      <c r="G3189" s="1"/>
      <c r="H3189" s="1"/>
      <c r="I3189" s="1"/>
    </row>
    <row r="3190" customFormat="false" ht="27" hidden="false" customHeight="true" outlineLevel="0" collapsed="false">
      <c r="A3190" s="1"/>
      <c r="B3190" s="1"/>
      <c r="C3190" s="1"/>
      <c r="D3190" s="1"/>
      <c r="E3190" s="1"/>
      <c r="F3190" s="1"/>
      <c r="G3190" s="1"/>
      <c r="H3190" s="1"/>
      <c r="I3190" s="1"/>
    </row>
    <row r="3191" customFormat="false" ht="35" hidden="false" customHeight="true" outlineLevel="0" collapsed="false">
      <c r="A3191" s="2" t="s">
        <v>1244</v>
      </c>
      <c r="B3191" s="2" t="s">
        <v>1244</v>
      </c>
      <c r="C3191" s="2" t="s">
        <v>1244</v>
      </c>
      <c r="D3191" s="2" t="s">
        <v>1244</v>
      </c>
      <c r="E3191" s="2" t="s">
        <v>1244</v>
      </c>
      <c r="F3191" s="2" t="s">
        <v>1244</v>
      </c>
      <c r="G3191" s="2" t="s">
        <v>1244</v>
      </c>
      <c r="H3191" s="2" t="s">
        <v>1244</v>
      </c>
      <c r="I3191" s="3" t="str">
        <f aca="false">HYPERLINK("#'Главная'!A43","На главную")</f>
        <v>На главную</v>
      </c>
    </row>
    <row r="3192" customFormat="false" ht="42" hidden="false" customHeight="true" outlineLevel="0" collapsed="false">
      <c r="A3192" s="4" t="s">
        <v>1141</v>
      </c>
      <c r="B3192" s="4" t="s">
        <v>1141</v>
      </c>
      <c r="C3192" s="4" t="s">
        <v>1141</v>
      </c>
      <c r="D3192" s="4" t="s">
        <v>1141</v>
      </c>
      <c r="E3192" s="4" t="s">
        <v>1141</v>
      </c>
      <c r="F3192" s="4" t="s">
        <v>1141</v>
      </c>
      <c r="G3192" s="4" t="s">
        <v>1141</v>
      </c>
      <c r="H3192" s="4" t="s">
        <v>1141</v>
      </c>
      <c r="I3192" s="4" t="s">
        <v>1141</v>
      </c>
    </row>
    <row r="3193" customFormat="false" ht="27" hidden="false" customHeight="true" outlineLevel="0" collapsed="false">
      <c r="A3193" s="3" t="str">
        <f aca="false">HYPERLINK("#'Главная'!A43","Список моделей")</f>
        <v>Список моделей</v>
      </c>
      <c r="B3193" s="1"/>
      <c r="C3193" s="3" t="str">
        <f aca="false">HYPERLINK("#'Данные моделей'!A3194","Характеристики")</f>
        <v>Характеристики</v>
      </c>
      <c r="D3193" s="1"/>
      <c r="E3193" s="1"/>
      <c r="F3193" s="3" t="str">
        <f aca="false">HYPERLINK("#'Данные моделей'!A3232","Рабочие точки")</f>
        <v>Рабочие точки</v>
      </c>
      <c r="G3193" s="1"/>
      <c r="H3193" s="3" t="str">
        <f aca="false">HYPERLINK("#'Данные моделей'!A3247","Карты")</f>
        <v>Карты</v>
      </c>
      <c r="I3193" s="1"/>
    </row>
    <row r="3194" customFormat="false" ht="31" hidden="false" customHeight="true" outlineLevel="0" collapsed="false">
      <c r="A3194" s="10" t="s">
        <v>9</v>
      </c>
      <c r="B3194" s="10" t="s">
        <v>9</v>
      </c>
      <c r="C3194" s="10" t="s">
        <v>9</v>
      </c>
      <c r="D3194" s="10" t="s">
        <v>9</v>
      </c>
      <c r="E3194" s="10" t="s">
        <v>9</v>
      </c>
      <c r="F3194" s="10" t="s">
        <v>9</v>
      </c>
      <c r="G3194" s="10" t="s">
        <v>9</v>
      </c>
      <c r="H3194" s="10" t="s">
        <v>9</v>
      </c>
      <c r="I3194" s="1"/>
    </row>
    <row r="3195" customFormat="false" ht="28" hidden="false" customHeight="true" outlineLevel="0" collapsed="false">
      <c r="A3195" s="11" t="s">
        <v>207</v>
      </c>
      <c r="B3195" s="11" t="s">
        <v>207</v>
      </c>
      <c r="C3195" s="11" t="s">
        <v>207</v>
      </c>
      <c r="D3195" s="11" t="s">
        <v>207</v>
      </c>
      <c r="E3195" s="11" t="s">
        <v>1142</v>
      </c>
      <c r="F3195" s="11" t="s">
        <v>1142</v>
      </c>
      <c r="G3195" s="11" t="s">
        <v>1142</v>
      </c>
      <c r="H3195" s="11"/>
      <c r="I3195" s="11"/>
    </row>
    <row r="3196" customFormat="false" ht="28" hidden="false" customHeight="true" outlineLevel="0" collapsed="false">
      <c r="A3196" s="11" t="s">
        <v>8</v>
      </c>
      <c r="B3196" s="11" t="s">
        <v>8</v>
      </c>
      <c r="C3196" s="11" t="s">
        <v>8</v>
      </c>
      <c r="D3196" s="11" t="s">
        <v>8</v>
      </c>
      <c r="E3196" s="11" t="s">
        <v>28</v>
      </c>
      <c r="F3196" s="11" t="s">
        <v>28</v>
      </c>
      <c r="G3196" s="11" t="s">
        <v>28</v>
      </c>
      <c r="H3196" s="11"/>
      <c r="I3196" s="11"/>
    </row>
    <row r="3197" customFormat="false" ht="28" hidden="false" customHeight="true" outlineLevel="0" collapsed="false">
      <c r="A3197" s="11" t="s">
        <v>209</v>
      </c>
      <c r="B3197" s="11" t="s">
        <v>209</v>
      </c>
      <c r="C3197" s="11" t="s">
        <v>209</v>
      </c>
      <c r="D3197" s="11" t="s">
        <v>209</v>
      </c>
      <c r="E3197" s="11" t="s">
        <v>1245</v>
      </c>
      <c r="F3197" s="11" t="s">
        <v>1245</v>
      </c>
      <c r="G3197" s="11" t="s">
        <v>1245</v>
      </c>
      <c r="H3197" s="11"/>
      <c r="I3197" s="11"/>
    </row>
    <row r="3198" customFormat="false" ht="28" hidden="false" customHeight="true" outlineLevel="0" collapsed="false">
      <c r="A3198" s="11" t="s">
        <v>211</v>
      </c>
      <c r="B3198" s="11" t="s">
        <v>211</v>
      </c>
      <c r="C3198" s="11" t="s">
        <v>211</v>
      </c>
      <c r="D3198" s="11" t="s">
        <v>211</v>
      </c>
      <c r="E3198" s="11" t="n">
        <v>150</v>
      </c>
      <c r="F3198" s="11" t="n">
        <v>150</v>
      </c>
      <c r="G3198" s="11" t="n">
        <v>150</v>
      </c>
      <c r="H3198" s="11"/>
      <c r="I3198" s="11"/>
    </row>
    <row r="3199" customFormat="false" ht="68" hidden="false" customHeight="true" outlineLevel="0" collapsed="false">
      <c r="A3199" s="11" t="s">
        <v>8</v>
      </c>
      <c r="B3199" s="11" t="s">
        <v>8</v>
      </c>
      <c r="C3199" s="11" t="s">
        <v>8</v>
      </c>
      <c r="D3199" s="11" t="s">
        <v>8</v>
      </c>
      <c r="E3199" s="11" t="s">
        <v>28</v>
      </c>
      <c r="F3199" s="11" t="s">
        <v>28</v>
      </c>
      <c r="G3199" s="11" t="s">
        <v>28</v>
      </c>
      <c r="H3199" s="11" t="s">
        <v>1246</v>
      </c>
      <c r="I3199" s="11" t="s">
        <v>1246</v>
      </c>
    </row>
    <row r="3200" customFormat="false" ht="68" hidden="false" customHeight="true" outlineLevel="0" collapsed="false">
      <c r="A3200" s="11" t="s">
        <v>212</v>
      </c>
      <c r="B3200" s="11" t="s">
        <v>212</v>
      </c>
      <c r="C3200" s="11" t="s">
        <v>212</v>
      </c>
      <c r="D3200" s="11" t="s">
        <v>212</v>
      </c>
      <c r="E3200" s="11" t="n">
        <v>11.5</v>
      </c>
      <c r="F3200" s="11" t="n">
        <v>11.5</v>
      </c>
      <c r="G3200" s="11" t="n">
        <v>11.5</v>
      </c>
      <c r="H3200" s="11" t="s">
        <v>1246</v>
      </c>
      <c r="I3200" s="11" t="s">
        <v>1246</v>
      </c>
    </row>
    <row r="3201" customFormat="false" ht="68" hidden="false" customHeight="true" outlineLevel="0" collapsed="false">
      <c r="A3201" s="11" t="s">
        <v>213</v>
      </c>
      <c r="B3201" s="11" t="s">
        <v>213</v>
      </c>
      <c r="C3201" s="11" t="s">
        <v>213</v>
      </c>
      <c r="D3201" s="11" t="s">
        <v>213</v>
      </c>
      <c r="E3201" s="11" t="n">
        <v>20</v>
      </c>
      <c r="F3201" s="11" t="n">
        <v>20</v>
      </c>
      <c r="G3201" s="11" t="n">
        <v>20</v>
      </c>
      <c r="H3201" s="11" t="s">
        <v>1246</v>
      </c>
      <c r="I3201" s="11" t="s">
        <v>1246</v>
      </c>
    </row>
    <row r="3202" customFormat="false" ht="68" hidden="false" customHeight="true" outlineLevel="0" collapsed="false">
      <c r="A3202" s="11" t="s">
        <v>214</v>
      </c>
      <c r="B3202" s="11" t="s">
        <v>214</v>
      </c>
      <c r="C3202" s="11" t="s">
        <v>214</v>
      </c>
      <c r="D3202" s="11" t="s">
        <v>214</v>
      </c>
      <c r="E3202" s="11" t="s">
        <v>604</v>
      </c>
      <c r="F3202" s="11" t="s">
        <v>604</v>
      </c>
      <c r="G3202" s="11" t="s">
        <v>604</v>
      </c>
      <c r="H3202" s="11" t="s">
        <v>1246</v>
      </c>
      <c r="I3202" s="11" t="s">
        <v>1246</v>
      </c>
    </row>
    <row r="3203" customFormat="false" ht="68" hidden="false" customHeight="true" outlineLevel="0" collapsed="false">
      <c r="A3203" s="11" t="s">
        <v>216</v>
      </c>
      <c r="B3203" s="11" t="s">
        <v>216</v>
      </c>
      <c r="C3203" s="11" t="s">
        <v>216</v>
      </c>
      <c r="D3203" s="11" t="s">
        <v>216</v>
      </c>
      <c r="E3203" s="11" t="n">
        <v>6.02</v>
      </c>
      <c r="F3203" s="11" t="n">
        <v>6.02</v>
      </c>
      <c r="G3203" s="11" t="n">
        <v>6.02</v>
      </c>
      <c r="H3203" s="11" t="s">
        <v>1246</v>
      </c>
      <c r="I3203" s="11" t="s">
        <v>1246</v>
      </c>
    </row>
    <row r="3204" customFormat="false" ht="68" hidden="false" customHeight="true" outlineLevel="0" collapsed="false">
      <c r="A3204" s="11" t="s">
        <v>1145</v>
      </c>
      <c r="B3204" s="11" t="s">
        <v>1145</v>
      </c>
      <c r="C3204" s="11" t="s">
        <v>1145</v>
      </c>
      <c r="D3204" s="11" t="s">
        <v>1145</v>
      </c>
      <c r="E3204" s="11" t="s">
        <v>1146</v>
      </c>
      <c r="F3204" s="11" t="s">
        <v>1146</v>
      </c>
      <c r="G3204" s="11" t="s">
        <v>1146</v>
      </c>
      <c r="H3204" s="11" t="s">
        <v>1246</v>
      </c>
      <c r="I3204" s="11" t="s">
        <v>1246</v>
      </c>
    </row>
    <row r="3205" customFormat="false" ht="68" hidden="false" customHeight="true" outlineLevel="0" collapsed="false">
      <c r="A3205" s="11" t="s">
        <v>219</v>
      </c>
      <c r="B3205" s="11" t="s">
        <v>219</v>
      </c>
      <c r="C3205" s="11" t="s">
        <v>219</v>
      </c>
      <c r="D3205" s="11" t="s">
        <v>219</v>
      </c>
      <c r="E3205" s="11" t="s">
        <v>606</v>
      </c>
      <c r="F3205" s="11" t="s">
        <v>606</v>
      </c>
      <c r="G3205" s="11" t="s">
        <v>606</v>
      </c>
      <c r="H3205" s="11" t="s">
        <v>1246</v>
      </c>
      <c r="I3205" s="11" t="s">
        <v>1246</v>
      </c>
    </row>
    <row r="3206" customFormat="false" ht="68" hidden="false" customHeight="true" outlineLevel="0" collapsed="false">
      <c r="A3206" s="11" t="s">
        <v>221</v>
      </c>
      <c r="B3206" s="11" t="s">
        <v>221</v>
      </c>
      <c r="C3206" s="11" t="s">
        <v>221</v>
      </c>
      <c r="D3206" s="11" t="s">
        <v>221</v>
      </c>
      <c r="E3206" s="11" t="s">
        <v>1245</v>
      </c>
      <c r="F3206" s="11" t="s">
        <v>1245</v>
      </c>
      <c r="G3206" s="11" t="s">
        <v>1245</v>
      </c>
      <c r="H3206" s="11" t="s">
        <v>1246</v>
      </c>
      <c r="I3206" s="11" t="s">
        <v>1246</v>
      </c>
    </row>
    <row r="3207" customFormat="false" ht="68" hidden="false" customHeight="true" outlineLevel="0" collapsed="false">
      <c r="A3207" s="11" t="s">
        <v>222</v>
      </c>
      <c r="B3207" s="11" t="s">
        <v>222</v>
      </c>
      <c r="C3207" s="11" t="s">
        <v>222</v>
      </c>
      <c r="D3207" s="11" t="s">
        <v>222</v>
      </c>
      <c r="E3207" s="11" t="n">
        <v>150</v>
      </c>
      <c r="F3207" s="11" t="n">
        <v>150</v>
      </c>
      <c r="G3207" s="11" t="n">
        <v>150</v>
      </c>
      <c r="H3207" s="11" t="s">
        <v>1246</v>
      </c>
      <c r="I3207" s="11" t="s">
        <v>1246</v>
      </c>
    </row>
    <row r="3208" customFormat="false" ht="68" hidden="false" customHeight="true" outlineLevel="0" collapsed="false">
      <c r="A3208" s="11" t="s">
        <v>223</v>
      </c>
      <c r="B3208" s="11" t="s">
        <v>223</v>
      </c>
      <c r="C3208" s="11" t="s">
        <v>223</v>
      </c>
      <c r="D3208" s="11" t="s">
        <v>223</v>
      </c>
      <c r="E3208" s="11" t="n">
        <v>35.08</v>
      </c>
      <c r="F3208" s="11" t="n">
        <v>35.08</v>
      </c>
      <c r="G3208" s="11" t="n">
        <v>35.08</v>
      </c>
      <c r="H3208" s="11" t="s">
        <v>1246</v>
      </c>
      <c r="I3208" s="11" t="s">
        <v>1246</v>
      </c>
    </row>
    <row r="3209" customFormat="false" ht="68" hidden="false" customHeight="true" outlineLevel="0" collapsed="false">
      <c r="A3209" s="11" t="s">
        <v>224</v>
      </c>
      <c r="B3209" s="11" t="s">
        <v>224</v>
      </c>
      <c r="C3209" s="11" t="s">
        <v>224</v>
      </c>
      <c r="D3209" s="11" t="s">
        <v>224</v>
      </c>
      <c r="E3209" s="11" t="s">
        <v>1247</v>
      </c>
      <c r="F3209" s="11" t="s">
        <v>1247</v>
      </c>
      <c r="G3209" s="11" t="s">
        <v>1247</v>
      </c>
      <c r="H3209" s="11" t="s">
        <v>1246</v>
      </c>
      <c r="I3209" s="11" t="s">
        <v>1246</v>
      </c>
    </row>
    <row r="3210" customFormat="false" ht="68" hidden="false" customHeight="true" outlineLevel="0" collapsed="false">
      <c r="A3210" s="11" t="s">
        <v>226</v>
      </c>
      <c r="B3210" s="11" t="s">
        <v>226</v>
      </c>
      <c r="C3210" s="11" t="s">
        <v>226</v>
      </c>
      <c r="D3210" s="11" t="s">
        <v>226</v>
      </c>
      <c r="E3210" s="11" t="n">
        <v>5.51</v>
      </c>
      <c r="F3210" s="11" t="n">
        <v>5.51</v>
      </c>
      <c r="G3210" s="11" t="n">
        <v>5.51</v>
      </c>
      <c r="H3210" s="11" t="s">
        <v>1246</v>
      </c>
      <c r="I3210" s="11" t="s">
        <v>1246</v>
      </c>
    </row>
    <row r="3211" customFormat="false" ht="68" hidden="false" customHeight="true" outlineLevel="0" collapsed="false">
      <c r="A3211" s="11" t="s">
        <v>227</v>
      </c>
      <c r="B3211" s="11" t="s">
        <v>227</v>
      </c>
      <c r="C3211" s="11" t="s">
        <v>227</v>
      </c>
      <c r="D3211" s="11" t="s">
        <v>227</v>
      </c>
      <c r="E3211" s="11" t="s">
        <v>228</v>
      </c>
      <c r="F3211" s="11" t="s">
        <v>228</v>
      </c>
      <c r="G3211" s="11" t="s">
        <v>228</v>
      </c>
      <c r="H3211" s="11" t="s">
        <v>1246</v>
      </c>
      <c r="I3211" s="11" t="s">
        <v>1246</v>
      </c>
    </row>
    <row r="3212" customFormat="false" ht="68" hidden="false" customHeight="true" outlineLevel="0" collapsed="false">
      <c r="A3212" s="11" t="s">
        <v>229</v>
      </c>
      <c r="B3212" s="11" t="s">
        <v>229</v>
      </c>
      <c r="C3212" s="11" t="s">
        <v>229</v>
      </c>
      <c r="D3212" s="11" t="s">
        <v>229</v>
      </c>
      <c r="E3212" s="11" t="n">
        <v>50</v>
      </c>
      <c r="F3212" s="11" t="n">
        <v>50</v>
      </c>
      <c r="G3212" s="11" t="n">
        <v>50</v>
      </c>
      <c r="H3212" s="11" t="s">
        <v>1246</v>
      </c>
      <c r="I3212" s="11" t="s">
        <v>1246</v>
      </c>
    </row>
    <row r="3213" customFormat="false" ht="68" hidden="false" customHeight="true" outlineLevel="0" collapsed="false">
      <c r="A3213" s="11" t="s">
        <v>230</v>
      </c>
      <c r="B3213" s="11" t="s">
        <v>230</v>
      </c>
      <c r="C3213" s="11" t="s">
        <v>230</v>
      </c>
      <c r="D3213" s="11" t="s">
        <v>230</v>
      </c>
      <c r="E3213" s="11" t="n">
        <v>40.5</v>
      </c>
      <c r="F3213" s="11" t="n">
        <v>40.5</v>
      </c>
      <c r="G3213" s="11" t="n">
        <v>40.5</v>
      </c>
      <c r="H3213" s="11" t="s">
        <v>1246</v>
      </c>
      <c r="I3213" s="11" t="s">
        <v>1246</v>
      </c>
    </row>
    <row r="3214" customFormat="false" ht="68" hidden="false" customHeight="true" outlineLevel="0" collapsed="false">
      <c r="A3214" s="11" t="s">
        <v>231</v>
      </c>
      <c r="B3214" s="11" t="s">
        <v>231</v>
      </c>
      <c r="C3214" s="11" t="s">
        <v>231</v>
      </c>
      <c r="D3214" s="11" t="s">
        <v>231</v>
      </c>
      <c r="E3214" s="11" t="n">
        <v>36</v>
      </c>
      <c r="F3214" s="11" t="n">
        <v>36</v>
      </c>
      <c r="G3214" s="11" t="n">
        <v>36</v>
      </c>
      <c r="H3214" s="11" t="s">
        <v>1246</v>
      </c>
      <c r="I3214" s="11" t="s">
        <v>1246</v>
      </c>
    </row>
    <row r="3215" customFormat="false" ht="68" hidden="false" customHeight="true" outlineLevel="0" collapsed="false">
      <c r="A3215" s="11" t="s">
        <v>232</v>
      </c>
      <c r="B3215" s="11" t="s">
        <v>232</v>
      </c>
      <c r="C3215" s="11" t="s">
        <v>232</v>
      </c>
      <c r="D3215" s="11" t="s">
        <v>232</v>
      </c>
      <c r="E3215" s="11" t="n">
        <v>64</v>
      </c>
      <c r="F3215" s="11" t="n">
        <v>64</v>
      </c>
      <c r="G3215" s="11" t="n">
        <v>64</v>
      </c>
      <c r="H3215" s="11" t="s">
        <v>1246</v>
      </c>
      <c r="I3215" s="11" t="s">
        <v>1246</v>
      </c>
    </row>
    <row r="3216" customFormat="false" ht="68" hidden="false" customHeight="true" outlineLevel="0" collapsed="false">
      <c r="A3216" s="11" t="s">
        <v>233</v>
      </c>
      <c r="B3216" s="11" t="s">
        <v>233</v>
      </c>
      <c r="C3216" s="11" t="s">
        <v>233</v>
      </c>
      <c r="D3216" s="11" t="s">
        <v>233</v>
      </c>
      <c r="E3216" s="11" t="n">
        <v>32.48</v>
      </c>
      <c r="F3216" s="11" t="n">
        <v>32.48</v>
      </c>
      <c r="G3216" s="11" t="n">
        <v>32.48</v>
      </c>
      <c r="H3216" s="11" t="s">
        <v>1246</v>
      </c>
      <c r="I3216" s="11" t="s">
        <v>1246</v>
      </c>
    </row>
    <row r="3217" customFormat="false" ht="68" hidden="false" customHeight="true" outlineLevel="0" collapsed="false">
      <c r="A3217" s="11" t="s">
        <v>234</v>
      </c>
      <c r="B3217" s="11" t="s">
        <v>234</v>
      </c>
      <c r="C3217" s="11" t="s">
        <v>234</v>
      </c>
      <c r="D3217" s="11" t="s">
        <v>234</v>
      </c>
      <c r="E3217" s="11" t="s">
        <v>1230</v>
      </c>
      <c r="F3217" s="11" t="s">
        <v>1230</v>
      </c>
      <c r="G3217" s="11" t="s">
        <v>1230</v>
      </c>
      <c r="H3217" s="11" t="s">
        <v>1246</v>
      </c>
      <c r="I3217" s="11" t="s">
        <v>1246</v>
      </c>
    </row>
    <row r="3218" customFormat="false" ht="68" hidden="false" customHeight="true" outlineLevel="0" collapsed="false">
      <c r="A3218" s="11" t="s">
        <v>236</v>
      </c>
      <c r="B3218" s="11" t="s">
        <v>236</v>
      </c>
      <c r="C3218" s="11" t="s">
        <v>236</v>
      </c>
      <c r="D3218" s="11" t="s">
        <v>236</v>
      </c>
      <c r="E3218" s="11" t="n">
        <v>4.46</v>
      </c>
      <c r="F3218" s="11" t="n">
        <v>4.46</v>
      </c>
      <c r="G3218" s="11" t="n">
        <v>4.46</v>
      </c>
      <c r="H3218" s="11" t="s">
        <v>1246</v>
      </c>
      <c r="I3218" s="11" t="s">
        <v>1246</v>
      </c>
    </row>
    <row r="3219" customFormat="false" ht="68" hidden="false" customHeight="true" outlineLevel="0" collapsed="false">
      <c r="A3219" s="11" t="s">
        <v>237</v>
      </c>
      <c r="B3219" s="11" t="s">
        <v>237</v>
      </c>
      <c r="C3219" s="11" t="s">
        <v>237</v>
      </c>
      <c r="D3219" s="11" t="s">
        <v>237</v>
      </c>
      <c r="E3219" s="11" t="s">
        <v>238</v>
      </c>
      <c r="F3219" s="11" t="s">
        <v>238</v>
      </c>
      <c r="G3219" s="11" t="s">
        <v>238</v>
      </c>
      <c r="H3219" s="11" t="s">
        <v>1246</v>
      </c>
      <c r="I3219" s="11" t="s">
        <v>1246</v>
      </c>
    </row>
    <row r="3220" customFormat="false" ht="68" hidden="false" customHeight="true" outlineLevel="0" collapsed="false">
      <c r="A3220" s="11" t="s">
        <v>239</v>
      </c>
      <c r="B3220" s="11" t="s">
        <v>239</v>
      </c>
      <c r="C3220" s="11" t="s">
        <v>239</v>
      </c>
      <c r="D3220" s="11" t="s">
        <v>239</v>
      </c>
      <c r="E3220" s="11" t="n">
        <v>51</v>
      </c>
      <c r="F3220" s="11" t="n">
        <v>51</v>
      </c>
      <c r="G3220" s="11" t="n">
        <v>51</v>
      </c>
      <c r="H3220" s="11" t="s">
        <v>1246</v>
      </c>
      <c r="I3220" s="11" t="s">
        <v>1246</v>
      </c>
    </row>
    <row r="3221" customFormat="false" ht="68" hidden="false" customHeight="true" outlineLevel="0" collapsed="false">
      <c r="A3221" s="11" t="s">
        <v>240</v>
      </c>
      <c r="B3221" s="11" t="s">
        <v>240</v>
      </c>
      <c r="C3221" s="11" t="s">
        <v>240</v>
      </c>
      <c r="D3221" s="11" t="s">
        <v>240</v>
      </c>
      <c r="E3221" s="11" t="n">
        <v>41.5</v>
      </c>
      <c r="F3221" s="11" t="n">
        <v>41.5</v>
      </c>
      <c r="G3221" s="11" t="n">
        <v>41.5</v>
      </c>
      <c r="H3221" s="11" t="s">
        <v>1246</v>
      </c>
      <c r="I3221" s="11" t="s">
        <v>1246</v>
      </c>
    </row>
    <row r="3222" customFormat="false" ht="68" hidden="false" customHeight="true" outlineLevel="0" collapsed="false">
      <c r="A3222" s="11" t="s">
        <v>241</v>
      </c>
      <c r="B3222" s="11" t="s">
        <v>241</v>
      </c>
      <c r="C3222" s="11" t="s">
        <v>241</v>
      </c>
      <c r="D3222" s="11" t="s">
        <v>241</v>
      </c>
      <c r="E3222" s="11" t="n">
        <v>37</v>
      </c>
      <c r="F3222" s="11" t="n">
        <v>37</v>
      </c>
      <c r="G3222" s="11" t="n">
        <v>37</v>
      </c>
      <c r="H3222" s="11" t="s">
        <v>1246</v>
      </c>
      <c r="I3222" s="11" t="s">
        <v>1246</v>
      </c>
    </row>
    <row r="3223" customFormat="false" ht="68" hidden="false" customHeight="true" outlineLevel="0" collapsed="false">
      <c r="A3223" s="11" t="s">
        <v>242</v>
      </c>
      <c r="B3223" s="11" t="s">
        <v>242</v>
      </c>
      <c r="C3223" s="11" t="s">
        <v>242</v>
      </c>
      <c r="D3223" s="11" t="s">
        <v>242</v>
      </c>
      <c r="E3223" s="11" t="n">
        <v>65</v>
      </c>
      <c r="F3223" s="11" t="n">
        <v>65</v>
      </c>
      <c r="G3223" s="11" t="n">
        <v>65</v>
      </c>
      <c r="H3223" s="11" t="s">
        <v>1246</v>
      </c>
      <c r="I3223" s="11" t="s">
        <v>1246</v>
      </c>
    </row>
    <row r="3224" customFormat="false" ht="68" hidden="false" customHeight="true" outlineLevel="0" collapsed="false">
      <c r="A3224" s="11" t="s">
        <v>243</v>
      </c>
      <c r="B3224" s="11" t="s">
        <v>243</v>
      </c>
      <c r="C3224" s="11" t="s">
        <v>243</v>
      </c>
      <c r="D3224" s="11" t="s">
        <v>243</v>
      </c>
      <c r="E3224" s="11" t="n">
        <v>2</v>
      </c>
      <c r="F3224" s="11" t="n">
        <v>2</v>
      </c>
      <c r="G3224" s="11" t="n">
        <v>2</v>
      </c>
      <c r="H3224" s="11" t="s">
        <v>1246</v>
      </c>
      <c r="I3224" s="11" t="s">
        <v>1246</v>
      </c>
    </row>
    <row r="3225" customFormat="false" ht="68" hidden="false" customHeight="true" outlineLevel="0" collapsed="false">
      <c r="A3225" s="11" t="s">
        <v>244</v>
      </c>
      <c r="B3225" s="11" t="s">
        <v>244</v>
      </c>
      <c r="C3225" s="11" t="s">
        <v>244</v>
      </c>
      <c r="D3225" s="11" t="s">
        <v>244</v>
      </c>
      <c r="E3225" s="11" t="n">
        <v>35</v>
      </c>
      <c r="F3225" s="11" t="n">
        <v>35</v>
      </c>
      <c r="G3225" s="11" t="n">
        <v>35</v>
      </c>
      <c r="H3225" s="11" t="s">
        <v>1246</v>
      </c>
      <c r="I3225" s="11" t="s">
        <v>1246</v>
      </c>
    </row>
    <row r="3226" customFormat="false" ht="68" hidden="false" customHeight="true" outlineLevel="0" collapsed="false">
      <c r="A3226" s="11" t="s">
        <v>1149</v>
      </c>
      <c r="B3226" s="11" t="s">
        <v>1149</v>
      </c>
      <c r="C3226" s="11" t="s">
        <v>1149</v>
      </c>
      <c r="D3226" s="11" t="s">
        <v>1149</v>
      </c>
      <c r="E3226" s="11" t="n">
        <v>8.42</v>
      </c>
      <c r="F3226" s="11" t="n">
        <v>8.42</v>
      </c>
      <c r="G3226" s="11" t="n">
        <v>8.42</v>
      </c>
      <c r="H3226" s="11" t="s">
        <v>1246</v>
      </c>
      <c r="I3226" s="11" t="s">
        <v>1246</v>
      </c>
    </row>
    <row r="3227" customFormat="false" ht="68" hidden="false" customHeight="true" outlineLevel="0" collapsed="false">
      <c r="A3227" s="11" t="s">
        <v>1150</v>
      </c>
      <c r="B3227" s="11" t="s">
        <v>1150</v>
      </c>
      <c r="C3227" s="11" t="s">
        <v>1150</v>
      </c>
      <c r="D3227" s="11" t="s">
        <v>1150</v>
      </c>
      <c r="E3227" s="11" t="n">
        <v>35</v>
      </c>
      <c r="F3227" s="11" t="n">
        <v>35</v>
      </c>
      <c r="G3227" s="11" t="n">
        <v>35</v>
      </c>
      <c r="H3227" s="11" t="s">
        <v>1246</v>
      </c>
      <c r="I3227" s="11" t="s">
        <v>1246</v>
      </c>
    </row>
    <row r="3228" customFormat="false" ht="68" hidden="false" customHeight="true" outlineLevel="0" collapsed="false">
      <c r="A3228" s="11" t="s">
        <v>245</v>
      </c>
      <c r="B3228" s="11" t="s">
        <v>245</v>
      </c>
      <c r="C3228" s="11" t="s">
        <v>245</v>
      </c>
      <c r="D3228" s="11" t="s">
        <v>245</v>
      </c>
      <c r="E3228" s="11" t="s">
        <v>1231</v>
      </c>
      <c r="F3228" s="11" t="s">
        <v>1231</v>
      </c>
      <c r="G3228" s="11" t="s">
        <v>1231</v>
      </c>
      <c r="H3228" s="11" t="s">
        <v>1246</v>
      </c>
      <c r="I3228" s="11" t="s">
        <v>1246</v>
      </c>
    </row>
    <row r="3229" customFormat="false" ht="68" hidden="false" customHeight="true" outlineLevel="0" collapsed="false">
      <c r="A3229" s="11" t="s">
        <v>1152</v>
      </c>
      <c r="B3229" s="11" t="s">
        <v>1152</v>
      </c>
      <c r="C3229" s="11" t="s">
        <v>1152</v>
      </c>
      <c r="D3229" s="11" t="s">
        <v>1152</v>
      </c>
      <c r="E3229" s="11" t="s">
        <v>1248</v>
      </c>
      <c r="F3229" s="11" t="s">
        <v>1248</v>
      </c>
      <c r="G3229" s="11" t="s">
        <v>1248</v>
      </c>
      <c r="H3229" s="11" t="s">
        <v>1246</v>
      </c>
      <c r="I3229" s="11" t="s">
        <v>1246</v>
      </c>
    </row>
    <row r="3230" customFormat="false" ht="58" hidden="false" customHeight="true" outlineLevel="0" collapsed="false">
      <c r="A3230" s="4" t="s">
        <v>1249</v>
      </c>
      <c r="B3230" s="4" t="s">
        <v>1249</v>
      </c>
      <c r="C3230" s="4" t="s">
        <v>1249</v>
      </c>
      <c r="D3230" s="4" t="s">
        <v>1249</v>
      </c>
      <c r="E3230" s="4" t="s">
        <v>1249</v>
      </c>
      <c r="F3230" s="4" t="s">
        <v>1249</v>
      </c>
      <c r="G3230" s="4" t="s">
        <v>1249</v>
      </c>
      <c r="H3230" s="4" t="s">
        <v>1249</v>
      </c>
      <c r="I3230" s="4" t="s">
        <v>1249</v>
      </c>
    </row>
    <row r="3231" customFormat="false" ht="27" hidden="false" customHeight="true" outlineLevel="0" collapsed="false">
      <c r="A3231" s="1"/>
      <c r="B3231" s="1"/>
      <c r="C3231" s="1"/>
      <c r="D3231" s="1"/>
      <c r="E3231" s="1"/>
      <c r="F3231" s="1"/>
      <c r="G3231" s="1"/>
      <c r="H3231" s="1"/>
      <c r="I3231" s="1"/>
    </row>
    <row r="3232" customFormat="false" ht="31" hidden="false" customHeight="true" outlineLevel="0" collapsed="false">
      <c r="A3232" s="10" t="s">
        <v>250</v>
      </c>
      <c r="B3232" s="10" t="s">
        <v>250</v>
      </c>
      <c r="C3232" s="10" t="s">
        <v>250</v>
      </c>
      <c r="D3232" s="10" t="s">
        <v>250</v>
      </c>
      <c r="E3232" s="10" t="s">
        <v>250</v>
      </c>
      <c r="F3232" s="10" t="s">
        <v>250</v>
      </c>
      <c r="G3232" s="10" t="s">
        <v>250</v>
      </c>
      <c r="H3232" s="10" t="s">
        <v>250</v>
      </c>
      <c r="I3232" s="3" t="str">
        <f aca="false">HYPERLINK("#'Главная'!A43","На главную")</f>
        <v>На главную</v>
      </c>
    </row>
    <row r="3233" customFormat="false" ht="34" hidden="false" customHeight="true" outlineLevel="0" collapsed="false">
      <c r="A3233" s="12" t="s">
        <v>251</v>
      </c>
      <c r="B3233" s="12" t="s">
        <v>251</v>
      </c>
      <c r="C3233" s="12" t="s">
        <v>251</v>
      </c>
      <c r="D3233" s="12" t="s">
        <v>252</v>
      </c>
      <c r="E3233" s="12" t="s">
        <v>252</v>
      </c>
      <c r="F3233" s="12" t="s">
        <v>252</v>
      </c>
      <c r="G3233" s="12" t="s">
        <v>253</v>
      </c>
      <c r="H3233" s="12" t="s">
        <v>254</v>
      </c>
      <c r="I3233" s="12" t="s">
        <v>254</v>
      </c>
    </row>
    <row r="3234" customFormat="false" ht="68" hidden="false" customHeight="true" outlineLevel="0" collapsed="false">
      <c r="A3234" s="1" t="s">
        <v>1155</v>
      </c>
      <c r="B3234" s="1" t="s">
        <v>1155</v>
      </c>
      <c r="C3234" s="1" t="s">
        <v>1155</v>
      </c>
      <c r="D3234" s="1" t="s">
        <v>258</v>
      </c>
      <c r="E3234" s="1" t="s">
        <v>258</v>
      </c>
      <c r="F3234" s="1" t="s">
        <v>258</v>
      </c>
      <c r="G3234" s="1" t="s">
        <v>1250</v>
      </c>
      <c r="H3234" s="1" t="s">
        <v>1157</v>
      </c>
      <c r="I3234" s="1" t="s">
        <v>1157</v>
      </c>
    </row>
    <row r="3235" customFormat="false" ht="68" hidden="false" customHeight="true" outlineLevel="0" collapsed="false">
      <c r="A3235" s="1" t="s">
        <v>1155</v>
      </c>
      <c r="B3235" s="1" t="s">
        <v>1155</v>
      </c>
      <c r="C3235" s="1" t="s">
        <v>1155</v>
      </c>
      <c r="D3235" s="1" t="s">
        <v>256</v>
      </c>
      <c r="E3235" s="1" t="s">
        <v>256</v>
      </c>
      <c r="F3235" s="1" t="s">
        <v>256</v>
      </c>
      <c r="G3235" s="1" t="s">
        <v>1251</v>
      </c>
      <c r="H3235" s="1" t="s">
        <v>1157</v>
      </c>
      <c r="I3235" s="1" t="s">
        <v>1157</v>
      </c>
    </row>
    <row r="3236" customFormat="false" ht="68" hidden="false" customHeight="true" outlineLevel="0" collapsed="false">
      <c r="A3236" s="1" t="s">
        <v>1155</v>
      </c>
      <c r="B3236" s="1" t="s">
        <v>1155</v>
      </c>
      <c r="C3236" s="1" t="s">
        <v>1155</v>
      </c>
      <c r="D3236" s="1" t="s">
        <v>260</v>
      </c>
      <c r="E3236" s="1" t="s">
        <v>260</v>
      </c>
      <c r="F3236" s="1" t="s">
        <v>260</v>
      </c>
      <c r="G3236" s="1" t="s">
        <v>1252</v>
      </c>
      <c r="H3236" s="1" t="s">
        <v>1157</v>
      </c>
      <c r="I3236" s="1" t="s">
        <v>1157</v>
      </c>
    </row>
    <row r="3237" customFormat="false" ht="68" hidden="false" customHeight="true" outlineLevel="0" collapsed="false">
      <c r="A3237" s="1" t="s">
        <v>1160</v>
      </c>
      <c r="B3237" s="1" t="s">
        <v>1160</v>
      </c>
      <c r="C3237" s="1" t="s">
        <v>1160</v>
      </c>
      <c r="D3237" s="1" t="s">
        <v>258</v>
      </c>
      <c r="E3237" s="1" t="s">
        <v>258</v>
      </c>
      <c r="F3237" s="1" t="s">
        <v>258</v>
      </c>
      <c r="G3237" s="1" t="s">
        <v>1253</v>
      </c>
      <c r="H3237" s="1" t="s">
        <v>1157</v>
      </c>
      <c r="I3237" s="1" t="s">
        <v>1157</v>
      </c>
    </row>
    <row r="3238" customFormat="false" ht="68" hidden="false" customHeight="true" outlineLevel="0" collapsed="false">
      <c r="A3238" s="1" t="s">
        <v>1160</v>
      </c>
      <c r="B3238" s="1" t="s">
        <v>1160</v>
      </c>
      <c r="C3238" s="1" t="s">
        <v>1160</v>
      </c>
      <c r="D3238" s="1" t="s">
        <v>256</v>
      </c>
      <c r="E3238" s="1" t="s">
        <v>256</v>
      </c>
      <c r="F3238" s="1" t="s">
        <v>256</v>
      </c>
      <c r="G3238" s="1" t="s">
        <v>1254</v>
      </c>
      <c r="H3238" s="1" t="s">
        <v>1157</v>
      </c>
      <c r="I3238" s="1" t="s">
        <v>1157</v>
      </c>
    </row>
    <row r="3239" customFormat="false" ht="68" hidden="false" customHeight="true" outlineLevel="0" collapsed="false">
      <c r="A3239" s="1" t="s">
        <v>1160</v>
      </c>
      <c r="B3239" s="1" t="s">
        <v>1160</v>
      </c>
      <c r="C3239" s="1" t="s">
        <v>1160</v>
      </c>
      <c r="D3239" s="1" t="s">
        <v>260</v>
      </c>
      <c r="E3239" s="1" t="s">
        <v>260</v>
      </c>
      <c r="F3239" s="1" t="s">
        <v>260</v>
      </c>
      <c r="G3239" s="1" t="s">
        <v>1255</v>
      </c>
      <c r="H3239" s="1" t="s">
        <v>1157</v>
      </c>
      <c r="I3239" s="1" t="s">
        <v>1157</v>
      </c>
    </row>
    <row r="3240" customFormat="false" ht="68" hidden="false" customHeight="true" outlineLevel="0" collapsed="false">
      <c r="A3240" s="1" t="s">
        <v>1164</v>
      </c>
      <c r="B3240" s="1" t="s">
        <v>1164</v>
      </c>
      <c r="C3240" s="1" t="s">
        <v>1164</v>
      </c>
      <c r="D3240" s="1" t="s">
        <v>292</v>
      </c>
      <c r="E3240" s="1" t="s">
        <v>292</v>
      </c>
      <c r="F3240" s="1" t="s">
        <v>292</v>
      </c>
      <c r="G3240" s="1" t="s">
        <v>1256</v>
      </c>
      <c r="H3240" s="1" t="s">
        <v>1157</v>
      </c>
      <c r="I3240" s="1" t="s">
        <v>1157</v>
      </c>
    </row>
    <row r="3241" customFormat="false" ht="68" hidden="false" customHeight="true" outlineLevel="0" collapsed="false">
      <c r="A3241" s="1" t="s">
        <v>1164</v>
      </c>
      <c r="B3241" s="1" t="s">
        <v>1164</v>
      </c>
      <c r="C3241" s="1" t="s">
        <v>1164</v>
      </c>
      <c r="D3241" s="1" t="s">
        <v>256</v>
      </c>
      <c r="E3241" s="1" t="s">
        <v>256</v>
      </c>
      <c r="F3241" s="1" t="s">
        <v>256</v>
      </c>
      <c r="G3241" s="1" t="s">
        <v>1257</v>
      </c>
      <c r="H3241" s="1" t="s">
        <v>1157</v>
      </c>
      <c r="I3241" s="1" t="s">
        <v>1157</v>
      </c>
    </row>
    <row r="3242" customFormat="false" ht="68" hidden="false" customHeight="true" outlineLevel="0" collapsed="false">
      <c r="A3242" s="1" t="s">
        <v>1164</v>
      </c>
      <c r="B3242" s="1" t="s">
        <v>1164</v>
      </c>
      <c r="C3242" s="1" t="s">
        <v>1164</v>
      </c>
      <c r="D3242" s="1" t="s">
        <v>294</v>
      </c>
      <c r="E3242" s="1" t="s">
        <v>294</v>
      </c>
      <c r="F3242" s="1" t="s">
        <v>294</v>
      </c>
      <c r="G3242" s="1" t="s">
        <v>1258</v>
      </c>
      <c r="H3242" s="1" t="s">
        <v>1157</v>
      </c>
      <c r="I3242" s="1" t="s">
        <v>1157</v>
      </c>
    </row>
    <row r="3243" customFormat="false" ht="68" hidden="false" customHeight="true" outlineLevel="0" collapsed="false">
      <c r="A3243" s="1" t="s">
        <v>1168</v>
      </c>
      <c r="B3243" s="1" t="s">
        <v>1168</v>
      </c>
      <c r="C3243" s="1" t="s">
        <v>1168</v>
      </c>
      <c r="D3243" s="1" t="s">
        <v>258</v>
      </c>
      <c r="E3243" s="1" t="s">
        <v>258</v>
      </c>
      <c r="F3243" s="1" t="s">
        <v>258</v>
      </c>
      <c r="G3243" s="1" t="s">
        <v>1259</v>
      </c>
      <c r="H3243" s="1" t="s">
        <v>1157</v>
      </c>
      <c r="I3243" s="1" t="s">
        <v>1157</v>
      </c>
    </row>
    <row r="3244" customFormat="false" ht="68" hidden="false" customHeight="true" outlineLevel="0" collapsed="false">
      <c r="A3244" s="1" t="s">
        <v>1168</v>
      </c>
      <c r="B3244" s="1" t="s">
        <v>1168</v>
      </c>
      <c r="C3244" s="1" t="s">
        <v>1168</v>
      </c>
      <c r="D3244" s="1" t="s">
        <v>256</v>
      </c>
      <c r="E3244" s="1" t="s">
        <v>256</v>
      </c>
      <c r="F3244" s="1" t="s">
        <v>256</v>
      </c>
      <c r="G3244" s="1" t="s">
        <v>1260</v>
      </c>
      <c r="H3244" s="1" t="s">
        <v>1157</v>
      </c>
      <c r="I3244" s="1" t="s">
        <v>1157</v>
      </c>
    </row>
    <row r="3245" customFormat="false" ht="68" hidden="false" customHeight="true" outlineLevel="0" collapsed="false">
      <c r="A3245" s="1" t="s">
        <v>1168</v>
      </c>
      <c r="B3245" s="1" t="s">
        <v>1168</v>
      </c>
      <c r="C3245" s="1" t="s">
        <v>1168</v>
      </c>
      <c r="D3245" s="1" t="s">
        <v>260</v>
      </c>
      <c r="E3245" s="1" t="s">
        <v>260</v>
      </c>
      <c r="F3245" s="1" t="s">
        <v>260</v>
      </c>
      <c r="G3245" s="1" t="s">
        <v>1261</v>
      </c>
      <c r="H3245" s="1" t="s">
        <v>1157</v>
      </c>
      <c r="I3245" s="1" t="s">
        <v>1157</v>
      </c>
    </row>
    <row r="3246" customFormat="false" ht="27" hidden="false" customHeight="true" outlineLevel="0" collapsed="false">
      <c r="A3246" s="1"/>
      <c r="B3246" s="1"/>
      <c r="C3246" s="1"/>
      <c r="D3246" s="1"/>
      <c r="E3246" s="1"/>
      <c r="F3246" s="1"/>
      <c r="G3246" s="1"/>
      <c r="H3246" s="1"/>
      <c r="I3246" s="1"/>
    </row>
    <row r="3247" customFormat="false" ht="31" hidden="false" customHeight="true" outlineLevel="0" collapsed="false">
      <c r="A3247" s="10" t="s">
        <v>304</v>
      </c>
      <c r="B3247" s="10" t="s">
        <v>304</v>
      </c>
      <c r="C3247" s="10" t="s">
        <v>304</v>
      </c>
      <c r="D3247" s="10" t="s">
        <v>304</v>
      </c>
      <c r="E3247" s="10" t="s">
        <v>304</v>
      </c>
      <c r="F3247" s="10" t="s">
        <v>304</v>
      </c>
      <c r="G3247" s="10" t="s">
        <v>304</v>
      </c>
      <c r="H3247" s="10" t="s">
        <v>304</v>
      </c>
      <c r="I3247" s="1"/>
    </row>
    <row r="3248" customFormat="false" ht="28" hidden="false" customHeight="true" outlineLevel="0" collapsed="false">
      <c r="A3248" s="4" t="s">
        <v>305</v>
      </c>
      <c r="B3248" s="4" t="s">
        <v>305</v>
      </c>
      <c r="C3248" s="4" t="s">
        <v>305</v>
      </c>
      <c r="D3248" s="4" t="s">
        <v>305</v>
      </c>
      <c r="E3248" s="4" t="s">
        <v>305</v>
      </c>
      <c r="F3248" s="4" t="s">
        <v>305</v>
      </c>
      <c r="G3248" s="4" t="s">
        <v>305</v>
      </c>
      <c r="H3248" s="4" t="s">
        <v>305</v>
      </c>
      <c r="I3248" s="4" t="s">
        <v>305</v>
      </c>
    </row>
    <row r="3249" customFormat="false" ht="27" hidden="false" customHeight="true" outlineLevel="0" collapsed="false">
      <c r="A3249" s="1"/>
      <c r="B3249" s="1"/>
      <c r="C3249" s="1"/>
      <c r="D3249" s="1"/>
      <c r="E3249" s="1"/>
      <c r="F3249" s="1"/>
      <c r="G3249" s="1"/>
      <c r="H3249" s="1"/>
      <c r="I3249" s="1"/>
    </row>
    <row r="3250" customFormat="false" ht="27" hidden="false" customHeight="true" outlineLevel="0" collapsed="false">
      <c r="A3250" s="1"/>
      <c r="B3250" s="1"/>
      <c r="C3250" s="1"/>
      <c r="D3250" s="1"/>
      <c r="E3250" s="1"/>
      <c r="F3250" s="1"/>
      <c r="G3250" s="1"/>
      <c r="H3250" s="1"/>
      <c r="I3250" s="1"/>
    </row>
    <row r="3251" customFormat="false" ht="27" hidden="false" customHeight="true" outlineLevel="0" collapsed="false">
      <c r="A3251" s="1"/>
      <c r="B3251" s="1"/>
      <c r="C3251" s="1"/>
      <c r="D3251" s="1"/>
      <c r="E3251" s="1"/>
      <c r="F3251" s="1"/>
      <c r="G3251" s="1"/>
      <c r="H3251" s="1"/>
      <c r="I3251" s="1"/>
    </row>
    <row r="3252" customFormat="false" ht="35" hidden="false" customHeight="true" outlineLevel="0" collapsed="false">
      <c r="A3252" s="2" t="s">
        <v>1262</v>
      </c>
      <c r="B3252" s="2" t="s">
        <v>1262</v>
      </c>
      <c r="C3252" s="2" t="s">
        <v>1262</v>
      </c>
      <c r="D3252" s="2" t="s">
        <v>1262</v>
      </c>
      <c r="E3252" s="2" t="s">
        <v>1262</v>
      </c>
      <c r="F3252" s="2" t="s">
        <v>1262</v>
      </c>
      <c r="G3252" s="2" t="s">
        <v>1262</v>
      </c>
      <c r="H3252" s="2" t="s">
        <v>1262</v>
      </c>
      <c r="I3252" s="3" t="str">
        <f aca="false">HYPERLINK("#'Главная'!A44","На главную")</f>
        <v>На главную</v>
      </c>
    </row>
    <row r="3253" customFormat="false" ht="42" hidden="false" customHeight="true" outlineLevel="0" collapsed="false">
      <c r="A3253" s="4" t="s">
        <v>1141</v>
      </c>
      <c r="B3253" s="4" t="s">
        <v>1141</v>
      </c>
      <c r="C3253" s="4" t="s">
        <v>1141</v>
      </c>
      <c r="D3253" s="4" t="s">
        <v>1141</v>
      </c>
      <c r="E3253" s="4" t="s">
        <v>1141</v>
      </c>
      <c r="F3253" s="4" t="s">
        <v>1141</v>
      </c>
      <c r="G3253" s="4" t="s">
        <v>1141</v>
      </c>
      <c r="H3253" s="4" t="s">
        <v>1141</v>
      </c>
      <c r="I3253" s="4" t="s">
        <v>1141</v>
      </c>
    </row>
    <row r="3254" customFormat="false" ht="27" hidden="false" customHeight="true" outlineLevel="0" collapsed="false">
      <c r="A3254" s="3" t="str">
        <f aca="false">HYPERLINK("#'Главная'!A44","Список моделей")</f>
        <v>Список моделей</v>
      </c>
      <c r="B3254" s="1"/>
      <c r="C3254" s="3" t="str">
        <f aca="false">HYPERLINK("#'Данные моделей'!A3255","Характеристики")</f>
        <v>Характеристики</v>
      </c>
      <c r="D3254" s="1"/>
      <c r="E3254" s="1"/>
      <c r="F3254" s="3" t="str">
        <f aca="false">HYPERLINK("#'Данные моделей'!A3293","Рабочие точки")</f>
        <v>Рабочие точки</v>
      </c>
      <c r="G3254" s="1"/>
      <c r="H3254" s="3" t="str">
        <f aca="false">HYPERLINK("#'Данные моделей'!A3308","Карты")</f>
        <v>Карты</v>
      </c>
      <c r="I3254" s="1"/>
    </row>
    <row r="3255" customFormat="false" ht="31" hidden="false" customHeight="true" outlineLevel="0" collapsed="false">
      <c r="A3255" s="10" t="s">
        <v>9</v>
      </c>
      <c r="B3255" s="10" t="s">
        <v>9</v>
      </c>
      <c r="C3255" s="10" t="s">
        <v>9</v>
      </c>
      <c r="D3255" s="10" t="s">
        <v>9</v>
      </c>
      <c r="E3255" s="10" t="s">
        <v>9</v>
      </c>
      <c r="F3255" s="10" t="s">
        <v>9</v>
      </c>
      <c r="G3255" s="10" t="s">
        <v>9</v>
      </c>
      <c r="H3255" s="10" t="s">
        <v>9</v>
      </c>
      <c r="I3255" s="1"/>
    </row>
    <row r="3256" customFormat="false" ht="28" hidden="false" customHeight="true" outlineLevel="0" collapsed="false">
      <c r="A3256" s="11" t="s">
        <v>207</v>
      </c>
      <c r="B3256" s="11" t="s">
        <v>207</v>
      </c>
      <c r="C3256" s="11" t="s">
        <v>207</v>
      </c>
      <c r="D3256" s="11" t="s">
        <v>207</v>
      </c>
      <c r="E3256" s="11" t="s">
        <v>1142</v>
      </c>
      <c r="F3256" s="11" t="s">
        <v>1142</v>
      </c>
      <c r="G3256" s="11" t="s">
        <v>1142</v>
      </c>
      <c r="H3256" s="11"/>
      <c r="I3256" s="11"/>
    </row>
    <row r="3257" customFormat="false" ht="28" hidden="false" customHeight="true" outlineLevel="0" collapsed="false">
      <c r="A3257" s="11" t="s">
        <v>8</v>
      </c>
      <c r="B3257" s="11" t="s">
        <v>8</v>
      </c>
      <c r="C3257" s="11" t="s">
        <v>8</v>
      </c>
      <c r="D3257" s="11" t="s">
        <v>8</v>
      </c>
      <c r="E3257" s="11" t="s">
        <v>28</v>
      </c>
      <c r="F3257" s="11" t="s">
        <v>28</v>
      </c>
      <c r="G3257" s="11" t="s">
        <v>28</v>
      </c>
      <c r="H3257" s="11"/>
      <c r="I3257" s="11"/>
    </row>
    <row r="3258" customFormat="false" ht="28" hidden="false" customHeight="true" outlineLevel="0" collapsed="false">
      <c r="A3258" s="11" t="s">
        <v>209</v>
      </c>
      <c r="B3258" s="11" t="s">
        <v>209</v>
      </c>
      <c r="C3258" s="11" t="s">
        <v>209</v>
      </c>
      <c r="D3258" s="11" t="s">
        <v>209</v>
      </c>
      <c r="E3258" s="11" t="s">
        <v>1191</v>
      </c>
      <c r="F3258" s="11" t="s">
        <v>1191</v>
      </c>
      <c r="G3258" s="11" t="s">
        <v>1191</v>
      </c>
      <c r="H3258" s="11"/>
      <c r="I3258" s="11"/>
    </row>
    <row r="3259" customFormat="false" ht="28" hidden="false" customHeight="true" outlineLevel="0" collapsed="false">
      <c r="A3259" s="11" t="s">
        <v>211</v>
      </c>
      <c r="B3259" s="11" t="s">
        <v>211</v>
      </c>
      <c r="C3259" s="11" t="s">
        <v>211</v>
      </c>
      <c r="D3259" s="11" t="s">
        <v>211</v>
      </c>
      <c r="E3259" s="11" t="n">
        <v>180</v>
      </c>
      <c r="F3259" s="11" t="n">
        <v>180</v>
      </c>
      <c r="G3259" s="11" t="n">
        <v>180</v>
      </c>
      <c r="H3259" s="11"/>
      <c r="I3259" s="11"/>
    </row>
    <row r="3260" customFormat="false" ht="68" hidden="false" customHeight="true" outlineLevel="0" collapsed="false">
      <c r="A3260" s="11" t="s">
        <v>8</v>
      </c>
      <c r="B3260" s="11" t="s">
        <v>8</v>
      </c>
      <c r="C3260" s="11" t="s">
        <v>8</v>
      </c>
      <c r="D3260" s="11" t="s">
        <v>8</v>
      </c>
      <c r="E3260" s="11" t="s">
        <v>28</v>
      </c>
      <c r="F3260" s="11" t="s">
        <v>28</v>
      </c>
      <c r="G3260" s="11" t="s">
        <v>28</v>
      </c>
      <c r="H3260" s="11" t="s">
        <v>1263</v>
      </c>
      <c r="I3260" s="11" t="s">
        <v>1263</v>
      </c>
    </row>
    <row r="3261" customFormat="false" ht="68" hidden="false" customHeight="true" outlineLevel="0" collapsed="false">
      <c r="A3261" s="11" t="s">
        <v>212</v>
      </c>
      <c r="B3261" s="11" t="s">
        <v>212</v>
      </c>
      <c r="C3261" s="11" t="s">
        <v>212</v>
      </c>
      <c r="D3261" s="11" t="s">
        <v>212</v>
      </c>
      <c r="E3261" s="11" t="n">
        <v>13.5</v>
      </c>
      <c r="F3261" s="11" t="n">
        <v>13.5</v>
      </c>
      <c r="G3261" s="11" t="n">
        <v>13.5</v>
      </c>
      <c r="H3261" s="11" t="s">
        <v>1263</v>
      </c>
      <c r="I3261" s="11" t="s">
        <v>1263</v>
      </c>
    </row>
    <row r="3262" customFormat="false" ht="68" hidden="false" customHeight="true" outlineLevel="0" collapsed="false">
      <c r="A3262" s="11" t="s">
        <v>213</v>
      </c>
      <c r="B3262" s="11" t="s">
        <v>213</v>
      </c>
      <c r="C3262" s="11" t="s">
        <v>213</v>
      </c>
      <c r="D3262" s="11" t="s">
        <v>213</v>
      </c>
      <c r="E3262" s="11" t="n">
        <v>25</v>
      </c>
      <c r="F3262" s="11" t="n">
        <v>25</v>
      </c>
      <c r="G3262" s="11" t="n">
        <v>25</v>
      </c>
      <c r="H3262" s="11" t="s">
        <v>1263</v>
      </c>
      <c r="I3262" s="11" t="s">
        <v>1263</v>
      </c>
    </row>
    <row r="3263" customFormat="false" ht="68" hidden="false" customHeight="true" outlineLevel="0" collapsed="false">
      <c r="A3263" s="11" t="s">
        <v>214</v>
      </c>
      <c r="B3263" s="11" t="s">
        <v>214</v>
      </c>
      <c r="C3263" s="11" t="s">
        <v>214</v>
      </c>
      <c r="D3263" s="11" t="s">
        <v>214</v>
      </c>
      <c r="E3263" s="11" t="s">
        <v>604</v>
      </c>
      <c r="F3263" s="11" t="s">
        <v>604</v>
      </c>
      <c r="G3263" s="11" t="s">
        <v>604</v>
      </c>
      <c r="H3263" s="11" t="s">
        <v>1263</v>
      </c>
      <c r="I3263" s="11" t="s">
        <v>1263</v>
      </c>
    </row>
    <row r="3264" customFormat="false" ht="68" hidden="false" customHeight="true" outlineLevel="0" collapsed="false">
      <c r="A3264" s="11" t="s">
        <v>216</v>
      </c>
      <c r="B3264" s="11" t="s">
        <v>216</v>
      </c>
      <c r="C3264" s="11" t="s">
        <v>216</v>
      </c>
      <c r="D3264" s="11" t="s">
        <v>216</v>
      </c>
      <c r="E3264" s="11" t="n">
        <v>7.74</v>
      </c>
      <c r="F3264" s="11" t="n">
        <v>7.74</v>
      </c>
      <c r="G3264" s="11" t="n">
        <v>7.74</v>
      </c>
      <c r="H3264" s="11" t="s">
        <v>1263</v>
      </c>
      <c r="I3264" s="11" t="s">
        <v>1263</v>
      </c>
    </row>
    <row r="3265" customFormat="false" ht="68" hidden="false" customHeight="true" outlineLevel="0" collapsed="false">
      <c r="A3265" s="11" t="s">
        <v>1145</v>
      </c>
      <c r="B3265" s="11" t="s">
        <v>1145</v>
      </c>
      <c r="C3265" s="11" t="s">
        <v>1145</v>
      </c>
      <c r="D3265" s="11" t="s">
        <v>1145</v>
      </c>
      <c r="E3265" s="11" t="s">
        <v>1146</v>
      </c>
      <c r="F3265" s="11" t="s">
        <v>1146</v>
      </c>
      <c r="G3265" s="11" t="s">
        <v>1146</v>
      </c>
      <c r="H3265" s="11" t="s">
        <v>1263</v>
      </c>
      <c r="I3265" s="11" t="s">
        <v>1263</v>
      </c>
    </row>
    <row r="3266" customFormat="false" ht="68" hidden="false" customHeight="true" outlineLevel="0" collapsed="false">
      <c r="A3266" s="11" t="s">
        <v>219</v>
      </c>
      <c r="B3266" s="11" t="s">
        <v>219</v>
      </c>
      <c r="C3266" s="11" t="s">
        <v>219</v>
      </c>
      <c r="D3266" s="11" t="s">
        <v>219</v>
      </c>
      <c r="E3266" s="11" t="s">
        <v>606</v>
      </c>
      <c r="F3266" s="11" t="s">
        <v>606</v>
      </c>
      <c r="G3266" s="11" t="s">
        <v>606</v>
      </c>
      <c r="H3266" s="11" t="s">
        <v>1263</v>
      </c>
      <c r="I3266" s="11" t="s">
        <v>1263</v>
      </c>
    </row>
    <row r="3267" customFormat="false" ht="68" hidden="false" customHeight="true" outlineLevel="0" collapsed="false">
      <c r="A3267" s="11" t="s">
        <v>221</v>
      </c>
      <c r="B3267" s="11" t="s">
        <v>221</v>
      </c>
      <c r="C3267" s="11" t="s">
        <v>221</v>
      </c>
      <c r="D3267" s="11" t="s">
        <v>221</v>
      </c>
      <c r="E3267" s="11" t="s">
        <v>1191</v>
      </c>
      <c r="F3267" s="11" t="s">
        <v>1191</v>
      </c>
      <c r="G3267" s="11" t="s">
        <v>1191</v>
      </c>
      <c r="H3267" s="11" t="s">
        <v>1263</v>
      </c>
      <c r="I3267" s="11" t="s">
        <v>1263</v>
      </c>
    </row>
    <row r="3268" customFormat="false" ht="68" hidden="false" customHeight="true" outlineLevel="0" collapsed="false">
      <c r="A3268" s="11" t="s">
        <v>222</v>
      </c>
      <c r="B3268" s="11" t="s">
        <v>222</v>
      </c>
      <c r="C3268" s="11" t="s">
        <v>222</v>
      </c>
      <c r="D3268" s="11" t="s">
        <v>222</v>
      </c>
      <c r="E3268" s="11" t="n">
        <v>180</v>
      </c>
      <c r="F3268" s="11" t="n">
        <v>180</v>
      </c>
      <c r="G3268" s="11" t="n">
        <v>180</v>
      </c>
      <c r="H3268" s="11" t="s">
        <v>1263</v>
      </c>
      <c r="I3268" s="11" t="s">
        <v>1263</v>
      </c>
    </row>
    <row r="3269" customFormat="false" ht="68" hidden="false" customHeight="true" outlineLevel="0" collapsed="false">
      <c r="A3269" s="11" t="s">
        <v>223</v>
      </c>
      <c r="B3269" s="11" t="s">
        <v>223</v>
      </c>
      <c r="C3269" s="11" t="s">
        <v>223</v>
      </c>
      <c r="D3269" s="11" t="s">
        <v>223</v>
      </c>
      <c r="E3269" s="11" t="n">
        <v>45.05</v>
      </c>
      <c r="F3269" s="11" t="n">
        <v>45.05</v>
      </c>
      <c r="G3269" s="11" t="n">
        <v>45.05</v>
      </c>
      <c r="H3269" s="11" t="s">
        <v>1263</v>
      </c>
      <c r="I3269" s="11" t="s">
        <v>1263</v>
      </c>
    </row>
    <row r="3270" customFormat="false" ht="68" hidden="false" customHeight="true" outlineLevel="0" collapsed="false">
      <c r="A3270" s="11" t="s">
        <v>224</v>
      </c>
      <c r="B3270" s="11" t="s">
        <v>224</v>
      </c>
      <c r="C3270" s="11" t="s">
        <v>224</v>
      </c>
      <c r="D3270" s="11" t="s">
        <v>224</v>
      </c>
      <c r="E3270" s="11" t="s">
        <v>1264</v>
      </c>
      <c r="F3270" s="11" t="s">
        <v>1264</v>
      </c>
      <c r="G3270" s="11" t="s">
        <v>1264</v>
      </c>
      <c r="H3270" s="11" t="s">
        <v>1263</v>
      </c>
      <c r="I3270" s="11" t="s">
        <v>1263</v>
      </c>
    </row>
    <row r="3271" customFormat="false" ht="68" hidden="false" customHeight="true" outlineLevel="0" collapsed="false">
      <c r="A3271" s="11" t="s">
        <v>226</v>
      </c>
      <c r="B3271" s="11" t="s">
        <v>226</v>
      </c>
      <c r="C3271" s="11" t="s">
        <v>226</v>
      </c>
      <c r="D3271" s="11" t="s">
        <v>226</v>
      </c>
      <c r="E3271" s="11" t="n">
        <v>5.53</v>
      </c>
      <c r="F3271" s="11" t="n">
        <v>5.53</v>
      </c>
      <c r="G3271" s="11" t="n">
        <v>5.53</v>
      </c>
      <c r="H3271" s="11" t="s">
        <v>1263</v>
      </c>
      <c r="I3271" s="11" t="s">
        <v>1263</v>
      </c>
    </row>
    <row r="3272" customFormat="false" ht="68" hidden="false" customHeight="true" outlineLevel="0" collapsed="false">
      <c r="A3272" s="11" t="s">
        <v>227</v>
      </c>
      <c r="B3272" s="11" t="s">
        <v>227</v>
      </c>
      <c r="C3272" s="11" t="s">
        <v>227</v>
      </c>
      <c r="D3272" s="11" t="s">
        <v>227</v>
      </c>
      <c r="E3272" s="11" t="s">
        <v>228</v>
      </c>
      <c r="F3272" s="11" t="s">
        <v>228</v>
      </c>
      <c r="G3272" s="11" t="s">
        <v>228</v>
      </c>
      <c r="H3272" s="11" t="s">
        <v>1263</v>
      </c>
      <c r="I3272" s="11" t="s">
        <v>1263</v>
      </c>
    </row>
    <row r="3273" customFormat="false" ht="68" hidden="false" customHeight="true" outlineLevel="0" collapsed="false">
      <c r="A3273" s="11" t="s">
        <v>229</v>
      </c>
      <c r="B3273" s="11" t="s">
        <v>229</v>
      </c>
      <c r="C3273" s="11" t="s">
        <v>229</v>
      </c>
      <c r="D3273" s="11" t="s">
        <v>229</v>
      </c>
      <c r="E3273" s="11" t="n">
        <v>51</v>
      </c>
      <c r="F3273" s="11" t="n">
        <v>51</v>
      </c>
      <c r="G3273" s="11" t="n">
        <v>51</v>
      </c>
      <c r="H3273" s="11" t="s">
        <v>1263</v>
      </c>
      <c r="I3273" s="11" t="s">
        <v>1263</v>
      </c>
    </row>
    <row r="3274" customFormat="false" ht="68" hidden="false" customHeight="true" outlineLevel="0" collapsed="false">
      <c r="A3274" s="11" t="s">
        <v>230</v>
      </c>
      <c r="B3274" s="11" t="s">
        <v>230</v>
      </c>
      <c r="C3274" s="11" t="s">
        <v>230</v>
      </c>
      <c r="D3274" s="11" t="s">
        <v>230</v>
      </c>
      <c r="E3274" s="11" t="n">
        <v>41.5</v>
      </c>
      <c r="F3274" s="11" t="n">
        <v>41.5</v>
      </c>
      <c r="G3274" s="11" t="n">
        <v>41.5</v>
      </c>
      <c r="H3274" s="11" t="s">
        <v>1263</v>
      </c>
      <c r="I3274" s="11" t="s">
        <v>1263</v>
      </c>
    </row>
    <row r="3275" customFormat="false" ht="68" hidden="false" customHeight="true" outlineLevel="0" collapsed="false">
      <c r="A3275" s="11" t="s">
        <v>231</v>
      </c>
      <c r="B3275" s="11" t="s">
        <v>231</v>
      </c>
      <c r="C3275" s="11" t="s">
        <v>231</v>
      </c>
      <c r="D3275" s="11" t="s">
        <v>231</v>
      </c>
      <c r="E3275" s="11" t="n">
        <v>37</v>
      </c>
      <c r="F3275" s="11" t="n">
        <v>37</v>
      </c>
      <c r="G3275" s="11" t="n">
        <v>37</v>
      </c>
      <c r="H3275" s="11" t="s">
        <v>1263</v>
      </c>
      <c r="I3275" s="11" t="s">
        <v>1263</v>
      </c>
    </row>
    <row r="3276" customFormat="false" ht="68" hidden="false" customHeight="true" outlineLevel="0" collapsed="false">
      <c r="A3276" s="11" t="s">
        <v>232</v>
      </c>
      <c r="B3276" s="11" t="s">
        <v>232</v>
      </c>
      <c r="C3276" s="11" t="s">
        <v>232</v>
      </c>
      <c r="D3276" s="11" t="s">
        <v>232</v>
      </c>
      <c r="E3276" s="11" t="n">
        <v>65</v>
      </c>
      <c r="F3276" s="11" t="n">
        <v>65</v>
      </c>
      <c r="G3276" s="11" t="n">
        <v>65</v>
      </c>
      <c r="H3276" s="11" t="s">
        <v>1263</v>
      </c>
      <c r="I3276" s="11" t="s">
        <v>1263</v>
      </c>
    </row>
    <row r="3277" customFormat="false" ht="68" hidden="false" customHeight="true" outlineLevel="0" collapsed="false">
      <c r="A3277" s="11" t="s">
        <v>233</v>
      </c>
      <c r="B3277" s="11" t="s">
        <v>233</v>
      </c>
      <c r="C3277" s="11" t="s">
        <v>233</v>
      </c>
      <c r="D3277" s="11" t="s">
        <v>233</v>
      </c>
      <c r="E3277" s="11" t="n">
        <v>41.72</v>
      </c>
      <c r="F3277" s="11" t="n">
        <v>41.72</v>
      </c>
      <c r="G3277" s="11" t="n">
        <v>41.72</v>
      </c>
      <c r="H3277" s="11" t="s">
        <v>1263</v>
      </c>
      <c r="I3277" s="11" t="s">
        <v>1263</v>
      </c>
    </row>
    <row r="3278" customFormat="false" ht="68" hidden="false" customHeight="true" outlineLevel="0" collapsed="false">
      <c r="A3278" s="11" t="s">
        <v>234</v>
      </c>
      <c r="B3278" s="11" t="s">
        <v>234</v>
      </c>
      <c r="C3278" s="11" t="s">
        <v>234</v>
      </c>
      <c r="D3278" s="11" t="s">
        <v>234</v>
      </c>
      <c r="E3278" s="11" t="s">
        <v>1230</v>
      </c>
      <c r="F3278" s="11" t="s">
        <v>1230</v>
      </c>
      <c r="G3278" s="11" t="s">
        <v>1230</v>
      </c>
      <c r="H3278" s="11" t="s">
        <v>1263</v>
      </c>
      <c r="I3278" s="11" t="s">
        <v>1263</v>
      </c>
    </row>
    <row r="3279" customFormat="false" ht="68" hidden="false" customHeight="true" outlineLevel="0" collapsed="false">
      <c r="A3279" s="11" t="s">
        <v>236</v>
      </c>
      <c r="B3279" s="11" t="s">
        <v>236</v>
      </c>
      <c r="C3279" s="11" t="s">
        <v>236</v>
      </c>
      <c r="D3279" s="11" t="s">
        <v>236</v>
      </c>
      <c r="E3279" s="11" t="n">
        <v>4.46</v>
      </c>
      <c r="F3279" s="11" t="n">
        <v>4.46</v>
      </c>
      <c r="G3279" s="11" t="n">
        <v>4.46</v>
      </c>
      <c r="H3279" s="11" t="s">
        <v>1263</v>
      </c>
      <c r="I3279" s="11" t="s">
        <v>1263</v>
      </c>
    </row>
    <row r="3280" customFormat="false" ht="68" hidden="false" customHeight="true" outlineLevel="0" collapsed="false">
      <c r="A3280" s="11" t="s">
        <v>237</v>
      </c>
      <c r="B3280" s="11" t="s">
        <v>237</v>
      </c>
      <c r="C3280" s="11" t="s">
        <v>237</v>
      </c>
      <c r="D3280" s="11" t="s">
        <v>237</v>
      </c>
      <c r="E3280" s="11" t="s">
        <v>238</v>
      </c>
      <c r="F3280" s="11" t="s">
        <v>238</v>
      </c>
      <c r="G3280" s="11" t="s">
        <v>238</v>
      </c>
      <c r="H3280" s="11" t="s">
        <v>1263</v>
      </c>
      <c r="I3280" s="11" t="s">
        <v>1263</v>
      </c>
    </row>
    <row r="3281" customFormat="false" ht="68" hidden="false" customHeight="true" outlineLevel="0" collapsed="false">
      <c r="A3281" s="11" t="s">
        <v>239</v>
      </c>
      <c r="B3281" s="11" t="s">
        <v>239</v>
      </c>
      <c r="C3281" s="11" t="s">
        <v>239</v>
      </c>
      <c r="D3281" s="11" t="s">
        <v>239</v>
      </c>
      <c r="E3281" s="11" t="n">
        <v>52</v>
      </c>
      <c r="F3281" s="11" t="n">
        <v>52</v>
      </c>
      <c r="G3281" s="11" t="n">
        <v>52</v>
      </c>
      <c r="H3281" s="11" t="s">
        <v>1263</v>
      </c>
      <c r="I3281" s="11" t="s">
        <v>1263</v>
      </c>
    </row>
    <row r="3282" customFormat="false" ht="68" hidden="false" customHeight="true" outlineLevel="0" collapsed="false">
      <c r="A3282" s="11" t="s">
        <v>240</v>
      </c>
      <c r="B3282" s="11" t="s">
        <v>240</v>
      </c>
      <c r="C3282" s="11" t="s">
        <v>240</v>
      </c>
      <c r="D3282" s="11" t="s">
        <v>240</v>
      </c>
      <c r="E3282" s="11" t="n">
        <v>42.5</v>
      </c>
      <c r="F3282" s="11" t="n">
        <v>42.5</v>
      </c>
      <c r="G3282" s="11" t="n">
        <v>42.5</v>
      </c>
      <c r="H3282" s="11" t="s">
        <v>1263</v>
      </c>
      <c r="I3282" s="11" t="s">
        <v>1263</v>
      </c>
    </row>
    <row r="3283" customFormat="false" ht="68" hidden="false" customHeight="true" outlineLevel="0" collapsed="false">
      <c r="A3283" s="11" t="s">
        <v>241</v>
      </c>
      <c r="B3283" s="11" t="s">
        <v>241</v>
      </c>
      <c r="C3283" s="11" t="s">
        <v>241</v>
      </c>
      <c r="D3283" s="11" t="s">
        <v>241</v>
      </c>
      <c r="E3283" s="11" t="n">
        <v>38</v>
      </c>
      <c r="F3283" s="11" t="n">
        <v>38</v>
      </c>
      <c r="G3283" s="11" t="n">
        <v>38</v>
      </c>
      <c r="H3283" s="11" t="s">
        <v>1263</v>
      </c>
      <c r="I3283" s="11" t="s">
        <v>1263</v>
      </c>
    </row>
    <row r="3284" customFormat="false" ht="68" hidden="false" customHeight="true" outlineLevel="0" collapsed="false">
      <c r="A3284" s="11" t="s">
        <v>242</v>
      </c>
      <c r="B3284" s="11" t="s">
        <v>242</v>
      </c>
      <c r="C3284" s="11" t="s">
        <v>242</v>
      </c>
      <c r="D3284" s="11" t="s">
        <v>242</v>
      </c>
      <c r="E3284" s="11" t="n">
        <v>66</v>
      </c>
      <c r="F3284" s="11" t="n">
        <v>66</v>
      </c>
      <c r="G3284" s="11" t="n">
        <v>66</v>
      </c>
      <c r="H3284" s="11" t="s">
        <v>1263</v>
      </c>
      <c r="I3284" s="11" t="s">
        <v>1263</v>
      </c>
    </row>
    <row r="3285" customFormat="false" ht="68" hidden="false" customHeight="true" outlineLevel="0" collapsed="false">
      <c r="A3285" s="11" t="s">
        <v>243</v>
      </c>
      <c r="B3285" s="11" t="s">
        <v>243</v>
      </c>
      <c r="C3285" s="11" t="s">
        <v>243</v>
      </c>
      <c r="D3285" s="11" t="s">
        <v>243</v>
      </c>
      <c r="E3285" s="11" t="n">
        <v>2.5</v>
      </c>
      <c r="F3285" s="11" t="n">
        <v>2.5</v>
      </c>
      <c r="G3285" s="11" t="n">
        <v>2.5</v>
      </c>
      <c r="H3285" s="11" t="s">
        <v>1263</v>
      </c>
      <c r="I3285" s="11" t="s">
        <v>1263</v>
      </c>
    </row>
    <row r="3286" customFormat="false" ht="68" hidden="false" customHeight="true" outlineLevel="0" collapsed="false">
      <c r="A3286" s="11" t="s">
        <v>244</v>
      </c>
      <c r="B3286" s="11" t="s">
        <v>244</v>
      </c>
      <c r="C3286" s="11" t="s">
        <v>244</v>
      </c>
      <c r="D3286" s="11" t="s">
        <v>244</v>
      </c>
      <c r="E3286" s="11" t="n">
        <v>40</v>
      </c>
      <c r="F3286" s="11" t="n">
        <v>40</v>
      </c>
      <c r="G3286" s="11" t="n">
        <v>40</v>
      </c>
      <c r="H3286" s="11" t="s">
        <v>1263</v>
      </c>
      <c r="I3286" s="11" t="s">
        <v>1263</v>
      </c>
    </row>
    <row r="3287" customFormat="false" ht="68" hidden="false" customHeight="true" outlineLevel="0" collapsed="false">
      <c r="A3287" s="11" t="s">
        <v>1149</v>
      </c>
      <c r="B3287" s="11" t="s">
        <v>1149</v>
      </c>
      <c r="C3287" s="11" t="s">
        <v>1149</v>
      </c>
      <c r="D3287" s="11" t="s">
        <v>1149</v>
      </c>
      <c r="E3287" s="11" t="n">
        <v>10.77</v>
      </c>
      <c r="F3287" s="11" t="n">
        <v>10.77</v>
      </c>
      <c r="G3287" s="11" t="n">
        <v>10.77</v>
      </c>
      <c r="H3287" s="11" t="s">
        <v>1263</v>
      </c>
      <c r="I3287" s="11" t="s">
        <v>1263</v>
      </c>
    </row>
    <row r="3288" customFormat="false" ht="68" hidden="false" customHeight="true" outlineLevel="0" collapsed="false">
      <c r="A3288" s="11" t="s">
        <v>1150</v>
      </c>
      <c r="B3288" s="11" t="s">
        <v>1150</v>
      </c>
      <c r="C3288" s="11" t="s">
        <v>1150</v>
      </c>
      <c r="D3288" s="11" t="s">
        <v>1150</v>
      </c>
      <c r="E3288" s="11" t="n">
        <v>40</v>
      </c>
      <c r="F3288" s="11" t="n">
        <v>40</v>
      </c>
      <c r="G3288" s="11" t="n">
        <v>40</v>
      </c>
      <c r="H3288" s="11" t="s">
        <v>1263</v>
      </c>
      <c r="I3288" s="11" t="s">
        <v>1263</v>
      </c>
    </row>
    <row r="3289" customFormat="false" ht="68" hidden="false" customHeight="true" outlineLevel="0" collapsed="false">
      <c r="A3289" s="11" t="s">
        <v>245</v>
      </c>
      <c r="B3289" s="11" t="s">
        <v>245</v>
      </c>
      <c r="C3289" s="11" t="s">
        <v>245</v>
      </c>
      <c r="D3289" s="11" t="s">
        <v>245</v>
      </c>
      <c r="E3289" s="11" t="s">
        <v>1265</v>
      </c>
      <c r="F3289" s="11" t="s">
        <v>1265</v>
      </c>
      <c r="G3289" s="11" t="s">
        <v>1265</v>
      </c>
      <c r="H3289" s="11" t="s">
        <v>1263</v>
      </c>
      <c r="I3289" s="11" t="s">
        <v>1263</v>
      </c>
    </row>
    <row r="3290" customFormat="false" ht="68" hidden="false" customHeight="true" outlineLevel="0" collapsed="false">
      <c r="A3290" s="11" t="s">
        <v>1152</v>
      </c>
      <c r="B3290" s="11" t="s">
        <v>1152</v>
      </c>
      <c r="C3290" s="11" t="s">
        <v>1152</v>
      </c>
      <c r="D3290" s="11" t="s">
        <v>1152</v>
      </c>
      <c r="E3290" s="11" t="s">
        <v>1266</v>
      </c>
      <c r="F3290" s="11" t="s">
        <v>1266</v>
      </c>
      <c r="G3290" s="11" t="s">
        <v>1266</v>
      </c>
      <c r="H3290" s="11" t="s">
        <v>1263</v>
      </c>
      <c r="I3290" s="11" t="s">
        <v>1263</v>
      </c>
    </row>
    <row r="3291" customFormat="false" ht="58" hidden="false" customHeight="true" outlineLevel="0" collapsed="false">
      <c r="A3291" s="4" t="s">
        <v>1267</v>
      </c>
      <c r="B3291" s="4" t="s">
        <v>1267</v>
      </c>
      <c r="C3291" s="4" t="s">
        <v>1267</v>
      </c>
      <c r="D3291" s="4" t="s">
        <v>1267</v>
      </c>
      <c r="E3291" s="4" t="s">
        <v>1267</v>
      </c>
      <c r="F3291" s="4" t="s">
        <v>1267</v>
      </c>
      <c r="G3291" s="4" t="s">
        <v>1267</v>
      </c>
      <c r="H3291" s="4" t="s">
        <v>1267</v>
      </c>
      <c r="I3291" s="4" t="s">
        <v>1267</v>
      </c>
    </row>
    <row r="3292" customFormat="false" ht="27" hidden="false" customHeight="true" outlineLevel="0" collapsed="false">
      <c r="A3292" s="1"/>
      <c r="B3292" s="1"/>
      <c r="C3292" s="1"/>
      <c r="D3292" s="1"/>
      <c r="E3292" s="1"/>
      <c r="F3292" s="1"/>
      <c r="G3292" s="1"/>
      <c r="H3292" s="1"/>
      <c r="I3292" s="1"/>
    </row>
    <row r="3293" customFormat="false" ht="31" hidden="false" customHeight="true" outlineLevel="0" collapsed="false">
      <c r="A3293" s="10" t="s">
        <v>250</v>
      </c>
      <c r="B3293" s="10" t="s">
        <v>250</v>
      </c>
      <c r="C3293" s="10" t="s">
        <v>250</v>
      </c>
      <c r="D3293" s="10" t="s">
        <v>250</v>
      </c>
      <c r="E3293" s="10" t="s">
        <v>250</v>
      </c>
      <c r="F3293" s="10" t="s">
        <v>250</v>
      </c>
      <c r="G3293" s="10" t="s">
        <v>250</v>
      </c>
      <c r="H3293" s="10" t="s">
        <v>250</v>
      </c>
      <c r="I3293" s="3" t="str">
        <f aca="false">HYPERLINK("#'Главная'!A44","На главную")</f>
        <v>На главную</v>
      </c>
    </row>
    <row r="3294" customFormat="false" ht="34" hidden="false" customHeight="true" outlineLevel="0" collapsed="false">
      <c r="A3294" s="12" t="s">
        <v>251</v>
      </c>
      <c r="B3294" s="12" t="s">
        <v>251</v>
      </c>
      <c r="C3294" s="12" t="s">
        <v>251</v>
      </c>
      <c r="D3294" s="12" t="s">
        <v>252</v>
      </c>
      <c r="E3294" s="12" t="s">
        <v>252</v>
      </c>
      <c r="F3294" s="12" t="s">
        <v>252</v>
      </c>
      <c r="G3294" s="12" t="s">
        <v>253</v>
      </c>
      <c r="H3294" s="12" t="s">
        <v>254</v>
      </c>
      <c r="I3294" s="12" t="s">
        <v>254</v>
      </c>
    </row>
    <row r="3295" customFormat="false" ht="68" hidden="false" customHeight="true" outlineLevel="0" collapsed="false">
      <c r="A3295" s="1" t="s">
        <v>1155</v>
      </c>
      <c r="B3295" s="1" t="s">
        <v>1155</v>
      </c>
      <c r="C3295" s="1" t="s">
        <v>1155</v>
      </c>
      <c r="D3295" s="1" t="s">
        <v>258</v>
      </c>
      <c r="E3295" s="1" t="s">
        <v>258</v>
      </c>
      <c r="F3295" s="1" t="s">
        <v>258</v>
      </c>
      <c r="G3295" s="1" t="s">
        <v>1268</v>
      </c>
      <c r="H3295" s="1" t="s">
        <v>1157</v>
      </c>
      <c r="I3295" s="1" t="s">
        <v>1157</v>
      </c>
    </row>
    <row r="3296" customFormat="false" ht="68" hidden="false" customHeight="true" outlineLevel="0" collapsed="false">
      <c r="A3296" s="1" t="s">
        <v>1155</v>
      </c>
      <c r="B3296" s="1" t="s">
        <v>1155</v>
      </c>
      <c r="C3296" s="1" t="s">
        <v>1155</v>
      </c>
      <c r="D3296" s="1" t="s">
        <v>256</v>
      </c>
      <c r="E3296" s="1" t="s">
        <v>256</v>
      </c>
      <c r="F3296" s="1" t="s">
        <v>256</v>
      </c>
      <c r="G3296" s="1" t="s">
        <v>1269</v>
      </c>
      <c r="H3296" s="1" t="s">
        <v>1157</v>
      </c>
      <c r="I3296" s="1" t="s">
        <v>1157</v>
      </c>
    </row>
    <row r="3297" customFormat="false" ht="68" hidden="false" customHeight="true" outlineLevel="0" collapsed="false">
      <c r="A3297" s="1" t="s">
        <v>1155</v>
      </c>
      <c r="B3297" s="1" t="s">
        <v>1155</v>
      </c>
      <c r="C3297" s="1" t="s">
        <v>1155</v>
      </c>
      <c r="D3297" s="1" t="s">
        <v>260</v>
      </c>
      <c r="E3297" s="1" t="s">
        <v>260</v>
      </c>
      <c r="F3297" s="1" t="s">
        <v>260</v>
      </c>
      <c r="G3297" s="1" t="s">
        <v>1270</v>
      </c>
      <c r="H3297" s="1" t="s">
        <v>1157</v>
      </c>
      <c r="I3297" s="1" t="s">
        <v>1157</v>
      </c>
    </row>
    <row r="3298" customFormat="false" ht="68" hidden="false" customHeight="true" outlineLevel="0" collapsed="false">
      <c r="A3298" s="1" t="s">
        <v>1160</v>
      </c>
      <c r="B3298" s="1" t="s">
        <v>1160</v>
      </c>
      <c r="C3298" s="1" t="s">
        <v>1160</v>
      </c>
      <c r="D3298" s="1" t="s">
        <v>258</v>
      </c>
      <c r="E3298" s="1" t="s">
        <v>258</v>
      </c>
      <c r="F3298" s="1" t="s">
        <v>258</v>
      </c>
      <c r="G3298" s="1" t="s">
        <v>1271</v>
      </c>
      <c r="H3298" s="1" t="s">
        <v>1157</v>
      </c>
      <c r="I3298" s="1" t="s">
        <v>1157</v>
      </c>
    </row>
    <row r="3299" customFormat="false" ht="68" hidden="false" customHeight="true" outlineLevel="0" collapsed="false">
      <c r="A3299" s="1" t="s">
        <v>1160</v>
      </c>
      <c r="B3299" s="1" t="s">
        <v>1160</v>
      </c>
      <c r="C3299" s="1" t="s">
        <v>1160</v>
      </c>
      <c r="D3299" s="1" t="s">
        <v>256</v>
      </c>
      <c r="E3299" s="1" t="s">
        <v>256</v>
      </c>
      <c r="F3299" s="1" t="s">
        <v>256</v>
      </c>
      <c r="G3299" s="1" t="s">
        <v>1272</v>
      </c>
      <c r="H3299" s="1" t="s">
        <v>1157</v>
      </c>
      <c r="I3299" s="1" t="s">
        <v>1157</v>
      </c>
    </row>
    <row r="3300" customFormat="false" ht="68" hidden="false" customHeight="true" outlineLevel="0" collapsed="false">
      <c r="A3300" s="1" t="s">
        <v>1160</v>
      </c>
      <c r="B3300" s="1" t="s">
        <v>1160</v>
      </c>
      <c r="C3300" s="1" t="s">
        <v>1160</v>
      </c>
      <c r="D3300" s="1" t="s">
        <v>260</v>
      </c>
      <c r="E3300" s="1" t="s">
        <v>260</v>
      </c>
      <c r="F3300" s="1" t="s">
        <v>260</v>
      </c>
      <c r="G3300" s="1" t="s">
        <v>1273</v>
      </c>
      <c r="H3300" s="1" t="s">
        <v>1157</v>
      </c>
      <c r="I3300" s="1" t="s">
        <v>1157</v>
      </c>
    </row>
    <row r="3301" customFormat="false" ht="68" hidden="false" customHeight="true" outlineLevel="0" collapsed="false">
      <c r="A3301" s="1" t="s">
        <v>1164</v>
      </c>
      <c r="B3301" s="1" t="s">
        <v>1164</v>
      </c>
      <c r="C3301" s="1" t="s">
        <v>1164</v>
      </c>
      <c r="D3301" s="1" t="s">
        <v>292</v>
      </c>
      <c r="E3301" s="1" t="s">
        <v>292</v>
      </c>
      <c r="F3301" s="1" t="s">
        <v>292</v>
      </c>
      <c r="G3301" s="1" t="s">
        <v>1274</v>
      </c>
      <c r="H3301" s="1" t="s">
        <v>1157</v>
      </c>
      <c r="I3301" s="1" t="s">
        <v>1157</v>
      </c>
    </row>
    <row r="3302" customFormat="false" ht="68" hidden="false" customHeight="true" outlineLevel="0" collapsed="false">
      <c r="A3302" s="1" t="s">
        <v>1164</v>
      </c>
      <c r="B3302" s="1" t="s">
        <v>1164</v>
      </c>
      <c r="C3302" s="1" t="s">
        <v>1164</v>
      </c>
      <c r="D3302" s="1" t="s">
        <v>256</v>
      </c>
      <c r="E3302" s="1" t="s">
        <v>256</v>
      </c>
      <c r="F3302" s="1" t="s">
        <v>256</v>
      </c>
      <c r="G3302" s="1" t="s">
        <v>1275</v>
      </c>
      <c r="H3302" s="1" t="s">
        <v>1157</v>
      </c>
      <c r="I3302" s="1" t="s">
        <v>1157</v>
      </c>
    </row>
    <row r="3303" customFormat="false" ht="68" hidden="false" customHeight="true" outlineLevel="0" collapsed="false">
      <c r="A3303" s="1" t="s">
        <v>1164</v>
      </c>
      <c r="B3303" s="1" t="s">
        <v>1164</v>
      </c>
      <c r="C3303" s="1" t="s">
        <v>1164</v>
      </c>
      <c r="D3303" s="1" t="s">
        <v>294</v>
      </c>
      <c r="E3303" s="1" t="s">
        <v>294</v>
      </c>
      <c r="F3303" s="1" t="s">
        <v>294</v>
      </c>
      <c r="G3303" s="1" t="s">
        <v>1276</v>
      </c>
      <c r="H3303" s="1" t="s">
        <v>1157</v>
      </c>
      <c r="I3303" s="1" t="s">
        <v>1157</v>
      </c>
    </row>
    <row r="3304" customFormat="false" ht="68" hidden="false" customHeight="true" outlineLevel="0" collapsed="false">
      <c r="A3304" s="1" t="s">
        <v>1168</v>
      </c>
      <c r="B3304" s="1" t="s">
        <v>1168</v>
      </c>
      <c r="C3304" s="1" t="s">
        <v>1168</v>
      </c>
      <c r="D3304" s="1" t="s">
        <v>258</v>
      </c>
      <c r="E3304" s="1" t="s">
        <v>258</v>
      </c>
      <c r="F3304" s="1" t="s">
        <v>258</v>
      </c>
      <c r="G3304" s="1" t="s">
        <v>1277</v>
      </c>
      <c r="H3304" s="1" t="s">
        <v>1157</v>
      </c>
      <c r="I3304" s="1" t="s">
        <v>1157</v>
      </c>
    </row>
    <row r="3305" customFormat="false" ht="68" hidden="false" customHeight="true" outlineLevel="0" collapsed="false">
      <c r="A3305" s="1" t="s">
        <v>1168</v>
      </c>
      <c r="B3305" s="1" t="s">
        <v>1168</v>
      </c>
      <c r="C3305" s="1" t="s">
        <v>1168</v>
      </c>
      <c r="D3305" s="1" t="s">
        <v>256</v>
      </c>
      <c r="E3305" s="1" t="s">
        <v>256</v>
      </c>
      <c r="F3305" s="1" t="s">
        <v>256</v>
      </c>
      <c r="G3305" s="1" t="s">
        <v>1278</v>
      </c>
      <c r="H3305" s="1" t="s">
        <v>1157</v>
      </c>
      <c r="I3305" s="1" t="s">
        <v>1157</v>
      </c>
    </row>
    <row r="3306" customFormat="false" ht="68" hidden="false" customHeight="true" outlineLevel="0" collapsed="false">
      <c r="A3306" s="1" t="s">
        <v>1168</v>
      </c>
      <c r="B3306" s="1" t="s">
        <v>1168</v>
      </c>
      <c r="C3306" s="1" t="s">
        <v>1168</v>
      </c>
      <c r="D3306" s="1" t="s">
        <v>260</v>
      </c>
      <c r="E3306" s="1" t="s">
        <v>260</v>
      </c>
      <c r="F3306" s="1" t="s">
        <v>260</v>
      </c>
      <c r="G3306" s="1" t="s">
        <v>1279</v>
      </c>
      <c r="H3306" s="1" t="s">
        <v>1157</v>
      </c>
      <c r="I3306" s="1" t="s">
        <v>1157</v>
      </c>
    </row>
    <row r="3307" customFormat="false" ht="27" hidden="false" customHeight="true" outlineLevel="0" collapsed="false">
      <c r="A3307" s="1"/>
      <c r="B3307" s="1"/>
      <c r="C3307" s="1"/>
      <c r="D3307" s="1"/>
      <c r="E3307" s="1"/>
      <c r="F3307" s="1"/>
      <c r="G3307" s="1"/>
      <c r="H3307" s="1"/>
      <c r="I3307" s="1"/>
    </row>
    <row r="3308" customFormat="false" ht="31" hidden="false" customHeight="true" outlineLevel="0" collapsed="false">
      <c r="A3308" s="10" t="s">
        <v>304</v>
      </c>
      <c r="B3308" s="10" t="s">
        <v>304</v>
      </c>
      <c r="C3308" s="10" t="s">
        <v>304</v>
      </c>
      <c r="D3308" s="10" t="s">
        <v>304</v>
      </c>
      <c r="E3308" s="10" t="s">
        <v>304</v>
      </c>
      <c r="F3308" s="10" t="s">
        <v>304</v>
      </c>
      <c r="G3308" s="10" t="s">
        <v>304</v>
      </c>
      <c r="H3308" s="10" t="s">
        <v>304</v>
      </c>
      <c r="I3308" s="1"/>
    </row>
    <row r="3309" customFormat="false" ht="28" hidden="false" customHeight="true" outlineLevel="0" collapsed="false">
      <c r="A3309" s="4" t="s">
        <v>305</v>
      </c>
      <c r="B3309" s="4" t="s">
        <v>305</v>
      </c>
      <c r="C3309" s="4" t="s">
        <v>305</v>
      </c>
      <c r="D3309" s="4" t="s">
        <v>305</v>
      </c>
      <c r="E3309" s="4" t="s">
        <v>305</v>
      </c>
      <c r="F3309" s="4" t="s">
        <v>305</v>
      </c>
      <c r="G3309" s="4" t="s">
        <v>305</v>
      </c>
      <c r="H3309" s="4" t="s">
        <v>305</v>
      </c>
      <c r="I3309" s="4" t="s">
        <v>305</v>
      </c>
    </row>
    <row r="3310" customFormat="false" ht="27" hidden="false" customHeight="true" outlineLevel="0" collapsed="false">
      <c r="A3310" s="1"/>
      <c r="B3310" s="1"/>
      <c r="C3310" s="1"/>
      <c r="D3310" s="1"/>
      <c r="E3310" s="1"/>
      <c r="F3310" s="1"/>
      <c r="G3310" s="1"/>
      <c r="H3310" s="1"/>
      <c r="I3310" s="1"/>
    </row>
    <row r="3311" customFormat="false" ht="27" hidden="false" customHeight="true" outlineLevel="0" collapsed="false">
      <c r="A3311" s="1"/>
      <c r="B3311" s="1"/>
      <c r="C3311" s="1"/>
      <c r="D3311" s="1"/>
      <c r="E3311" s="1"/>
      <c r="F3311" s="1"/>
      <c r="G3311" s="1"/>
      <c r="H3311" s="1"/>
      <c r="I3311" s="1"/>
    </row>
    <row r="3312" customFormat="false" ht="27" hidden="false" customHeight="true" outlineLevel="0" collapsed="false">
      <c r="A3312" s="1"/>
      <c r="B3312" s="1"/>
      <c r="C3312" s="1"/>
      <c r="D3312" s="1"/>
      <c r="E3312" s="1"/>
      <c r="F3312" s="1"/>
      <c r="G3312" s="1"/>
      <c r="H3312" s="1"/>
      <c r="I3312" s="1"/>
    </row>
    <row r="3313" customFormat="false" ht="35" hidden="false" customHeight="true" outlineLevel="0" collapsed="false">
      <c r="A3313" s="2" t="s">
        <v>1280</v>
      </c>
      <c r="B3313" s="2" t="s">
        <v>1280</v>
      </c>
      <c r="C3313" s="2" t="s">
        <v>1280</v>
      </c>
      <c r="D3313" s="2" t="s">
        <v>1280</v>
      </c>
      <c r="E3313" s="2" t="s">
        <v>1280</v>
      </c>
      <c r="F3313" s="2" t="s">
        <v>1280</v>
      </c>
      <c r="G3313" s="2" t="s">
        <v>1280</v>
      </c>
      <c r="H3313" s="2" t="s">
        <v>1280</v>
      </c>
      <c r="I3313" s="3" t="str">
        <f aca="false">HYPERLINK("#'Главная'!A45","На главную")</f>
        <v>На главную</v>
      </c>
    </row>
    <row r="3314" customFormat="false" ht="42" hidden="false" customHeight="true" outlineLevel="0" collapsed="false">
      <c r="A3314" s="4" t="s">
        <v>1141</v>
      </c>
      <c r="B3314" s="4" t="s">
        <v>1141</v>
      </c>
      <c r="C3314" s="4" t="s">
        <v>1141</v>
      </c>
      <c r="D3314" s="4" t="s">
        <v>1141</v>
      </c>
      <c r="E3314" s="4" t="s">
        <v>1141</v>
      </c>
      <c r="F3314" s="4" t="s">
        <v>1141</v>
      </c>
      <c r="G3314" s="4" t="s">
        <v>1141</v>
      </c>
      <c r="H3314" s="4" t="s">
        <v>1141</v>
      </c>
      <c r="I3314" s="4" t="s">
        <v>1141</v>
      </c>
    </row>
    <row r="3315" customFormat="false" ht="27" hidden="false" customHeight="true" outlineLevel="0" collapsed="false">
      <c r="A3315" s="3" t="str">
        <f aca="false">HYPERLINK("#'Главная'!A45","Список моделей")</f>
        <v>Список моделей</v>
      </c>
      <c r="B3315" s="1"/>
      <c r="C3315" s="3" t="str">
        <f aca="false">HYPERLINK("#'Данные моделей'!A3316","Характеристики")</f>
        <v>Характеристики</v>
      </c>
      <c r="D3315" s="1"/>
      <c r="E3315" s="1"/>
      <c r="F3315" s="3" t="str">
        <f aca="false">HYPERLINK("#'Данные моделей'!A3354","Рабочие точки")</f>
        <v>Рабочие точки</v>
      </c>
      <c r="G3315" s="1"/>
      <c r="H3315" s="3" t="str">
        <f aca="false">HYPERLINK("#'Данные моделей'!A3369","Карты")</f>
        <v>Карты</v>
      </c>
      <c r="I3315" s="1"/>
    </row>
    <row r="3316" customFormat="false" ht="31" hidden="false" customHeight="true" outlineLevel="0" collapsed="false">
      <c r="A3316" s="10" t="s">
        <v>9</v>
      </c>
      <c r="B3316" s="10" t="s">
        <v>9</v>
      </c>
      <c r="C3316" s="10" t="s">
        <v>9</v>
      </c>
      <c r="D3316" s="10" t="s">
        <v>9</v>
      </c>
      <c r="E3316" s="10" t="s">
        <v>9</v>
      </c>
      <c r="F3316" s="10" t="s">
        <v>9</v>
      </c>
      <c r="G3316" s="10" t="s">
        <v>9</v>
      </c>
      <c r="H3316" s="10" t="s">
        <v>9</v>
      </c>
      <c r="I3316" s="1"/>
    </row>
    <row r="3317" customFormat="false" ht="28" hidden="false" customHeight="true" outlineLevel="0" collapsed="false">
      <c r="A3317" s="11" t="s">
        <v>207</v>
      </c>
      <c r="B3317" s="11" t="s">
        <v>207</v>
      </c>
      <c r="C3317" s="11" t="s">
        <v>207</v>
      </c>
      <c r="D3317" s="11" t="s">
        <v>207</v>
      </c>
      <c r="E3317" s="11" t="s">
        <v>1142</v>
      </c>
      <c r="F3317" s="11" t="s">
        <v>1142</v>
      </c>
      <c r="G3317" s="11" t="s">
        <v>1142</v>
      </c>
      <c r="H3317" s="11"/>
      <c r="I3317" s="11"/>
    </row>
    <row r="3318" customFormat="false" ht="28" hidden="false" customHeight="true" outlineLevel="0" collapsed="false">
      <c r="A3318" s="11" t="s">
        <v>8</v>
      </c>
      <c r="B3318" s="11" t="s">
        <v>8</v>
      </c>
      <c r="C3318" s="11" t="s">
        <v>8</v>
      </c>
      <c r="D3318" s="11" t="s">
        <v>8</v>
      </c>
      <c r="E3318" s="11" t="s">
        <v>28</v>
      </c>
      <c r="F3318" s="11" t="s">
        <v>28</v>
      </c>
      <c r="G3318" s="11" t="s">
        <v>28</v>
      </c>
      <c r="H3318" s="11"/>
      <c r="I3318" s="11"/>
    </row>
    <row r="3319" customFormat="false" ht="28" hidden="false" customHeight="true" outlineLevel="0" collapsed="false">
      <c r="A3319" s="11" t="s">
        <v>209</v>
      </c>
      <c r="B3319" s="11" t="s">
        <v>209</v>
      </c>
      <c r="C3319" s="11" t="s">
        <v>209</v>
      </c>
      <c r="D3319" s="11" t="s">
        <v>209</v>
      </c>
      <c r="E3319" s="11" t="s">
        <v>1281</v>
      </c>
      <c r="F3319" s="11" t="s">
        <v>1281</v>
      </c>
      <c r="G3319" s="11" t="s">
        <v>1281</v>
      </c>
      <c r="H3319" s="11"/>
      <c r="I3319" s="11"/>
    </row>
    <row r="3320" customFormat="false" ht="28" hidden="false" customHeight="true" outlineLevel="0" collapsed="false">
      <c r="A3320" s="11" t="s">
        <v>211</v>
      </c>
      <c r="B3320" s="11" t="s">
        <v>211</v>
      </c>
      <c r="C3320" s="11" t="s">
        <v>211</v>
      </c>
      <c r="D3320" s="11" t="s">
        <v>211</v>
      </c>
      <c r="E3320" s="11" t="n">
        <v>200</v>
      </c>
      <c r="F3320" s="11" t="n">
        <v>200</v>
      </c>
      <c r="G3320" s="11" t="n">
        <v>200</v>
      </c>
      <c r="H3320" s="11"/>
      <c r="I3320" s="11"/>
    </row>
    <row r="3321" customFormat="false" ht="68" hidden="false" customHeight="true" outlineLevel="0" collapsed="false">
      <c r="A3321" s="11" t="s">
        <v>8</v>
      </c>
      <c r="B3321" s="11" t="s">
        <v>8</v>
      </c>
      <c r="C3321" s="11" t="s">
        <v>8</v>
      </c>
      <c r="D3321" s="11" t="s">
        <v>8</v>
      </c>
      <c r="E3321" s="11" t="s">
        <v>28</v>
      </c>
      <c r="F3321" s="11" t="s">
        <v>28</v>
      </c>
      <c r="G3321" s="11" t="s">
        <v>28</v>
      </c>
      <c r="H3321" s="11" t="s">
        <v>1282</v>
      </c>
      <c r="I3321" s="11" t="s">
        <v>1282</v>
      </c>
    </row>
    <row r="3322" customFormat="false" ht="68" hidden="false" customHeight="true" outlineLevel="0" collapsed="false">
      <c r="A3322" s="11" t="s">
        <v>212</v>
      </c>
      <c r="B3322" s="11" t="s">
        <v>212</v>
      </c>
      <c r="C3322" s="11" t="s">
        <v>212</v>
      </c>
      <c r="D3322" s="11" t="s">
        <v>212</v>
      </c>
      <c r="E3322" s="11" t="n">
        <v>19.5</v>
      </c>
      <c r="F3322" s="11" t="n">
        <v>19.5</v>
      </c>
      <c r="G3322" s="11" t="n">
        <v>19.5</v>
      </c>
      <c r="H3322" s="11" t="s">
        <v>1282</v>
      </c>
      <c r="I3322" s="11" t="s">
        <v>1282</v>
      </c>
    </row>
    <row r="3323" customFormat="false" ht="68" hidden="false" customHeight="true" outlineLevel="0" collapsed="false">
      <c r="A3323" s="11" t="s">
        <v>213</v>
      </c>
      <c r="B3323" s="11" t="s">
        <v>213</v>
      </c>
      <c r="C3323" s="11" t="s">
        <v>213</v>
      </c>
      <c r="D3323" s="11" t="s">
        <v>213</v>
      </c>
      <c r="E3323" s="11" t="n">
        <v>30</v>
      </c>
      <c r="F3323" s="11" t="n">
        <v>30</v>
      </c>
      <c r="G3323" s="11" t="n">
        <v>30</v>
      </c>
      <c r="H3323" s="11" t="s">
        <v>1282</v>
      </c>
      <c r="I3323" s="11" t="s">
        <v>1282</v>
      </c>
    </row>
    <row r="3324" customFormat="false" ht="68" hidden="false" customHeight="true" outlineLevel="0" collapsed="false">
      <c r="A3324" s="11" t="s">
        <v>214</v>
      </c>
      <c r="B3324" s="11" t="s">
        <v>214</v>
      </c>
      <c r="C3324" s="11" t="s">
        <v>214</v>
      </c>
      <c r="D3324" s="11" t="s">
        <v>214</v>
      </c>
      <c r="E3324" s="11" t="s">
        <v>604</v>
      </c>
      <c r="F3324" s="11" t="s">
        <v>604</v>
      </c>
      <c r="G3324" s="11" t="s">
        <v>604</v>
      </c>
      <c r="H3324" s="11" t="s">
        <v>1282</v>
      </c>
      <c r="I3324" s="11" t="s">
        <v>1282</v>
      </c>
    </row>
    <row r="3325" customFormat="false" ht="68" hidden="false" customHeight="true" outlineLevel="0" collapsed="false">
      <c r="A3325" s="11" t="s">
        <v>216</v>
      </c>
      <c r="B3325" s="11" t="s">
        <v>216</v>
      </c>
      <c r="C3325" s="11" t="s">
        <v>216</v>
      </c>
      <c r="D3325" s="11" t="s">
        <v>216</v>
      </c>
      <c r="E3325" s="11" t="n">
        <v>8.6</v>
      </c>
      <c r="F3325" s="11" t="n">
        <v>8.6</v>
      </c>
      <c r="G3325" s="11" t="n">
        <v>8.6</v>
      </c>
      <c r="H3325" s="11" t="s">
        <v>1282</v>
      </c>
      <c r="I3325" s="11" t="s">
        <v>1282</v>
      </c>
    </row>
    <row r="3326" customFormat="false" ht="68" hidden="false" customHeight="true" outlineLevel="0" collapsed="false">
      <c r="A3326" s="11" t="s">
        <v>1145</v>
      </c>
      <c r="B3326" s="11" t="s">
        <v>1145</v>
      </c>
      <c r="C3326" s="11" t="s">
        <v>1145</v>
      </c>
      <c r="D3326" s="11" t="s">
        <v>1145</v>
      </c>
      <c r="E3326" s="11" t="s">
        <v>1146</v>
      </c>
      <c r="F3326" s="11" t="s">
        <v>1146</v>
      </c>
      <c r="G3326" s="11" t="s">
        <v>1146</v>
      </c>
      <c r="H3326" s="11" t="s">
        <v>1282</v>
      </c>
      <c r="I3326" s="11" t="s">
        <v>1282</v>
      </c>
    </row>
    <row r="3327" customFormat="false" ht="68" hidden="false" customHeight="true" outlineLevel="0" collapsed="false">
      <c r="A3327" s="11" t="s">
        <v>219</v>
      </c>
      <c r="B3327" s="11" t="s">
        <v>219</v>
      </c>
      <c r="C3327" s="11" t="s">
        <v>219</v>
      </c>
      <c r="D3327" s="11" t="s">
        <v>219</v>
      </c>
      <c r="E3327" s="11" t="s">
        <v>606</v>
      </c>
      <c r="F3327" s="11" t="s">
        <v>606</v>
      </c>
      <c r="G3327" s="11" t="s">
        <v>606</v>
      </c>
      <c r="H3327" s="11" t="s">
        <v>1282</v>
      </c>
      <c r="I3327" s="11" t="s">
        <v>1282</v>
      </c>
    </row>
    <row r="3328" customFormat="false" ht="68" hidden="false" customHeight="true" outlineLevel="0" collapsed="false">
      <c r="A3328" s="11" t="s">
        <v>221</v>
      </c>
      <c r="B3328" s="11" t="s">
        <v>221</v>
      </c>
      <c r="C3328" s="11" t="s">
        <v>221</v>
      </c>
      <c r="D3328" s="11" t="s">
        <v>221</v>
      </c>
      <c r="E3328" s="11" t="s">
        <v>1281</v>
      </c>
      <c r="F3328" s="11" t="s">
        <v>1281</v>
      </c>
      <c r="G3328" s="11" t="s">
        <v>1281</v>
      </c>
      <c r="H3328" s="11" t="s">
        <v>1282</v>
      </c>
      <c r="I3328" s="11" t="s">
        <v>1282</v>
      </c>
    </row>
    <row r="3329" customFormat="false" ht="68" hidden="false" customHeight="true" outlineLevel="0" collapsed="false">
      <c r="A3329" s="11" t="s">
        <v>222</v>
      </c>
      <c r="B3329" s="11" t="s">
        <v>222</v>
      </c>
      <c r="C3329" s="11" t="s">
        <v>222</v>
      </c>
      <c r="D3329" s="11" t="s">
        <v>222</v>
      </c>
      <c r="E3329" s="11" t="n">
        <v>200</v>
      </c>
      <c r="F3329" s="11" t="n">
        <v>200</v>
      </c>
      <c r="G3329" s="11" t="n">
        <v>200</v>
      </c>
      <c r="H3329" s="11" t="s">
        <v>1282</v>
      </c>
      <c r="I3329" s="11" t="s">
        <v>1282</v>
      </c>
    </row>
    <row r="3330" customFormat="false" ht="68" hidden="false" customHeight="true" outlineLevel="0" collapsed="false">
      <c r="A3330" s="11" t="s">
        <v>223</v>
      </c>
      <c r="B3330" s="11" t="s">
        <v>223</v>
      </c>
      <c r="C3330" s="11" t="s">
        <v>223</v>
      </c>
      <c r="D3330" s="11" t="s">
        <v>223</v>
      </c>
      <c r="E3330" s="11" t="n">
        <v>50</v>
      </c>
      <c r="F3330" s="11" t="n">
        <v>50</v>
      </c>
      <c r="G3330" s="11" t="n">
        <v>50</v>
      </c>
      <c r="H3330" s="11" t="s">
        <v>1282</v>
      </c>
      <c r="I3330" s="11" t="s">
        <v>1282</v>
      </c>
    </row>
    <row r="3331" customFormat="false" ht="68" hidden="false" customHeight="true" outlineLevel="0" collapsed="false">
      <c r="A3331" s="11" t="s">
        <v>224</v>
      </c>
      <c r="B3331" s="11" t="s">
        <v>224</v>
      </c>
      <c r="C3331" s="11" t="s">
        <v>224</v>
      </c>
      <c r="D3331" s="11" t="s">
        <v>224</v>
      </c>
      <c r="E3331" s="11" t="s">
        <v>1283</v>
      </c>
      <c r="F3331" s="11" t="s">
        <v>1283</v>
      </c>
      <c r="G3331" s="11" t="s">
        <v>1283</v>
      </c>
      <c r="H3331" s="11" t="s">
        <v>1282</v>
      </c>
      <c r="I3331" s="11" t="s">
        <v>1282</v>
      </c>
    </row>
    <row r="3332" customFormat="false" ht="68" hidden="false" customHeight="true" outlineLevel="0" collapsed="false">
      <c r="A3332" s="11" t="s">
        <v>226</v>
      </c>
      <c r="B3332" s="11" t="s">
        <v>226</v>
      </c>
      <c r="C3332" s="11" t="s">
        <v>226</v>
      </c>
      <c r="D3332" s="11" t="s">
        <v>226</v>
      </c>
      <c r="E3332" s="11" t="n">
        <v>5.59</v>
      </c>
      <c r="F3332" s="11" t="n">
        <v>5.59</v>
      </c>
      <c r="G3332" s="11" t="n">
        <v>5.59</v>
      </c>
      <c r="H3332" s="11" t="s">
        <v>1282</v>
      </c>
      <c r="I3332" s="11" t="s">
        <v>1282</v>
      </c>
    </row>
    <row r="3333" customFormat="false" ht="68" hidden="false" customHeight="true" outlineLevel="0" collapsed="false">
      <c r="A3333" s="11" t="s">
        <v>227</v>
      </c>
      <c r="B3333" s="11" t="s">
        <v>227</v>
      </c>
      <c r="C3333" s="11" t="s">
        <v>227</v>
      </c>
      <c r="D3333" s="11" t="s">
        <v>227</v>
      </c>
      <c r="E3333" s="11" t="s">
        <v>228</v>
      </c>
      <c r="F3333" s="11" t="s">
        <v>228</v>
      </c>
      <c r="G3333" s="11" t="s">
        <v>228</v>
      </c>
      <c r="H3333" s="11" t="s">
        <v>1282</v>
      </c>
      <c r="I3333" s="11" t="s">
        <v>1282</v>
      </c>
    </row>
    <row r="3334" customFormat="false" ht="68" hidden="false" customHeight="true" outlineLevel="0" collapsed="false">
      <c r="A3334" s="11" t="s">
        <v>229</v>
      </c>
      <c r="B3334" s="11" t="s">
        <v>229</v>
      </c>
      <c r="C3334" s="11" t="s">
        <v>229</v>
      </c>
      <c r="D3334" s="11" t="s">
        <v>229</v>
      </c>
      <c r="E3334" s="11" t="n">
        <v>52</v>
      </c>
      <c r="F3334" s="11" t="n">
        <v>52</v>
      </c>
      <c r="G3334" s="11" t="n">
        <v>52</v>
      </c>
      <c r="H3334" s="11" t="s">
        <v>1282</v>
      </c>
      <c r="I3334" s="11" t="s">
        <v>1282</v>
      </c>
    </row>
    <row r="3335" customFormat="false" ht="68" hidden="false" customHeight="true" outlineLevel="0" collapsed="false">
      <c r="A3335" s="11" t="s">
        <v>230</v>
      </c>
      <c r="B3335" s="11" t="s">
        <v>230</v>
      </c>
      <c r="C3335" s="11" t="s">
        <v>230</v>
      </c>
      <c r="D3335" s="11" t="s">
        <v>230</v>
      </c>
      <c r="E3335" s="11" t="n">
        <v>42.5</v>
      </c>
      <c r="F3335" s="11" t="n">
        <v>42.5</v>
      </c>
      <c r="G3335" s="11" t="n">
        <v>42.5</v>
      </c>
      <c r="H3335" s="11" t="s">
        <v>1282</v>
      </c>
      <c r="I3335" s="11" t="s">
        <v>1282</v>
      </c>
    </row>
    <row r="3336" customFormat="false" ht="68" hidden="false" customHeight="true" outlineLevel="0" collapsed="false">
      <c r="A3336" s="11" t="s">
        <v>231</v>
      </c>
      <c r="B3336" s="11" t="s">
        <v>231</v>
      </c>
      <c r="C3336" s="11" t="s">
        <v>231</v>
      </c>
      <c r="D3336" s="11" t="s">
        <v>231</v>
      </c>
      <c r="E3336" s="11" t="n">
        <v>38</v>
      </c>
      <c r="F3336" s="11" t="n">
        <v>38</v>
      </c>
      <c r="G3336" s="11" t="n">
        <v>38</v>
      </c>
      <c r="H3336" s="11" t="s">
        <v>1282</v>
      </c>
      <c r="I3336" s="11" t="s">
        <v>1282</v>
      </c>
    </row>
    <row r="3337" customFormat="false" ht="68" hidden="false" customHeight="true" outlineLevel="0" collapsed="false">
      <c r="A3337" s="11" t="s">
        <v>232</v>
      </c>
      <c r="B3337" s="11" t="s">
        <v>232</v>
      </c>
      <c r="C3337" s="11" t="s">
        <v>232</v>
      </c>
      <c r="D3337" s="11" t="s">
        <v>232</v>
      </c>
      <c r="E3337" s="11" t="n">
        <v>66</v>
      </c>
      <c r="F3337" s="11" t="n">
        <v>66</v>
      </c>
      <c r="G3337" s="11" t="n">
        <v>66</v>
      </c>
      <c r="H3337" s="11" t="s">
        <v>1282</v>
      </c>
      <c r="I3337" s="11" t="s">
        <v>1282</v>
      </c>
    </row>
    <row r="3338" customFormat="false" ht="68" hidden="false" customHeight="true" outlineLevel="0" collapsed="false">
      <c r="A3338" s="11" t="s">
        <v>233</v>
      </c>
      <c r="B3338" s="11" t="s">
        <v>233</v>
      </c>
      <c r="C3338" s="11" t="s">
        <v>233</v>
      </c>
      <c r="D3338" s="11" t="s">
        <v>233</v>
      </c>
      <c r="E3338" s="11" t="n">
        <v>48</v>
      </c>
      <c r="F3338" s="11" t="n">
        <v>48</v>
      </c>
      <c r="G3338" s="11" t="n">
        <v>48</v>
      </c>
      <c r="H3338" s="11" t="s">
        <v>1282</v>
      </c>
      <c r="I3338" s="11" t="s">
        <v>1282</v>
      </c>
    </row>
    <row r="3339" customFormat="false" ht="68" hidden="false" customHeight="true" outlineLevel="0" collapsed="false">
      <c r="A3339" s="11" t="s">
        <v>234</v>
      </c>
      <c r="B3339" s="11" t="s">
        <v>234</v>
      </c>
      <c r="C3339" s="11" t="s">
        <v>234</v>
      </c>
      <c r="D3339" s="11" t="s">
        <v>234</v>
      </c>
      <c r="E3339" s="11" t="s">
        <v>723</v>
      </c>
      <c r="F3339" s="11" t="s">
        <v>723</v>
      </c>
      <c r="G3339" s="11" t="s">
        <v>723</v>
      </c>
      <c r="H3339" s="11" t="s">
        <v>1282</v>
      </c>
      <c r="I3339" s="11" t="s">
        <v>1282</v>
      </c>
    </row>
    <row r="3340" customFormat="false" ht="68" hidden="false" customHeight="true" outlineLevel="0" collapsed="false">
      <c r="A3340" s="11" t="s">
        <v>236</v>
      </c>
      <c r="B3340" s="11" t="s">
        <v>236</v>
      </c>
      <c r="C3340" s="11" t="s">
        <v>236</v>
      </c>
      <c r="D3340" s="11" t="s">
        <v>236</v>
      </c>
      <c r="E3340" s="11" t="n">
        <v>3.65</v>
      </c>
      <c r="F3340" s="11" t="n">
        <v>3.65</v>
      </c>
      <c r="G3340" s="11" t="n">
        <v>3.65</v>
      </c>
      <c r="H3340" s="11" t="s">
        <v>1282</v>
      </c>
      <c r="I3340" s="11" t="s">
        <v>1282</v>
      </c>
    </row>
    <row r="3341" customFormat="false" ht="68" hidden="false" customHeight="true" outlineLevel="0" collapsed="false">
      <c r="A3341" s="11" t="s">
        <v>237</v>
      </c>
      <c r="B3341" s="11" t="s">
        <v>237</v>
      </c>
      <c r="C3341" s="11" t="s">
        <v>237</v>
      </c>
      <c r="D3341" s="11" t="s">
        <v>237</v>
      </c>
      <c r="E3341" s="11" t="s">
        <v>238</v>
      </c>
      <c r="F3341" s="11" t="s">
        <v>238</v>
      </c>
      <c r="G3341" s="11" t="s">
        <v>238</v>
      </c>
      <c r="H3341" s="11" t="s">
        <v>1282</v>
      </c>
      <c r="I3341" s="11" t="s">
        <v>1282</v>
      </c>
    </row>
    <row r="3342" customFormat="false" ht="68" hidden="false" customHeight="true" outlineLevel="0" collapsed="false">
      <c r="A3342" s="11" t="s">
        <v>239</v>
      </c>
      <c r="B3342" s="11" t="s">
        <v>239</v>
      </c>
      <c r="C3342" s="11" t="s">
        <v>239</v>
      </c>
      <c r="D3342" s="11" t="s">
        <v>239</v>
      </c>
      <c r="E3342" s="11" t="n">
        <v>53</v>
      </c>
      <c r="F3342" s="11" t="n">
        <v>53</v>
      </c>
      <c r="G3342" s="11" t="n">
        <v>53</v>
      </c>
      <c r="H3342" s="11" t="s">
        <v>1282</v>
      </c>
      <c r="I3342" s="11" t="s">
        <v>1282</v>
      </c>
    </row>
    <row r="3343" customFormat="false" ht="68" hidden="false" customHeight="true" outlineLevel="0" collapsed="false">
      <c r="A3343" s="11" t="s">
        <v>240</v>
      </c>
      <c r="B3343" s="11" t="s">
        <v>240</v>
      </c>
      <c r="C3343" s="11" t="s">
        <v>240</v>
      </c>
      <c r="D3343" s="11" t="s">
        <v>240</v>
      </c>
      <c r="E3343" s="11" t="n">
        <v>43.5</v>
      </c>
      <c r="F3343" s="11" t="n">
        <v>43.5</v>
      </c>
      <c r="G3343" s="11" t="n">
        <v>43.5</v>
      </c>
      <c r="H3343" s="11" t="s">
        <v>1282</v>
      </c>
      <c r="I3343" s="11" t="s">
        <v>1282</v>
      </c>
    </row>
    <row r="3344" customFormat="false" ht="68" hidden="false" customHeight="true" outlineLevel="0" collapsed="false">
      <c r="A3344" s="11" t="s">
        <v>241</v>
      </c>
      <c r="B3344" s="11" t="s">
        <v>241</v>
      </c>
      <c r="C3344" s="11" t="s">
        <v>241</v>
      </c>
      <c r="D3344" s="11" t="s">
        <v>241</v>
      </c>
      <c r="E3344" s="11" t="n">
        <v>39</v>
      </c>
      <c r="F3344" s="11" t="n">
        <v>39</v>
      </c>
      <c r="G3344" s="11" t="n">
        <v>39</v>
      </c>
      <c r="H3344" s="11" t="s">
        <v>1282</v>
      </c>
      <c r="I3344" s="11" t="s">
        <v>1282</v>
      </c>
    </row>
    <row r="3345" customFormat="false" ht="68" hidden="false" customHeight="true" outlineLevel="0" collapsed="false">
      <c r="A3345" s="11" t="s">
        <v>242</v>
      </c>
      <c r="B3345" s="11" t="s">
        <v>242</v>
      </c>
      <c r="C3345" s="11" t="s">
        <v>242</v>
      </c>
      <c r="D3345" s="11" t="s">
        <v>242</v>
      </c>
      <c r="E3345" s="11" t="n">
        <v>67</v>
      </c>
      <c r="F3345" s="11" t="n">
        <v>67</v>
      </c>
      <c r="G3345" s="11" t="n">
        <v>67</v>
      </c>
      <c r="H3345" s="11" t="s">
        <v>1282</v>
      </c>
      <c r="I3345" s="11" t="s">
        <v>1282</v>
      </c>
    </row>
    <row r="3346" customFormat="false" ht="68" hidden="false" customHeight="true" outlineLevel="0" collapsed="false">
      <c r="A3346" s="11" t="s">
        <v>243</v>
      </c>
      <c r="B3346" s="11" t="s">
        <v>243</v>
      </c>
      <c r="C3346" s="11" t="s">
        <v>243</v>
      </c>
      <c r="D3346" s="11" t="s">
        <v>243</v>
      </c>
      <c r="E3346" s="11" t="n">
        <v>3.5</v>
      </c>
      <c r="F3346" s="11" t="n">
        <v>3.5</v>
      </c>
      <c r="G3346" s="11" t="n">
        <v>3.5</v>
      </c>
      <c r="H3346" s="11" t="s">
        <v>1282</v>
      </c>
      <c r="I3346" s="11" t="s">
        <v>1282</v>
      </c>
    </row>
    <row r="3347" customFormat="false" ht="68" hidden="false" customHeight="true" outlineLevel="0" collapsed="false">
      <c r="A3347" s="11" t="s">
        <v>244</v>
      </c>
      <c r="B3347" s="11" t="s">
        <v>244</v>
      </c>
      <c r="C3347" s="11" t="s">
        <v>244</v>
      </c>
      <c r="D3347" s="11" t="s">
        <v>244</v>
      </c>
      <c r="E3347" s="11" t="n">
        <v>35</v>
      </c>
      <c r="F3347" s="11" t="n">
        <v>35</v>
      </c>
      <c r="G3347" s="11" t="n">
        <v>35</v>
      </c>
      <c r="H3347" s="11" t="s">
        <v>1282</v>
      </c>
      <c r="I3347" s="11" t="s">
        <v>1282</v>
      </c>
    </row>
    <row r="3348" customFormat="false" ht="68" hidden="false" customHeight="true" outlineLevel="0" collapsed="false">
      <c r="A3348" s="11" t="s">
        <v>1149</v>
      </c>
      <c r="B3348" s="11" t="s">
        <v>1149</v>
      </c>
      <c r="C3348" s="11" t="s">
        <v>1149</v>
      </c>
      <c r="D3348" s="11" t="s">
        <v>1149</v>
      </c>
      <c r="E3348" s="11" t="n">
        <v>11.9</v>
      </c>
      <c r="F3348" s="11" t="n">
        <v>11.9</v>
      </c>
      <c r="G3348" s="11" t="n">
        <v>11.9</v>
      </c>
      <c r="H3348" s="11" t="s">
        <v>1282</v>
      </c>
      <c r="I3348" s="11" t="s">
        <v>1282</v>
      </c>
    </row>
    <row r="3349" customFormat="false" ht="68" hidden="false" customHeight="true" outlineLevel="0" collapsed="false">
      <c r="A3349" s="11" t="s">
        <v>1150</v>
      </c>
      <c r="B3349" s="11" t="s">
        <v>1150</v>
      </c>
      <c r="C3349" s="11" t="s">
        <v>1150</v>
      </c>
      <c r="D3349" s="11" t="s">
        <v>1150</v>
      </c>
      <c r="E3349" s="11" t="n">
        <v>45</v>
      </c>
      <c r="F3349" s="11" t="n">
        <v>45</v>
      </c>
      <c r="G3349" s="11" t="n">
        <v>45</v>
      </c>
      <c r="H3349" s="11" t="s">
        <v>1282</v>
      </c>
      <c r="I3349" s="11" t="s">
        <v>1282</v>
      </c>
    </row>
    <row r="3350" customFormat="false" ht="68" hidden="false" customHeight="true" outlineLevel="0" collapsed="false">
      <c r="A3350" s="11" t="s">
        <v>245</v>
      </c>
      <c r="B3350" s="11" t="s">
        <v>245</v>
      </c>
      <c r="C3350" s="11" t="s">
        <v>245</v>
      </c>
      <c r="D3350" s="11" t="s">
        <v>245</v>
      </c>
      <c r="E3350" s="11" t="s">
        <v>1265</v>
      </c>
      <c r="F3350" s="11" t="s">
        <v>1265</v>
      </c>
      <c r="G3350" s="11" t="s">
        <v>1265</v>
      </c>
      <c r="H3350" s="11" t="s">
        <v>1282</v>
      </c>
      <c r="I3350" s="11" t="s">
        <v>1282</v>
      </c>
    </row>
    <row r="3351" customFormat="false" ht="68" hidden="false" customHeight="true" outlineLevel="0" collapsed="false">
      <c r="A3351" s="11" t="s">
        <v>1152</v>
      </c>
      <c r="B3351" s="11" t="s">
        <v>1152</v>
      </c>
      <c r="C3351" s="11" t="s">
        <v>1152</v>
      </c>
      <c r="D3351" s="11" t="s">
        <v>1152</v>
      </c>
      <c r="E3351" s="11" t="s">
        <v>1232</v>
      </c>
      <c r="F3351" s="11" t="s">
        <v>1232</v>
      </c>
      <c r="G3351" s="11" t="s">
        <v>1232</v>
      </c>
      <c r="H3351" s="11" t="s">
        <v>1282</v>
      </c>
      <c r="I3351" s="11" t="s">
        <v>1282</v>
      </c>
    </row>
    <row r="3352" customFormat="false" ht="58" hidden="false" customHeight="true" outlineLevel="0" collapsed="false">
      <c r="A3352" s="4" t="s">
        <v>1284</v>
      </c>
      <c r="B3352" s="4" t="s">
        <v>1284</v>
      </c>
      <c r="C3352" s="4" t="s">
        <v>1284</v>
      </c>
      <c r="D3352" s="4" t="s">
        <v>1284</v>
      </c>
      <c r="E3352" s="4" t="s">
        <v>1284</v>
      </c>
      <c r="F3352" s="4" t="s">
        <v>1284</v>
      </c>
      <c r="G3352" s="4" t="s">
        <v>1284</v>
      </c>
      <c r="H3352" s="4" t="s">
        <v>1284</v>
      </c>
      <c r="I3352" s="4" t="s">
        <v>1284</v>
      </c>
    </row>
    <row r="3353" customFormat="false" ht="27" hidden="false" customHeight="true" outlineLevel="0" collapsed="false">
      <c r="A3353" s="1"/>
      <c r="B3353" s="1"/>
      <c r="C3353" s="1"/>
      <c r="D3353" s="1"/>
      <c r="E3353" s="1"/>
      <c r="F3353" s="1"/>
      <c r="G3353" s="1"/>
      <c r="H3353" s="1"/>
      <c r="I3353" s="1"/>
    </row>
    <row r="3354" customFormat="false" ht="31" hidden="false" customHeight="true" outlineLevel="0" collapsed="false">
      <c r="A3354" s="10" t="s">
        <v>250</v>
      </c>
      <c r="B3354" s="10" t="s">
        <v>250</v>
      </c>
      <c r="C3354" s="10" t="s">
        <v>250</v>
      </c>
      <c r="D3354" s="10" t="s">
        <v>250</v>
      </c>
      <c r="E3354" s="10" t="s">
        <v>250</v>
      </c>
      <c r="F3354" s="10" t="s">
        <v>250</v>
      </c>
      <c r="G3354" s="10" t="s">
        <v>250</v>
      </c>
      <c r="H3354" s="10" t="s">
        <v>250</v>
      </c>
      <c r="I3354" s="3" t="str">
        <f aca="false">HYPERLINK("#'Главная'!A45","На главную")</f>
        <v>На главную</v>
      </c>
    </row>
    <row r="3355" customFormat="false" ht="34" hidden="false" customHeight="true" outlineLevel="0" collapsed="false">
      <c r="A3355" s="12" t="s">
        <v>251</v>
      </c>
      <c r="B3355" s="12" t="s">
        <v>251</v>
      </c>
      <c r="C3355" s="12" t="s">
        <v>251</v>
      </c>
      <c r="D3355" s="12" t="s">
        <v>252</v>
      </c>
      <c r="E3355" s="12" t="s">
        <v>252</v>
      </c>
      <c r="F3355" s="12" t="s">
        <v>252</v>
      </c>
      <c r="G3355" s="12" t="s">
        <v>253</v>
      </c>
      <c r="H3355" s="12" t="s">
        <v>254</v>
      </c>
      <c r="I3355" s="12" t="s">
        <v>254</v>
      </c>
    </row>
    <row r="3356" customFormat="false" ht="68" hidden="false" customHeight="true" outlineLevel="0" collapsed="false">
      <c r="A3356" s="1" t="s">
        <v>1155</v>
      </c>
      <c r="B3356" s="1" t="s">
        <v>1155</v>
      </c>
      <c r="C3356" s="1" t="s">
        <v>1155</v>
      </c>
      <c r="D3356" s="1" t="s">
        <v>258</v>
      </c>
      <c r="E3356" s="1" t="s">
        <v>258</v>
      </c>
      <c r="F3356" s="1" t="s">
        <v>258</v>
      </c>
      <c r="G3356" s="1" t="s">
        <v>1285</v>
      </c>
      <c r="H3356" s="1" t="s">
        <v>1157</v>
      </c>
      <c r="I3356" s="1" t="s">
        <v>1157</v>
      </c>
    </row>
    <row r="3357" customFormat="false" ht="68" hidden="false" customHeight="true" outlineLevel="0" collapsed="false">
      <c r="A3357" s="1" t="s">
        <v>1155</v>
      </c>
      <c r="B3357" s="1" t="s">
        <v>1155</v>
      </c>
      <c r="C3357" s="1" t="s">
        <v>1155</v>
      </c>
      <c r="D3357" s="1" t="s">
        <v>256</v>
      </c>
      <c r="E3357" s="1" t="s">
        <v>256</v>
      </c>
      <c r="F3357" s="1" t="s">
        <v>256</v>
      </c>
      <c r="G3357" s="1" t="s">
        <v>1286</v>
      </c>
      <c r="H3357" s="1" t="s">
        <v>1157</v>
      </c>
      <c r="I3357" s="1" t="s">
        <v>1157</v>
      </c>
    </row>
    <row r="3358" customFormat="false" ht="68" hidden="false" customHeight="true" outlineLevel="0" collapsed="false">
      <c r="A3358" s="1" t="s">
        <v>1155</v>
      </c>
      <c r="B3358" s="1" t="s">
        <v>1155</v>
      </c>
      <c r="C3358" s="1" t="s">
        <v>1155</v>
      </c>
      <c r="D3358" s="1" t="s">
        <v>260</v>
      </c>
      <c r="E3358" s="1" t="s">
        <v>260</v>
      </c>
      <c r="F3358" s="1" t="s">
        <v>260</v>
      </c>
      <c r="G3358" s="1" t="s">
        <v>1287</v>
      </c>
      <c r="H3358" s="1" t="s">
        <v>1157</v>
      </c>
      <c r="I3358" s="1" t="s">
        <v>1157</v>
      </c>
    </row>
    <row r="3359" customFormat="false" ht="68" hidden="false" customHeight="true" outlineLevel="0" collapsed="false">
      <c r="A3359" s="1" t="s">
        <v>1160</v>
      </c>
      <c r="B3359" s="1" t="s">
        <v>1160</v>
      </c>
      <c r="C3359" s="1" t="s">
        <v>1160</v>
      </c>
      <c r="D3359" s="1" t="s">
        <v>258</v>
      </c>
      <c r="E3359" s="1" t="s">
        <v>258</v>
      </c>
      <c r="F3359" s="1" t="s">
        <v>258</v>
      </c>
      <c r="G3359" s="1" t="s">
        <v>1288</v>
      </c>
      <c r="H3359" s="1" t="s">
        <v>1157</v>
      </c>
      <c r="I3359" s="1" t="s">
        <v>1157</v>
      </c>
    </row>
    <row r="3360" customFormat="false" ht="68" hidden="false" customHeight="true" outlineLevel="0" collapsed="false">
      <c r="A3360" s="1" t="s">
        <v>1160</v>
      </c>
      <c r="B3360" s="1" t="s">
        <v>1160</v>
      </c>
      <c r="C3360" s="1" t="s">
        <v>1160</v>
      </c>
      <c r="D3360" s="1" t="s">
        <v>256</v>
      </c>
      <c r="E3360" s="1" t="s">
        <v>256</v>
      </c>
      <c r="F3360" s="1" t="s">
        <v>256</v>
      </c>
      <c r="G3360" s="1" t="s">
        <v>1289</v>
      </c>
      <c r="H3360" s="1" t="s">
        <v>1157</v>
      </c>
      <c r="I3360" s="1" t="s">
        <v>1157</v>
      </c>
    </row>
    <row r="3361" customFormat="false" ht="68" hidden="false" customHeight="true" outlineLevel="0" collapsed="false">
      <c r="A3361" s="1" t="s">
        <v>1160</v>
      </c>
      <c r="B3361" s="1" t="s">
        <v>1160</v>
      </c>
      <c r="C3361" s="1" t="s">
        <v>1160</v>
      </c>
      <c r="D3361" s="1" t="s">
        <v>260</v>
      </c>
      <c r="E3361" s="1" t="s">
        <v>260</v>
      </c>
      <c r="F3361" s="1" t="s">
        <v>260</v>
      </c>
      <c r="G3361" s="1" t="s">
        <v>1290</v>
      </c>
      <c r="H3361" s="1" t="s">
        <v>1157</v>
      </c>
      <c r="I3361" s="1" t="s">
        <v>1157</v>
      </c>
    </row>
    <row r="3362" customFormat="false" ht="68" hidden="false" customHeight="true" outlineLevel="0" collapsed="false">
      <c r="A3362" s="1" t="s">
        <v>1164</v>
      </c>
      <c r="B3362" s="1" t="s">
        <v>1164</v>
      </c>
      <c r="C3362" s="1" t="s">
        <v>1164</v>
      </c>
      <c r="D3362" s="1" t="s">
        <v>292</v>
      </c>
      <c r="E3362" s="1" t="s">
        <v>292</v>
      </c>
      <c r="F3362" s="1" t="s">
        <v>292</v>
      </c>
      <c r="G3362" s="1" t="s">
        <v>1291</v>
      </c>
      <c r="H3362" s="1" t="s">
        <v>1157</v>
      </c>
      <c r="I3362" s="1" t="s">
        <v>1157</v>
      </c>
    </row>
    <row r="3363" customFormat="false" ht="68" hidden="false" customHeight="true" outlineLevel="0" collapsed="false">
      <c r="A3363" s="1" t="s">
        <v>1164</v>
      </c>
      <c r="B3363" s="1" t="s">
        <v>1164</v>
      </c>
      <c r="C3363" s="1" t="s">
        <v>1164</v>
      </c>
      <c r="D3363" s="1" t="s">
        <v>256</v>
      </c>
      <c r="E3363" s="1" t="s">
        <v>256</v>
      </c>
      <c r="F3363" s="1" t="s">
        <v>256</v>
      </c>
      <c r="G3363" s="1" t="s">
        <v>1292</v>
      </c>
      <c r="H3363" s="1" t="s">
        <v>1157</v>
      </c>
      <c r="I3363" s="1" t="s">
        <v>1157</v>
      </c>
    </row>
    <row r="3364" customFormat="false" ht="68" hidden="false" customHeight="true" outlineLevel="0" collapsed="false">
      <c r="A3364" s="1" t="s">
        <v>1164</v>
      </c>
      <c r="B3364" s="1" t="s">
        <v>1164</v>
      </c>
      <c r="C3364" s="1" t="s">
        <v>1164</v>
      </c>
      <c r="D3364" s="1" t="s">
        <v>294</v>
      </c>
      <c r="E3364" s="1" t="s">
        <v>294</v>
      </c>
      <c r="F3364" s="1" t="s">
        <v>294</v>
      </c>
      <c r="G3364" s="1" t="s">
        <v>1290</v>
      </c>
      <c r="H3364" s="1" t="s">
        <v>1157</v>
      </c>
      <c r="I3364" s="1" t="s">
        <v>1157</v>
      </c>
    </row>
    <row r="3365" customFormat="false" ht="68" hidden="false" customHeight="true" outlineLevel="0" collapsed="false">
      <c r="A3365" s="1" t="s">
        <v>1168</v>
      </c>
      <c r="B3365" s="1" t="s">
        <v>1168</v>
      </c>
      <c r="C3365" s="1" t="s">
        <v>1168</v>
      </c>
      <c r="D3365" s="1" t="s">
        <v>258</v>
      </c>
      <c r="E3365" s="1" t="s">
        <v>258</v>
      </c>
      <c r="F3365" s="1" t="s">
        <v>258</v>
      </c>
      <c r="G3365" s="1" t="s">
        <v>1293</v>
      </c>
      <c r="H3365" s="1" t="s">
        <v>1157</v>
      </c>
      <c r="I3365" s="1" t="s">
        <v>1157</v>
      </c>
    </row>
    <row r="3366" customFormat="false" ht="68" hidden="false" customHeight="true" outlineLevel="0" collapsed="false">
      <c r="A3366" s="1" t="s">
        <v>1168</v>
      </c>
      <c r="B3366" s="1" t="s">
        <v>1168</v>
      </c>
      <c r="C3366" s="1" t="s">
        <v>1168</v>
      </c>
      <c r="D3366" s="1" t="s">
        <v>256</v>
      </c>
      <c r="E3366" s="1" t="s">
        <v>256</v>
      </c>
      <c r="F3366" s="1" t="s">
        <v>256</v>
      </c>
      <c r="G3366" s="1" t="s">
        <v>1294</v>
      </c>
      <c r="H3366" s="1" t="s">
        <v>1157</v>
      </c>
      <c r="I3366" s="1" t="s">
        <v>1157</v>
      </c>
    </row>
    <row r="3367" customFormat="false" ht="68" hidden="false" customHeight="true" outlineLevel="0" collapsed="false">
      <c r="A3367" s="1" t="s">
        <v>1168</v>
      </c>
      <c r="B3367" s="1" t="s">
        <v>1168</v>
      </c>
      <c r="C3367" s="1" t="s">
        <v>1168</v>
      </c>
      <c r="D3367" s="1" t="s">
        <v>260</v>
      </c>
      <c r="E3367" s="1" t="s">
        <v>260</v>
      </c>
      <c r="F3367" s="1" t="s">
        <v>260</v>
      </c>
      <c r="G3367" s="1" t="s">
        <v>1295</v>
      </c>
      <c r="H3367" s="1" t="s">
        <v>1157</v>
      </c>
      <c r="I3367" s="1" t="s">
        <v>1157</v>
      </c>
    </row>
    <row r="3368" customFormat="false" ht="27" hidden="false" customHeight="true" outlineLevel="0" collapsed="false">
      <c r="A3368" s="1"/>
      <c r="B3368" s="1"/>
      <c r="C3368" s="1"/>
      <c r="D3368" s="1"/>
      <c r="E3368" s="1"/>
      <c r="F3368" s="1"/>
      <c r="G3368" s="1"/>
      <c r="H3368" s="1"/>
      <c r="I3368" s="1"/>
    </row>
    <row r="3369" customFormat="false" ht="31" hidden="false" customHeight="true" outlineLevel="0" collapsed="false">
      <c r="A3369" s="10" t="s">
        <v>304</v>
      </c>
      <c r="B3369" s="10" t="s">
        <v>304</v>
      </c>
      <c r="C3369" s="10" t="s">
        <v>304</v>
      </c>
      <c r="D3369" s="10" t="s">
        <v>304</v>
      </c>
      <c r="E3369" s="10" t="s">
        <v>304</v>
      </c>
      <c r="F3369" s="10" t="s">
        <v>304</v>
      </c>
      <c r="G3369" s="10" t="s">
        <v>304</v>
      </c>
      <c r="H3369" s="10" t="s">
        <v>304</v>
      </c>
      <c r="I3369" s="1"/>
    </row>
    <row r="3370" customFormat="false" ht="28" hidden="false" customHeight="true" outlineLevel="0" collapsed="false">
      <c r="A3370" s="4" t="s">
        <v>305</v>
      </c>
      <c r="B3370" s="4" t="s">
        <v>305</v>
      </c>
      <c r="C3370" s="4" t="s">
        <v>305</v>
      </c>
      <c r="D3370" s="4" t="s">
        <v>305</v>
      </c>
      <c r="E3370" s="4" t="s">
        <v>305</v>
      </c>
      <c r="F3370" s="4" t="s">
        <v>305</v>
      </c>
      <c r="G3370" s="4" t="s">
        <v>305</v>
      </c>
      <c r="H3370" s="4" t="s">
        <v>305</v>
      </c>
      <c r="I3370" s="4" t="s">
        <v>305</v>
      </c>
    </row>
    <row r="3371" customFormat="false" ht="27" hidden="false" customHeight="true" outlineLevel="0" collapsed="false">
      <c r="A3371" s="1"/>
      <c r="B3371" s="1"/>
      <c r="C3371" s="1"/>
      <c r="D3371" s="1"/>
      <c r="E3371" s="1"/>
      <c r="F3371" s="1"/>
      <c r="G3371" s="1"/>
      <c r="H3371" s="1"/>
      <c r="I3371" s="1"/>
    </row>
    <row r="3372" customFormat="false" ht="27" hidden="false" customHeight="true" outlineLevel="0" collapsed="false">
      <c r="A3372" s="1"/>
      <c r="B3372" s="1"/>
      <c r="C3372" s="1"/>
      <c r="D3372" s="1"/>
      <c r="E3372" s="1"/>
      <c r="F3372" s="1"/>
      <c r="G3372" s="1"/>
      <c r="H3372" s="1"/>
      <c r="I3372" s="1"/>
    </row>
    <row r="3373" customFormat="false" ht="27" hidden="false" customHeight="true" outlineLevel="0" collapsed="false">
      <c r="A3373" s="1"/>
      <c r="B3373" s="1"/>
      <c r="C3373" s="1"/>
      <c r="D3373" s="1"/>
      <c r="E3373" s="1"/>
      <c r="F3373" s="1"/>
      <c r="G3373" s="1"/>
      <c r="H3373" s="1"/>
      <c r="I3373" s="1"/>
    </row>
    <row r="3374" customFormat="false" ht="35" hidden="false" customHeight="true" outlineLevel="0" collapsed="false">
      <c r="A3374" s="2" t="s">
        <v>1296</v>
      </c>
      <c r="B3374" s="2" t="s">
        <v>1296</v>
      </c>
      <c r="C3374" s="2" t="s">
        <v>1296</v>
      </c>
      <c r="D3374" s="2" t="s">
        <v>1296</v>
      </c>
      <c r="E3374" s="2" t="s">
        <v>1296</v>
      </c>
      <c r="F3374" s="2" t="s">
        <v>1296</v>
      </c>
      <c r="G3374" s="2" t="s">
        <v>1296</v>
      </c>
      <c r="H3374" s="2" t="s">
        <v>1296</v>
      </c>
      <c r="I3374" s="3" t="str">
        <f aca="false">HYPERLINK("#'Главная'!A46","На главную")</f>
        <v>На главную</v>
      </c>
    </row>
    <row r="3375" customFormat="false" ht="42" hidden="false" customHeight="true" outlineLevel="0" collapsed="false">
      <c r="A3375" s="4" t="s">
        <v>1141</v>
      </c>
      <c r="B3375" s="4" t="s">
        <v>1141</v>
      </c>
      <c r="C3375" s="4" t="s">
        <v>1141</v>
      </c>
      <c r="D3375" s="4" t="s">
        <v>1141</v>
      </c>
      <c r="E3375" s="4" t="s">
        <v>1141</v>
      </c>
      <c r="F3375" s="4" t="s">
        <v>1141</v>
      </c>
      <c r="G3375" s="4" t="s">
        <v>1141</v>
      </c>
      <c r="H3375" s="4" t="s">
        <v>1141</v>
      </c>
      <c r="I3375" s="4" t="s">
        <v>1141</v>
      </c>
    </row>
    <row r="3376" customFormat="false" ht="27" hidden="false" customHeight="true" outlineLevel="0" collapsed="false">
      <c r="A3376" s="3" t="str">
        <f aca="false">HYPERLINK("#'Главная'!A46","Список моделей")</f>
        <v>Список моделей</v>
      </c>
      <c r="B3376" s="1"/>
      <c r="C3376" s="3" t="str">
        <f aca="false">HYPERLINK("#'Данные моделей'!A3377","Характеристики")</f>
        <v>Характеристики</v>
      </c>
      <c r="D3376" s="1"/>
      <c r="E3376" s="1"/>
      <c r="F3376" s="3" t="str">
        <f aca="false">HYPERLINK("#'Данные моделей'!A3415","Рабочие точки")</f>
        <v>Рабочие точки</v>
      </c>
      <c r="G3376" s="1"/>
      <c r="H3376" s="3" t="str">
        <f aca="false">HYPERLINK("#'Данные моделей'!A3430","Карты")</f>
        <v>Карты</v>
      </c>
      <c r="I3376" s="1"/>
    </row>
    <row r="3377" customFormat="false" ht="31" hidden="false" customHeight="true" outlineLevel="0" collapsed="false">
      <c r="A3377" s="10" t="s">
        <v>9</v>
      </c>
      <c r="B3377" s="10" t="s">
        <v>9</v>
      </c>
      <c r="C3377" s="10" t="s">
        <v>9</v>
      </c>
      <c r="D3377" s="10" t="s">
        <v>9</v>
      </c>
      <c r="E3377" s="10" t="s">
        <v>9</v>
      </c>
      <c r="F3377" s="10" t="s">
        <v>9</v>
      </c>
      <c r="G3377" s="10" t="s">
        <v>9</v>
      </c>
      <c r="H3377" s="10" t="s">
        <v>9</v>
      </c>
      <c r="I3377" s="1"/>
    </row>
    <row r="3378" customFormat="false" ht="28" hidden="false" customHeight="true" outlineLevel="0" collapsed="false">
      <c r="A3378" s="11" t="s">
        <v>207</v>
      </c>
      <c r="B3378" s="11" t="s">
        <v>207</v>
      </c>
      <c r="C3378" s="11" t="s">
        <v>207</v>
      </c>
      <c r="D3378" s="11" t="s">
        <v>207</v>
      </c>
      <c r="E3378" s="11" t="s">
        <v>1142</v>
      </c>
      <c r="F3378" s="11" t="s">
        <v>1142</v>
      </c>
      <c r="G3378" s="11" t="s">
        <v>1142</v>
      </c>
      <c r="H3378" s="11"/>
      <c r="I3378" s="11"/>
    </row>
    <row r="3379" customFormat="false" ht="28" hidden="false" customHeight="true" outlineLevel="0" collapsed="false">
      <c r="A3379" s="11" t="s">
        <v>8</v>
      </c>
      <c r="B3379" s="11" t="s">
        <v>8</v>
      </c>
      <c r="C3379" s="11" t="s">
        <v>8</v>
      </c>
      <c r="D3379" s="11" t="s">
        <v>8</v>
      </c>
      <c r="E3379" s="11" t="s">
        <v>28</v>
      </c>
      <c r="F3379" s="11" t="s">
        <v>28</v>
      </c>
      <c r="G3379" s="11" t="s">
        <v>28</v>
      </c>
      <c r="H3379" s="11"/>
      <c r="I3379" s="11"/>
    </row>
    <row r="3380" customFormat="false" ht="28" hidden="false" customHeight="true" outlineLevel="0" collapsed="false">
      <c r="A3380" s="11" t="s">
        <v>209</v>
      </c>
      <c r="B3380" s="11" t="s">
        <v>209</v>
      </c>
      <c r="C3380" s="11" t="s">
        <v>209</v>
      </c>
      <c r="D3380" s="11" t="s">
        <v>209</v>
      </c>
      <c r="E3380" s="11" t="s">
        <v>1297</v>
      </c>
      <c r="F3380" s="11" t="s">
        <v>1297</v>
      </c>
      <c r="G3380" s="11" t="s">
        <v>1297</v>
      </c>
      <c r="H3380" s="11"/>
      <c r="I3380" s="11"/>
    </row>
    <row r="3381" customFormat="false" ht="28" hidden="false" customHeight="true" outlineLevel="0" collapsed="false">
      <c r="A3381" s="11" t="s">
        <v>211</v>
      </c>
      <c r="B3381" s="11" t="s">
        <v>211</v>
      </c>
      <c r="C3381" s="11" t="s">
        <v>211</v>
      </c>
      <c r="D3381" s="11" t="s">
        <v>211</v>
      </c>
      <c r="E3381" s="11" t="n">
        <v>350</v>
      </c>
      <c r="F3381" s="11" t="n">
        <v>350</v>
      </c>
      <c r="G3381" s="11" t="n">
        <v>350</v>
      </c>
      <c r="H3381" s="11"/>
      <c r="I3381" s="11"/>
    </row>
    <row r="3382" customFormat="false" ht="68" hidden="false" customHeight="true" outlineLevel="0" collapsed="false">
      <c r="A3382" s="11" t="s">
        <v>8</v>
      </c>
      <c r="B3382" s="11" t="s">
        <v>8</v>
      </c>
      <c r="C3382" s="11" t="s">
        <v>8</v>
      </c>
      <c r="D3382" s="11" t="s">
        <v>8</v>
      </c>
      <c r="E3382" s="11" t="s">
        <v>28</v>
      </c>
      <c r="F3382" s="11" t="s">
        <v>28</v>
      </c>
      <c r="G3382" s="11" t="s">
        <v>28</v>
      </c>
      <c r="H3382" s="11" t="s">
        <v>1298</v>
      </c>
      <c r="I3382" s="11" t="s">
        <v>1298</v>
      </c>
    </row>
    <row r="3383" customFormat="false" ht="68" hidden="false" customHeight="true" outlineLevel="0" collapsed="false">
      <c r="A3383" s="11" t="s">
        <v>212</v>
      </c>
      <c r="B3383" s="11" t="s">
        <v>212</v>
      </c>
      <c r="C3383" s="11" t="s">
        <v>212</v>
      </c>
      <c r="D3383" s="11" t="s">
        <v>212</v>
      </c>
      <c r="E3383" s="11" t="n">
        <v>39</v>
      </c>
      <c r="F3383" s="11" t="n">
        <v>39</v>
      </c>
      <c r="G3383" s="11" t="n">
        <v>39</v>
      </c>
      <c r="H3383" s="11" t="s">
        <v>1298</v>
      </c>
      <c r="I3383" s="11" t="s">
        <v>1298</v>
      </c>
    </row>
    <row r="3384" customFormat="false" ht="68" hidden="false" customHeight="true" outlineLevel="0" collapsed="false">
      <c r="A3384" s="11" t="s">
        <v>213</v>
      </c>
      <c r="B3384" s="11" t="s">
        <v>213</v>
      </c>
      <c r="C3384" s="11" t="s">
        <v>213</v>
      </c>
      <c r="D3384" s="11" t="s">
        <v>213</v>
      </c>
      <c r="E3384" s="11" t="n">
        <v>60</v>
      </c>
      <c r="F3384" s="11" t="n">
        <v>60</v>
      </c>
      <c r="G3384" s="11" t="n">
        <v>60</v>
      </c>
      <c r="H3384" s="11" t="s">
        <v>1298</v>
      </c>
      <c r="I3384" s="11" t="s">
        <v>1298</v>
      </c>
    </row>
    <row r="3385" customFormat="false" ht="68" hidden="false" customHeight="true" outlineLevel="0" collapsed="false">
      <c r="A3385" s="11" t="s">
        <v>214</v>
      </c>
      <c r="B3385" s="11" t="s">
        <v>214</v>
      </c>
      <c r="C3385" s="11" t="s">
        <v>214</v>
      </c>
      <c r="D3385" s="11" t="s">
        <v>214</v>
      </c>
      <c r="E3385" s="11" t="s">
        <v>604</v>
      </c>
      <c r="F3385" s="11" t="s">
        <v>604</v>
      </c>
      <c r="G3385" s="11" t="s">
        <v>604</v>
      </c>
      <c r="H3385" s="11" t="s">
        <v>1298</v>
      </c>
      <c r="I3385" s="11" t="s">
        <v>1298</v>
      </c>
    </row>
    <row r="3386" customFormat="false" ht="68" hidden="false" customHeight="true" outlineLevel="0" collapsed="false">
      <c r="A3386" s="11" t="s">
        <v>216</v>
      </c>
      <c r="B3386" s="11" t="s">
        <v>216</v>
      </c>
      <c r="C3386" s="11" t="s">
        <v>216</v>
      </c>
      <c r="D3386" s="11" t="s">
        <v>216</v>
      </c>
      <c r="E3386" s="11" t="n">
        <v>17.2</v>
      </c>
      <c r="F3386" s="11" t="n">
        <v>17.2</v>
      </c>
      <c r="G3386" s="11" t="n">
        <v>17.2</v>
      </c>
      <c r="H3386" s="11" t="s">
        <v>1298</v>
      </c>
      <c r="I3386" s="11" t="s">
        <v>1298</v>
      </c>
    </row>
    <row r="3387" customFormat="false" ht="68" hidden="false" customHeight="true" outlineLevel="0" collapsed="false">
      <c r="A3387" s="11" t="s">
        <v>1145</v>
      </c>
      <c r="B3387" s="11" t="s">
        <v>1145</v>
      </c>
      <c r="C3387" s="11" t="s">
        <v>1145</v>
      </c>
      <c r="D3387" s="11" t="s">
        <v>1145</v>
      </c>
      <c r="E3387" s="11" t="s">
        <v>1146</v>
      </c>
      <c r="F3387" s="11" t="s">
        <v>1146</v>
      </c>
      <c r="G3387" s="11" t="s">
        <v>1146</v>
      </c>
      <c r="H3387" s="11" t="s">
        <v>1298</v>
      </c>
      <c r="I3387" s="11" t="s">
        <v>1298</v>
      </c>
    </row>
    <row r="3388" customFormat="false" ht="68" hidden="false" customHeight="true" outlineLevel="0" collapsed="false">
      <c r="A3388" s="11" t="s">
        <v>219</v>
      </c>
      <c r="B3388" s="11" t="s">
        <v>219</v>
      </c>
      <c r="C3388" s="11" t="s">
        <v>219</v>
      </c>
      <c r="D3388" s="11" t="s">
        <v>219</v>
      </c>
      <c r="E3388" s="11" t="s">
        <v>606</v>
      </c>
      <c r="F3388" s="11" t="s">
        <v>606</v>
      </c>
      <c r="G3388" s="11" t="s">
        <v>606</v>
      </c>
      <c r="H3388" s="11" t="s">
        <v>1298</v>
      </c>
      <c r="I3388" s="11" t="s">
        <v>1298</v>
      </c>
    </row>
    <row r="3389" customFormat="false" ht="68" hidden="false" customHeight="true" outlineLevel="0" collapsed="false">
      <c r="A3389" s="11" t="s">
        <v>221</v>
      </c>
      <c r="B3389" s="11" t="s">
        <v>221</v>
      </c>
      <c r="C3389" s="11" t="s">
        <v>221</v>
      </c>
      <c r="D3389" s="11" t="s">
        <v>221</v>
      </c>
      <c r="E3389" s="11" t="s">
        <v>1297</v>
      </c>
      <c r="F3389" s="11" t="s">
        <v>1297</v>
      </c>
      <c r="G3389" s="11" t="s">
        <v>1297</v>
      </c>
      <c r="H3389" s="11" t="s">
        <v>1298</v>
      </c>
      <c r="I3389" s="11" t="s">
        <v>1298</v>
      </c>
    </row>
    <row r="3390" customFormat="false" ht="68" hidden="false" customHeight="true" outlineLevel="0" collapsed="false">
      <c r="A3390" s="11" t="s">
        <v>222</v>
      </c>
      <c r="B3390" s="11" t="s">
        <v>222</v>
      </c>
      <c r="C3390" s="11" t="s">
        <v>222</v>
      </c>
      <c r="D3390" s="11" t="s">
        <v>222</v>
      </c>
      <c r="E3390" s="11" t="n">
        <v>350</v>
      </c>
      <c r="F3390" s="11" t="n">
        <v>350</v>
      </c>
      <c r="G3390" s="11" t="n">
        <v>350</v>
      </c>
      <c r="H3390" s="11" t="s">
        <v>1298</v>
      </c>
      <c r="I3390" s="11" t="s">
        <v>1298</v>
      </c>
    </row>
    <row r="3391" customFormat="false" ht="68" hidden="false" customHeight="true" outlineLevel="0" collapsed="false">
      <c r="A3391" s="11" t="s">
        <v>223</v>
      </c>
      <c r="B3391" s="11" t="s">
        <v>223</v>
      </c>
      <c r="C3391" s="11" t="s">
        <v>223</v>
      </c>
      <c r="D3391" s="11" t="s">
        <v>223</v>
      </c>
      <c r="E3391" s="11" t="n">
        <v>100</v>
      </c>
      <c r="F3391" s="11" t="n">
        <v>100</v>
      </c>
      <c r="G3391" s="11" t="n">
        <v>100</v>
      </c>
      <c r="H3391" s="11" t="s">
        <v>1298</v>
      </c>
      <c r="I3391" s="11" t="s">
        <v>1298</v>
      </c>
    </row>
    <row r="3392" customFormat="false" ht="68" hidden="false" customHeight="true" outlineLevel="0" collapsed="false">
      <c r="A3392" s="11" t="s">
        <v>224</v>
      </c>
      <c r="B3392" s="11" t="s">
        <v>224</v>
      </c>
      <c r="C3392" s="11" t="s">
        <v>224</v>
      </c>
      <c r="D3392" s="11" t="s">
        <v>224</v>
      </c>
      <c r="E3392" s="11" t="s">
        <v>1299</v>
      </c>
      <c r="F3392" s="11" t="s">
        <v>1299</v>
      </c>
      <c r="G3392" s="11" t="s">
        <v>1299</v>
      </c>
      <c r="H3392" s="11" t="s">
        <v>1298</v>
      </c>
      <c r="I3392" s="11" t="s">
        <v>1298</v>
      </c>
    </row>
    <row r="3393" customFormat="false" ht="68" hidden="false" customHeight="true" outlineLevel="0" collapsed="false">
      <c r="A3393" s="11" t="s">
        <v>226</v>
      </c>
      <c r="B3393" s="11" t="s">
        <v>226</v>
      </c>
      <c r="C3393" s="11" t="s">
        <v>226</v>
      </c>
      <c r="D3393" s="11" t="s">
        <v>226</v>
      </c>
      <c r="E3393" s="11" t="n">
        <v>5.57</v>
      </c>
      <c r="F3393" s="11" t="n">
        <v>5.57</v>
      </c>
      <c r="G3393" s="11" t="n">
        <v>5.57</v>
      </c>
      <c r="H3393" s="11" t="s">
        <v>1298</v>
      </c>
      <c r="I3393" s="11" t="s">
        <v>1298</v>
      </c>
    </row>
    <row r="3394" customFormat="false" ht="68" hidden="false" customHeight="true" outlineLevel="0" collapsed="false">
      <c r="A3394" s="11" t="s">
        <v>227</v>
      </c>
      <c r="B3394" s="11" t="s">
        <v>227</v>
      </c>
      <c r="C3394" s="11" t="s">
        <v>227</v>
      </c>
      <c r="D3394" s="11" t="s">
        <v>227</v>
      </c>
      <c r="E3394" s="11" t="s">
        <v>228</v>
      </c>
      <c r="F3394" s="11" t="s">
        <v>228</v>
      </c>
      <c r="G3394" s="11" t="s">
        <v>228</v>
      </c>
      <c r="H3394" s="11" t="s">
        <v>1298</v>
      </c>
      <c r="I3394" s="11" t="s">
        <v>1298</v>
      </c>
    </row>
    <row r="3395" customFormat="false" ht="68" hidden="false" customHeight="true" outlineLevel="0" collapsed="false">
      <c r="A3395" s="11" t="s">
        <v>229</v>
      </c>
      <c r="B3395" s="11" t="s">
        <v>229</v>
      </c>
      <c r="C3395" s="11" t="s">
        <v>229</v>
      </c>
      <c r="D3395" s="11" t="s">
        <v>229</v>
      </c>
      <c r="E3395" s="11" t="n">
        <v>54</v>
      </c>
      <c r="F3395" s="11" t="n">
        <v>54</v>
      </c>
      <c r="G3395" s="11" t="n">
        <v>54</v>
      </c>
      <c r="H3395" s="11" t="s">
        <v>1298</v>
      </c>
      <c r="I3395" s="11" t="s">
        <v>1298</v>
      </c>
    </row>
    <row r="3396" customFormat="false" ht="68" hidden="false" customHeight="true" outlineLevel="0" collapsed="false">
      <c r="A3396" s="11" t="s">
        <v>230</v>
      </c>
      <c r="B3396" s="11" t="s">
        <v>230</v>
      </c>
      <c r="C3396" s="11" t="s">
        <v>230</v>
      </c>
      <c r="D3396" s="11" t="s">
        <v>230</v>
      </c>
      <c r="E3396" s="11" t="n">
        <v>44.5</v>
      </c>
      <c r="F3396" s="11" t="n">
        <v>44.5</v>
      </c>
      <c r="G3396" s="11" t="n">
        <v>44.5</v>
      </c>
      <c r="H3396" s="11" t="s">
        <v>1298</v>
      </c>
      <c r="I3396" s="11" t="s">
        <v>1298</v>
      </c>
    </row>
    <row r="3397" customFormat="false" ht="68" hidden="false" customHeight="true" outlineLevel="0" collapsed="false">
      <c r="A3397" s="11" t="s">
        <v>231</v>
      </c>
      <c r="B3397" s="11" t="s">
        <v>231</v>
      </c>
      <c r="C3397" s="11" t="s">
        <v>231</v>
      </c>
      <c r="D3397" s="11" t="s">
        <v>231</v>
      </c>
      <c r="E3397" s="11" t="n">
        <v>40</v>
      </c>
      <c r="F3397" s="11" t="n">
        <v>40</v>
      </c>
      <c r="G3397" s="11" t="n">
        <v>40</v>
      </c>
      <c r="H3397" s="11" t="s">
        <v>1298</v>
      </c>
      <c r="I3397" s="11" t="s">
        <v>1298</v>
      </c>
    </row>
    <row r="3398" customFormat="false" ht="68" hidden="false" customHeight="true" outlineLevel="0" collapsed="false">
      <c r="A3398" s="11" t="s">
        <v>232</v>
      </c>
      <c r="B3398" s="11" t="s">
        <v>232</v>
      </c>
      <c r="C3398" s="11" t="s">
        <v>232</v>
      </c>
      <c r="D3398" s="11" t="s">
        <v>232</v>
      </c>
      <c r="E3398" s="11" t="n">
        <v>68</v>
      </c>
      <c r="F3398" s="11" t="n">
        <v>68</v>
      </c>
      <c r="G3398" s="11" t="n">
        <v>68</v>
      </c>
      <c r="H3398" s="11" t="s">
        <v>1298</v>
      </c>
      <c r="I3398" s="11" t="s">
        <v>1298</v>
      </c>
    </row>
    <row r="3399" customFormat="false" ht="68" hidden="false" customHeight="true" outlineLevel="0" collapsed="false">
      <c r="A3399" s="11" t="s">
        <v>233</v>
      </c>
      <c r="B3399" s="11" t="s">
        <v>233</v>
      </c>
      <c r="C3399" s="11" t="s">
        <v>233</v>
      </c>
      <c r="D3399" s="11" t="s">
        <v>233</v>
      </c>
      <c r="E3399" s="11" t="n">
        <v>96</v>
      </c>
      <c r="F3399" s="11" t="n">
        <v>96</v>
      </c>
      <c r="G3399" s="11" t="n">
        <v>96</v>
      </c>
      <c r="H3399" s="11" t="s">
        <v>1298</v>
      </c>
      <c r="I3399" s="11" t="s">
        <v>1298</v>
      </c>
    </row>
    <row r="3400" customFormat="false" ht="68" hidden="false" customHeight="true" outlineLevel="0" collapsed="false">
      <c r="A3400" s="11" t="s">
        <v>234</v>
      </c>
      <c r="B3400" s="11" t="s">
        <v>234</v>
      </c>
      <c r="C3400" s="11" t="s">
        <v>234</v>
      </c>
      <c r="D3400" s="11" t="s">
        <v>234</v>
      </c>
      <c r="E3400" s="11" t="s">
        <v>723</v>
      </c>
      <c r="F3400" s="11" t="s">
        <v>723</v>
      </c>
      <c r="G3400" s="11" t="s">
        <v>723</v>
      </c>
      <c r="H3400" s="11" t="s">
        <v>1298</v>
      </c>
      <c r="I3400" s="11" t="s">
        <v>1298</v>
      </c>
    </row>
    <row r="3401" customFormat="false" ht="68" hidden="false" customHeight="true" outlineLevel="0" collapsed="false">
      <c r="A3401" s="11" t="s">
        <v>236</v>
      </c>
      <c r="B3401" s="11" t="s">
        <v>236</v>
      </c>
      <c r="C3401" s="11" t="s">
        <v>236</v>
      </c>
      <c r="D3401" s="11" t="s">
        <v>236</v>
      </c>
      <c r="E3401" s="11" t="n">
        <v>3.65</v>
      </c>
      <c r="F3401" s="11" t="n">
        <v>3.65</v>
      </c>
      <c r="G3401" s="11" t="n">
        <v>3.65</v>
      </c>
      <c r="H3401" s="11" t="s">
        <v>1298</v>
      </c>
      <c r="I3401" s="11" t="s">
        <v>1298</v>
      </c>
    </row>
    <row r="3402" customFormat="false" ht="68" hidden="false" customHeight="true" outlineLevel="0" collapsed="false">
      <c r="A3402" s="11" t="s">
        <v>237</v>
      </c>
      <c r="B3402" s="11" t="s">
        <v>237</v>
      </c>
      <c r="C3402" s="11" t="s">
        <v>237</v>
      </c>
      <c r="D3402" s="11" t="s">
        <v>237</v>
      </c>
      <c r="E3402" s="11" t="s">
        <v>238</v>
      </c>
      <c r="F3402" s="11" t="s">
        <v>238</v>
      </c>
      <c r="G3402" s="11" t="s">
        <v>238</v>
      </c>
      <c r="H3402" s="11" t="s">
        <v>1298</v>
      </c>
      <c r="I3402" s="11" t="s">
        <v>1298</v>
      </c>
    </row>
    <row r="3403" customFormat="false" ht="68" hidden="false" customHeight="true" outlineLevel="0" collapsed="false">
      <c r="A3403" s="11" t="s">
        <v>239</v>
      </c>
      <c r="B3403" s="11" t="s">
        <v>239</v>
      </c>
      <c r="C3403" s="11" t="s">
        <v>239</v>
      </c>
      <c r="D3403" s="11" t="s">
        <v>239</v>
      </c>
      <c r="E3403" s="11" t="n">
        <v>55</v>
      </c>
      <c r="F3403" s="11" t="n">
        <v>55</v>
      </c>
      <c r="G3403" s="11" t="n">
        <v>55</v>
      </c>
      <c r="H3403" s="11" t="s">
        <v>1298</v>
      </c>
      <c r="I3403" s="11" t="s">
        <v>1298</v>
      </c>
    </row>
    <row r="3404" customFormat="false" ht="68" hidden="false" customHeight="true" outlineLevel="0" collapsed="false">
      <c r="A3404" s="11" t="s">
        <v>240</v>
      </c>
      <c r="B3404" s="11" t="s">
        <v>240</v>
      </c>
      <c r="C3404" s="11" t="s">
        <v>240</v>
      </c>
      <c r="D3404" s="11" t="s">
        <v>240</v>
      </c>
      <c r="E3404" s="11" t="n">
        <v>45.5</v>
      </c>
      <c r="F3404" s="11" t="n">
        <v>45.5</v>
      </c>
      <c r="G3404" s="11" t="n">
        <v>45.5</v>
      </c>
      <c r="H3404" s="11" t="s">
        <v>1298</v>
      </c>
      <c r="I3404" s="11" t="s">
        <v>1298</v>
      </c>
    </row>
    <row r="3405" customFormat="false" ht="68" hidden="false" customHeight="true" outlineLevel="0" collapsed="false">
      <c r="A3405" s="11" t="s">
        <v>241</v>
      </c>
      <c r="B3405" s="11" t="s">
        <v>241</v>
      </c>
      <c r="C3405" s="11" t="s">
        <v>241</v>
      </c>
      <c r="D3405" s="11" t="s">
        <v>241</v>
      </c>
      <c r="E3405" s="11" t="n">
        <v>41</v>
      </c>
      <c r="F3405" s="11" t="n">
        <v>41</v>
      </c>
      <c r="G3405" s="11" t="n">
        <v>41</v>
      </c>
      <c r="H3405" s="11" t="s">
        <v>1298</v>
      </c>
      <c r="I3405" s="11" t="s">
        <v>1298</v>
      </c>
    </row>
    <row r="3406" customFormat="false" ht="68" hidden="false" customHeight="true" outlineLevel="0" collapsed="false">
      <c r="A3406" s="11" t="s">
        <v>242</v>
      </c>
      <c r="B3406" s="11" t="s">
        <v>242</v>
      </c>
      <c r="C3406" s="11" t="s">
        <v>242</v>
      </c>
      <c r="D3406" s="11" t="s">
        <v>242</v>
      </c>
      <c r="E3406" s="11" t="n">
        <v>69</v>
      </c>
      <c r="F3406" s="11" t="n">
        <v>69</v>
      </c>
      <c r="G3406" s="11" t="n">
        <v>69</v>
      </c>
      <c r="H3406" s="11" t="s">
        <v>1298</v>
      </c>
      <c r="I3406" s="11" t="s">
        <v>1298</v>
      </c>
    </row>
    <row r="3407" customFormat="false" ht="68" hidden="false" customHeight="true" outlineLevel="0" collapsed="false">
      <c r="A3407" s="11" t="s">
        <v>243</v>
      </c>
      <c r="B3407" s="11" t="s">
        <v>243</v>
      </c>
      <c r="C3407" s="11" t="s">
        <v>243</v>
      </c>
      <c r="D3407" s="11" t="s">
        <v>243</v>
      </c>
      <c r="E3407" s="11" t="s">
        <v>1300</v>
      </c>
      <c r="F3407" s="11" t="s">
        <v>1300</v>
      </c>
      <c r="G3407" s="11" t="s">
        <v>1300</v>
      </c>
      <c r="H3407" s="11" t="s">
        <v>1298</v>
      </c>
      <c r="I3407" s="11" t="s">
        <v>1298</v>
      </c>
    </row>
    <row r="3408" customFormat="false" ht="68" hidden="false" customHeight="true" outlineLevel="0" collapsed="false">
      <c r="A3408" s="11" t="s">
        <v>244</v>
      </c>
      <c r="B3408" s="11" t="s">
        <v>244</v>
      </c>
      <c r="C3408" s="11" t="s">
        <v>244</v>
      </c>
      <c r="D3408" s="11" t="s">
        <v>244</v>
      </c>
      <c r="E3408" s="11" t="n">
        <v>40</v>
      </c>
      <c r="F3408" s="11" t="n">
        <v>40</v>
      </c>
      <c r="G3408" s="11" t="n">
        <v>40</v>
      </c>
      <c r="H3408" s="11" t="s">
        <v>1298</v>
      </c>
      <c r="I3408" s="11" t="s">
        <v>1298</v>
      </c>
    </row>
    <row r="3409" customFormat="false" ht="68" hidden="false" customHeight="true" outlineLevel="0" collapsed="false">
      <c r="A3409" s="11" t="s">
        <v>1149</v>
      </c>
      <c r="B3409" s="11" t="s">
        <v>1149</v>
      </c>
      <c r="C3409" s="11" t="s">
        <v>1149</v>
      </c>
      <c r="D3409" s="11" t="s">
        <v>1149</v>
      </c>
      <c r="E3409" s="11" t="n">
        <v>23.79</v>
      </c>
      <c r="F3409" s="11" t="n">
        <v>23.79</v>
      </c>
      <c r="G3409" s="11" t="n">
        <v>23.79</v>
      </c>
      <c r="H3409" s="11" t="s">
        <v>1298</v>
      </c>
      <c r="I3409" s="11" t="s">
        <v>1298</v>
      </c>
    </row>
    <row r="3410" customFormat="false" ht="68" hidden="false" customHeight="true" outlineLevel="0" collapsed="false">
      <c r="A3410" s="11" t="s">
        <v>1150</v>
      </c>
      <c r="B3410" s="11" t="s">
        <v>1150</v>
      </c>
      <c r="C3410" s="11" t="s">
        <v>1150</v>
      </c>
      <c r="D3410" s="11" t="s">
        <v>1150</v>
      </c>
      <c r="E3410" s="11" t="n">
        <v>50</v>
      </c>
      <c r="F3410" s="11" t="n">
        <v>50</v>
      </c>
      <c r="G3410" s="11" t="n">
        <v>50</v>
      </c>
      <c r="H3410" s="11" t="s">
        <v>1298</v>
      </c>
      <c r="I3410" s="11" t="s">
        <v>1298</v>
      </c>
    </row>
    <row r="3411" customFormat="false" ht="68" hidden="false" customHeight="true" outlineLevel="0" collapsed="false">
      <c r="A3411" s="11" t="s">
        <v>245</v>
      </c>
      <c r="B3411" s="11" t="s">
        <v>245</v>
      </c>
      <c r="C3411" s="11" t="s">
        <v>245</v>
      </c>
      <c r="D3411" s="11" t="s">
        <v>245</v>
      </c>
      <c r="E3411" s="11" t="s">
        <v>1301</v>
      </c>
      <c r="F3411" s="11" t="s">
        <v>1301</v>
      </c>
      <c r="G3411" s="11" t="s">
        <v>1301</v>
      </c>
      <c r="H3411" s="11" t="s">
        <v>1298</v>
      </c>
      <c r="I3411" s="11" t="s">
        <v>1298</v>
      </c>
    </row>
    <row r="3412" customFormat="false" ht="68" hidden="false" customHeight="true" outlineLevel="0" collapsed="false">
      <c r="A3412" s="11" t="s">
        <v>1152</v>
      </c>
      <c r="B3412" s="11" t="s">
        <v>1152</v>
      </c>
      <c r="C3412" s="11" t="s">
        <v>1152</v>
      </c>
      <c r="D3412" s="11" t="s">
        <v>1152</v>
      </c>
      <c r="E3412" s="11" t="s">
        <v>1302</v>
      </c>
      <c r="F3412" s="11" t="s">
        <v>1302</v>
      </c>
      <c r="G3412" s="11" t="s">
        <v>1302</v>
      </c>
      <c r="H3412" s="11" t="s">
        <v>1298</v>
      </c>
      <c r="I3412" s="11" t="s">
        <v>1298</v>
      </c>
    </row>
    <row r="3413" customFormat="false" ht="58" hidden="false" customHeight="true" outlineLevel="0" collapsed="false">
      <c r="A3413" s="4" t="s">
        <v>1303</v>
      </c>
      <c r="B3413" s="4" t="s">
        <v>1303</v>
      </c>
      <c r="C3413" s="4" t="s">
        <v>1303</v>
      </c>
      <c r="D3413" s="4" t="s">
        <v>1303</v>
      </c>
      <c r="E3413" s="4" t="s">
        <v>1303</v>
      </c>
      <c r="F3413" s="4" t="s">
        <v>1303</v>
      </c>
      <c r="G3413" s="4" t="s">
        <v>1303</v>
      </c>
      <c r="H3413" s="4" t="s">
        <v>1303</v>
      </c>
      <c r="I3413" s="4" t="s">
        <v>1303</v>
      </c>
    </row>
    <row r="3414" customFormat="false" ht="27" hidden="false" customHeight="true" outlineLevel="0" collapsed="false">
      <c r="A3414" s="1"/>
      <c r="B3414" s="1"/>
      <c r="C3414" s="1"/>
      <c r="D3414" s="1"/>
      <c r="E3414" s="1"/>
      <c r="F3414" s="1"/>
      <c r="G3414" s="1"/>
      <c r="H3414" s="1"/>
      <c r="I3414" s="1"/>
    </row>
    <row r="3415" customFormat="false" ht="31" hidden="false" customHeight="true" outlineLevel="0" collapsed="false">
      <c r="A3415" s="10" t="s">
        <v>250</v>
      </c>
      <c r="B3415" s="10" t="s">
        <v>250</v>
      </c>
      <c r="C3415" s="10" t="s">
        <v>250</v>
      </c>
      <c r="D3415" s="10" t="s">
        <v>250</v>
      </c>
      <c r="E3415" s="10" t="s">
        <v>250</v>
      </c>
      <c r="F3415" s="10" t="s">
        <v>250</v>
      </c>
      <c r="G3415" s="10" t="s">
        <v>250</v>
      </c>
      <c r="H3415" s="10" t="s">
        <v>250</v>
      </c>
      <c r="I3415" s="3" t="str">
        <f aca="false">HYPERLINK("#'Главная'!A46","На главную")</f>
        <v>На главную</v>
      </c>
    </row>
    <row r="3416" customFormat="false" ht="34" hidden="false" customHeight="true" outlineLevel="0" collapsed="false">
      <c r="A3416" s="12" t="s">
        <v>251</v>
      </c>
      <c r="B3416" s="12" t="s">
        <v>251</v>
      </c>
      <c r="C3416" s="12" t="s">
        <v>251</v>
      </c>
      <c r="D3416" s="12" t="s">
        <v>252</v>
      </c>
      <c r="E3416" s="12" t="s">
        <v>252</v>
      </c>
      <c r="F3416" s="12" t="s">
        <v>252</v>
      </c>
      <c r="G3416" s="12" t="s">
        <v>253</v>
      </c>
      <c r="H3416" s="12" t="s">
        <v>254</v>
      </c>
      <c r="I3416" s="12" t="s">
        <v>254</v>
      </c>
    </row>
    <row r="3417" customFormat="false" ht="68" hidden="false" customHeight="true" outlineLevel="0" collapsed="false">
      <c r="A3417" s="1" t="s">
        <v>1155</v>
      </c>
      <c r="B3417" s="1" t="s">
        <v>1155</v>
      </c>
      <c r="C3417" s="1" t="s">
        <v>1155</v>
      </c>
      <c r="D3417" s="1" t="s">
        <v>258</v>
      </c>
      <c r="E3417" s="1" t="s">
        <v>258</v>
      </c>
      <c r="F3417" s="1" t="s">
        <v>258</v>
      </c>
      <c r="G3417" s="1" t="s">
        <v>1304</v>
      </c>
      <c r="H3417" s="1" t="s">
        <v>1157</v>
      </c>
      <c r="I3417" s="1" t="s">
        <v>1157</v>
      </c>
    </row>
    <row r="3418" customFormat="false" ht="68" hidden="false" customHeight="true" outlineLevel="0" collapsed="false">
      <c r="A3418" s="1" t="s">
        <v>1155</v>
      </c>
      <c r="B3418" s="1" t="s">
        <v>1155</v>
      </c>
      <c r="C3418" s="1" t="s">
        <v>1155</v>
      </c>
      <c r="D3418" s="1" t="s">
        <v>256</v>
      </c>
      <c r="E3418" s="1" t="s">
        <v>256</v>
      </c>
      <c r="F3418" s="1" t="s">
        <v>256</v>
      </c>
      <c r="G3418" s="1" t="s">
        <v>1305</v>
      </c>
      <c r="H3418" s="1" t="s">
        <v>1157</v>
      </c>
      <c r="I3418" s="1" t="s">
        <v>1157</v>
      </c>
    </row>
    <row r="3419" customFormat="false" ht="68" hidden="false" customHeight="true" outlineLevel="0" collapsed="false">
      <c r="A3419" s="1" t="s">
        <v>1155</v>
      </c>
      <c r="B3419" s="1" t="s">
        <v>1155</v>
      </c>
      <c r="C3419" s="1" t="s">
        <v>1155</v>
      </c>
      <c r="D3419" s="1" t="s">
        <v>260</v>
      </c>
      <c r="E3419" s="1" t="s">
        <v>260</v>
      </c>
      <c r="F3419" s="1" t="s">
        <v>260</v>
      </c>
      <c r="G3419" s="1" t="s">
        <v>1306</v>
      </c>
      <c r="H3419" s="1" t="s">
        <v>1157</v>
      </c>
      <c r="I3419" s="1" t="s">
        <v>1157</v>
      </c>
    </row>
    <row r="3420" customFormat="false" ht="68" hidden="false" customHeight="true" outlineLevel="0" collapsed="false">
      <c r="A3420" s="1" t="s">
        <v>1160</v>
      </c>
      <c r="B3420" s="1" t="s">
        <v>1160</v>
      </c>
      <c r="C3420" s="1" t="s">
        <v>1160</v>
      </c>
      <c r="D3420" s="1" t="s">
        <v>258</v>
      </c>
      <c r="E3420" s="1" t="s">
        <v>258</v>
      </c>
      <c r="F3420" s="1" t="s">
        <v>258</v>
      </c>
      <c r="G3420" s="1" t="s">
        <v>1307</v>
      </c>
      <c r="H3420" s="1" t="s">
        <v>1157</v>
      </c>
      <c r="I3420" s="1" t="s">
        <v>1157</v>
      </c>
    </row>
    <row r="3421" customFormat="false" ht="68" hidden="false" customHeight="true" outlineLevel="0" collapsed="false">
      <c r="A3421" s="1" t="s">
        <v>1160</v>
      </c>
      <c r="B3421" s="1" t="s">
        <v>1160</v>
      </c>
      <c r="C3421" s="1" t="s">
        <v>1160</v>
      </c>
      <c r="D3421" s="1" t="s">
        <v>256</v>
      </c>
      <c r="E3421" s="1" t="s">
        <v>256</v>
      </c>
      <c r="F3421" s="1" t="s">
        <v>256</v>
      </c>
      <c r="G3421" s="1" t="s">
        <v>1308</v>
      </c>
      <c r="H3421" s="1" t="s">
        <v>1157</v>
      </c>
      <c r="I3421" s="1" t="s">
        <v>1157</v>
      </c>
    </row>
    <row r="3422" customFormat="false" ht="68" hidden="false" customHeight="true" outlineLevel="0" collapsed="false">
      <c r="A3422" s="1" t="s">
        <v>1160</v>
      </c>
      <c r="B3422" s="1" t="s">
        <v>1160</v>
      </c>
      <c r="C3422" s="1" t="s">
        <v>1160</v>
      </c>
      <c r="D3422" s="1" t="s">
        <v>260</v>
      </c>
      <c r="E3422" s="1" t="s">
        <v>260</v>
      </c>
      <c r="F3422" s="1" t="s">
        <v>260</v>
      </c>
      <c r="G3422" s="1" t="s">
        <v>1309</v>
      </c>
      <c r="H3422" s="1" t="s">
        <v>1157</v>
      </c>
      <c r="I3422" s="1" t="s">
        <v>1157</v>
      </c>
    </row>
    <row r="3423" customFormat="false" ht="68" hidden="false" customHeight="true" outlineLevel="0" collapsed="false">
      <c r="A3423" s="1" t="s">
        <v>1164</v>
      </c>
      <c r="B3423" s="1" t="s">
        <v>1164</v>
      </c>
      <c r="C3423" s="1" t="s">
        <v>1164</v>
      </c>
      <c r="D3423" s="1" t="s">
        <v>292</v>
      </c>
      <c r="E3423" s="1" t="s">
        <v>292</v>
      </c>
      <c r="F3423" s="1" t="s">
        <v>292</v>
      </c>
      <c r="G3423" s="1" t="s">
        <v>1310</v>
      </c>
      <c r="H3423" s="1" t="s">
        <v>1157</v>
      </c>
      <c r="I3423" s="1" t="s">
        <v>1157</v>
      </c>
    </row>
    <row r="3424" customFormat="false" ht="68" hidden="false" customHeight="true" outlineLevel="0" collapsed="false">
      <c r="A3424" s="1" t="s">
        <v>1164</v>
      </c>
      <c r="B3424" s="1" t="s">
        <v>1164</v>
      </c>
      <c r="C3424" s="1" t="s">
        <v>1164</v>
      </c>
      <c r="D3424" s="1" t="s">
        <v>256</v>
      </c>
      <c r="E3424" s="1" t="s">
        <v>256</v>
      </c>
      <c r="F3424" s="1" t="s">
        <v>256</v>
      </c>
      <c r="G3424" s="1" t="s">
        <v>1311</v>
      </c>
      <c r="H3424" s="1" t="s">
        <v>1157</v>
      </c>
      <c r="I3424" s="1" t="s">
        <v>1157</v>
      </c>
    </row>
    <row r="3425" customFormat="false" ht="68" hidden="false" customHeight="true" outlineLevel="0" collapsed="false">
      <c r="A3425" s="1" t="s">
        <v>1164</v>
      </c>
      <c r="B3425" s="1" t="s">
        <v>1164</v>
      </c>
      <c r="C3425" s="1" t="s">
        <v>1164</v>
      </c>
      <c r="D3425" s="1" t="s">
        <v>294</v>
      </c>
      <c r="E3425" s="1" t="s">
        <v>294</v>
      </c>
      <c r="F3425" s="1" t="s">
        <v>294</v>
      </c>
      <c r="G3425" s="1" t="s">
        <v>1309</v>
      </c>
      <c r="H3425" s="1" t="s">
        <v>1157</v>
      </c>
      <c r="I3425" s="1" t="s">
        <v>1157</v>
      </c>
    </row>
    <row r="3426" customFormat="false" ht="68" hidden="false" customHeight="true" outlineLevel="0" collapsed="false">
      <c r="A3426" s="1" t="s">
        <v>1168</v>
      </c>
      <c r="B3426" s="1" t="s">
        <v>1168</v>
      </c>
      <c r="C3426" s="1" t="s">
        <v>1168</v>
      </c>
      <c r="D3426" s="1" t="s">
        <v>258</v>
      </c>
      <c r="E3426" s="1" t="s">
        <v>258</v>
      </c>
      <c r="F3426" s="1" t="s">
        <v>258</v>
      </c>
      <c r="G3426" s="1" t="s">
        <v>1312</v>
      </c>
      <c r="H3426" s="1" t="s">
        <v>1157</v>
      </c>
      <c r="I3426" s="1" t="s">
        <v>1157</v>
      </c>
    </row>
    <row r="3427" customFormat="false" ht="68" hidden="false" customHeight="true" outlineLevel="0" collapsed="false">
      <c r="A3427" s="1" t="s">
        <v>1168</v>
      </c>
      <c r="B3427" s="1" t="s">
        <v>1168</v>
      </c>
      <c r="C3427" s="1" t="s">
        <v>1168</v>
      </c>
      <c r="D3427" s="1" t="s">
        <v>256</v>
      </c>
      <c r="E3427" s="1" t="s">
        <v>256</v>
      </c>
      <c r="F3427" s="1" t="s">
        <v>256</v>
      </c>
      <c r="G3427" s="1" t="s">
        <v>1313</v>
      </c>
      <c r="H3427" s="1" t="s">
        <v>1157</v>
      </c>
      <c r="I3427" s="1" t="s">
        <v>1157</v>
      </c>
    </row>
    <row r="3428" customFormat="false" ht="68" hidden="false" customHeight="true" outlineLevel="0" collapsed="false">
      <c r="A3428" s="1" t="s">
        <v>1168</v>
      </c>
      <c r="B3428" s="1" t="s">
        <v>1168</v>
      </c>
      <c r="C3428" s="1" t="s">
        <v>1168</v>
      </c>
      <c r="D3428" s="1" t="s">
        <v>260</v>
      </c>
      <c r="E3428" s="1" t="s">
        <v>260</v>
      </c>
      <c r="F3428" s="1" t="s">
        <v>260</v>
      </c>
      <c r="G3428" s="1" t="s">
        <v>1314</v>
      </c>
      <c r="H3428" s="1" t="s">
        <v>1157</v>
      </c>
      <c r="I3428" s="1" t="s">
        <v>1157</v>
      </c>
    </row>
    <row r="3429" customFormat="false" ht="27" hidden="false" customHeight="true" outlineLevel="0" collapsed="false">
      <c r="A3429" s="1"/>
      <c r="B3429" s="1"/>
      <c r="C3429" s="1"/>
      <c r="D3429" s="1"/>
      <c r="E3429" s="1"/>
      <c r="F3429" s="1"/>
      <c r="G3429" s="1"/>
      <c r="H3429" s="1"/>
      <c r="I3429" s="1"/>
    </row>
    <row r="3430" customFormat="false" ht="31" hidden="false" customHeight="true" outlineLevel="0" collapsed="false">
      <c r="A3430" s="10" t="s">
        <v>304</v>
      </c>
      <c r="B3430" s="10" t="s">
        <v>304</v>
      </c>
      <c r="C3430" s="10" t="s">
        <v>304</v>
      </c>
      <c r="D3430" s="10" t="s">
        <v>304</v>
      </c>
      <c r="E3430" s="10" t="s">
        <v>304</v>
      </c>
      <c r="F3430" s="10" t="s">
        <v>304</v>
      </c>
      <c r="G3430" s="10" t="s">
        <v>304</v>
      </c>
      <c r="H3430" s="10" t="s">
        <v>304</v>
      </c>
      <c r="I3430" s="1"/>
    </row>
    <row r="3431" customFormat="false" ht="28" hidden="false" customHeight="true" outlineLevel="0" collapsed="false">
      <c r="A3431" s="4" t="s">
        <v>305</v>
      </c>
      <c r="B3431" s="4" t="s">
        <v>305</v>
      </c>
      <c r="C3431" s="4" t="s">
        <v>305</v>
      </c>
      <c r="D3431" s="4" t="s">
        <v>305</v>
      </c>
      <c r="E3431" s="4" t="s">
        <v>305</v>
      </c>
      <c r="F3431" s="4" t="s">
        <v>305</v>
      </c>
      <c r="G3431" s="4" t="s">
        <v>305</v>
      </c>
      <c r="H3431" s="4" t="s">
        <v>305</v>
      </c>
      <c r="I3431" s="4" t="s">
        <v>305</v>
      </c>
    </row>
    <row r="3432" customFormat="false" ht="27" hidden="false" customHeight="true" outlineLevel="0" collapsed="false">
      <c r="A3432" s="1"/>
      <c r="B3432" s="1"/>
      <c r="C3432" s="1"/>
      <c r="D3432" s="1"/>
      <c r="E3432" s="1"/>
      <c r="F3432" s="1"/>
      <c r="G3432" s="1"/>
      <c r="H3432" s="1"/>
      <c r="I3432" s="1"/>
    </row>
    <row r="3433" customFormat="false" ht="27" hidden="false" customHeight="true" outlineLevel="0" collapsed="false">
      <c r="A3433" s="1"/>
      <c r="B3433" s="1"/>
      <c r="C3433" s="1"/>
      <c r="D3433" s="1"/>
      <c r="E3433" s="1"/>
      <c r="F3433" s="1"/>
      <c r="G3433" s="1"/>
      <c r="H3433" s="1"/>
      <c r="I3433" s="1"/>
    </row>
    <row r="3434" customFormat="false" ht="27" hidden="false" customHeight="true" outlineLevel="0" collapsed="false">
      <c r="A3434" s="1"/>
      <c r="B3434" s="1"/>
      <c r="C3434" s="1"/>
      <c r="D3434" s="1"/>
      <c r="E3434" s="1"/>
      <c r="F3434" s="1"/>
      <c r="G3434" s="1"/>
      <c r="H3434" s="1"/>
      <c r="I3434" s="1"/>
    </row>
    <row r="3435" customFormat="false" ht="35" hidden="false" customHeight="true" outlineLevel="0" collapsed="false">
      <c r="A3435" s="2" t="s">
        <v>1315</v>
      </c>
      <c r="B3435" s="2" t="s">
        <v>1315</v>
      </c>
      <c r="C3435" s="2" t="s">
        <v>1315</v>
      </c>
      <c r="D3435" s="2" t="s">
        <v>1315</v>
      </c>
      <c r="E3435" s="2" t="s">
        <v>1315</v>
      </c>
      <c r="F3435" s="2" t="s">
        <v>1315</v>
      </c>
      <c r="G3435" s="2" t="s">
        <v>1315</v>
      </c>
      <c r="H3435" s="2" t="s">
        <v>1315</v>
      </c>
      <c r="I3435" s="3" t="str">
        <f aca="false">HYPERLINK("#'Главная'!A47","На главную")</f>
        <v>На главную</v>
      </c>
    </row>
    <row r="3436" customFormat="false" ht="28" hidden="false" customHeight="true" outlineLevel="0" collapsed="false">
      <c r="A3436" s="4" t="s">
        <v>206</v>
      </c>
      <c r="B3436" s="4" t="s">
        <v>206</v>
      </c>
      <c r="C3436" s="4" t="s">
        <v>206</v>
      </c>
      <c r="D3436" s="4" t="s">
        <v>206</v>
      </c>
      <c r="E3436" s="4" t="s">
        <v>206</v>
      </c>
      <c r="F3436" s="4" t="s">
        <v>206</v>
      </c>
      <c r="G3436" s="4" t="s">
        <v>206</v>
      </c>
      <c r="H3436" s="4" t="s">
        <v>206</v>
      </c>
      <c r="I3436" s="4" t="s">
        <v>206</v>
      </c>
    </row>
    <row r="3437" customFormat="false" ht="27" hidden="false" customHeight="true" outlineLevel="0" collapsed="false">
      <c r="A3437" s="3" t="str">
        <f aca="false">HYPERLINK("#'Главная'!A47","Список моделей")</f>
        <v>Список моделей</v>
      </c>
      <c r="B3437" s="1"/>
      <c r="C3437" s="3" t="str">
        <f aca="false">HYPERLINK("#'Данные моделей'!A3438","Характеристики")</f>
        <v>Характеристики</v>
      </c>
      <c r="D3437" s="1"/>
      <c r="E3437" s="1"/>
      <c r="F3437" s="3" t="str">
        <f aca="false">HYPERLINK("#'Данные моделей'!A3473","Рабочие точки")</f>
        <v>Рабочие точки</v>
      </c>
      <c r="G3437" s="1"/>
      <c r="H3437" s="3" t="str">
        <f aca="false">HYPERLINK("#'Данные моделей'!A3491","Карты")</f>
        <v>Карты</v>
      </c>
      <c r="I3437" s="1"/>
    </row>
    <row r="3438" customFormat="false" ht="31" hidden="false" customHeight="true" outlineLevel="0" collapsed="false">
      <c r="A3438" s="10" t="s">
        <v>9</v>
      </c>
      <c r="B3438" s="10" t="s">
        <v>9</v>
      </c>
      <c r="C3438" s="10" t="s">
        <v>9</v>
      </c>
      <c r="D3438" s="10" t="s">
        <v>9</v>
      </c>
      <c r="E3438" s="10" t="s">
        <v>9</v>
      </c>
      <c r="F3438" s="10" t="s">
        <v>9</v>
      </c>
      <c r="G3438" s="10" t="s">
        <v>9</v>
      </c>
      <c r="H3438" s="10" t="s">
        <v>9</v>
      </c>
      <c r="I3438" s="1"/>
    </row>
    <row r="3439" customFormat="false" ht="28" hidden="false" customHeight="true" outlineLevel="0" collapsed="false">
      <c r="A3439" s="11" t="s">
        <v>207</v>
      </c>
      <c r="B3439" s="11" t="s">
        <v>207</v>
      </c>
      <c r="C3439" s="11" t="s">
        <v>207</v>
      </c>
      <c r="D3439" s="11" t="s">
        <v>207</v>
      </c>
      <c r="E3439" s="11" t="s">
        <v>1316</v>
      </c>
      <c r="F3439" s="11" t="s">
        <v>1316</v>
      </c>
      <c r="G3439" s="11" t="s">
        <v>1316</v>
      </c>
      <c r="H3439" s="11"/>
      <c r="I3439" s="11"/>
    </row>
    <row r="3440" customFormat="false" ht="28" hidden="false" customHeight="true" outlineLevel="0" collapsed="false">
      <c r="A3440" s="11" t="s">
        <v>8</v>
      </c>
      <c r="B3440" s="11" t="s">
        <v>8</v>
      </c>
      <c r="C3440" s="11" t="s">
        <v>8</v>
      </c>
      <c r="D3440" s="11" t="s">
        <v>8</v>
      </c>
      <c r="E3440" s="11" t="s">
        <v>28</v>
      </c>
      <c r="F3440" s="11" t="s">
        <v>28</v>
      </c>
      <c r="G3440" s="11" t="s">
        <v>28</v>
      </c>
      <c r="H3440" s="11"/>
      <c r="I3440" s="11"/>
    </row>
    <row r="3441" customFormat="false" ht="28" hidden="false" customHeight="true" outlineLevel="0" collapsed="false">
      <c r="A3441" s="11" t="s">
        <v>209</v>
      </c>
      <c r="B3441" s="11" t="s">
        <v>209</v>
      </c>
      <c r="C3441" s="11" t="s">
        <v>209</v>
      </c>
      <c r="D3441" s="11" t="s">
        <v>209</v>
      </c>
      <c r="E3441" s="11" t="s">
        <v>1317</v>
      </c>
      <c r="F3441" s="11" t="s">
        <v>1317</v>
      </c>
      <c r="G3441" s="11" t="s">
        <v>1317</v>
      </c>
      <c r="H3441" s="11"/>
      <c r="I3441" s="11"/>
    </row>
    <row r="3442" customFormat="false" ht="28" hidden="false" customHeight="true" outlineLevel="0" collapsed="false">
      <c r="A3442" s="11" t="s">
        <v>211</v>
      </c>
      <c r="B3442" s="11" t="s">
        <v>211</v>
      </c>
      <c r="C3442" s="11" t="s">
        <v>211</v>
      </c>
      <c r="D3442" s="11" t="s">
        <v>211</v>
      </c>
      <c r="E3442" s="11" t="n">
        <v>443</v>
      </c>
      <c r="F3442" s="11" t="n">
        <v>443</v>
      </c>
      <c r="G3442" s="11" t="n">
        <v>443</v>
      </c>
      <c r="H3442" s="11"/>
      <c r="I3442" s="11"/>
    </row>
    <row r="3443" customFormat="false" ht="28" hidden="false" customHeight="true" outlineLevel="0" collapsed="false">
      <c r="A3443" s="11" t="s">
        <v>8</v>
      </c>
      <c r="B3443" s="11" t="s">
        <v>8</v>
      </c>
      <c r="C3443" s="11" t="s">
        <v>8</v>
      </c>
      <c r="D3443" s="11" t="s">
        <v>8</v>
      </c>
      <c r="E3443" s="11" t="s">
        <v>28</v>
      </c>
      <c r="F3443" s="11" t="s">
        <v>28</v>
      </c>
      <c r="G3443" s="11" t="s">
        <v>28</v>
      </c>
      <c r="H3443" s="11"/>
      <c r="I3443" s="11"/>
    </row>
    <row r="3444" customFormat="false" ht="28" hidden="false" customHeight="true" outlineLevel="0" collapsed="false">
      <c r="A3444" s="11" t="s">
        <v>212</v>
      </c>
      <c r="B3444" s="11" t="s">
        <v>212</v>
      </c>
      <c r="C3444" s="11" t="s">
        <v>212</v>
      </c>
      <c r="D3444" s="11" t="s">
        <v>212</v>
      </c>
      <c r="E3444" s="11" t="n">
        <v>25</v>
      </c>
      <c r="F3444" s="11" t="n">
        <v>25</v>
      </c>
      <c r="G3444" s="11" t="n">
        <v>25</v>
      </c>
      <c r="H3444" s="11"/>
      <c r="I3444" s="11"/>
    </row>
    <row r="3445" customFormat="false" ht="28" hidden="false" customHeight="true" outlineLevel="0" collapsed="false">
      <c r="A3445" s="11" t="s">
        <v>213</v>
      </c>
      <c r="B3445" s="11" t="s">
        <v>213</v>
      </c>
      <c r="C3445" s="11" t="s">
        <v>213</v>
      </c>
      <c r="D3445" s="11" t="s">
        <v>213</v>
      </c>
      <c r="E3445" s="11" t="n">
        <v>42</v>
      </c>
      <c r="F3445" s="11" t="n">
        <v>42</v>
      </c>
      <c r="G3445" s="11" t="n">
        <v>42</v>
      </c>
      <c r="H3445" s="11"/>
      <c r="I3445" s="11"/>
    </row>
    <row r="3446" customFormat="false" ht="28" hidden="false" customHeight="true" outlineLevel="0" collapsed="false">
      <c r="A3446" s="11" t="s">
        <v>214</v>
      </c>
      <c r="B3446" s="11" t="s">
        <v>214</v>
      </c>
      <c r="C3446" s="11" t="s">
        <v>214</v>
      </c>
      <c r="D3446" s="11" t="s">
        <v>214</v>
      </c>
      <c r="E3446" s="11" t="s">
        <v>215</v>
      </c>
      <c r="F3446" s="11" t="s">
        <v>215</v>
      </c>
      <c r="G3446" s="11" t="s">
        <v>215</v>
      </c>
      <c r="H3446" s="11"/>
      <c r="I3446" s="11"/>
    </row>
    <row r="3447" customFormat="false" ht="28" hidden="false" customHeight="true" outlineLevel="0" collapsed="false">
      <c r="A3447" s="11" t="s">
        <v>216</v>
      </c>
      <c r="B3447" s="11" t="s">
        <v>216</v>
      </c>
      <c r="C3447" s="11" t="s">
        <v>216</v>
      </c>
      <c r="D3447" s="11" t="s">
        <v>216</v>
      </c>
      <c r="E3447" s="11" t="n">
        <v>8.9</v>
      </c>
      <c r="F3447" s="11" t="n">
        <v>8.9</v>
      </c>
      <c r="G3447" s="11" t="n">
        <v>8.9</v>
      </c>
      <c r="H3447" s="11"/>
      <c r="I3447" s="11"/>
    </row>
    <row r="3448" customFormat="false" ht="28" hidden="false" customHeight="true" outlineLevel="0" collapsed="false">
      <c r="A3448" s="11" t="s">
        <v>217</v>
      </c>
      <c r="B3448" s="11" t="s">
        <v>217</v>
      </c>
      <c r="C3448" s="11" t="s">
        <v>217</v>
      </c>
      <c r="D3448" s="11" t="s">
        <v>217</v>
      </c>
      <c r="E3448" s="11" t="s">
        <v>218</v>
      </c>
      <c r="F3448" s="11" t="s">
        <v>218</v>
      </c>
      <c r="G3448" s="11" t="s">
        <v>218</v>
      </c>
      <c r="H3448" s="11"/>
      <c r="I3448" s="11"/>
    </row>
    <row r="3449" customFormat="false" ht="28" hidden="false" customHeight="true" outlineLevel="0" collapsed="false">
      <c r="A3449" s="11" t="s">
        <v>219</v>
      </c>
      <c r="B3449" s="11" t="s">
        <v>219</v>
      </c>
      <c r="C3449" s="11" t="s">
        <v>219</v>
      </c>
      <c r="D3449" s="11" t="s">
        <v>219</v>
      </c>
      <c r="E3449" s="11" t="s">
        <v>220</v>
      </c>
      <c r="F3449" s="11" t="s">
        <v>220</v>
      </c>
      <c r="G3449" s="11" t="s">
        <v>220</v>
      </c>
      <c r="H3449" s="11"/>
      <c r="I3449" s="11"/>
    </row>
    <row r="3450" customFormat="false" ht="28" hidden="false" customHeight="true" outlineLevel="0" collapsed="false">
      <c r="A3450" s="11" t="s">
        <v>221</v>
      </c>
      <c r="B3450" s="11" t="s">
        <v>221</v>
      </c>
      <c r="C3450" s="11" t="s">
        <v>221</v>
      </c>
      <c r="D3450" s="11" t="s">
        <v>221</v>
      </c>
      <c r="E3450" s="11" t="s">
        <v>1317</v>
      </c>
      <c r="F3450" s="11" t="s">
        <v>1317</v>
      </c>
      <c r="G3450" s="11" t="s">
        <v>1317</v>
      </c>
      <c r="H3450" s="11"/>
      <c r="I3450" s="11"/>
    </row>
    <row r="3451" customFormat="false" ht="28" hidden="false" customHeight="true" outlineLevel="0" collapsed="false">
      <c r="A3451" s="11" t="s">
        <v>222</v>
      </c>
      <c r="B3451" s="11" t="s">
        <v>222</v>
      </c>
      <c r="C3451" s="11" t="s">
        <v>222</v>
      </c>
      <c r="D3451" s="11" t="s">
        <v>222</v>
      </c>
      <c r="E3451" s="11" t="n">
        <v>443</v>
      </c>
      <c r="F3451" s="11" t="n">
        <v>443</v>
      </c>
      <c r="G3451" s="11" t="n">
        <v>443</v>
      </c>
      <c r="H3451" s="11"/>
      <c r="I3451" s="11"/>
    </row>
    <row r="3452" customFormat="false" ht="28" hidden="false" customHeight="true" outlineLevel="0" collapsed="false">
      <c r="A3452" s="11" t="s">
        <v>223</v>
      </c>
      <c r="B3452" s="11" t="s">
        <v>223</v>
      </c>
      <c r="C3452" s="11" t="s">
        <v>223</v>
      </c>
      <c r="D3452" s="11" t="s">
        <v>223</v>
      </c>
      <c r="E3452" s="11" t="n">
        <v>40.39</v>
      </c>
      <c r="F3452" s="11" t="n">
        <v>40.39</v>
      </c>
      <c r="G3452" s="11" t="n">
        <v>40.39</v>
      </c>
      <c r="H3452" s="11"/>
      <c r="I3452" s="11"/>
    </row>
    <row r="3453" customFormat="false" ht="28" hidden="false" customHeight="true" outlineLevel="0" collapsed="false">
      <c r="A3453" s="11" t="s">
        <v>224</v>
      </c>
      <c r="B3453" s="11" t="s">
        <v>224</v>
      </c>
      <c r="C3453" s="11" t="s">
        <v>224</v>
      </c>
      <c r="D3453" s="11" t="s">
        <v>224</v>
      </c>
      <c r="E3453" s="11" t="s">
        <v>1318</v>
      </c>
      <c r="F3453" s="11" t="s">
        <v>1318</v>
      </c>
      <c r="G3453" s="11" t="s">
        <v>1318</v>
      </c>
      <c r="H3453" s="11"/>
      <c r="I3453" s="11"/>
    </row>
    <row r="3454" customFormat="false" ht="28" hidden="false" customHeight="true" outlineLevel="0" collapsed="false">
      <c r="A3454" s="11" t="s">
        <v>226</v>
      </c>
      <c r="B3454" s="11" t="s">
        <v>226</v>
      </c>
      <c r="C3454" s="11" t="s">
        <v>226</v>
      </c>
      <c r="D3454" s="11" t="s">
        <v>226</v>
      </c>
      <c r="E3454" s="11" t="n">
        <v>4.7</v>
      </c>
      <c r="F3454" s="11" t="n">
        <v>4.7</v>
      </c>
      <c r="G3454" s="11" t="n">
        <v>4.7</v>
      </c>
      <c r="H3454" s="11"/>
      <c r="I3454" s="11"/>
    </row>
    <row r="3455" customFormat="false" ht="28" hidden="false" customHeight="true" outlineLevel="0" collapsed="false">
      <c r="A3455" s="11" t="s">
        <v>227</v>
      </c>
      <c r="B3455" s="11" t="s">
        <v>227</v>
      </c>
      <c r="C3455" s="11" t="s">
        <v>227</v>
      </c>
      <c r="D3455" s="11" t="s">
        <v>227</v>
      </c>
      <c r="E3455" s="11" t="s">
        <v>228</v>
      </c>
      <c r="F3455" s="11" t="s">
        <v>228</v>
      </c>
      <c r="G3455" s="11" t="s">
        <v>228</v>
      </c>
      <c r="H3455" s="11"/>
      <c r="I3455" s="11"/>
    </row>
    <row r="3456" customFormat="false" ht="28" hidden="false" customHeight="true" outlineLevel="0" collapsed="false">
      <c r="A3456" s="11" t="s">
        <v>229</v>
      </c>
      <c r="B3456" s="11" t="s">
        <v>229</v>
      </c>
      <c r="C3456" s="11" t="s">
        <v>229</v>
      </c>
      <c r="D3456" s="11" t="s">
        <v>229</v>
      </c>
      <c r="E3456" s="11" t="n">
        <v>56</v>
      </c>
      <c r="F3456" s="11" t="n">
        <v>56</v>
      </c>
      <c r="G3456" s="11" t="n">
        <v>56</v>
      </c>
      <c r="H3456" s="11"/>
      <c r="I3456" s="11"/>
    </row>
    <row r="3457" customFormat="false" ht="28" hidden="false" customHeight="true" outlineLevel="0" collapsed="false">
      <c r="A3457" s="11" t="s">
        <v>230</v>
      </c>
      <c r="B3457" s="11" t="s">
        <v>230</v>
      </c>
      <c r="C3457" s="11" t="s">
        <v>230</v>
      </c>
      <c r="D3457" s="11" t="s">
        <v>230</v>
      </c>
      <c r="E3457" s="11" t="n">
        <v>46.5</v>
      </c>
      <c r="F3457" s="11" t="n">
        <v>46.5</v>
      </c>
      <c r="G3457" s="11" t="n">
        <v>46.5</v>
      </c>
      <c r="H3457" s="11"/>
      <c r="I3457" s="11"/>
    </row>
    <row r="3458" customFormat="false" ht="28" hidden="false" customHeight="true" outlineLevel="0" collapsed="false">
      <c r="A3458" s="11" t="s">
        <v>231</v>
      </c>
      <c r="B3458" s="11" t="s">
        <v>231</v>
      </c>
      <c r="C3458" s="11" t="s">
        <v>231</v>
      </c>
      <c r="D3458" s="11" t="s">
        <v>231</v>
      </c>
      <c r="E3458" s="11" t="n">
        <v>42</v>
      </c>
      <c r="F3458" s="11" t="n">
        <v>42</v>
      </c>
      <c r="G3458" s="11" t="n">
        <v>42</v>
      </c>
      <c r="H3458" s="11"/>
      <c r="I3458" s="11"/>
    </row>
    <row r="3459" customFormat="false" ht="28" hidden="false" customHeight="true" outlineLevel="0" collapsed="false">
      <c r="A3459" s="11" t="s">
        <v>232</v>
      </c>
      <c r="B3459" s="11" t="s">
        <v>232</v>
      </c>
      <c r="C3459" s="11" t="s">
        <v>232</v>
      </c>
      <c r="D3459" s="11" t="s">
        <v>232</v>
      </c>
      <c r="E3459" s="11" t="n">
        <v>71</v>
      </c>
      <c r="F3459" s="11" t="n">
        <v>71</v>
      </c>
      <c r="G3459" s="11" t="n">
        <v>71</v>
      </c>
      <c r="H3459" s="11"/>
      <c r="I3459" s="11"/>
    </row>
    <row r="3460" customFormat="false" ht="28" hidden="false" customHeight="true" outlineLevel="0" collapsed="false">
      <c r="A3460" s="11" t="s">
        <v>233</v>
      </c>
      <c r="B3460" s="11" t="s">
        <v>233</v>
      </c>
      <c r="C3460" s="11" t="s">
        <v>233</v>
      </c>
      <c r="D3460" s="11" t="s">
        <v>233</v>
      </c>
      <c r="E3460" s="11" t="n">
        <v>38.27</v>
      </c>
      <c r="F3460" s="11" t="n">
        <v>38.27</v>
      </c>
      <c r="G3460" s="11" t="n">
        <v>38.27</v>
      </c>
      <c r="H3460" s="11"/>
      <c r="I3460" s="11"/>
    </row>
    <row r="3461" customFormat="false" ht="28" hidden="false" customHeight="true" outlineLevel="0" collapsed="false">
      <c r="A3461" s="11" t="s">
        <v>234</v>
      </c>
      <c r="B3461" s="11" t="s">
        <v>234</v>
      </c>
      <c r="C3461" s="11" t="s">
        <v>234</v>
      </c>
      <c r="D3461" s="11" t="s">
        <v>234</v>
      </c>
      <c r="E3461" s="11" t="s">
        <v>915</v>
      </c>
      <c r="F3461" s="11" t="s">
        <v>915</v>
      </c>
      <c r="G3461" s="11" t="s">
        <v>915</v>
      </c>
      <c r="H3461" s="11"/>
      <c r="I3461" s="11"/>
    </row>
    <row r="3462" customFormat="false" ht="28" hidden="false" customHeight="true" outlineLevel="0" collapsed="false">
      <c r="A3462" s="11" t="s">
        <v>236</v>
      </c>
      <c r="B3462" s="11" t="s">
        <v>236</v>
      </c>
      <c r="C3462" s="11" t="s">
        <v>236</v>
      </c>
      <c r="D3462" s="11" t="s">
        <v>236</v>
      </c>
      <c r="E3462" s="11" t="n">
        <v>3.42</v>
      </c>
      <c r="F3462" s="11" t="n">
        <v>3.42</v>
      </c>
      <c r="G3462" s="11" t="n">
        <v>3.42</v>
      </c>
      <c r="H3462" s="11"/>
      <c r="I3462" s="11"/>
    </row>
    <row r="3463" customFormat="false" ht="28" hidden="false" customHeight="true" outlineLevel="0" collapsed="false">
      <c r="A3463" s="11" t="s">
        <v>237</v>
      </c>
      <c r="B3463" s="11" t="s">
        <v>237</v>
      </c>
      <c r="C3463" s="11" t="s">
        <v>237</v>
      </c>
      <c r="D3463" s="11" t="s">
        <v>237</v>
      </c>
      <c r="E3463" s="11" t="s">
        <v>238</v>
      </c>
      <c r="F3463" s="11" t="s">
        <v>238</v>
      </c>
      <c r="G3463" s="11" t="s">
        <v>238</v>
      </c>
      <c r="H3463" s="11"/>
      <c r="I3463" s="11"/>
    </row>
    <row r="3464" customFormat="false" ht="28" hidden="false" customHeight="true" outlineLevel="0" collapsed="false">
      <c r="A3464" s="11" t="s">
        <v>239</v>
      </c>
      <c r="B3464" s="11" t="s">
        <v>239</v>
      </c>
      <c r="C3464" s="11" t="s">
        <v>239</v>
      </c>
      <c r="D3464" s="11" t="s">
        <v>239</v>
      </c>
      <c r="E3464" s="11" t="n">
        <v>57</v>
      </c>
      <c r="F3464" s="11" t="n">
        <v>57</v>
      </c>
      <c r="G3464" s="11" t="n">
        <v>57</v>
      </c>
      <c r="H3464" s="11"/>
      <c r="I3464" s="11"/>
    </row>
    <row r="3465" customFormat="false" ht="28" hidden="false" customHeight="true" outlineLevel="0" collapsed="false">
      <c r="A3465" s="11" t="s">
        <v>240</v>
      </c>
      <c r="B3465" s="11" t="s">
        <v>240</v>
      </c>
      <c r="C3465" s="11" t="s">
        <v>240</v>
      </c>
      <c r="D3465" s="11" t="s">
        <v>240</v>
      </c>
      <c r="E3465" s="11" t="n">
        <v>47.5</v>
      </c>
      <c r="F3465" s="11" t="n">
        <v>47.5</v>
      </c>
      <c r="G3465" s="11" t="n">
        <v>47.5</v>
      </c>
      <c r="H3465" s="11"/>
      <c r="I3465" s="11"/>
    </row>
    <row r="3466" customFormat="false" ht="28" hidden="false" customHeight="true" outlineLevel="0" collapsed="false">
      <c r="A3466" s="11" t="s">
        <v>241</v>
      </c>
      <c r="B3466" s="11" t="s">
        <v>241</v>
      </c>
      <c r="C3466" s="11" t="s">
        <v>241</v>
      </c>
      <c r="D3466" s="11" t="s">
        <v>241</v>
      </c>
      <c r="E3466" s="11" t="n">
        <v>43</v>
      </c>
      <c r="F3466" s="11" t="n">
        <v>43</v>
      </c>
      <c r="G3466" s="11" t="n">
        <v>43</v>
      </c>
      <c r="H3466" s="11"/>
      <c r="I3466" s="11"/>
    </row>
    <row r="3467" customFormat="false" ht="28" hidden="false" customHeight="true" outlineLevel="0" collapsed="false">
      <c r="A3467" s="11" t="s">
        <v>242</v>
      </c>
      <c r="B3467" s="11" t="s">
        <v>242</v>
      </c>
      <c r="C3467" s="11" t="s">
        <v>242</v>
      </c>
      <c r="D3467" s="11" t="s">
        <v>242</v>
      </c>
      <c r="E3467" s="11" t="n">
        <v>72</v>
      </c>
      <c r="F3467" s="11" t="n">
        <v>72</v>
      </c>
      <c r="G3467" s="11" t="n">
        <v>72</v>
      </c>
      <c r="H3467" s="11"/>
      <c r="I3467" s="11"/>
    </row>
    <row r="3468" customFormat="false" ht="28" hidden="false" customHeight="true" outlineLevel="0" collapsed="false">
      <c r="A3468" s="11" t="s">
        <v>244</v>
      </c>
      <c r="B3468" s="11" t="s">
        <v>244</v>
      </c>
      <c r="C3468" s="11" t="s">
        <v>244</v>
      </c>
      <c r="D3468" s="11" t="s">
        <v>244</v>
      </c>
      <c r="E3468" s="11" t="n">
        <v>40</v>
      </c>
      <c r="F3468" s="11" t="n">
        <v>40</v>
      </c>
      <c r="G3468" s="11" t="n">
        <v>40</v>
      </c>
      <c r="H3468" s="11"/>
      <c r="I3468" s="11"/>
    </row>
    <row r="3469" customFormat="false" ht="28" hidden="false" customHeight="true" outlineLevel="0" collapsed="false">
      <c r="A3469" s="11" t="s">
        <v>245</v>
      </c>
      <c r="B3469" s="11" t="s">
        <v>245</v>
      </c>
      <c r="C3469" s="11" t="s">
        <v>245</v>
      </c>
      <c r="D3469" s="11" t="s">
        <v>245</v>
      </c>
      <c r="E3469" s="11" t="s">
        <v>1319</v>
      </c>
      <c r="F3469" s="11" t="s">
        <v>1319</v>
      </c>
      <c r="G3469" s="11" t="s">
        <v>1319</v>
      </c>
      <c r="H3469" s="11"/>
      <c r="I3469" s="11"/>
    </row>
    <row r="3470" customFormat="false" ht="28" hidden="false" customHeight="true" outlineLevel="0" collapsed="false">
      <c r="A3470" s="11" t="s">
        <v>243</v>
      </c>
      <c r="B3470" s="11" t="s">
        <v>243</v>
      </c>
      <c r="C3470" s="11" t="s">
        <v>243</v>
      </c>
      <c r="D3470" s="11" t="s">
        <v>243</v>
      </c>
      <c r="E3470" s="11" t="s">
        <v>1320</v>
      </c>
      <c r="F3470" s="11" t="s">
        <v>1320</v>
      </c>
      <c r="G3470" s="11" t="s">
        <v>1320</v>
      </c>
      <c r="H3470" s="11"/>
      <c r="I3470" s="11"/>
    </row>
    <row r="3471" customFormat="false" ht="28" hidden="false" customHeight="true" outlineLevel="0" collapsed="false">
      <c r="A3471" s="11" t="s">
        <v>610</v>
      </c>
      <c r="B3471" s="11" t="s">
        <v>610</v>
      </c>
      <c r="C3471" s="11" t="s">
        <v>610</v>
      </c>
      <c r="D3471" s="11" t="s">
        <v>610</v>
      </c>
      <c r="E3471" s="11" t="s">
        <v>1321</v>
      </c>
      <c r="F3471" s="11" t="s">
        <v>1321</v>
      </c>
      <c r="G3471" s="11" t="s">
        <v>1321</v>
      </c>
      <c r="H3471" s="11"/>
      <c r="I3471" s="11"/>
    </row>
    <row r="3472" customFormat="false" ht="27" hidden="false" customHeight="true" outlineLevel="0" collapsed="false">
      <c r="A3472" s="1"/>
      <c r="B3472" s="1"/>
      <c r="C3472" s="1"/>
      <c r="D3472" s="1"/>
      <c r="E3472" s="1"/>
      <c r="F3472" s="1"/>
      <c r="G3472" s="1"/>
      <c r="H3472" s="1"/>
      <c r="I3472" s="1"/>
    </row>
    <row r="3473" customFormat="false" ht="31" hidden="false" customHeight="true" outlineLevel="0" collapsed="false">
      <c r="A3473" s="10" t="s">
        <v>250</v>
      </c>
      <c r="B3473" s="10" t="s">
        <v>250</v>
      </c>
      <c r="C3473" s="10" t="s">
        <v>250</v>
      </c>
      <c r="D3473" s="10" t="s">
        <v>250</v>
      </c>
      <c r="E3473" s="10" t="s">
        <v>250</v>
      </c>
      <c r="F3473" s="10" t="s">
        <v>250</v>
      </c>
      <c r="G3473" s="10" t="s">
        <v>250</v>
      </c>
      <c r="H3473" s="10" t="s">
        <v>250</v>
      </c>
      <c r="I3473" s="3" t="str">
        <f aca="false">HYPERLINK("#'Главная'!A47","На главную")</f>
        <v>На главную</v>
      </c>
    </row>
    <row r="3474" customFormat="false" ht="34" hidden="false" customHeight="true" outlineLevel="0" collapsed="false">
      <c r="A3474" s="12" t="s">
        <v>251</v>
      </c>
      <c r="B3474" s="12" t="s">
        <v>251</v>
      </c>
      <c r="C3474" s="12" t="s">
        <v>251</v>
      </c>
      <c r="D3474" s="12" t="s">
        <v>252</v>
      </c>
      <c r="E3474" s="12" t="s">
        <v>252</v>
      </c>
      <c r="F3474" s="12" t="s">
        <v>252</v>
      </c>
      <c r="G3474" s="12" t="s">
        <v>253</v>
      </c>
      <c r="H3474" s="12" t="s">
        <v>254</v>
      </c>
      <c r="I3474" s="12" t="s">
        <v>254</v>
      </c>
    </row>
    <row r="3475" customFormat="false" ht="53" hidden="false" customHeight="true" outlineLevel="0" collapsed="false">
      <c r="A3475" s="1" t="s">
        <v>255</v>
      </c>
      <c r="B3475" s="1" t="s">
        <v>255</v>
      </c>
      <c r="C3475" s="1" t="s">
        <v>255</v>
      </c>
      <c r="D3475" s="1" t="s">
        <v>256</v>
      </c>
      <c r="E3475" s="1" t="s">
        <v>256</v>
      </c>
      <c r="F3475" s="1" t="s">
        <v>256</v>
      </c>
      <c r="G3475" s="1" t="s">
        <v>1322</v>
      </c>
      <c r="H3475" s="1" t="s">
        <v>206</v>
      </c>
      <c r="I3475" s="1" t="s">
        <v>206</v>
      </c>
    </row>
    <row r="3476" customFormat="false" ht="53" hidden="false" customHeight="true" outlineLevel="0" collapsed="false">
      <c r="A3476" s="1" t="s">
        <v>255</v>
      </c>
      <c r="B3476" s="1" t="s">
        <v>255</v>
      </c>
      <c r="C3476" s="1" t="s">
        <v>255</v>
      </c>
      <c r="D3476" s="1" t="s">
        <v>258</v>
      </c>
      <c r="E3476" s="1" t="s">
        <v>258</v>
      </c>
      <c r="F3476" s="1" t="s">
        <v>258</v>
      </c>
      <c r="G3476" s="1" t="s">
        <v>1323</v>
      </c>
      <c r="H3476" s="1" t="s">
        <v>206</v>
      </c>
      <c r="I3476" s="1" t="s">
        <v>206</v>
      </c>
    </row>
    <row r="3477" customFormat="false" ht="53" hidden="false" customHeight="true" outlineLevel="0" collapsed="false">
      <c r="A3477" s="1" t="s">
        <v>255</v>
      </c>
      <c r="B3477" s="1" t="s">
        <v>255</v>
      </c>
      <c r="C3477" s="1" t="s">
        <v>255</v>
      </c>
      <c r="D3477" s="1" t="s">
        <v>260</v>
      </c>
      <c r="E3477" s="1" t="s">
        <v>260</v>
      </c>
      <c r="F3477" s="1" t="s">
        <v>260</v>
      </c>
      <c r="G3477" s="1" t="s">
        <v>1324</v>
      </c>
      <c r="H3477" s="1" t="s">
        <v>206</v>
      </c>
      <c r="I3477" s="1" t="s">
        <v>206</v>
      </c>
    </row>
    <row r="3478" customFormat="false" ht="53" hidden="false" customHeight="true" outlineLevel="0" collapsed="false">
      <c r="A3478" s="1" t="s">
        <v>262</v>
      </c>
      <c r="B3478" s="1" t="s">
        <v>262</v>
      </c>
      <c r="C3478" s="1" t="s">
        <v>262</v>
      </c>
      <c r="D3478" s="1" t="s">
        <v>256</v>
      </c>
      <c r="E3478" s="1" t="s">
        <v>256</v>
      </c>
      <c r="F3478" s="1" t="s">
        <v>256</v>
      </c>
      <c r="G3478" s="1" t="s">
        <v>1325</v>
      </c>
      <c r="H3478" s="1" t="s">
        <v>206</v>
      </c>
      <c r="I3478" s="1" t="s">
        <v>206</v>
      </c>
    </row>
    <row r="3479" customFormat="false" ht="53" hidden="false" customHeight="true" outlineLevel="0" collapsed="false">
      <c r="A3479" s="1" t="s">
        <v>262</v>
      </c>
      <c r="B3479" s="1" t="s">
        <v>262</v>
      </c>
      <c r="C3479" s="1" t="s">
        <v>262</v>
      </c>
      <c r="D3479" s="1" t="s">
        <v>258</v>
      </c>
      <c r="E3479" s="1" t="s">
        <v>258</v>
      </c>
      <c r="F3479" s="1" t="s">
        <v>258</v>
      </c>
      <c r="G3479" s="1" t="s">
        <v>1326</v>
      </c>
      <c r="H3479" s="1" t="s">
        <v>206</v>
      </c>
      <c r="I3479" s="1" t="s">
        <v>206</v>
      </c>
    </row>
    <row r="3480" customFormat="false" ht="53" hidden="false" customHeight="true" outlineLevel="0" collapsed="false">
      <c r="A3480" s="1" t="s">
        <v>262</v>
      </c>
      <c r="B3480" s="1" t="s">
        <v>262</v>
      </c>
      <c r="C3480" s="1" t="s">
        <v>262</v>
      </c>
      <c r="D3480" s="1" t="s">
        <v>260</v>
      </c>
      <c r="E3480" s="1" t="s">
        <v>260</v>
      </c>
      <c r="F3480" s="1" t="s">
        <v>260</v>
      </c>
      <c r="G3480" s="1" t="s">
        <v>1327</v>
      </c>
      <c r="H3480" s="1" t="s">
        <v>206</v>
      </c>
      <c r="I3480" s="1" t="s">
        <v>206</v>
      </c>
    </row>
    <row r="3481" customFormat="false" ht="53" hidden="false" customHeight="true" outlineLevel="0" collapsed="false">
      <c r="A3481" s="1" t="s">
        <v>266</v>
      </c>
      <c r="B3481" s="1" t="s">
        <v>266</v>
      </c>
      <c r="C3481" s="1" t="s">
        <v>266</v>
      </c>
      <c r="D3481" s="1" t="s">
        <v>256</v>
      </c>
      <c r="E3481" s="1" t="s">
        <v>256</v>
      </c>
      <c r="F3481" s="1" t="s">
        <v>256</v>
      </c>
      <c r="G3481" s="1" t="s">
        <v>1328</v>
      </c>
      <c r="H3481" s="1" t="s">
        <v>206</v>
      </c>
      <c r="I3481" s="1" t="s">
        <v>206</v>
      </c>
    </row>
    <row r="3482" customFormat="false" ht="53" hidden="false" customHeight="true" outlineLevel="0" collapsed="false">
      <c r="A3482" s="1" t="s">
        <v>266</v>
      </c>
      <c r="B3482" s="1" t="s">
        <v>266</v>
      </c>
      <c r="C3482" s="1" t="s">
        <v>266</v>
      </c>
      <c r="D3482" s="1" t="s">
        <v>258</v>
      </c>
      <c r="E3482" s="1" t="s">
        <v>258</v>
      </c>
      <c r="F3482" s="1" t="s">
        <v>258</v>
      </c>
      <c r="G3482" s="1" t="s">
        <v>1329</v>
      </c>
      <c r="H3482" s="1" t="s">
        <v>206</v>
      </c>
      <c r="I3482" s="1" t="s">
        <v>206</v>
      </c>
    </row>
    <row r="3483" customFormat="false" ht="53" hidden="false" customHeight="true" outlineLevel="0" collapsed="false">
      <c r="A3483" s="1" t="s">
        <v>266</v>
      </c>
      <c r="B3483" s="1" t="s">
        <v>266</v>
      </c>
      <c r="C3483" s="1" t="s">
        <v>266</v>
      </c>
      <c r="D3483" s="1" t="s">
        <v>260</v>
      </c>
      <c r="E3483" s="1" t="s">
        <v>260</v>
      </c>
      <c r="F3483" s="1" t="s">
        <v>260</v>
      </c>
      <c r="G3483" s="1" t="s">
        <v>269</v>
      </c>
      <c r="H3483" s="1" t="s">
        <v>206</v>
      </c>
      <c r="I3483" s="1" t="s">
        <v>206</v>
      </c>
    </row>
    <row r="3484" customFormat="false" ht="53" hidden="false" customHeight="true" outlineLevel="0" collapsed="false">
      <c r="A3484" s="1" t="s">
        <v>270</v>
      </c>
      <c r="B3484" s="1" t="s">
        <v>270</v>
      </c>
      <c r="C3484" s="1" t="s">
        <v>270</v>
      </c>
      <c r="D3484" s="1" t="s">
        <v>256</v>
      </c>
      <c r="E3484" s="1" t="s">
        <v>256</v>
      </c>
      <c r="F3484" s="1" t="s">
        <v>256</v>
      </c>
      <c r="G3484" s="1" t="s">
        <v>1330</v>
      </c>
      <c r="H3484" s="1" t="s">
        <v>206</v>
      </c>
      <c r="I3484" s="1" t="s">
        <v>206</v>
      </c>
    </row>
    <row r="3485" customFormat="false" ht="53" hidden="false" customHeight="true" outlineLevel="0" collapsed="false">
      <c r="A3485" s="1" t="s">
        <v>270</v>
      </c>
      <c r="B3485" s="1" t="s">
        <v>270</v>
      </c>
      <c r="C3485" s="1" t="s">
        <v>270</v>
      </c>
      <c r="D3485" s="1" t="s">
        <v>258</v>
      </c>
      <c r="E3485" s="1" t="s">
        <v>258</v>
      </c>
      <c r="F3485" s="1" t="s">
        <v>258</v>
      </c>
      <c r="G3485" s="1" t="s">
        <v>1331</v>
      </c>
      <c r="H3485" s="1" t="s">
        <v>206</v>
      </c>
      <c r="I3485" s="1" t="s">
        <v>206</v>
      </c>
    </row>
    <row r="3486" customFormat="false" ht="53" hidden="false" customHeight="true" outlineLevel="0" collapsed="false">
      <c r="A3486" s="1" t="s">
        <v>270</v>
      </c>
      <c r="B3486" s="1" t="s">
        <v>270</v>
      </c>
      <c r="C3486" s="1" t="s">
        <v>270</v>
      </c>
      <c r="D3486" s="1" t="s">
        <v>260</v>
      </c>
      <c r="E3486" s="1" t="s">
        <v>260</v>
      </c>
      <c r="F3486" s="1" t="s">
        <v>260</v>
      </c>
      <c r="G3486" s="1" t="s">
        <v>273</v>
      </c>
      <c r="H3486" s="1" t="s">
        <v>206</v>
      </c>
      <c r="I3486" s="1" t="s">
        <v>206</v>
      </c>
    </row>
    <row r="3487" customFormat="false" ht="53" hidden="false" customHeight="true" outlineLevel="0" collapsed="false">
      <c r="A3487" s="1" t="s">
        <v>290</v>
      </c>
      <c r="B3487" s="1" t="s">
        <v>290</v>
      </c>
      <c r="C3487" s="1" t="s">
        <v>290</v>
      </c>
      <c r="D3487" s="1" t="s">
        <v>256</v>
      </c>
      <c r="E3487" s="1" t="s">
        <v>256</v>
      </c>
      <c r="F3487" s="1" t="s">
        <v>256</v>
      </c>
      <c r="G3487" s="1" t="s">
        <v>1332</v>
      </c>
      <c r="H3487" s="1" t="s">
        <v>206</v>
      </c>
      <c r="I3487" s="1" t="s">
        <v>206</v>
      </c>
    </row>
    <row r="3488" customFormat="false" ht="53" hidden="false" customHeight="true" outlineLevel="0" collapsed="false">
      <c r="A3488" s="1" t="s">
        <v>290</v>
      </c>
      <c r="B3488" s="1" t="s">
        <v>290</v>
      </c>
      <c r="C3488" s="1" t="s">
        <v>290</v>
      </c>
      <c r="D3488" s="1" t="s">
        <v>292</v>
      </c>
      <c r="E3488" s="1" t="s">
        <v>292</v>
      </c>
      <c r="F3488" s="1" t="s">
        <v>292</v>
      </c>
      <c r="G3488" s="1" t="s">
        <v>885</v>
      </c>
      <c r="H3488" s="1" t="s">
        <v>206</v>
      </c>
      <c r="I3488" s="1" t="s">
        <v>206</v>
      </c>
    </row>
    <row r="3489" customFormat="false" ht="53" hidden="false" customHeight="true" outlineLevel="0" collapsed="false">
      <c r="A3489" s="1" t="s">
        <v>290</v>
      </c>
      <c r="B3489" s="1" t="s">
        <v>290</v>
      </c>
      <c r="C3489" s="1" t="s">
        <v>290</v>
      </c>
      <c r="D3489" s="1" t="s">
        <v>294</v>
      </c>
      <c r="E3489" s="1" t="s">
        <v>294</v>
      </c>
      <c r="F3489" s="1" t="s">
        <v>294</v>
      </c>
      <c r="G3489" s="1" t="s">
        <v>295</v>
      </c>
      <c r="H3489" s="1" t="s">
        <v>206</v>
      </c>
      <c r="I3489" s="1" t="s">
        <v>206</v>
      </c>
    </row>
    <row r="3490" customFormat="false" ht="27" hidden="false" customHeight="true" outlineLevel="0" collapsed="false">
      <c r="A3490" s="1"/>
      <c r="B3490" s="1"/>
      <c r="C3490" s="1"/>
      <c r="D3490" s="1"/>
      <c r="E3490" s="1"/>
      <c r="F3490" s="1"/>
      <c r="G3490" s="1"/>
      <c r="H3490" s="1"/>
      <c r="I3490" s="1"/>
    </row>
    <row r="3491" customFormat="false" ht="31" hidden="false" customHeight="true" outlineLevel="0" collapsed="false">
      <c r="A3491" s="10" t="s">
        <v>304</v>
      </c>
      <c r="B3491" s="10" t="s">
        <v>304</v>
      </c>
      <c r="C3491" s="10" t="s">
        <v>304</v>
      </c>
      <c r="D3491" s="10" t="s">
        <v>304</v>
      </c>
      <c r="E3491" s="10" t="s">
        <v>304</v>
      </c>
      <c r="F3491" s="10" t="s">
        <v>304</v>
      </c>
      <c r="G3491" s="10" t="s">
        <v>304</v>
      </c>
      <c r="H3491" s="10" t="s">
        <v>304</v>
      </c>
      <c r="I3491" s="1"/>
    </row>
    <row r="3492" customFormat="false" ht="28" hidden="false" customHeight="true" outlineLevel="0" collapsed="false">
      <c r="A3492" s="4" t="s">
        <v>305</v>
      </c>
      <c r="B3492" s="4" t="s">
        <v>305</v>
      </c>
      <c r="C3492" s="4" t="s">
        <v>305</v>
      </c>
      <c r="D3492" s="4" t="s">
        <v>305</v>
      </c>
      <c r="E3492" s="4" t="s">
        <v>305</v>
      </c>
      <c r="F3492" s="4" t="s">
        <v>305</v>
      </c>
      <c r="G3492" s="4" t="s">
        <v>305</v>
      </c>
      <c r="H3492" s="4" t="s">
        <v>305</v>
      </c>
      <c r="I3492" s="4" t="s">
        <v>305</v>
      </c>
    </row>
    <row r="3493" customFormat="false" ht="27" hidden="false" customHeight="true" outlineLevel="0" collapsed="false">
      <c r="A3493" s="1"/>
      <c r="B3493" s="1"/>
      <c r="C3493" s="1"/>
      <c r="D3493" s="1"/>
      <c r="E3493" s="1"/>
      <c r="F3493" s="1"/>
      <c r="G3493" s="1"/>
      <c r="H3493" s="1"/>
      <c r="I3493" s="1"/>
    </row>
    <row r="3494" customFormat="false" ht="27" hidden="false" customHeight="true" outlineLevel="0" collapsed="false">
      <c r="A3494" s="1"/>
      <c r="B3494" s="1"/>
      <c r="C3494" s="1"/>
      <c r="D3494" s="1"/>
      <c r="E3494" s="1"/>
      <c r="F3494" s="1"/>
      <c r="G3494" s="1"/>
      <c r="H3494" s="1"/>
      <c r="I3494" s="1"/>
    </row>
    <row r="3495" customFormat="false" ht="27" hidden="false" customHeight="true" outlineLevel="0" collapsed="false">
      <c r="A3495" s="1"/>
      <c r="B3495" s="1"/>
      <c r="C3495" s="1"/>
      <c r="D3495" s="1"/>
      <c r="E3495" s="1"/>
      <c r="F3495" s="1"/>
      <c r="G3495" s="1"/>
      <c r="H3495" s="1"/>
      <c r="I3495" s="1"/>
    </row>
    <row r="3496" customFormat="false" ht="35" hidden="false" customHeight="true" outlineLevel="0" collapsed="false">
      <c r="A3496" s="2" t="s">
        <v>1333</v>
      </c>
      <c r="B3496" s="2" t="s">
        <v>1333</v>
      </c>
      <c r="C3496" s="2" t="s">
        <v>1333</v>
      </c>
      <c r="D3496" s="2" t="s">
        <v>1333</v>
      </c>
      <c r="E3496" s="2" t="s">
        <v>1333</v>
      </c>
      <c r="F3496" s="2" t="s">
        <v>1333</v>
      </c>
      <c r="G3496" s="2" t="s">
        <v>1333</v>
      </c>
      <c r="H3496" s="2" t="s">
        <v>1333</v>
      </c>
      <c r="I3496" s="3" t="str">
        <f aca="false">HYPERLINK("#'Главная'!A48","На главную")</f>
        <v>На главную</v>
      </c>
    </row>
    <row r="3497" customFormat="false" ht="28" hidden="false" customHeight="true" outlineLevel="0" collapsed="false">
      <c r="A3497" s="4" t="s">
        <v>206</v>
      </c>
      <c r="B3497" s="4" t="s">
        <v>206</v>
      </c>
      <c r="C3497" s="4" t="s">
        <v>206</v>
      </c>
      <c r="D3497" s="4" t="s">
        <v>206</v>
      </c>
      <c r="E3497" s="4" t="s">
        <v>206</v>
      </c>
      <c r="F3497" s="4" t="s">
        <v>206</v>
      </c>
      <c r="G3497" s="4" t="s">
        <v>206</v>
      </c>
      <c r="H3497" s="4" t="s">
        <v>206</v>
      </c>
      <c r="I3497" s="4" t="s">
        <v>206</v>
      </c>
    </row>
    <row r="3498" customFormat="false" ht="27" hidden="false" customHeight="true" outlineLevel="0" collapsed="false">
      <c r="A3498" s="3" t="str">
        <f aca="false">HYPERLINK("#'Главная'!A48","Список моделей")</f>
        <v>Список моделей</v>
      </c>
      <c r="B3498" s="1"/>
      <c r="C3498" s="3" t="str">
        <f aca="false">HYPERLINK("#'Данные моделей'!A3499","Характеристики")</f>
        <v>Характеристики</v>
      </c>
      <c r="D3498" s="1"/>
      <c r="E3498" s="1"/>
      <c r="F3498" s="3" t="str">
        <f aca="false">HYPERLINK("#'Данные моделей'!A3534","Рабочие точки")</f>
        <v>Рабочие точки</v>
      </c>
      <c r="G3498" s="1"/>
      <c r="H3498" s="3" t="str">
        <f aca="false">HYPERLINK("#'Данные моделей'!A3552","Карты")</f>
        <v>Карты</v>
      </c>
      <c r="I3498" s="1"/>
    </row>
    <row r="3499" customFormat="false" ht="31" hidden="false" customHeight="true" outlineLevel="0" collapsed="false">
      <c r="A3499" s="10" t="s">
        <v>9</v>
      </c>
      <c r="B3499" s="10" t="s">
        <v>9</v>
      </c>
      <c r="C3499" s="10" t="s">
        <v>9</v>
      </c>
      <c r="D3499" s="10" t="s">
        <v>9</v>
      </c>
      <c r="E3499" s="10" t="s">
        <v>9</v>
      </c>
      <c r="F3499" s="10" t="s">
        <v>9</v>
      </c>
      <c r="G3499" s="10" t="s">
        <v>9</v>
      </c>
      <c r="H3499" s="10" t="s">
        <v>9</v>
      </c>
      <c r="I3499" s="1"/>
    </row>
    <row r="3500" customFormat="false" ht="28" hidden="false" customHeight="true" outlineLevel="0" collapsed="false">
      <c r="A3500" s="11" t="s">
        <v>207</v>
      </c>
      <c r="B3500" s="11" t="s">
        <v>207</v>
      </c>
      <c r="C3500" s="11" t="s">
        <v>207</v>
      </c>
      <c r="D3500" s="11" t="s">
        <v>207</v>
      </c>
      <c r="E3500" s="11" t="s">
        <v>1316</v>
      </c>
      <c r="F3500" s="11" t="s">
        <v>1316</v>
      </c>
      <c r="G3500" s="11" t="s">
        <v>1316</v>
      </c>
      <c r="H3500" s="11"/>
      <c r="I3500" s="11"/>
    </row>
    <row r="3501" customFormat="false" ht="28" hidden="false" customHeight="true" outlineLevel="0" collapsed="false">
      <c r="A3501" s="11" t="s">
        <v>8</v>
      </c>
      <c r="B3501" s="11" t="s">
        <v>8</v>
      </c>
      <c r="C3501" s="11" t="s">
        <v>8</v>
      </c>
      <c r="D3501" s="11" t="s">
        <v>8</v>
      </c>
      <c r="E3501" s="11" t="s">
        <v>28</v>
      </c>
      <c r="F3501" s="11" t="s">
        <v>28</v>
      </c>
      <c r="G3501" s="11" t="s">
        <v>28</v>
      </c>
      <c r="H3501" s="11"/>
      <c r="I3501" s="11"/>
    </row>
    <row r="3502" customFormat="false" ht="28" hidden="false" customHeight="true" outlineLevel="0" collapsed="false">
      <c r="A3502" s="11" t="s">
        <v>209</v>
      </c>
      <c r="B3502" s="11" t="s">
        <v>209</v>
      </c>
      <c r="C3502" s="11" t="s">
        <v>209</v>
      </c>
      <c r="D3502" s="11" t="s">
        <v>209</v>
      </c>
      <c r="E3502" s="11" t="s">
        <v>1334</v>
      </c>
      <c r="F3502" s="11" t="s">
        <v>1334</v>
      </c>
      <c r="G3502" s="11" t="s">
        <v>1334</v>
      </c>
      <c r="H3502" s="11"/>
      <c r="I3502" s="11"/>
    </row>
    <row r="3503" customFormat="false" ht="28" hidden="false" customHeight="true" outlineLevel="0" collapsed="false">
      <c r="A3503" s="11" t="s">
        <v>211</v>
      </c>
      <c r="B3503" s="11" t="s">
        <v>211</v>
      </c>
      <c r="C3503" s="11" t="s">
        <v>211</v>
      </c>
      <c r="D3503" s="11" t="s">
        <v>211</v>
      </c>
      <c r="E3503" s="11" t="n">
        <v>577</v>
      </c>
      <c r="F3503" s="11" t="n">
        <v>577</v>
      </c>
      <c r="G3503" s="11" t="n">
        <v>577</v>
      </c>
      <c r="H3503" s="11"/>
      <c r="I3503" s="11"/>
    </row>
    <row r="3504" customFormat="false" ht="28" hidden="false" customHeight="true" outlineLevel="0" collapsed="false">
      <c r="A3504" s="11" t="s">
        <v>8</v>
      </c>
      <c r="B3504" s="11" t="s">
        <v>8</v>
      </c>
      <c r="C3504" s="11" t="s">
        <v>8</v>
      </c>
      <c r="D3504" s="11" t="s">
        <v>8</v>
      </c>
      <c r="E3504" s="11" t="s">
        <v>28</v>
      </c>
      <c r="F3504" s="11" t="s">
        <v>28</v>
      </c>
      <c r="G3504" s="11" t="s">
        <v>28</v>
      </c>
      <c r="H3504" s="11"/>
      <c r="I3504" s="11"/>
    </row>
    <row r="3505" customFormat="false" ht="28" hidden="false" customHeight="true" outlineLevel="0" collapsed="false">
      <c r="A3505" s="11" t="s">
        <v>212</v>
      </c>
      <c r="B3505" s="11" t="s">
        <v>212</v>
      </c>
      <c r="C3505" s="11" t="s">
        <v>212</v>
      </c>
      <c r="D3505" s="11" t="s">
        <v>212</v>
      </c>
      <c r="E3505" s="11" t="n">
        <v>30</v>
      </c>
      <c r="F3505" s="11" t="n">
        <v>30</v>
      </c>
      <c r="G3505" s="11" t="n">
        <v>30</v>
      </c>
      <c r="H3505" s="11"/>
      <c r="I3505" s="11"/>
    </row>
    <row r="3506" customFormat="false" ht="28" hidden="false" customHeight="true" outlineLevel="0" collapsed="false">
      <c r="A3506" s="11" t="s">
        <v>213</v>
      </c>
      <c r="B3506" s="11" t="s">
        <v>213</v>
      </c>
      <c r="C3506" s="11" t="s">
        <v>213</v>
      </c>
      <c r="D3506" s="11" t="s">
        <v>213</v>
      </c>
      <c r="E3506" s="11" t="n">
        <v>50</v>
      </c>
      <c r="F3506" s="11" t="n">
        <v>50</v>
      </c>
      <c r="G3506" s="11" t="n">
        <v>50</v>
      </c>
      <c r="H3506" s="11"/>
      <c r="I3506" s="11"/>
    </row>
    <row r="3507" customFormat="false" ht="28" hidden="false" customHeight="true" outlineLevel="0" collapsed="false">
      <c r="A3507" s="11" t="s">
        <v>214</v>
      </c>
      <c r="B3507" s="11" t="s">
        <v>214</v>
      </c>
      <c r="C3507" s="11" t="s">
        <v>214</v>
      </c>
      <c r="D3507" s="11" t="s">
        <v>214</v>
      </c>
      <c r="E3507" s="11" t="s">
        <v>215</v>
      </c>
      <c r="F3507" s="11" t="s">
        <v>215</v>
      </c>
      <c r="G3507" s="11" t="s">
        <v>215</v>
      </c>
      <c r="H3507" s="11"/>
      <c r="I3507" s="11"/>
    </row>
    <row r="3508" customFormat="false" ht="28" hidden="false" customHeight="true" outlineLevel="0" collapsed="false">
      <c r="A3508" s="11" t="s">
        <v>216</v>
      </c>
      <c r="B3508" s="11" t="s">
        <v>216</v>
      </c>
      <c r="C3508" s="11" t="s">
        <v>216</v>
      </c>
      <c r="D3508" s="11" t="s">
        <v>216</v>
      </c>
      <c r="E3508" s="11" t="n">
        <v>12.04</v>
      </c>
      <c r="F3508" s="11" t="n">
        <v>12.04</v>
      </c>
      <c r="G3508" s="11" t="n">
        <v>12.04</v>
      </c>
      <c r="H3508" s="11"/>
      <c r="I3508" s="11"/>
    </row>
    <row r="3509" customFormat="false" ht="28" hidden="false" customHeight="true" outlineLevel="0" collapsed="false">
      <c r="A3509" s="11" t="s">
        <v>217</v>
      </c>
      <c r="B3509" s="11" t="s">
        <v>217</v>
      </c>
      <c r="C3509" s="11" t="s">
        <v>217</v>
      </c>
      <c r="D3509" s="11" t="s">
        <v>217</v>
      </c>
      <c r="E3509" s="11" t="s">
        <v>218</v>
      </c>
      <c r="F3509" s="11" t="s">
        <v>218</v>
      </c>
      <c r="G3509" s="11" t="s">
        <v>218</v>
      </c>
      <c r="H3509" s="11"/>
      <c r="I3509" s="11"/>
    </row>
    <row r="3510" customFormat="false" ht="28" hidden="false" customHeight="true" outlineLevel="0" collapsed="false">
      <c r="A3510" s="11" t="s">
        <v>219</v>
      </c>
      <c r="B3510" s="11" t="s">
        <v>219</v>
      </c>
      <c r="C3510" s="11" t="s">
        <v>219</v>
      </c>
      <c r="D3510" s="11" t="s">
        <v>219</v>
      </c>
      <c r="E3510" s="11" t="s">
        <v>220</v>
      </c>
      <c r="F3510" s="11" t="s">
        <v>220</v>
      </c>
      <c r="G3510" s="11" t="s">
        <v>220</v>
      </c>
      <c r="H3510" s="11"/>
      <c r="I3510" s="11"/>
    </row>
    <row r="3511" customFormat="false" ht="28" hidden="false" customHeight="true" outlineLevel="0" collapsed="false">
      <c r="A3511" s="11" t="s">
        <v>221</v>
      </c>
      <c r="B3511" s="11" t="s">
        <v>221</v>
      </c>
      <c r="C3511" s="11" t="s">
        <v>221</v>
      </c>
      <c r="D3511" s="11" t="s">
        <v>221</v>
      </c>
      <c r="E3511" s="11" t="s">
        <v>1334</v>
      </c>
      <c r="F3511" s="11" t="s">
        <v>1334</v>
      </c>
      <c r="G3511" s="11" t="s">
        <v>1334</v>
      </c>
      <c r="H3511" s="11"/>
      <c r="I3511" s="11"/>
    </row>
    <row r="3512" customFormat="false" ht="28" hidden="false" customHeight="true" outlineLevel="0" collapsed="false">
      <c r="A3512" s="11" t="s">
        <v>222</v>
      </c>
      <c r="B3512" s="11" t="s">
        <v>222</v>
      </c>
      <c r="C3512" s="11" t="s">
        <v>222</v>
      </c>
      <c r="D3512" s="11" t="s">
        <v>222</v>
      </c>
      <c r="E3512" s="11" t="n">
        <v>577</v>
      </c>
      <c r="F3512" s="11" t="n">
        <v>577</v>
      </c>
      <c r="G3512" s="11" t="n">
        <v>577</v>
      </c>
      <c r="H3512" s="11"/>
      <c r="I3512" s="11"/>
    </row>
    <row r="3513" customFormat="false" ht="28" hidden="false" customHeight="true" outlineLevel="0" collapsed="false">
      <c r="A3513" s="11" t="s">
        <v>223</v>
      </c>
      <c r="B3513" s="11" t="s">
        <v>223</v>
      </c>
      <c r="C3513" s="11" t="s">
        <v>223</v>
      </c>
      <c r="D3513" s="11" t="s">
        <v>223</v>
      </c>
      <c r="E3513" s="11" t="n">
        <v>55.78</v>
      </c>
      <c r="F3513" s="11" t="n">
        <v>55.78</v>
      </c>
      <c r="G3513" s="11" t="n">
        <v>55.78</v>
      </c>
      <c r="H3513" s="11"/>
      <c r="I3513" s="11"/>
    </row>
    <row r="3514" customFormat="false" ht="28" hidden="false" customHeight="true" outlineLevel="0" collapsed="false">
      <c r="A3514" s="11" t="s">
        <v>224</v>
      </c>
      <c r="B3514" s="11" t="s">
        <v>224</v>
      </c>
      <c r="C3514" s="11" t="s">
        <v>224</v>
      </c>
      <c r="D3514" s="11" t="s">
        <v>224</v>
      </c>
      <c r="E3514" s="11" t="s">
        <v>1335</v>
      </c>
      <c r="F3514" s="11" t="s">
        <v>1335</v>
      </c>
      <c r="G3514" s="11" t="s">
        <v>1335</v>
      </c>
      <c r="H3514" s="11"/>
      <c r="I3514" s="11"/>
    </row>
    <row r="3515" customFormat="false" ht="28" hidden="false" customHeight="true" outlineLevel="0" collapsed="false">
      <c r="A3515" s="11" t="s">
        <v>226</v>
      </c>
      <c r="B3515" s="11" t="s">
        <v>226</v>
      </c>
      <c r="C3515" s="11" t="s">
        <v>226</v>
      </c>
      <c r="D3515" s="11" t="s">
        <v>226</v>
      </c>
      <c r="E3515" s="11" t="n">
        <v>4.62</v>
      </c>
      <c r="F3515" s="11" t="n">
        <v>4.62</v>
      </c>
      <c r="G3515" s="11" t="n">
        <v>4.62</v>
      </c>
      <c r="H3515" s="11"/>
      <c r="I3515" s="11"/>
    </row>
    <row r="3516" customFormat="false" ht="28" hidden="false" customHeight="true" outlineLevel="0" collapsed="false">
      <c r="A3516" s="11" t="s">
        <v>227</v>
      </c>
      <c r="B3516" s="11" t="s">
        <v>227</v>
      </c>
      <c r="C3516" s="11" t="s">
        <v>227</v>
      </c>
      <c r="D3516" s="11" t="s">
        <v>227</v>
      </c>
      <c r="E3516" s="11" t="s">
        <v>228</v>
      </c>
      <c r="F3516" s="11" t="s">
        <v>228</v>
      </c>
      <c r="G3516" s="11" t="s">
        <v>228</v>
      </c>
      <c r="H3516" s="11"/>
      <c r="I3516" s="11"/>
    </row>
    <row r="3517" customFormat="false" ht="28" hidden="false" customHeight="true" outlineLevel="0" collapsed="false">
      <c r="A3517" s="11" t="s">
        <v>229</v>
      </c>
      <c r="B3517" s="11" t="s">
        <v>229</v>
      </c>
      <c r="C3517" s="11" t="s">
        <v>229</v>
      </c>
      <c r="D3517" s="11" t="s">
        <v>229</v>
      </c>
      <c r="E3517" s="11" t="n">
        <v>57</v>
      </c>
      <c r="F3517" s="11" t="n">
        <v>57</v>
      </c>
      <c r="G3517" s="11" t="n">
        <v>57</v>
      </c>
      <c r="H3517" s="11"/>
      <c r="I3517" s="11"/>
    </row>
    <row r="3518" customFormat="false" ht="28" hidden="false" customHeight="true" outlineLevel="0" collapsed="false">
      <c r="A3518" s="11" t="s">
        <v>230</v>
      </c>
      <c r="B3518" s="11" t="s">
        <v>230</v>
      </c>
      <c r="C3518" s="11" t="s">
        <v>230</v>
      </c>
      <c r="D3518" s="11" t="s">
        <v>230</v>
      </c>
      <c r="E3518" s="11" t="n">
        <v>47.5</v>
      </c>
      <c r="F3518" s="11" t="n">
        <v>47.5</v>
      </c>
      <c r="G3518" s="11" t="n">
        <v>47.5</v>
      </c>
      <c r="H3518" s="11"/>
      <c r="I3518" s="11"/>
    </row>
    <row r="3519" customFormat="false" ht="28" hidden="false" customHeight="true" outlineLevel="0" collapsed="false">
      <c r="A3519" s="11" t="s">
        <v>231</v>
      </c>
      <c r="B3519" s="11" t="s">
        <v>231</v>
      </c>
      <c r="C3519" s="11" t="s">
        <v>231</v>
      </c>
      <c r="D3519" s="11" t="s">
        <v>231</v>
      </c>
      <c r="E3519" s="11" t="n">
        <v>43</v>
      </c>
      <c r="F3519" s="11" t="n">
        <v>43</v>
      </c>
      <c r="G3519" s="11" t="n">
        <v>43</v>
      </c>
      <c r="H3519" s="11"/>
      <c r="I3519" s="11"/>
    </row>
    <row r="3520" customFormat="false" ht="28" hidden="false" customHeight="true" outlineLevel="0" collapsed="false">
      <c r="A3520" s="11" t="s">
        <v>232</v>
      </c>
      <c r="B3520" s="11" t="s">
        <v>232</v>
      </c>
      <c r="C3520" s="11" t="s">
        <v>232</v>
      </c>
      <c r="D3520" s="11" t="s">
        <v>232</v>
      </c>
      <c r="E3520" s="11" t="n">
        <v>72</v>
      </c>
      <c r="F3520" s="11" t="n">
        <v>72</v>
      </c>
      <c r="G3520" s="11" t="n">
        <v>72</v>
      </c>
      <c r="H3520" s="11"/>
      <c r="I3520" s="11"/>
    </row>
    <row r="3521" customFormat="false" ht="28" hidden="false" customHeight="true" outlineLevel="0" collapsed="false">
      <c r="A3521" s="11" t="s">
        <v>233</v>
      </c>
      <c r="B3521" s="11" t="s">
        <v>233</v>
      </c>
      <c r="C3521" s="11" t="s">
        <v>233</v>
      </c>
      <c r="D3521" s="11" t="s">
        <v>233</v>
      </c>
      <c r="E3521" s="11" t="n">
        <v>53.35</v>
      </c>
      <c r="F3521" s="11" t="n">
        <v>53.35</v>
      </c>
      <c r="G3521" s="11" t="n">
        <v>53.35</v>
      </c>
      <c r="H3521" s="11"/>
      <c r="I3521" s="11"/>
    </row>
    <row r="3522" customFormat="false" ht="28" hidden="false" customHeight="true" outlineLevel="0" collapsed="false">
      <c r="A3522" s="11" t="s">
        <v>234</v>
      </c>
      <c r="B3522" s="11" t="s">
        <v>234</v>
      </c>
      <c r="C3522" s="11" t="s">
        <v>234</v>
      </c>
      <c r="D3522" s="11" t="s">
        <v>234</v>
      </c>
      <c r="E3522" s="11" t="s">
        <v>1336</v>
      </c>
      <c r="F3522" s="11" t="s">
        <v>1336</v>
      </c>
      <c r="G3522" s="11" t="s">
        <v>1336</v>
      </c>
      <c r="H3522" s="11"/>
      <c r="I3522" s="11"/>
    </row>
    <row r="3523" customFormat="false" ht="28" hidden="false" customHeight="true" outlineLevel="0" collapsed="false">
      <c r="A3523" s="11" t="s">
        <v>236</v>
      </c>
      <c r="B3523" s="11" t="s">
        <v>236</v>
      </c>
      <c r="C3523" s="11" t="s">
        <v>236</v>
      </c>
      <c r="D3523" s="11" t="s">
        <v>236</v>
      </c>
      <c r="E3523" s="11" t="n">
        <v>3.4</v>
      </c>
      <c r="F3523" s="11" t="n">
        <v>3.4</v>
      </c>
      <c r="G3523" s="11" t="n">
        <v>3.4</v>
      </c>
      <c r="H3523" s="11"/>
      <c r="I3523" s="11"/>
    </row>
    <row r="3524" customFormat="false" ht="28" hidden="false" customHeight="true" outlineLevel="0" collapsed="false">
      <c r="A3524" s="11" t="s">
        <v>237</v>
      </c>
      <c r="B3524" s="11" t="s">
        <v>237</v>
      </c>
      <c r="C3524" s="11" t="s">
        <v>237</v>
      </c>
      <c r="D3524" s="11" t="s">
        <v>237</v>
      </c>
      <c r="E3524" s="11" t="s">
        <v>238</v>
      </c>
      <c r="F3524" s="11" t="s">
        <v>238</v>
      </c>
      <c r="G3524" s="11" t="s">
        <v>238</v>
      </c>
      <c r="H3524" s="11"/>
      <c r="I3524" s="11"/>
    </row>
    <row r="3525" customFormat="false" ht="28" hidden="false" customHeight="true" outlineLevel="0" collapsed="false">
      <c r="A3525" s="11" t="s">
        <v>239</v>
      </c>
      <c r="B3525" s="11" t="s">
        <v>239</v>
      </c>
      <c r="C3525" s="11" t="s">
        <v>239</v>
      </c>
      <c r="D3525" s="11" t="s">
        <v>239</v>
      </c>
      <c r="E3525" s="11" t="n">
        <v>58</v>
      </c>
      <c r="F3525" s="11" t="n">
        <v>58</v>
      </c>
      <c r="G3525" s="11" t="n">
        <v>58</v>
      </c>
      <c r="H3525" s="11"/>
      <c r="I3525" s="11"/>
    </row>
    <row r="3526" customFormat="false" ht="28" hidden="false" customHeight="true" outlineLevel="0" collapsed="false">
      <c r="A3526" s="11" t="s">
        <v>240</v>
      </c>
      <c r="B3526" s="11" t="s">
        <v>240</v>
      </c>
      <c r="C3526" s="11" t="s">
        <v>240</v>
      </c>
      <c r="D3526" s="11" t="s">
        <v>240</v>
      </c>
      <c r="E3526" s="11" t="n">
        <v>48.5</v>
      </c>
      <c r="F3526" s="11" t="n">
        <v>48.5</v>
      </c>
      <c r="G3526" s="11" t="n">
        <v>48.5</v>
      </c>
      <c r="H3526" s="11"/>
      <c r="I3526" s="11"/>
    </row>
    <row r="3527" customFormat="false" ht="28" hidden="false" customHeight="true" outlineLevel="0" collapsed="false">
      <c r="A3527" s="11" t="s">
        <v>241</v>
      </c>
      <c r="B3527" s="11" t="s">
        <v>241</v>
      </c>
      <c r="C3527" s="11" t="s">
        <v>241</v>
      </c>
      <c r="D3527" s="11" t="s">
        <v>241</v>
      </c>
      <c r="E3527" s="11" t="n">
        <v>44</v>
      </c>
      <c r="F3527" s="11" t="n">
        <v>44</v>
      </c>
      <c r="G3527" s="11" t="n">
        <v>44</v>
      </c>
      <c r="H3527" s="11"/>
      <c r="I3527" s="11"/>
    </row>
    <row r="3528" customFormat="false" ht="28" hidden="false" customHeight="true" outlineLevel="0" collapsed="false">
      <c r="A3528" s="11" t="s">
        <v>242</v>
      </c>
      <c r="B3528" s="11" t="s">
        <v>242</v>
      </c>
      <c r="C3528" s="11" t="s">
        <v>242</v>
      </c>
      <c r="D3528" s="11" t="s">
        <v>242</v>
      </c>
      <c r="E3528" s="11" t="n">
        <v>73</v>
      </c>
      <c r="F3528" s="11" t="n">
        <v>73</v>
      </c>
      <c r="G3528" s="11" t="n">
        <v>73</v>
      </c>
      <c r="H3528" s="11"/>
      <c r="I3528" s="11"/>
    </row>
    <row r="3529" customFormat="false" ht="28" hidden="false" customHeight="true" outlineLevel="0" collapsed="false">
      <c r="A3529" s="11" t="s">
        <v>244</v>
      </c>
      <c r="B3529" s="11" t="s">
        <v>244</v>
      </c>
      <c r="C3529" s="11" t="s">
        <v>244</v>
      </c>
      <c r="D3529" s="11" t="s">
        <v>244</v>
      </c>
      <c r="E3529" s="11" t="n">
        <v>43</v>
      </c>
      <c r="F3529" s="11" t="n">
        <v>43</v>
      </c>
      <c r="G3529" s="11" t="n">
        <v>43</v>
      </c>
      <c r="H3529" s="11"/>
      <c r="I3529" s="11"/>
    </row>
    <row r="3530" customFormat="false" ht="28" hidden="false" customHeight="true" outlineLevel="0" collapsed="false">
      <c r="A3530" s="11" t="s">
        <v>245</v>
      </c>
      <c r="B3530" s="11" t="s">
        <v>245</v>
      </c>
      <c r="C3530" s="11" t="s">
        <v>245</v>
      </c>
      <c r="D3530" s="11" t="s">
        <v>245</v>
      </c>
      <c r="E3530" s="11" t="s">
        <v>951</v>
      </c>
      <c r="F3530" s="11" t="s">
        <v>951</v>
      </c>
      <c r="G3530" s="11" t="s">
        <v>951</v>
      </c>
      <c r="H3530" s="11"/>
      <c r="I3530" s="11"/>
    </row>
    <row r="3531" customFormat="false" ht="28" hidden="false" customHeight="true" outlineLevel="0" collapsed="false">
      <c r="A3531" s="11" t="s">
        <v>243</v>
      </c>
      <c r="B3531" s="11" t="s">
        <v>243</v>
      </c>
      <c r="C3531" s="11" t="s">
        <v>243</v>
      </c>
      <c r="D3531" s="11" t="s">
        <v>243</v>
      </c>
      <c r="E3531" s="11" t="s">
        <v>1337</v>
      </c>
      <c r="F3531" s="11" t="s">
        <v>1337</v>
      </c>
      <c r="G3531" s="11" t="s">
        <v>1337</v>
      </c>
      <c r="H3531" s="11"/>
      <c r="I3531" s="11"/>
    </row>
    <row r="3532" customFormat="false" ht="28" hidden="false" customHeight="true" outlineLevel="0" collapsed="false">
      <c r="A3532" s="11" t="s">
        <v>610</v>
      </c>
      <c r="B3532" s="11" t="s">
        <v>610</v>
      </c>
      <c r="C3532" s="11" t="s">
        <v>610</v>
      </c>
      <c r="D3532" s="11" t="s">
        <v>610</v>
      </c>
      <c r="E3532" s="11" t="s">
        <v>1338</v>
      </c>
      <c r="F3532" s="11" t="s">
        <v>1338</v>
      </c>
      <c r="G3532" s="11" t="s">
        <v>1338</v>
      </c>
      <c r="H3532" s="11"/>
      <c r="I3532" s="11"/>
    </row>
    <row r="3533" customFormat="false" ht="27" hidden="false" customHeight="true" outlineLevel="0" collapsed="false">
      <c r="A3533" s="1"/>
      <c r="B3533" s="1"/>
      <c r="C3533" s="1"/>
      <c r="D3533" s="1"/>
      <c r="E3533" s="1"/>
      <c r="F3533" s="1"/>
      <c r="G3533" s="1"/>
      <c r="H3533" s="1"/>
      <c r="I3533" s="1"/>
    </row>
    <row r="3534" customFormat="false" ht="31" hidden="false" customHeight="true" outlineLevel="0" collapsed="false">
      <c r="A3534" s="10" t="s">
        <v>250</v>
      </c>
      <c r="B3534" s="10" t="s">
        <v>250</v>
      </c>
      <c r="C3534" s="10" t="s">
        <v>250</v>
      </c>
      <c r="D3534" s="10" t="s">
        <v>250</v>
      </c>
      <c r="E3534" s="10" t="s">
        <v>250</v>
      </c>
      <c r="F3534" s="10" t="s">
        <v>250</v>
      </c>
      <c r="G3534" s="10" t="s">
        <v>250</v>
      </c>
      <c r="H3534" s="10" t="s">
        <v>250</v>
      </c>
      <c r="I3534" s="3" t="str">
        <f aca="false">HYPERLINK("#'Главная'!A48","На главную")</f>
        <v>На главную</v>
      </c>
    </row>
    <row r="3535" customFormat="false" ht="34" hidden="false" customHeight="true" outlineLevel="0" collapsed="false">
      <c r="A3535" s="12" t="s">
        <v>251</v>
      </c>
      <c r="B3535" s="12" t="s">
        <v>251</v>
      </c>
      <c r="C3535" s="12" t="s">
        <v>251</v>
      </c>
      <c r="D3535" s="12" t="s">
        <v>252</v>
      </c>
      <c r="E3535" s="12" t="s">
        <v>252</v>
      </c>
      <c r="F3535" s="12" t="s">
        <v>252</v>
      </c>
      <c r="G3535" s="12" t="s">
        <v>253</v>
      </c>
      <c r="H3535" s="12" t="s">
        <v>254</v>
      </c>
      <c r="I3535" s="12" t="s">
        <v>254</v>
      </c>
    </row>
    <row r="3536" customFormat="false" ht="53" hidden="false" customHeight="true" outlineLevel="0" collapsed="false">
      <c r="A3536" s="1" t="s">
        <v>255</v>
      </c>
      <c r="B3536" s="1" t="s">
        <v>255</v>
      </c>
      <c r="C3536" s="1" t="s">
        <v>255</v>
      </c>
      <c r="D3536" s="1" t="s">
        <v>256</v>
      </c>
      <c r="E3536" s="1" t="s">
        <v>256</v>
      </c>
      <c r="F3536" s="1" t="s">
        <v>256</v>
      </c>
      <c r="G3536" s="1" t="s">
        <v>1339</v>
      </c>
      <c r="H3536" s="1" t="s">
        <v>206</v>
      </c>
      <c r="I3536" s="1" t="s">
        <v>206</v>
      </c>
    </row>
    <row r="3537" customFormat="false" ht="53" hidden="false" customHeight="true" outlineLevel="0" collapsed="false">
      <c r="A3537" s="1" t="s">
        <v>255</v>
      </c>
      <c r="B3537" s="1" t="s">
        <v>255</v>
      </c>
      <c r="C3537" s="1" t="s">
        <v>255</v>
      </c>
      <c r="D3537" s="1" t="s">
        <v>258</v>
      </c>
      <c r="E3537" s="1" t="s">
        <v>258</v>
      </c>
      <c r="F3537" s="1" t="s">
        <v>258</v>
      </c>
      <c r="G3537" s="1" t="s">
        <v>1340</v>
      </c>
      <c r="H3537" s="1" t="s">
        <v>206</v>
      </c>
      <c r="I3537" s="1" t="s">
        <v>206</v>
      </c>
    </row>
    <row r="3538" customFormat="false" ht="53" hidden="false" customHeight="true" outlineLevel="0" collapsed="false">
      <c r="A3538" s="1" t="s">
        <v>255</v>
      </c>
      <c r="B3538" s="1" t="s">
        <v>255</v>
      </c>
      <c r="C3538" s="1" t="s">
        <v>255</v>
      </c>
      <c r="D3538" s="1" t="s">
        <v>260</v>
      </c>
      <c r="E3538" s="1" t="s">
        <v>260</v>
      </c>
      <c r="F3538" s="1" t="s">
        <v>260</v>
      </c>
      <c r="G3538" s="1" t="s">
        <v>1341</v>
      </c>
      <c r="H3538" s="1" t="s">
        <v>206</v>
      </c>
      <c r="I3538" s="1" t="s">
        <v>206</v>
      </c>
    </row>
    <row r="3539" customFormat="false" ht="53" hidden="false" customHeight="true" outlineLevel="0" collapsed="false">
      <c r="A3539" s="1" t="s">
        <v>262</v>
      </c>
      <c r="B3539" s="1" t="s">
        <v>262</v>
      </c>
      <c r="C3539" s="1" t="s">
        <v>262</v>
      </c>
      <c r="D3539" s="1" t="s">
        <v>256</v>
      </c>
      <c r="E3539" s="1" t="s">
        <v>256</v>
      </c>
      <c r="F3539" s="1" t="s">
        <v>256</v>
      </c>
      <c r="G3539" s="1" t="s">
        <v>1342</v>
      </c>
      <c r="H3539" s="1" t="s">
        <v>206</v>
      </c>
      <c r="I3539" s="1" t="s">
        <v>206</v>
      </c>
    </row>
    <row r="3540" customFormat="false" ht="53" hidden="false" customHeight="true" outlineLevel="0" collapsed="false">
      <c r="A3540" s="1" t="s">
        <v>262</v>
      </c>
      <c r="B3540" s="1" t="s">
        <v>262</v>
      </c>
      <c r="C3540" s="1" t="s">
        <v>262</v>
      </c>
      <c r="D3540" s="1" t="s">
        <v>258</v>
      </c>
      <c r="E3540" s="1" t="s">
        <v>258</v>
      </c>
      <c r="F3540" s="1" t="s">
        <v>258</v>
      </c>
      <c r="G3540" s="1" t="s">
        <v>1343</v>
      </c>
      <c r="H3540" s="1" t="s">
        <v>206</v>
      </c>
      <c r="I3540" s="1" t="s">
        <v>206</v>
      </c>
    </row>
    <row r="3541" customFormat="false" ht="53" hidden="false" customHeight="true" outlineLevel="0" collapsed="false">
      <c r="A3541" s="1" t="s">
        <v>262</v>
      </c>
      <c r="B3541" s="1" t="s">
        <v>262</v>
      </c>
      <c r="C3541" s="1" t="s">
        <v>262</v>
      </c>
      <c r="D3541" s="1" t="s">
        <v>260</v>
      </c>
      <c r="E3541" s="1" t="s">
        <v>260</v>
      </c>
      <c r="F3541" s="1" t="s">
        <v>260</v>
      </c>
      <c r="G3541" s="1" t="s">
        <v>316</v>
      </c>
      <c r="H3541" s="1" t="s">
        <v>206</v>
      </c>
      <c r="I3541" s="1" t="s">
        <v>206</v>
      </c>
    </row>
    <row r="3542" customFormat="false" ht="53" hidden="false" customHeight="true" outlineLevel="0" collapsed="false">
      <c r="A3542" s="1" t="s">
        <v>266</v>
      </c>
      <c r="B3542" s="1" t="s">
        <v>266</v>
      </c>
      <c r="C3542" s="1" t="s">
        <v>266</v>
      </c>
      <c r="D3542" s="1" t="s">
        <v>256</v>
      </c>
      <c r="E3542" s="1" t="s">
        <v>256</v>
      </c>
      <c r="F3542" s="1" t="s">
        <v>256</v>
      </c>
      <c r="G3542" s="1" t="s">
        <v>1344</v>
      </c>
      <c r="H3542" s="1" t="s">
        <v>206</v>
      </c>
      <c r="I3542" s="1" t="s">
        <v>206</v>
      </c>
    </row>
    <row r="3543" customFormat="false" ht="53" hidden="false" customHeight="true" outlineLevel="0" collapsed="false">
      <c r="A3543" s="1" t="s">
        <v>266</v>
      </c>
      <c r="B3543" s="1" t="s">
        <v>266</v>
      </c>
      <c r="C3543" s="1" t="s">
        <v>266</v>
      </c>
      <c r="D3543" s="1" t="s">
        <v>258</v>
      </c>
      <c r="E3543" s="1" t="s">
        <v>258</v>
      </c>
      <c r="F3543" s="1" t="s">
        <v>258</v>
      </c>
      <c r="G3543" s="1" t="s">
        <v>1345</v>
      </c>
      <c r="H3543" s="1" t="s">
        <v>206</v>
      </c>
      <c r="I3543" s="1" t="s">
        <v>206</v>
      </c>
    </row>
    <row r="3544" customFormat="false" ht="53" hidden="false" customHeight="true" outlineLevel="0" collapsed="false">
      <c r="A3544" s="1" t="s">
        <v>266</v>
      </c>
      <c r="B3544" s="1" t="s">
        <v>266</v>
      </c>
      <c r="C3544" s="1" t="s">
        <v>266</v>
      </c>
      <c r="D3544" s="1" t="s">
        <v>260</v>
      </c>
      <c r="E3544" s="1" t="s">
        <v>260</v>
      </c>
      <c r="F3544" s="1" t="s">
        <v>260</v>
      </c>
      <c r="G3544" s="1" t="s">
        <v>319</v>
      </c>
      <c r="H3544" s="1" t="s">
        <v>206</v>
      </c>
      <c r="I3544" s="1" t="s">
        <v>206</v>
      </c>
    </row>
    <row r="3545" customFormat="false" ht="53" hidden="false" customHeight="true" outlineLevel="0" collapsed="false">
      <c r="A3545" s="1" t="s">
        <v>270</v>
      </c>
      <c r="B3545" s="1" t="s">
        <v>270</v>
      </c>
      <c r="C3545" s="1" t="s">
        <v>270</v>
      </c>
      <c r="D3545" s="1" t="s">
        <v>256</v>
      </c>
      <c r="E3545" s="1" t="s">
        <v>256</v>
      </c>
      <c r="F3545" s="1" t="s">
        <v>256</v>
      </c>
      <c r="G3545" s="1" t="s">
        <v>1346</v>
      </c>
      <c r="H3545" s="1" t="s">
        <v>206</v>
      </c>
      <c r="I3545" s="1" t="s">
        <v>206</v>
      </c>
    </row>
    <row r="3546" customFormat="false" ht="53" hidden="false" customHeight="true" outlineLevel="0" collapsed="false">
      <c r="A3546" s="1" t="s">
        <v>270</v>
      </c>
      <c r="B3546" s="1" t="s">
        <v>270</v>
      </c>
      <c r="C3546" s="1" t="s">
        <v>270</v>
      </c>
      <c r="D3546" s="1" t="s">
        <v>258</v>
      </c>
      <c r="E3546" s="1" t="s">
        <v>258</v>
      </c>
      <c r="F3546" s="1" t="s">
        <v>258</v>
      </c>
      <c r="G3546" s="1" t="s">
        <v>1347</v>
      </c>
      <c r="H3546" s="1" t="s">
        <v>206</v>
      </c>
      <c r="I3546" s="1" t="s">
        <v>206</v>
      </c>
    </row>
    <row r="3547" customFormat="false" ht="53" hidden="false" customHeight="true" outlineLevel="0" collapsed="false">
      <c r="A3547" s="1" t="s">
        <v>270</v>
      </c>
      <c r="B3547" s="1" t="s">
        <v>270</v>
      </c>
      <c r="C3547" s="1" t="s">
        <v>270</v>
      </c>
      <c r="D3547" s="1" t="s">
        <v>260</v>
      </c>
      <c r="E3547" s="1" t="s">
        <v>260</v>
      </c>
      <c r="F3547" s="1" t="s">
        <v>260</v>
      </c>
      <c r="G3547" s="1" t="s">
        <v>322</v>
      </c>
      <c r="H3547" s="1" t="s">
        <v>206</v>
      </c>
      <c r="I3547" s="1" t="s">
        <v>206</v>
      </c>
    </row>
    <row r="3548" customFormat="false" ht="53" hidden="false" customHeight="true" outlineLevel="0" collapsed="false">
      <c r="A3548" s="1" t="s">
        <v>290</v>
      </c>
      <c r="B3548" s="1" t="s">
        <v>290</v>
      </c>
      <c r="C3548" s="1" t="s">
        <v>290</v>
      </c>
      <c r="D3548" s="1" t="s">
        <v>256</v>
      </c>
      <c r="E3548" s="1" t="s">
        <v>256</v>
      </c>
      <c r="F3548" s="1" t="s">
        <v>256</v>
      </c>
      <c r="G3548" s="1" t="s">
        <v>1348</v>
      </c>
      <c r="H3548" s="1" t="s">
        <v>206</v>
      </c>
      <c r="I3548" s="1" t="s">
        <v>206</v>
      </c>
    </row>
    <row r="3549" customFormat="false" ht="53" hidden="false" customHeight="true" outlineLevel="0" collapsed="false">
      <c r="A3549" s="1" t="s">
        <v>290</v>
      </c>
      <c r="B3549" s="1" t="s">
        <v>290</v>
      </c>
      <c r="C3549" s="1" t="s">
        <v>290</v>
      </c>
      <c r="D3549" s="1" t="s">
        <v>292</v>
      </c>
      <c r="E3549" s="1" t="s">
        <v>292</v>
      </c>
      <c r="F3549" s="1" t="s">
        <v>292</v>
      </c>
      <c r="G3549" s="1" t="s">
        <v>1349</v>
      </c>
      <c r="H3549" s="1" t="s">
        <v>206</v>
      </c>
      <c r="I3549" s="1" t="s">
        <v>206</v>
      </c>
    </row>
    <row r="3550" customFormat="false" ht="53" hidden="false" customHeight="true" outlineLevel="0" collapsed="false">
      <c r="A3550" s="1" t="s">
        <v>290</v>
      </c>
      <c r="B3550" s="1" t="s">
        <v>290</v>
      </c>
      <c r="C3550" s="1" t="s">
        <v>290</v>
      </c>
      <c r="D3550" s="1" t="s">
        <v>294</v>
      </c>
      <c r="E3550" s="1" t="s">
        <v>294</v>
      </c>
      <c r="F3550" s="1" t="s">
        <v>294</v>
      </c>
      <c r="G3550" s="1" t="s">
        <v>337</v>
      </c>
      <c r="H3550" s="1" t="s">
        <v>206</v>
      </c>
      <c r="I3550" s="1" t="s">
        <v>206</v>
      </c>
    </row>
    <row r="3551" customFormat="false" ht="27" hidden="false" customHeight="true" outlineLevel="0" collapsed="false">
      <c r="A3551" s="1"/>
      <c r="B3551" s="1"/>
      <c r="C3551" s="1"/>
      <c r="D3551" s="1"/>
      <c r="E3551" s="1"/>
      <c r="F3551" s="1"/>
      <c r="G3551" s="1"/>
      <c r="H3551" s="1"/>
      <c r="I3551" s="1"/>
    </row>
    <row r="3552" customFormat="false" ht="31" hidden="false" customHeight="true" outlineLevel="0" collapsed="false">
      <c r="A3552" s="10" t="s">
        <v>304</v>
      </c>
      <c r="B3552" s="10" t="s">
        <v>304</v>
      </c>
      <c r="C3552" s="10" t="s">
        <v>304</v>
      </c>
      <c r="D3552" s="10" t="s">
        <v>304</v>
      </c>
      <c r="E3552" s="10" t="s">
        <v>304</v>
      </c>
      <c r="F3552" s="10" t="s">
        <v>304</v>
      </c>
      <c r="G3552" s="10" t="s">
        <v>304</v>
      </c>
      <c r="H3552" s="10" t="s">
        <v>304</v>
      </c>
      <c r="I3552" s="1"/>
    </row>
    <row r="3553" customFormat="false" ht="28" hidden="false" customHeight="true" outlineLevel="0" collapsed="false">
      <c r="A3553" s="4" t="s">
        <v>305</v>
      </c>
      <c r="B3553" s="4" t="s">
        <v>305</v>
      </c>
      <c r="C3553" s="4" t="s">
        <v>305</v>
      </c>
      <c r="D3553" s="4" t="s">
        <v>305</v>
      </c>
      <c r="E3553" s="4" t="s">
        <v>305</v>
      </c>
      <c r="F3553" s="4" t="s">
        <v>305</v>
      </c>
      <c r="G3553" s="4" t="s">
        <v>305</v>
      </c>
      <c r="H3553" s="4" t="s">
        <v>305</v>
      </c>
      <c r="I3553" s="4" t="s">
        <v>305</v>
      </c>
    </row>
    <row r="3554" customFormat="false" ht="27" hidden="false" customHeight="true" outlineLevel="0" collapsed="false">
      <c r="A3554" s="1"/>
      <c r="B3554" s="1"/>
      <c r="C3554" s="1"/>
      <c r="D3554" s="1"/>
      <c r="E3554" s="1"/>
      <c r="F3554" s="1"/>
      <c r="G3554" s="1"/>
      <c r="H3554" s="1"/>
      <c r="I3554" s="1"/>
    </row>
    <row r="3555" customFormat="false" ht="27" hidden="false" customHeight="true" outlineLevel="0" collapsed="false">
      <c r="A3555" s="1"/>
      <c r="B3555" s="1"/>
      <c r="C3555" s="1"/>
      <c r="D3555" s="1"/>
      <c r="E3555" s="1"/>
      <c r="F3555" s="1"/>
      <c r="G3555" s="1"/>
      <c r="H3555" s="1"/>
      <c r="I3555" s="1"/>
    </row>
    <row r="3556" customFormat="false" ht="27" hidden="false" customHeight="true" outlineLevel="0" collapsed="false">
      <c r="A3556" s="1"/>
      <c r="B3556" s="1"/>
      <c r="C3556" s="1"/>
      <c r="D3556" s="1"/>
      <c r="E3556" s="1"/>
      <c r="F3556" s="1"/>
      <c r="G3556" s="1"/>
      <c r="H3556" s="1"/>
      <c r="I3556" s="1"/>
    </row>
    <row r="3557" customFormat="false" ht="35" hidden="false" customHeight="true" outlineLevel="0" collapsed="false">
      <c r="A3557" s="2" t="s">
        <v>1350</v>
      </c>
      <c r="B3557" s="2" t="s">
        <v>1350</v>
      </c>
      <c r="C3557" s="2" t="s">
        <v>1350</v>
      </c>
      <c r="D3557" s="2" t="s">
        <v>1350</v>
      </c>
      <c r="E3557" s="2" t="s">
        <v>1350</v>
      </c>
      <c r="F3557" s="2" t="s">
        <v>1350</v>
      </c>
      <c r="G3557" s="2" t="s">
        <v>1350</v>
      </c>
      <c r="H3557" s="2" t="s">
        <v>1350</v>
      </c>
      <c r="I3557" s="3" t="str">
        <f aca="false">HYPERLINK("#'Главная'!A49","На главную")</f>
        <v>На главную</v>
      </c>
    </row>
    <row r="3558" customFormat="false" ht="28" hidden="false" customHeight="true" outlineLevel="0" collapsed="false">
      <c r="A3558" s="4" t="s">
        <v>206</v>
      </c>
      <c r="B3558" s="4" t="s">
        <v>206</v>
      </c>
      <c r="C3558" s="4" t="s">
        <v>206</v>
      </c>
      <c r="D3558" s="4" t="s">
        <v>206</v>
      </c>
      <c r="E3558" s="4" t="s">
        <v>206</v>
      </c>
      <c r="F3558" s="4" t="s">
        <v>206</v>
      </c>
      <c r="G3558" s="4" t="s">
        <v>206</v>
      </c>
      <c r="H3558" s="4" t="s">
        <v>206</v>
      </c>
      <c r="I3558" s="4" t="s">
        <v>206</v>
      </c>
    </row>
    <row r="3559" customFormat="false" ht="27" hidden="false" customHeight="true" outlineLevel="0" collapsed="false">
      <c r="A3559" s="3" t="str">
        <f aca="false">HYPERLINK("#'Главная'!A49","Список моделей")</f>
        <v>Список моделей</v>
      </c>
      <c r="B3559" s="1"/>
      <c r="C3559" s="3" t="str">
        <f aca="false">HYPERLINK("#'Данные моделей'!A3560","Характеристики")</f>
        <v>Характеристики</v>
      </c>
      <c r="D3559" s="1"/>
      <c r="E3559" s="1"/>
      <c r="F3559" s="3" t="str">
        <f aca="false">HYPERLINK("#'Данные моделей'!A3596","Рабочие точки")</f>
        <v>Рабочие точки</v>
      </c>
      <c r="G3559" s="1"/>
      <c r="H3559" s="3" t="str">
        <f aca="false">HYPERLINK("#'Данные моделей'!A3614","Карты")</f>
        <v>Карты</v>
      </c>
      <c r="I3559" s="1"/>
    </row>
    <row r="3560" customFormat="false" ht="31" hidden="false" customHeight="true" outlineLevel="0" collapsed="false">
      <c r="A3560" s="10" t="s">
        <v>9</v>
      </c>
      <c r="B3560" s="10" t="s">
        <v>9</v>
      </c>
      <c r="C3560" s="10" t="s">
        <v>9</v>
      </c>
      <c r="D3560" s="10" t="s">
        <v>9</v>
      </c>
      <c r="E3560" s="10" t="s">
        <v>9</v>
      </c>
      <c r="F3560" s="10" t="s">
        <v>9</v>
      </c>
      <c r="G3560" s="10" t="s">
        <v>9</v>
      </c>
      <c r="H3560" s="10" t="s">
        <v>9</v>
      </c>
      <c r="I3560" s="1"/>
    </row>
    <row r="3561" customFormat="false" ht="28" hidden="false" customHeight="true" outlineLevel="0" collapsed="false">
      <c r="A3561" s="11" t="s">
        <v>207</v>
      </c>
      <c r="B3561" s="11" t="s">
        <v>207</v>
      </c>
      <c r="C3561" s="11" t="s">
        <v>207</v>
      </c>
      <c r="D3561" s="11" t="s">
        <v>207</v>
      </c>
      <c r="E3561" s="11" t="s">
        <v>1316</v>
      </c>
      <c r="F3561" s="11" t="s">
        <v>1316</v>
      </c>
      <c r="G3561" s="11" t="s">
        <v>1316</v>
      </c>
      <c r="H3561" s="11"/>
      <c r="I3561" s="11"/>
    </row>
    <row r="3562" customFormat="false" ht="28" hidden="false" customHeight="true" outlineLevel="0" collapsed="false">
      <c r="A3562" s="11" t="s">
        <v>8</v>
      </c>
      <c r="B3562" s="11" t="s">
        <v>8</v>
      </c>
      <c r="C3562" s="11" t="s">
        <v>8</v>
      </c>
      <c r="D3562" s="11" t="s">
        <v>8</v>
      </c>
      <c r="E3562" s="11" t="s">
        <v>28</v>
      </c>
      <c r="F3562" s="11" t="s">
        <v>28</v>
      </c>
      <c r="G3562" s="11" t="s">
        <v>28</v>
      </c>
      <c r="H3562" s="11"/>
      <c r="I3562" s="11"/>
    </row>
    <row r="3563" customFormat="false" ht="28" hidden="false" customHeight="true" outlineLevel="0" collapsed="false">
      <c r="A3563" s="11" t="s">
        <v>209</v>
      </c>
      <c r="B3563" s="11" t="s">
        <v>209</v>
      </c>
      <c r="C3563" s="11" t="s">
        <v>209</v>
      </c>
      <c r="D3563" s="11" t="s">
        <v>209</v>
      </c>
      <c r="E3563" s="11" t="s">
        <v>1334</v>
      </c>
      <c r="F3563" s="11" t="s">
        <v>1334</v>
      </c>
      <c r="G3563" s="11" t="s">
        <v>1334</v>
      </c>
      <c r="H3563" s="11"/>
      <c r="I3563" s="11"/>
    </row>
    <row r="3564" customFormat="false" ht="28" hidden="false" customHeight="true" outlineLevel="0" collapsed="false">
      <c r="A3564" s="11" t="s">
        <v>211</v>
      </c>
      <c r="B3564" s="11" t="s">
        <v>211</v>
      </c>
      <c r="C3564" s="11" t="s">
        <v>211</v>
      </c>
      <c r="D3564" s="11" t="s">
        <v>211</v>
      </c>
      <c r="E3564" s="11" t="n">
        <v>557</v>
      </c>
      <c r="F3564" s="11" t="n">
        <v>557</v>
      </c>
      <c r="G3564" s="11" t="n">
        <v>557</v>
      </c>
      <c r="H3564" s="11"/>
      <c r="I3564" s="11"/>
    </row>
    <row r="3565" customFormat="false" ht="38" hidden="false" customHeight="true" outlineLevel="0" collapsed="false">
      <c r="A3565" s="11" t="s">
        <v>8</v>
      </c>
      <c r="B3565" s="11" t="s">
        <v>8</v>
      </c>
      <c r="C3565" s="11" t="s">
        <v>8</v>
      </c>
      <c r="D3565" s="11" t="s">
        <v>8</v>
      </c>
      <c r="E3565" s="11" t="s">
        <v>28</v>
      </c>
      <c r="F3565" s="11" t="s">
        <v>28</v>
      </c>
      <c r="G3565" s="11" t="s">
        <v>28</v>
      </c>
      <c r="H3565" s="11" t="s">
        <v>1351</v>
      </c>
      <c r="I3565" s="11" t="s">
        <v>1351</v>
      </c>
    </row>
    <row r="3566" customFormat="false" ht="38" hidden="false" customHeight="true" outlineLevel="0" collapsed="false">
      <c r="A3566" s="11" t="s">
        <v>212</v>
      </c>
      <c r="B3566" s="11" t="s">
        <v>212</v>
      </c>
      <c r="C3566" s="11" t="s">
        <v>212</v>
      </c>
      <c r="D3566" s="11" t="s">
        <v>212</v>
      </c>
      <c r="E3566" s="11" t="n">
        <v>36</v>
      </c>
      <c r="F3566" s="11" t="n">
        <v>36</v>
      </c>
      <c r="G3566" s="11" t="n">
        <v>36</v>
      </c>
      <c r="H3566" s="11" t="s">
        <v>1351</v>
      </c>
      <c r="I3566" s="11" t="s">
        <v>1351</v>
      </c>
    </row>
    <row r="3567" customFormat="false" ht="38" hidden="false" customHeight="true" outlineLevel="0" collapsed="false">
      <c r="A3567" s="11" t="s">
        <v>213</v>
      </c>
      <c r="B3567" s="11" t="s">
        <v>213</v>
      </c>
      <c r="C3567" s="11" t="s">
        <v>213</v>
      </c>
      <c r="D3567" s="11" t="s">
        <v>213</v>
      </c>
      <c r="E3567" s="11" t="n">
        <v>28</v>
      </c>
      <c r="F3567" s="11" t="n">
        <v>28</v>
      </c>
      <c r="G3567" s="11" t="n">
        <v>28</v>
      </c>
      <c r="H3567" s="11" t="s">
        <v>1351</v>
      </c>
      <c r="I3567" s="11" t="s">
        <v>1351</v>
      </c>
    </row>
    <row r="3568" customFormat="false" ht="38" hidden="false" customHeight="true" outlineLevel="0" collapsed="false">
      <c r="A3568" s="11" t="s">
        <v>214</v>
      </c>
      <c r="B3568" s="11" t="s">
        <v>214</v>
      </c>
      <c r="C3568" s="11" t="s">
        <v>214</v>
      </c>
      <c r="D3568" s="11" t="s">
        <v>214</v>
      </c>
      <c r="E3568" s="11" t="s">
        <v>215</v>
      </c>
      <c r="F3568" s="11" t="s">
        <v>215</v>
      </c>
      <c r="G3568" s="11" t="s">
        <v>215</v>
      </c>
      <c r="H3568" s="11" t="s">
        <v>1351</v>
      </c>
      <c r="I3568" s="11" t="s">
        <v>1351</v>
      </c>
    </row>
    <row r="3569" customFormat="false" ht="38" hidden="false" customHeight="true" outlineLevel="0" collapsed="false">
      <c r="A3569" s="11" t="s">
        <v>216</v>
      </c>
      <c r="B3569" s="11" t="s">
        <v>216</v>
      </c>
      <c r="C3569" s="11" t="s">
        <v>216</v>
      </c>
      <c r="D3569" s="11" t="s">
        <v>216</v>
      </c>
      <c r="E3569" s="11" t="n">
        <v>13.76</v>
      </c>
      <c r="F3569" s="11" t="n">
        <v>13.76</v>
      </c>
      <c r="G3569" s="11" t="n">
        <v>13.76</v>
      </c>
      <c r="H3569" s="11" t="s">
        <v>1351</v>
      </c>
      <c r="I3569" s="11" t="s">
        <v>1351</v>
      </c>
    </row>
    <row r="3570" customFormat="false" ht="38" hidden="false" customHeight="true" outlineLevel="0" collapsed="false">
      <c r="A3570" s="11" t="s">
        <v>217</v>
      </c>
      <c r="B3570" s="11" t="s">
        <v>217</v>
      </c>
      <c r="C3570" s="11" t="s">
        <v>217</v>
      </c>
      <c r="D3570" s="11" t="s">
        <v>217</v>
      </c>
      <c r="E3570" s="11" t="s">
        <v>218</v>
      </c>
      <c r="F3570" s="11" t="s">
        <v>218</v>
      </c>
      <c r="G3570" s="11" t="s">
        <v>218</v>
      </c>
      <c r="H3570" s="11" t="s">
        <v>1351</v>
      </c>
      <c r="I3570" s="11" t="s">
        <v>1351</v>
      </c>
    </row>
    <row r="3571" customFormat="false" ht="38" hidden="false" customHeight="true" outlineLevel="0" collapsed="false">
      <c r="A3571" s="11" t="s">
        <v>219</v>
      </c>
      <c r="B3571" s="11" t="s">
        <v>219</v>
      </c>
      <c r="C3571" s="11" t="s">
        <v>219</v>
      </c>
      <c r="D3571" s="11" t="s">
        <v>219</v>
      </c>
      <c r="E3571" s="11" t="s">
        <v>220</v>
      </c>
      <c r="F3571" s="11" t="s">
        <v>220</v>
      </c>
      <c r="G3571" s="11" t="s">
        <v>220</v>
      </c>
      <c r="H3571" s="11" t="s">
        <v>1351</v>
      </c>
      <c r="I3571" s="11" t="s">
        <v>1351</v>
      </c>
    </row>
    <row r="3572" customFormat="false" ht="38" hidden="false" customHeight="true" outlineLevel="0" collapsed="false">
      <c r="A3572" s="11" t="s">
        <v>221</v>
      </c>
      <c r="B3572" s="11" t="s">
        <v>221</v>
      </c>
      <c r="C3572" s="11" t="s">
        <v>221</v>
      </c>
      <c r="D3572" s="11" t="s">
        <v>221</v>
      </c>
      <c r="E3572" s="11" t="s">
        <v>1334</v>
      </c>
      <c r="F3572" s="11" t="s">
        <v>1334</v>
      </c>
      <c r="G3572" s="11" t="s">
        <v>1334</v>
      </c>
      <c r="H3572" s="11" t="s">
        <v>1351</v>
      </c>
      <c r="I3572" s="11" t="s">
        <v>1351</v>
      </c>
    </row>
    <row r="3573" customFormat="false" ht="38" hidden="false" customHeight="true" outlineLevel="0" collapsed="false">
      <c r="A3573" s="11" t="s">
        <v>222</v>
      </c>
      <c r="B3573" s="11" t="s">
        <v>222</v>
      </c>
      <c r="C3573" s="11" t="s">
        <v>222</v>
      </c>
      <c r="D3573" s="11" t="s">
        <v>222</v>
      </c>
      <c r="E3573" s="11" t="n">
        <v>557</v>
      </c>
      <c r="F3573" s="11" t="n">
        <v>557</v>
      </c>
      <c r="G3573" s="11" t="n">
        <v>557</v>
      </c>
      <c r="H3573" s="11" t="s">
        <v>1351</v>
      </c>
      <c r="I3573" s="11" t="s">
        <v>1351</v>
      </c>
    </row>
    <row r="3574" customFormat="false" ht="38" hidden="false" customHeight="true" outlineLevel="0" collapsed="false">
      <c r="A3574" s="11" t="s">
        <v>223</v>
      </c>
      <c r="B3574" s="11" t="s">
        <v>223</v>
      </c>
      <c r="C3574" s="11" t="s">
        <v>223</v>
      </c>
      <c r="D3574" s="11" t="s">
        <v>223</v>
      </c>
      <c r="E3574" s="11" t="n">
        <v>50.15</v>
      </c>
      <c r="F3574" s="11" t="n">
        <v>50.15</v>
      </c>
      <c r="G3574" s="11" t="n">
        <v>50.15</v>
      </c>
      <c r="H3574" s="11" t="s">
        <v>1351</v>
      </c>
      <c r="I3574" s="11" t="s">
        <v>1351</v>
      </c>
    </row>
    <row r="3575" customFormat="false" ht="38" hidden="false" customHeight="true" outlineLevel="0" collapsed="false">
      <c r="A3575" s="11" t="s">
        <v>224</v>
      </c>
      <c r="B3575" s="11" t="s">
        <v>224</v>
      </c>
      <c r="C3575" s="11" t="s">
        <v>224</v>
      </c>
      <c r="D3575" s="11" t="s">
        <v>224</v>
      </c>
      <c r="E3575" s="11" t="s">
        <v>1335</v>
      </c>
      <c r="F3575" s="11" t="s">
        <v>1335</v>
      </c>
      <c r="G3575" s="11" t="s">
        <v>1335</v>
      </c>
      <c r="H3575" s="11" t="s">
        <v>1351</v>
      </c>
      <c r="I3575" s="11" t="s">
        <v>1351</v>
      </c>
    </row>
    <row r="3576" customFormat="false" ht="38" hidden="false" customHeight="true" outlineLevel="0" collapsed="false">
      <c r="A3576" s="11" t="s">
        <v>226</v>
      </c>
      <c r="B3576" s="11" t="s">
        <v>226</v>
      </c>
      <c r="C3576" s="11" t="s">
        <v>226</v>
      </c>
      <c r="D3576" s="11" t="s">
        <v>226</v>
      </c>
      <c r="E3576" s="11" t="n">
        <v>4.62</v>
      </c>
      <c r="F3576" s="11" t="n">
        <v>4.62</v>
      </c>
      <c r="G3576" s="11" t="n">
        <v>4.62</v>
      </c>
      <c r="H3576" s="11" t="s">
        <v>1351</v>
      </c>
      <c r="I3576" s="11" t="s">
        <v>1351</v>
      </c>
    </row>
    <row r="3577" customFormat="false" ht="38" hidden="false" customHeight="true" outlineLevel="0" collapsed="false">
      <c r="A3577" s="11" t="s">
        <v>227</v>
      </c>
      <c r="B3577" s="11" t="s">
        <v>227</v>
      </c>
      <c r="C3577" s="11" t="s">
        <v>227</v>
      </c>
      <c r="D3577" s="11" t="s">
        <v>227</v>
      </c>
      <c r="E3577" s="11" t="s">
        <v>228</v>
      </c>
      <c r="F3577" s="11" t="s">
        <v>228</v>
      </c>
      <c r="G3577" s="11" t="s">
        <v>228</v>
      </c>
      <c r="H3577" s="11" t="s">
        <v>1351</v>
      </c>
      <c r="I3577" s="11" t="s">
        <v>1351</v>
      </c>
    </row>
    <row r="3578" customFormat="false" ht="38" hidden="false" customHeight="true" outlineLevel="0" collapsed="false">
      <c r="A3578" s="11" t="s">
        <v>229</v>
      </c>
      <c r="B3578" s="11" t="s">
        <v>229</v>
      </c>
      <c r="C3578" s="11" t="s">
        <v>229</v>
      </c>
      <c r="D3578" s="11" t="s">
        <v>229</v>
      </c>
      <c r="E3578" s="11" t="n">
        <v>55</v>
      </c>
      <c r="F3578" s="11" t="n">
        <v>55</v>
      </c>
      <c r="G3578" s="11" t="n">
        <v>55</v>
      </c>
      <c r="H3578" s="11" t="s">
        <v>1351</v>
      </c>
      <c r="I3578" s="11" t="s">
        <v>1351</v>
      </c>
    </row>
    <row r="3579" customFormat="false" ht="38" hidden="false" customHeight="true" outlineLevel="0" collapsed="false">
      <c r="A3579" s="11" t="s">
        <v>230</v>
      </c>
      <c r="B3579" s="11" t="s">
        <v>230</v>
      </c>
      <c r="C3579" s="11" t="s">
        <v>230</v>
      </c>
      <c r="D3579" s="11" t="s">
        <v>230</v>
      </c>
      <c r="E3579" s="11" t="n">
        <v>45.5</v>
      </c>
      <c r="F3579" s="11" t="n">
        <v>45.5</v>
      </c>
      <c r="G3579" s="11" t="n">
        <v>45.5</v>
      </c>
      <c r="H3579" s="11" t="s">
        <v>1351</v>
      </c>
      <c r="I3579" s="11" t="s">
        <v>1351</v>
      </c>
    </row>
    <row r="3580" customFormat="false" ht="38" hidden="false" customHeight="true" outlineLevel="0" collapsed="false">
      <c r="A3580" s="11" t="s">
        <v>231</v>
      </c>
      <c r="B3580" s="11" t="s">
        <v>231</v>
      </c>
      <c r="C3580" s="11" t="s">
        <v>231</v>
      </c>
      <c r="D3580" s="11" t="s">
        <v>231</v>
      </c>
      <c r="E3580" s="11" t="n">
        <v>41</v>
      </c>
      <c r="F3580" s="11" t="n">
        <v>41</v>
      </c>
      <c r="G3580" s="11" t="n">
        <v>41</v>
      </c>
      <c r="H3580" s="11" t="s">
        <v>1351</v>
      </c>
      <c r="I3580" s="11" t="s">
        <v>1351</v>
      </c>
    </row>
    <row r="3581" customFormat="false" ht="38" hidden="false" customHeight="true" outlineLevel="0" collapsed="false">
      <c r="A3581" s="11" t="s">
        <v>232</v>
      </c>
      <c r="B3581" s="11" t="s">
        <v>232</v>
      </c>
      <c r="C3581" s="11" t="s">
        <v>232</v>
      </c>
      <c r="D3581" s="11" t="s">
        <v>232</v>
      </c>
      <c r="E3581" s="11" t="n">
        <v>69</v>
      </c>
      <c r="F3581" s="11" t="n">
        <v>69</v>
      </c>
      <c r="G3581" s="11" t="n">
        <v>69</v>
      </c>
      <c r="H3581" s="11" t="s">
        <v>1351</v>
      </c>
      <c r="I3581" s="11" t="s">
        <v>1351</v>
      </c>
    </row>
    <row r="3582" customFormat="false" ht="38" hidden="false" customHeight="true" outlineLevel="0" collapsed="false">
      <c r="A3582" s="11" t="s">
        <v>233</v>
      </c>
      <c r="B3582" s="11" t="s">
        <v>233</v>
      </c>
      <c r="C3582" s="11" t="s">
        <v>233</v>
      </c>
      <c r="D3582" s="11" t="s">
        <v>233</v>
      </c>
      <c r="E3582" s="11" t="n">
        <v>53.35</v>
      </c>
      <c r="F3582" s="11" t="n">
        <v>53.35</v>
      </c>
      <c r="G3582" s="11" t="n">
        <v>53.35</v>
      </c>
      <c r="H3582" s="11" t="s">
        <v>1351</v>
      </c>
      <c r="I3582" s="11" t="s">
        <v>1351</v>
      </c>
    </row>
    <row r="3583" customFormat="false" ht="38" hidden="false" customHeight="true" outlineLevel="0" collapsed="false">
      <c r="A3583" s="11" t="s">
        <v>234</v>
      </c>
      <c r="B3583" s="11" t="s">
        <v>234</v>
      </c>
      <c r="C3583" s="11" t="s">
        <v>234</v>
      </c>
      <c r="D3583" s="11" t="s">
        <v>234</v>
      </c>
      <c r="E3583" s="11" t="s">
        <v>1053</v>
      </c>
      <c r="F3583" s="11" t="s">
        <v>1053</v>
      </c>
      <c r="G3583" s="11" t="s">
        <v>1053</v>
      </c>
      <c r="H3583" s="11" t="s">
        <v>1351</v>
      </c>
      <c r="I3583" s="11" t="s">
        <v>1351</v>
      </c>
    </row>
    <row r="3584" customFormat="false" ht="38" hidden="false" customHeight="true" outlineLevel="0" collapsed="false">
      <c r="A3584" s="11" t="s">
        <v>236</v>
      </c>
      <c r="B3584" s="11" t="s">
        <v>236</v>
      </c>
      <c r="C3584" s="11" t="s">
        <v>236</v>
      </c>
      <c r="D3584" s="11" t="s">
        <v>236</v>
      </c>
      <c r="E3584" s="11" t="n">
        <v>3.46</v>
      </c>
      <c r="F3584" s="11" t="n">
        <v>3.46</v>
      </c>
      <c r="G3584" s="11" t="n">
        <v>3.46</v>
      </c>
      <c r="H3584" s="11" t="s">
        <v>1351</v>
      </c>
      <c r="I3584" s="11" t="s">
        <v>1351</v>
      </c>
    </row>
    <row r="3585" customFormat="false" ht="38" hidden="false" customHeight="true" outlineLevel="0" collapsed="false">
      <c r="A3585" s="11" t="s">
        <v>237</v>
      </c>
      <c r="B3585" s="11" t="s">
        <v>237</v>
      </c>
      <c r="C3585" s="11" t="s">
        <v>237</v>
      </c>
      <c r="D3585" s="11" t="s">
        <v>237</v>
      </c>
      <c r="E3585" s="11" t="s">
        <v>238</v>
      </c>
      <c r="F3585" s="11" t="s">
        <v>238</v>
      </c>
      <c r="G3585" s="11" t="s">
        <v>238</v>
      </c>
      <c r="H3585" s="11" t="s">
        <v>1351</v>
      </c>
      <c r="I3585" s="11" t="s">
        <v>1351</v>
      </c>
    </row>
    <row r="3586" customFormat="false" ht="38" hidden="false" customHeight="true" outlineLevel="0" collapsed="false">
      <c r="A3586" s="11" t="s">
        <v>239</v>
      </c>
      <c r="B3586" s="11" t="s">
        <v>239</v>
      </c>
      <c r="C3586" s="11" t="s">
        <v>239</v>
      </c>
      <c r="D3586" s="11" t="s">
        <v>239</v>
      </c>
      <c r="E3586" s="11" t="n">
        <v>56</v>
      </c>
      <c r="F3586" s="11" t="n">
        <v>56</v>
      </c>
      <c r="G3586" s="11" t="n">
        <v>56</v>
      </c>
      <c r="H3586" s="11" t="s">
        <v>1351</v>
      </c>
      <c r="I3586" s="11" t="s">
        <v>1351</v>
      </c>
    </row>
    <row r="3587" customFormat="false" ht="38" hidden="false" customHeight="true" outlineLevel="0" collapsed="false">
      <c r="A3587" s="11" t="s">
        <v>240</v>
      </c>
      <c r="B3587" s="11" t="s">
        <v>240</v>
      </c>
      <c r="C3587" s="11" t="s">
        <v>240</v>
      </c>
      <c r="D3587" s="11" t="s">
        <v>240</v>
      </c>
      <c r="E3587" s="11" t="n">
        <v>46.5</v>
      </c>
      <c r="F3587" s="11" t="n">
        <v>46.5</v>
      </c>
      <c r="G3587" s="11" t="n">
        <v>46.5</v>
      </c>
      <c r="H3587" s="11" t="s">
        <v>1351</v>
      </c>
      <c r="I3587" s="11" t="s">
        <v>1351</v>
      </c>
    </row>
    <row r="3588" customFormat="false" ht="38" hidden="false" customHeight="true" outlineLevel="0" collapsed="false">
      <c r="A3588" s="11" t="s">
        <v>241</v>
      </c>
      <c r="B3588" s="11" t="s">
        <v>241</v>
      </c>
      <c r="C3588" s="11" t="s">
        <v>241</v>
      </c>
      <c r="D3588" s="11" t="s">
        <v>241</v>
      </c>
      <c r="E3588" s="11" t="n">
        <v>42</v>
      </c>
      <c r="F3588" s="11" t="n">
        <v>42</v>
      </c>
      <c r="G3588" s="11" t="n">
        <v>42</v>
      </c>
      <c r="H3588" s="11" t="s">
        <v>1351</v>
      </c>
      <c r="I3588" s="11" t="s">
        <v>1351</v>
      </c>
    </row>
    <row r="3589" customFormat="false" ht="38" hidden="false" customHeight="true" outlineLevel="0" collapsed="false">
      <c r="A3589" s="11" t="s">
        <v>242</v>
      </c>
      <c r="B3589" s="11" t="s">
        <v>242</v>
      </c>
      <c r="C3589" s="11" t="s">
        <v>242</v>
      </c>
      <c r="D3589" s="11" t="s">
        <v>242</v>
      </c>
      <c r="E3589" s="11" t="n">
        <v>70</v>
      </c>
      <c r="F3589" s="11" t="n">
        <v>70</v>
      </c>
      <c r="G3589" s="11" t="n">
        <v>70</v>
      </c>
      <c r="H3589" s="11" t="s">
        <v>1351</v>
      </c>
      <c r="I3589" s="11" t="s">
        <v>1351</v>
      </c>
    </row>
    <row r="3590" customFormat="false" ht="38" hidden="false" customHeight="true" outlineLevel="0" collapsed="false">
      <c r="A3590" s="11" t="s">
        <v>244</v>
      </c>
      <c r="B3590" s="11" t="s">
        <v>244</v>
      </c>
      <c r="C3590" s="11" t="s">
        <v>244</v>
      </c>
      <c r="D3590" s="11" t="s">
        <v>244</v>
      </c>
      <c r="E3590" s="11" t="n">
        <v>43</v>
      </c>
      <c r="F3590" s="11" t="n">
        <v>43</v>
      </c>
      <c r="G3590" s="11" t="n">
        <v>43</v>
      </c>
      <c r="H3590" s="11" t="s">
        <v>1351</v>
      </c>
      <c r="I3590" s="11" t="s">
        <v>1351</v>
      </c>
    </row>
    <row r="3591" customFormat="false" ht="38" hidden="false" customHeight="true" outlineLevel="0" collapsed="false">
      <c r="A3591" s="11" t="s">
        <v>245</v>
      </c>
      <c r="B3591" s="11" t="s">
        <v>245</v>
      </c>
      <c r="C3591" s="11" t="s">
        <v>245</v>
      </c>
      <c r="D3591" s="11" t="s">
        <v>245</v>
      </c>
      <c r="E3591" s="11" t="s">
        <v>951</v>
      </c>
      <c r="F3591" s="11" t="s">
        <v>951</v>
      </c>
      <c r="G3591" s="11" t="s">
        <v>951</v>
      </c>
      <c r="H3591" s="11" t="s">
        <v>1351</v>
      </c>
      <c r="I3591" s="11" t="s">
        <v>1351</v>
      </c>
    </row>
    <row r="3592" customFormat="false" ht="38" hidden="false" customHeight="true" outlineLevel="0" collapsed="false">
      <c r="A3592" s="11" t="s">
        <v>243</v>
      </c>
      <c r="B3592" s="11" t="s">
        <v>243</v>
      </c>
      <c r="C3592" s="11" t="s">
        <v>243</v>
      </c>
      <c r="D3592" s="11" t="s">
        <v>243</v>
      </c>
      <c r="E3592" s="11" t="s">
        <v>1352</v>
      </c>
      <c r="F3592" s="11" t="s">
        <v>1352</v>
      </c>
      <c r="G3592" s="11" t="s">
        <v>1352</v>
      </c>
      <c r="H3592" s="11" t="s">
        <v>1351</v>
      </c>
      <c r="I3592" s="11" t="s">
        <v>1351</v>
      </c>
    </row>
    <row r="3593" customFormat="false" ht="38" hidden="false" customHeight="true" outlineLevel="0" collapsed="false">
      <c r="A3593" s="11" t="s">
        <v>610</v>
      </c>
      <c r="B3593" s="11" t="s">
        <v>610</v>
      </c>
      <c r="C3593" s="11" t="s">
        <v>610</v>
      </c>
      <c r="D3593" s="11" t="s">
        <v>610</v>
      </c>
      <c r="E3593" s="11" t="s">
        <v>1353</v>
      </c>
      <c r="F3593" s="11" t="s">
        <v>1353</v>
      </c>
      <c r="G3593" s="11" t="s">
        <v>1353</v>
      </c>
      <c r="H3593" s="11" t="s">
        <v>1351</v>
      </c>
      <c r="I3593" s="11" t="s">
        <v>1351</v>
      </c>
    </row>
    <row r="3594" customFormat="false" ht="28" hidden="false" customHeight="true" outlineLevel="0" collapsed="false">
      <c r="A3594" s="4" t="s">
        <v>1354</v>
      </c>
      <c r="B3594" s="4" t="s">
        <v>1354</v>
      </c>
      <c r="C3594" s="4" t="s">
        <v>1354</v>
      </c>
      <c r="D3594" s="4" t="s">
        <v>1354</v>
      </c>
      <c r="E3594" s="4" t="s">
        <v>1354</v>
      </c>
      <c r="F3594" s="4" t="s">
        <v>1354</v>
      </c>
      <c r="G3594" s="4" t="s">
        <v>1354</v>
      </c>
      <c r="H3594" s="4" t="s">
        <v>1354</v>
      </c>
      <c r="I3594" s="4" t="s">
        <v>1354</v>
      </c>
    </row>
    <row r="3595" customFormat="false" ht="27" hidden="false" customHeight="true" outlineLevel="0" collapsed="false">
      <c r="A3595" s="1"/>
      <c r="B3595" s="1"/>
      <c r="C3595" s="1"/>
      <c r="D3595" s="1"/>
      <c r="E3595" s="1"/>
      <c r="F3595" s="1"/>
      <c r="G3595" s="1"/>
      <c r="H3595" s="1"/>
      <c r="I3595" s="1"/>
    </row>
    <row r="3596" customFormat="false" ht="31" hidden="false" customHeight="true" outlineLevel="0" collapsed="false">
      <c r="A3596" s="10" t="s">
        <v>250</v>
      </c>
      <c r="B3596" s="10" t="s">
        <v>250</v>
      </c>
      <c r="C3596" s="10" t="s">
        <v>250</v>
      </c>
      <c r="D3596" s="10" t="s">
        <v>250</v>
      </c>
      <c r="E3596" s="10" t="s">
        <v>250</v>
      </c>
      <c r="F3596" s="10" t="s">
        <v>250</v>
      </c>
      <c r="G3596" s="10" t="s">
        <v>250</v>
      </c>
      <c r="H3596" s="10" t="s">
        <v>250</v>
      </c>
      <c r="I3596" s="3" t="str">
        <f aca="false">HYPERLINK("#'Главная'!A49","На главную")</f>
        <v>На главную</v>
      </c>
    </row>
    <row r="3597" customFormat="false" ht="34" hidden="false" customHeight="true" outlineLevel="0" collapsed="false">
      <c r="A3597" s="12" t="s">
        <v>251</v>
      </c>
      <c r="B3597" s="12" t="s">
        <v>251</v>
      </c>
      <c r="C3597" s="12" t="s">
        <v>251</v>
      </c>
      <c r="D3597" s="12" t="s">
        <v>252</v>
      </c>
      <c r="E3597" s="12" t="s">
        <v>252</v>
      </c>
      <c r="F3597" s="12" t="s">
        <v>252</v>
      </c>
      <c r="G3597" s="12" t="s">
        <v>253</v>
      </c>
      <c r="H3597" s="12" t="s">
        <v>254</v>
      </c>
      <c r="I3597" s="12" t="s">
        <v>254</v>
      </c>
    </row>
    <row r="3598" customFormat="false" ht="53" hidden="false" customHeight="true" outlineLevel="0" collapsed="false">
      <c r="A3598" s="1" t="s">
        <v>255</v>
      </c>
      <c r="B3598" s="1" t="s">
        <v>255</v>
      </c>
      <c r="C3598" s="1" t="s">
        <v>255</v>
      </c>
      <c r="D3598" s="1" t="s">
        <v>256</v>
      </c>
      <c r="E3598" s="1" t="s">
        <v>256</v>
      </c>
      <c r="F3598" s="1" t="s">
        <v>256</v>
      </c>
      <c r="G3598" s="1" t="s">
        <v>1355</v>
      </c>
      <c r="H3598" s="1" t="s">
        <v>206</v>
      </c>
      <c r="I3598" s="1" t="s">
        <v>206</v>
      </c>
    </row>
    <row r="3599" customFormat="false" ht="53" hidden="false" customHeight="true" outlineLevel="0" collapsed="false">
      <c r="A3599" s="1" t="s">
        <v>255</v>
      </c>
      <c r="B3599" s="1" t="s">
        <v>255</v>
      </c>
      <c r="C3599" s="1" t="s">
        <v>255</v>
      </c>
      <c r="D3599" s="1" t="s">
        <v>258</v>
      </c>
      <c r="E3599" s="1" t="s">
        <v>258</v>
      </c>
      <c r="F3599" s="1" t="s">
        <v>258</v>
      </c>
      <c r="G3599" s="1" t="s">
        <v>1356</v>
      </c>
      <c r="H3599" s="1" t="s">
        <v>206</v>
      </c>
      <c r="I3599" s="1" t="s">
        <v>206</v>
      </c>
    </row>
    <row r="3600" customFormat="false" ht="53" hidden="false" customHeight="true" outlineLevel="0" collapsed="false">
      <c r="A3600" s="1" t="s">
        <v>255</v>
      </c>
      <c r="B3600" s="1" t="s">
        <v>255</v>
      </c>
      <c r="C3600" s="1" t="s">
        <v>255</v>
      </c>
      <c r="D3600" s="1" t="s">
        <v>260</v>
      </c>
      <c r="E3600" s="1" t="s">
        <v>260</v>
      </c>
      <c r="F3600" s="1" t="s">
        <v>260</v>
      </c>
      <c r="G3600" s="1" t="s">
        <v>1357</v>
      </c>
      <c r="H3600" s="1" t="s">
        <v>206</v>
      </c>
      <c r="I3600" s="1" t="s">
        <v>206</v>
      </c>
    </row>
    <row r="3601" customFormat="false" ht="53" hidden="false" customHeight="true" outlineLevel="0" collapsed="false">
      <c r="A3601" s="1" t="s">
        <v>262</v>
      </c>
      <c r="B3601" s="1" t="s">
        <v>262</v>
      </c>
      <c r="C3601" s="1" t="s">
        <v>262</v>
      </c>
      <c r="D3601" s="1" t="s">
        <v>256</v>
      </c>
      <c r="E3601" s="1" t="s">
        <v>256</v>
      </c>
      <c r="F3601" s="1" t="s">
        <v>256</v>
      </c>
      <c r="G3601" s="1" t="s">
        <v>1358</v>
      </c>
      <c r="H3601" s="1" t="s">
        <v>206</v>
      </c>
      <c r="I3601" s="1" t="s">
        <v>206</v>
      </c>
    </row>
    <row r="3602" customFormat="false" ht="53" hidden="false" customHeight="true" outlineLevel="0" collapsed="false">
      <c r="A3602" s="1" t="s">
        <v>262</v>
      </c>
      <c r="B3602" s="1" t="s">
        <v>262</v>
      </c>
      <c r="C3602" s="1" t="s">
        <v>262</v>
      </c>
      <c r="D3602" s="1" t="s">
        <v>258</v>
      </c>
      <c r="E3602" s="1" t="s">
        <v>258</v>
      </c>
      <c r="F3602" s="1" t="s">
        <v>258</v>
      </c>
      <c r="G3602" s="1" t="s">
        <v>1359</v>
      </c>
      <c r="H3602" s="1" t="s">
        <v>206</v>
      </c>
      <c r="I3602" s="1" t="s">
        <v>206</v>
      </c>
    </row>
    <row r="3603" customFormat="false" ht="53" hidden="false" customHeight="true" outlineLevel="0" collapsed="false">
      <c r="A3603" s="1" t="s">
        <v>262</v>
      </c>
      <c r="B3603" s="1" t="s">
        <v>262</v>
      </c>
      <c r="C3603" s="1" t="s">
        <v>262</v>
      </c>
      <c r="D3603" s="1" t="s">
        <v>260</v>
      </c>
      <c r="E3603" s="1" t="s">
        <v>260</v>
      </c>
      <c r="F3603" s="1" t="s">
        <v>260</v>
      </c>
      <c r="G3603" s="1" t="s">
        <v>1360</v>
      </c>
      <c r="H3603" s="1" t="s">
        <v>206</v>
      </c>
      <c r="I3603" s="1" t="s">
        <v>206</v>
      </c>
    </row>
    <row r="3604" customFormat="false" ht="53" hidden="false" customHeight="true" outlineLevel="0" collapsed="false">
      <c r="A3604" s="1" t="s">
        <v>266</v>
      </c>
      <c r="B3604" s="1" t="s">
        <v>266</v>
      </c>
      <c r="C3604" s="1" t="s">
        <v>266</v>
      </c>
      <c r="D3604" s="1" t="s">
        <v>256</v>
      </c>
      <c r="E3604" s="1" t="s">
        <v>256</v>
      </c>
      <c r="F3604" s="1" t="s">
        <v>256</v>
      </c>
      <c r="G3604" s="1" t="s">
        <v>1361</v>
      </c>
      <c r="H3604" s="1" t="s">
        <v>206</v>
      </c>
      <c r="I3604" s="1" t="s">
        <v>206</v>
      </c>
    </row>
    <row r="3605" customFormat="false" ht="53" hidden="false" customHeight="true" outlineLevel="0" collapsed="false">
      <c r="A3605" s="1" t="s">
        <v>266</v>
      </c>
      <c r="B3605" s="1" t="s">
        <v>266</v>
      </c>
      <c r="C3605" s="1" t="s">
        <v>266</v>
      </c>
      <c r="D3605" s="1" t="s">
        <v>258</v>
      </c>
      <c r="E3605" s="1" t="s">
        <v>258</v>
      </c>
      <c r="F3605" s="1" t="s">
        <v>258</v>
      </c>
      <c r="G3605" s="1" t="s">
        <v>1362</v>
      </c>
      <c r="H3605" s="1" t="s">
        <v>206</v>
      </c>
      <c r="I3605" s="1" t="s">
        <v>206</v>
      </c>
    </row>
    <row r="3606" customFormat="false" ht="53" hidden="false" customHeight="true" outlineLevel="0" collapsed="false">
      <c r="A3606" s="1" t="s">
        <v>266</v>
      </c>
      <c r="B3606" s="1" t="s">
        <v>266</v>
      </c>
      <c r="C3606" s="1" t="s">
        <v>266</v>
      </c>
      <c r="D3606" s="1" t="s">
        <v>260</v>
      </c>
      <c r="E3606" s="1" t="s">
        <v>260</v>
      </c>
      <c r="F3606" s="1" t="s">
        <v>260</v>
      </c>
      <c r="G3606" s="1" t="s">
        <v>319</v>
      </c>
      <c r="H3606" s="1" t="s">
        <v>206</v>
      </c>
      <c r="I3606" s="1" t="s">
        <v>206</v>
      </c>
    </row>
    <row r="3607" customFormat="false" ht="53" hidden="false" customHeight="true" outlineLevel="0" collapsed="false">
      <c r="A3607" s="1" t="s">
        <v>270</v>
      </c>
      <c r="B3607" s="1" t="s">
        <v>270</v>
      </c>
      <c r="C3607" s="1" t="s">
        <v>270</v>
      </c>
      <c r="D3607" s="1" t="s">
        <v>256</v>
      </c>
      <c r="E3607" s="1" t="s">
        <v>256</v>
      </c>
      <c r="F3607" s="1" t="s">
        <v>256</v>
      </c>
      <c r="G3607" s="1" t="s">
        <v>1363</v>
      </c>
      <c r="H3607" s="1" t="s">
        <v>206</v>
      </c>
      <c r="I3607" s="1" t="s">
        <v>206</v>
      </c>
    </row>
    <row r="3608" customFormat="false" ht="53" hidden="false" customHeight="true" outlineLevel="0" collapsed="false">
      <c r="A3608" s="1" t="s">
        <v>270</v>
      </c>
      <c r="B3608" s="1" t="s">
        <v>270</v>
      </c>
      <c r="C3608" s="1" t="s">
        <v>270</v>
      </c>
      <c r="D3608" s="1" t="s">
        <v>258</v>
      </c>
      <c r="E3608" s="1" t="s">
        <v>258</v>
      </c>
      <c r="F3608" s="1" t="s">
        <v>258</v>
      </c>
      <c r="G3608" s="1" t="s">
        <v>1364</v>
      </c>
      <c r="H3608" s="1" t="s">
        <v>206</v>
      </c>
      <c r="I3608" s="1" t="s">
        <v>206</v>
      </c>
    </row>
    <row r="3609" customFormat="false" ht="53" hidden="false" customHeight="true" outlineLevel="0" collapsed="false">
      <c r="A3609" s="1" t="s">
        <v>270</v>
      </c>
      <c r="B3609" s="1" t="s">
        <v>270</v>
      </c>
      <c r="C3609" s="1" t="s">
        <v>270</v>
      </c>
      <c r="D3609" s="1" t="s">
        <v>260</v>
      </c>
      <c r="E3609" s="1" t="s">
        <v>260</v>
      </c>
      <c r="F3609" s="1" t="s">
        <v>260</v>
      </c>
      <c r="G3609" s="1" t="s">
        <v>322</v>
      </c>
      <c r="H3609" s="1" t="s">
        <v>206</v>
      </c>
      <c r="I3609" s="1" t="s">
        <v>206</v>
      </c>
    </row>
    <row r="3610" customFormat="false" ht="53" hidden="false" customHeight="true" outlineLevel="0" collapsed="false">
      <c r="A3610" s="1" t="s">
        <v>290</v>
      </c>
      <c r="B3610" s="1" t="s">
        <v>290</v>
      </c>
      <c r="C3610" s="1" t="s">
        <v>290</v>
      </c>
      <c r="D3610" s="1" t="s">
        <v>256</v>
      </c>
      <c r="E3610" s="1" t="s">
        <v>256</v>
      </c>
      <c r="F3610" s="1" t="s">
        <v>256</v>
      </c>
      <c r="G3610" s="1" t="s">
        <v>1365</v>
      </c>
      <c r="H3610" s="1" t="s">
        <v>206</v>
      </c>
      <c r="I3610" s="1" t="s">
        <v>206</v>
      </c>
    </row>
    <row r="3611" customFormat="false" ht="53" hidden="false" customHeight="true" outlineLevel="0" collapsed="false">
      <c r="A3611" s="1" t="s">
        <v>290</v>
      </c>
      <c r="B3611" s="1" t="s">
        <v>290</v>
      </c>
      <c r="C3611" s="1" t="s">
        <v>290</v>
      </c>
      <c r="D3611" s="1" t="s">
        <v>292</v>
      </c>
      <c r="E3611" s="1" t="s">
        <v>292</v>
      </c>
      <c r="F3611" s="1" t="s">
        <v>292</v>
      </c>
      <c r="G3611" s="1" t="s">
        <v>1366</v>
      </c>
      <c r="H3611" s="1" t="s">
        <v>206</v>
      </c>
      <c r="I3611" s="1" t="s">
        <v>206</v>
      </c>
    </row>
    <row r="3612" customFormat="false" ht="53" hidden="false" customHeight="true" outlineLevel="0" collapsed="false">
      <c r="A3612" s="1" t="s">
        <v>290</v>
      </c>
      <c r="B3612" s="1" t="s">
        <v>290</v>
      </c>
      <c r="C3612" s="1" t="s">
        <v>290</v>
      </c>
      <c r="D3612" s="1" t="s">
        <v>294</v>
      </c>
      <c r="E3612" s="1" t="s">
        <v>294</v>
      </c>
      <c r="F3612" s="1" t="s">
        <v>294</v>
      </c>
      <c r="G3612" s="1" t="s">
        <v>1367</v>
      </c>
      <c r="H3612" s="1" t="s">
        <v>206</v>
      </c>
      <c r="I3612" s="1" t="s">
        <v>206</v>
      </c>
    </row>
    <row r="3613" customFormat="false" ht="27" hidden="false" customHeight="true" outlineLevel="0" collapsed="false">
      <c r="A3613" s="1"/>
      <c r="B3613" s="1"/>
      <c r="C3613" s="1"/>
      <c r="D3613" s="1"/>
      <c r="E3613" s="1"/>
      <c r="F3613" s="1"/>
      <c r="G3613" s="1"/>
      <c r="H3613" s="1"/>
      <c r="I3613" s="1"/>
    </row>
    <row r="3614" customFormat="false" ht="31" hidden="false" customHeight="true" outlineLevel="0" collapsed="false">
      <c r="A3614" s="10" t="s">
        <v>304</v>
      </c>
      <c r="B3614" s="10" t="s">
        <v>304</v>
      </c>
      <c r="C3614" s="10" t="s">
        <v>304</v>
      </c>
      <c r="D3614" s="10" t="s">
        <v>304</v>
      </c>
      <c r="E3614" s="10" t="s">
        <v>304</v>
      </c>
      <c r="F3614" s="10" t="s">
        <v>304</v>
      </c>
      <c r="G3614" s="10" t="s">
        <v>304</v>
      </c>
      <c r="H3614" s="10" t="s">
        <v>304</v>
      </c>
      <c r="I3614" s="1"/>
    </row>
    <row r="3615" customFormat="false" ht="28" hidden="false" customHeight="true" outlineLevel="0" collapsed="false">
      <c r="A3615" s="4" t="s">
        <v>305</v>
      </c>
      <c r="B3615" s="4" t="s">
        <v>305</v>
      </c>
      <c r="C3615" s="4" t="s">
        <v>305</v>
      </c>
      <c r="D3615" s="4" t="s">
        <v>305</v>
      </c>
      <c r="E3615" s="4" t="s">
        <v>305</v>
      </c>
      <c r="F3615" s="4" t="s">
        <v>305</v>
      </c>
      <c r="G3615" s="4" t="s">
        <v>305</v>
      </c>
      <c r="H3615" s="4" t="s">
        <v>305</v>
      </c>
      <c r="I3615" s="4" t="s">
        <v>305</v>
      </c>
    </row>
    <row r="3616" customFormat="false" ht="27" hidden="false" customHeight="true" outlineLevel="0" collapsed="false">
      <c r="A3616" s="1"/>
      <c r="B3616" s="1"/>
      <c r="C3616" s="1"/>
      <c r="D3616" s="1"/>
      <c r="E3616" s="1"/>
      <c r="F3616" s="1"/>
      <c r="G3616" s="1"/>
      <c r="H3616" s="1"/>
      <c r="I3616" s="1"/>
    </row>
    <row r="3617" customFormat="false" ht="27" hidden="false" customHeight="true" outlineLevel="0" collapsed="false">
      <c r="A3617" s="1"/>
      <c r="B3617" s="1"/>
      <c r="C3617" s="1"/>
      <c r="D3617" s="1"/>
      <c r="E3617" s="1"/>
      <c r="F3617" s="1"/>
      <c r="G3617" s="1"/>
      <c r="H3617" s="1"/>
      <c r="I3617" s="1"/>
    </row>
    <row r="3618" customFormat="false" ht="27" hidden="false" customHeight="true" outlineLevel="0" collapsed="false">
      <c r="A3618" s="1"/>
      <c r="B3618" s="1"/>
      <c r="C3618" s="1"/>
      <c r="D3618" s="1"/>
      <c r="E3618" s="1"/>
      <c r="F3618" s="1"/>
      <c r="G3618" s="1"/>
      <c r="H3618" s="1"/>
      <c r="I3618" s="1"/>
    </row>
    <row r="3619" customFormat="false" ht="35" hidden="false" customHeight="true" outlineLevel="0" collapsed="false">
      <c r="A3619" s="2" t="s">
        <v>1368</v>
      </c>
      <c r="B3619" s="2" t="s">
        <v>1368</v>
      </c>
      <c r="C3619" s="2" t="s">
        <v>1368</v>
      </c>
      <c r="D3619" s="2" t="s">
        <v>1368</v>
      </c>
      <c r="E3619" s="2" t="s">
        <v>1368</v>
      </c>
      <c r="F3619" s="2" t="s">
        <v>1368</v>
      </c>
      <c r="G3619" s="2" t="s">
        <v>1368</v>
      </c>
      <c r="H3619" s="2" t="s">
        <v>1368</v>
      </c>
      <c r="I3619" s="3" t="str">
        <f aca="false">HYPERLINK("#'Главная'!A50","На главную")</f>
        <v>На главную</v>
      </c>
    </row>
    <row r="3620" customFormat="false" ht="28" hidden="false" customHeight="true" outlineLevel="0" collapsed="false">
      <c r="A3620" s="4" t="s">
        <v>206</v>
      </c>
      <c r="B3620" s="4" t="s">
        <v>206</v>
      </c>
      <c r="C3620" s="4" t="s">
        <v>206</v>
      </c>
      <c r="D3620" s="4" t="s">
        <v>206</v>
      </c>
      <c r="E3620" s="4" t="s">
        <v>206</v>
      </c>
      <c r="F3620" s="4" t="s">
        <v>206</v>
      </c>
      <c r="G3620" s="4" t="s">
        <v>206</v>
      </c>
      <c r="H3620" s="4" t="s">
        <v>206</v>
      </c>
      <c r="I3620" s="4" t="s">
        <v>206</v>
      </c>
    </row>
    <row r="3621" customFormat="false" ht="27" hidden="false" customHeight="true" outlineLevel="0" collapsed="false">
      <c r="A3621" s="3" t="str">
        <f aca="false">HYPERLINK("#'Главная'!A50","Список моделей")</f>
        <v>Список моделей</v>
      </c>
      <c r="B3621" s="1"/>
      <c r="C3621" s="3" t="str">
        <f aca="false">HYPERLINK("#'Данные моделей'!A3622","Характеристики")</f>
        <v>Характеристики</v>
      </c>
      <c r="D3621" s="1"/>
      <c r="E3621" s="1"/>
      <c r="F3621" s="3" t="str">
        <f aca="false">HYPERLINK("#'Данные моделей'!A3657","Рабочие точки")</f>
        <v>Рабочие точки</v>
      </c>
      <c r="G3621" s="1"/>
      <c r="H3621" s="3" t="str">
        <f aca="false">HYPERLINK("#'Данные моделей'!A3675","Карты")</f>
        <v>Карты</v>
      </c>
      <c r="I3621" s="1"/>
    </row>
    <row r="3622" customFormat="false" ht="31" hidden="false" customHeight="true" outlineLevel="0" collapsed="false">
      <c r="A3622" s="10" t="s">
        <v>9</v>
      </c>
      <c r="B3622" s="10" t="s">
        <v>9</v>
      </c>
      <c r="C3622" s="10" t="s">
        <v>9</v>
      </c>
      <c r="D3622" s="10" t="s">
        <v>9</v>
      </c>
      <c r="E3622" s="10" t="s">
        <v>9</v>
      </c>
      <c r="F3622" s="10" t="s">
        <v>9</v>
      </c>
      <c r="G3622" s="10" t="s">
        <v>9</v>
      </c>
      <c r="H3622" s="10" t="s">
        <v>9</v>
      </c>
      <c r="I3622" s="1"/>
    </row>
    <row r="3623" customFormat="false" ht="28" hidden="false" customHeight="true" outlineLevel="0" collapsed="false">
      <c r="A3623" s="11" t="s">
        <v>207</v>
      </c>
      <c r="B3623" s="11" t="s">
        <v>207</v>
      </c>
      <c r="C3623" s="11" t="s">
        <v>207</v>
      </c>
      <c r="D3623" s="11" t="s">
        <v>207</v>
      </c>
      <c r="E3623" s="11" t="s">
        <v>1316</v>
      </c>
      <c r="F3623" s="11" t="s">
        <v>1316</v>
      </c>
      <c r="G3623" s="11" t="s">
        <v>1316</v>
      </c>
      <c r="H3623" s="11"/>
      <c r="I3623" s="11"/>
    </row>
    <row r="3624" customFormat="false" ht="28" hidden="false" customHeight="true" outlineLevel="0" collapsed="false">
      <c r="A3624" s="11" t="s">
        <v>8</v>
      </c>
      <c r="B3624" s="11" t="s">
        <v>8</v>
      </c>
      <c r="C3624" s="11" t="s">
        <v>8</v>
      </c>
      <c r="D3624" s="11" t="s">
        <v>8</v>
      </c>
      <c r="E3624" s="11" t="s">
        <v>28</v>
      </c>
      <c r="F3624" s="11" t="s">
        <v>28</v>
      </c>
      <c r="G3624" s="11" t="s">
        <v>28</v>
      </c>
      <c r="H3624" s="11"/>
      <c r="I3624" s="11"/>
    </row>
    <row r="3625" customFormat="false" ht="28" hidden="false" customHeight="true" outlineLevel="0" collapsed="false">
      <c r="A3625" s="11" t="s">
        <v>209</v>
      </c>
      <c r="B3625" s="11" t="s">
        <v>209</v>
      </c>
      <c r="C3625" s="11" t="s">
        <v>209</v>
      </c>
      <c r="D3625" s="11" t="s">
        <v>209</v>
      </c>
      <c r="E3625" s="11" t="s">
        <v>1369</v>
      </c>
      <c r="F3625" s="11" t="s">
        <v>1369</v>
      </c>
      <c r="G3625" s="11" t="s">
        <v>1369</v>
      </c>
      <c r="H3625" s="11"/>
      <c r="I3625" s="11"/>
    </row>
    <row r="3626" customFormat="false" ht="28" hidden="false" customHeight="true" outlineLevel="0" collapsed="false">
      <c r="A3626" s="11" t="s">
        <v>211</v>
      </c>
      <c r="B3626" s="11" t="s">
        <v>211</v>
      </c>
      <c r="C3626" s="11" t="s">
        <v>211</v>
      </c>
      <c r="D3626" s="11" t="s">
        <v>211</v>
      </c>
      <c r="E3626" s="11" t="n">
        <v>800</v>
      </c>
      <c r="F3626" s="11" t="n">
        <v>800</v>
      </c>
      <c r="G3626" s="11" t="n">
        <v>800</v>
      </c>
      <c r="H3626" s="11"/>
      <c r="I3626" s="11"/>
    </row>
    <row r="3627" customFormat="false" ht="28" hidden="false" customHeight="true" outlineLevel="0" collapsed="false">
      <c r="A3627" s="11" t="s">
        <v>8</v>
      </c>
      <c r="B3627" s="11" t="s">
        <v>8</v>
      </c>
      <c r="C3627" s="11" t="s">
        <v>8</v>
      </c>
      <c r="D3627" s="11" t="s">
        <v>8</v>
      </c>
      <c r="E3627" s="11" t="s">
        <v>28</v>
      </c>
      <c r="F3627" s="11" t="s">
        <v>28</v>
      </c>
      <c r="G3627" s="11" t="s">
        <v>28</v>
      </c>
      <c r="H3627" s="11"/>
      <c r="I3627" s="11"/>
    </row>
    <row r="3628" customFormat="false" ht="28" hidden="false" customHeight="true" outlineLevel="0" collapsed="false">
      <c r="A3628" s="11" t="s">
        <v>212</v>
      </c>
      <c r="B3628" s="11" t="s">
        <v>212</v>
      </c>
      <c r="C3628" s="11" t="s">
        <v>212</v>
      </c>
      <c r="D3628" s="11" t="s">
        <v>212</v>
      </c>
      <c r="E3628" s="11" t="n">
        <v>50</v>
      </c>
      <c r="F3628" s="11" t="n">
        <v>50</v>
      </c>
      <c r="G3628" s="11" t="n">
        <v>50</v>
      </c>
      <c r="H3628" s="11"/>
      <c r="I3628" s="11"/>
    </row>
    <row r="3629" customFormat="false" ht="28" hidden="false" customHeight="true" outlineLevel="0" collapsed="false">
      <c r="A3629" s="11" t="s">
        <v>213</v>
      </c>
      <c r="B3629" s="11" t="s">
        <v>213</v>
      </c>
      <c r="C3629" s="11" t="s">
        <v>213</v>
      </c>
      <c r="D3629" s="11" t="s">
        <v>213</v>
      </c>
      <c r="E3629" s="11" t="n">
        <v>81</v>
      </c>
      <c r="F3629" s="11" t="n">
        <v>81</v>
      </c>
      <c r="G3629" s="11" t="n">
        <v>81</v>
      </c>
      <c r="H3629" s="11"/>
      <c r="I3629" s="11"/>
    </row>
    <row r="3630" customFormat="false" ht="28" hidden="false" customHeight="true" outlineLevel="0" collapsed="false">
      <c r="A3630" s="11" t="s">
        <v>214</v>
      </c>
      <c r="B3630" s="11" t="s">
        <v>214</v>
      </c>
      <c r="C3630" s="11" t="s">
        <v>214</v>
      </c>
      <c r="D3630" s="11" t="s">
        <v>214</v>
      </c>
      <c r="E3630" s="11" t="s">
        <v>215</v>
      </c>
      <c r="F3630" s="11" t="s">
        <v>215</v>
      </c>
      <c r="G3630" s="11" t="s">
        <v>215</v>
      </c>
      <c r="H3630" s="11"/>
      <c r="I3630" s="11"/>
    </row>
    <row r="3631" customFormat="false" ht="28" hidden="false" customHeight="true" outlineLevel="0" collapsed="false">
      <c r="A3631" s="11" t="s">
        <v>216</v>
      </c>
      <c r="B3631" s="11" t="s">
        <v>216</v>
      </c>
      <c r="C3631" s="11" t="s">
        <v>216</v>
      </c>
      <c r="D3631" s="11" t="s">
        <v>216</v>
      </c>
      <c r="E3631" s="11" t="n">
        <v>18.92</v>
      </c>
      <c r="F3631" s="11" t="n">
        <v>18.92</v>
      </c>
      <c r="G3631" s="11" t="n">
        <v>18.92</v>
      </c>
      <c r="H3631" s="11"/>
      <c r="I3631" s="11"/>
    </row>
    <row r="3632" customFormat="false" ht="28" hidden="false" customHeight="true" outlineLevel="0" collapsed="false">
      <c r="A3632" s="11" t="s">
        <v>217</v>
      </c>
      <c r="B3632" s="11" t="s">
        <v>217</v>
      </c>
      <c r="C3632" s="11" t="s">
        <v>217</v>
      </c>
      <c r="D3632" s="11" t="s">
        <v>217</v>
      </c>
      <c r="E3632" s="11" t="s">
        <v>218</v>
      </c>
      <c r="F3632" s="11" t="s">
        <v>218</v>
      </c>
      <c r="G3632" s="11" t="s">
        <v>218</v>
      </c>
      <c r="H3632" s="11"/>
      <c r="I3632" s="11"/>
    </row>
    <row r="3633" customFormat="false" ht="28" hidden="false" customHeight="true" outlineLevel="0" collapsed="false">
      <c r="A3633" s="11" t="s">
        <v>219</v>
      </c>
      <c r="B3633" s="11" t="s">
        <v>219</v>
      </c>
      <c r="C3633" s="11" t="s">
        <v>219</v>
      </c>
      <c r="D3633" s="11" t="s">
        <v>219</v>
      </c>
      <c r="E3633" s="11" t="s">
        <v>220</v>
      </c>
      <c r="F3633" s="11" t="s">
        <v>220</v>
      </c>
      <c r="G3633" s="11" t="s">
        <v>220</v>
      </c>
      <c r="H3633" s="11"/>
      <c r="I3633" s="11"/>
    </row>
    <row r="3634" customFormat="false" ht="28" hidden="false" customHeight="true" outlineLevel="0" collapsed="false">
      <c r="A3634" s="11" t="s">
        <v>221</v>
      </c>
      <c r="B3634" s="11" t="s">
        <v>221</v>
      </c>
      <c r="C3634" s="11" t="s">
        <v>221</v>
      </c>
      <c r="D3634" s="11" t="s">
        <v>221</v>
      </c>
      <c r="E3634" s="11" t="s">
        <v>1369</v>
      </c>
      <c r="F3634" s="11" t="s">
        <v>1369</v>
      </c>
      <c r="G3634" s="11" t="s">
        <v>1369</v>
      </c>
      <c r="H3634" s="11"/>
      <c r="I3634" s="11"/>
    </row>
    <row r="3635" customFormat="false" ht="28" hidden="false" customHeight="true" outlineLevel="0" collapsed="false">
      <c r="A3635" s="11" t="s">
        <v>222</v>
      </c>
      <c r="B3635" s="11" t="s">
        <v>222</v>
      </c>
      <c r="C3635" s="11" t="s">
        <v>222</v>
      </c>
      <c r="D3635" s="11" t="s">
        <v>222</v>
      </c>
      <c r="E3635" s="11" t="n">
        <v>800</v>
      </c>
      <c r="F3635" s="11" t="n">
        <v>800</v>
      </c>
      <c r="G3635" s="11" t="n">
        <v>800</v>
      </c>
      <c r="H3635" s="11"/>
      <c r="I3635" s="11"/>
    </row>
    <row r="3636" customFormat="false" ht="28" hidden="false" customHeight="true" outlineLevel="0" collapsed="false">
      <c r="A3636" s="11" t="s">
        <v>223</v>
      </c>
      <c r="B3636" s="11" t="s">
        <v>223</v>
      </c>
      <c r="C3636" s="11" t="s">
        <v>223</v>
      </c>
      <c r="D3636" s="11" t="s">
        <v>223</v>
      </c>
      <c r="E3636" s="11" t="n">
        <v>90.12</v>
      </c>
      <c r="F3636" s="11" t="n">
        <v>90.12</v>
      </c>
      <c r="G3636" s="11" t="n">
        <v>90.12</v>
      </c>
      <c r="H3636" s="11"/>
      <c r="I3636" s="11"/>
    </row>
    <row r="3637" customFormat="false" ht="28" hidden="false" customHeight="true" outlineLevel="0" collapsed="false">
      <c r="A3637" s="11" t="s">
        <v>224</v>
      </c>
      <c r="B3637" s="11" t="s">
        <v>224</v>
      </c>
      <c r="C3637" s="11" t="s">
        <v>224</v>
      </c>
      <c r="D3637" s="11" t="s">
        <v>224</v>
      </c>
      <c r="E3637" s="11" t="s">
        <v>1370</v>
      </c>
      <c r="F3637" s="11" t="s">
        <v>1370</v>
      </c>
      <c r="G3637" s="11" t="s">
        <v>1370</v>
      </c>
      <c r="H3637" s="11"/>
      <c r="I3637" s="11"/>
    </row>
    <row r="3638" customFormat="false" ht="28" hidden="false" customHeight="true" outlineLevel="0" collapsed="false">
      <c r="A3638" s="11" t="s">
        <v>226</v>
      </c>
      <c r="B3638" s="11" t="s">
        <v>226</v>
      </c>
      <c r="C3638" s="11" t="s">
        <v>226</v>
      </c>
      <c r="D3638" s="11" t="s">
        <v>226</v>
      </c>
      <c r="E3638" s="11" t="n">
        <v>4.59</v>
      </c>
      <c r="F3638" s="11" t="n">
        <v>4.59</v>
      </c>
      <c r="G3638" s="11" t="n">
        <v>4.59</v>
      </c>
      <c r="H3638" s="11"/>
      <c r="I3638" s="11"/>
    </row>
    <row r="3639" customFormat="false" ht="28" hidden="false" customHeight="true" outlineLevel="0" collapsed="false">
      <c r="A3639" s="11" t="s">
        <v>227</v>
      </c>
      <c r="B3639" s="11" t="s">
        <v>227</v>
      </c>
      <c r="C3639" s="11" t="s">
        <v>227</v>
      </c>
      <c r="D3639" s="11" t="s">
        <v>227</v>
      </c>
      <c r="E3639" s="11" t="s">
        <v>228</v>
      </c>
      <c r="F3639" s="11" t="s">
        <v>228</v>
      </c>
      <c r="G3639" s="11" t="s">
        <v>228</v>
      </c>
      <c r="H3639" s="11"/>
      <c r="I3639" s="11"/>
    </row>
    <row r="3640" customFormat="false" ht="28" hidden="false" customHeight="true" outlineLevel="0" collapsed="false">
      <c r="A3640" s="11" t="s">
        <v>229</v>
      </c>
      <c r="B3640" s="11" t="s">
        <v>229</v>
      </c>
      <c r="C3640" s="11" t="s">
        <v>229</v>
      </c>
      <c r="D3640" s="11" t="s">
        <v>229</v>
      </c>
      <c r="E3640" s="11" t="n">
        <v>59</v>
      </c>
      <c r="F3640" s="11" t="n">
        <v>59</v>
      </c>
      <c r="G3640" s="11" t="n">
        <v>59</v>
      </c>
      <c r="H3640" s="11"/>
      <c r="I3640" s="11"/>
    </row>
    <row r="3641" customFormat="false" ht="28" hidden="false" customHeight="true" outlineLevel="0" collapsed="false">
      <c r="A3641" s="11" t="s">
        <v>230</v>
      </c>
      <c r="B3641" s="11" t="s">
        <v>230</v>
      </c>
      <c r="C3641" s="11" t="s">
        <v>230</v>
      </c>
      <c r="D3641" s="11" t="s">
        <v>230</v>
      </c>
      <c r="E3641" s="11" t="n">
        <v>49.5</v>
      </c>
      <c r="F3641" s="11" t="n">
        <v>49.5</v>
      </c>
      <c r="G3641" s="11" t="n">
        <v>49.5</v>
      </c>
      <c r="H3641" s="11"/>
      <c r="I3641" s="11"/>
    </row>
    <row r="3642" customFormat="false" ht="28" hidden="false" customHeight="true" outlineLevel="0" collapsed="false">
      <c r="A3642" s="11" t="s">
        <v>231</v>
      </c>
      <c r="B3642" s="11" t="s">
        <v>231</v>
      </c>
      <c r="C3642" s="11" t="s">
        <v>231</v>
      </c>
      <c r="D3642" s="11" t="s">
        <v>231</v>
      </c>
      <c r="E3642" s="11" t="n">
        <v>45</v>
      </c>
      <c r="F3642" s="11" t="n">
        <v>45</v>
      </c>
      <c r="G3642" s="11" t="n">
        <v>45</v>
      </c>
      <c r="H3642" s="11"/>
      <c r="I3642" s="11"/>
    </row>
    <row r="3643" customFormat="false" ht="28" hidden="false" customHeight="true" outlineLevel="0" collapsed="false">
      <c r="A3643" s="11" t="s">
        <v>232</v>
      </c>
      <c r="B3643" s="11" t="s">
        <v>232</v>
      </c>
      <c r="C3643" s="11" t="s">
        <v>232</v>
      </c>
      <c r="D3643" s="11" t="s">
        <v>232</v>
      </c>
      <c r="E3643" s="11" t="n">
        <v>73</v>
      </c>
      <c r="F3643" s="11" t="n">
        <v>73</v>
      </c>
      <c r="G3643" s="11" t="n">
        <v>73</v>
      </c>
      <c r="H3643" s="11"/>
      <c r="I3643" s="11"/>
    </row>
    <row r="3644" customFormat="false" ht="28" hidden="false" customHeight="true" outlineLevel="0" collapsed="false">
      <c r="A3644" s="11" t="s">
        <v>233</v>
      </c>
      <c r="B3644" s="11" t="s">
        <v>233</v>
      </c>
      <c r="C3644" s="11" t="s">
        <v>233</v>
      </c>
      <c r="D3644" s="11" t="s">
        <v>233</v>
      </c>
      <c r="E3644" s="11" t="n">
        <v>63.39</v>
      </c>
      <c r="F3644" s="11" t="n">
        <v>63.39</v>
      </c>
      <c r="G3644" s="11" t="n">
        <v>63.39</v>
      </c>
      <c r="H3644" s="11"/>
      <c r="I3644" s="11"/>
    </row>
    <row r="3645" customFormat="false" ht="28" hidden="false" customHeight="true" outlineLevel="0" collapsed="false">
      <c r="A3645" s="11" t="s">
        <v>234</v>
      </c>
      <c r="B3645" s="11" t="s">
        <v>234</v>
      </c>
      <c r="C3645" s="11" t="s">
        <v>234</v>
      </c>
      <c r="D3645" s="11" t="s">
        <v>234</v>
      </c>
      <c r="E3645" s="11" t="s">
        <v>1371</v>
      </c>
      <c r="F3645" s="11" t="s">
        <v>1371</v>
      </c>
      <c r="G3645" s="11" t="s">
        <v>1371</v>
      </c>
      <c r="H3645" s="11"/>
      <c r="I3645" s="11"/>
    </row>
    <row r="3646" customFormat="false" ht="28" hidden="false" customHeight="true" outlineLevel="0" collapsed="false">
      <c r="A3646" s="11" t="s">
        <v>236</v>
      </c>
      <c r="B3646" s="11" t="s">
        <v>236</v>
      </c>
      <c r="C3646" s="11" t="s">
        <v>236</v>
      </c>
      <c r="D3646" s="11" t="s">
        <v>236</v>
      </c>
      <c r="E3646" s="11" t="n">
        <v>3.45</v>
      </c>
      <c r="F3646" s="11" t="n">
        <v>3.45</v>
      </c>
      <c r="G3646" s="11" t="n">
        <v>3.45</v>
      </c>
      <c r="H3646" s="11"/>
      <c r="I3646" s="11"/>
    </row>
    <row r="3647" customFormat="false" ht="28" hidden="false" customHeight="true" outlineLevel="0" collapsed="false">
      <c r="A3647" s="11" t="s">
        <v>237</v>
      </c>
      <c r="B3647" s="11" t="s">
        <v>237</v>
      </c>
      <c r="C3647" s="11" t="s">
        <v>237</v>
      </c>
      <c r="D3647" s="11" t="s">
        <v>237</v>
      </c>
      <c r="E3647" s="11" t="s">
        <v>238</v>
      </c>
      <c r="F3647" s="11" t="s">
        <v>238</v>
      </c>
      <c r="G3647" s="11" t="s">
        <v>238</v>
      </c>
      <c r="H3647" s="11"/>
      <c r="I3647" s="11"/>
    </row>
    <row r="3648" customFormat="false" ht="28" hidden="false" customHeight="true" outlineLevel="0" collapsed="false">
      <c r="A3648" s="11" t="s">
        <v>239</v>
      </c>
      <c r="B3648" s="11" t="s">
        <v>239</v>
      </c>
      <c r="C3648" s="11" t="s">
        <v>239</v>
      </c>
      <c r="D3648" s="11" t="s">
        <v>239</v>
      </c>
      <c r="E3648" s="11" t="n">
        <v>60</v>
      </c>
      <c r="F3648" s="11" t="n">
        <v>60</v>
      </c>
      <c r="G3648" s="11" t="n">
        <v>60</v>
      </c>
      <c r="H3648" s="11"/>
      <c r="I3648" s="11"/>
    </row>
    <row r="3649" customFormat="false" ht="28" hidden="false" customHeight="true" outlineLevel="0" collapsed="false">
      <c r="A3649" s="11" t="s">
        <v>240</v>
      </c>
      <c r="B3649" s="11" t="s">
        <v>240</v>
      </c>
      <c r="C3649" s="11" t="s">
        <v>240</v>
      </c>
      <c r="D3649" s="11" t="s">
        <v>240</v>
      </c>
      <c r="E3649" s="11" t="n">
        <v>50.5</v>
      </c>
      <c r="F3649" s="11" t="n">
        <v>50.5</v>
      </c>
      <c r="G3649" s="11" t="n">
        <v>50.5</v>
      </c>
      <c r="H3649" s="11"/>
      <c r="I3649" s="11"/>
    </row>
    <row r="3650" customFormat="false" ht="28" hidden="false" customHeight="true" outlineLevel="0" collapsed="false">
      <c r="A3650" s="11" t="s">
        <v>241</v>
      </c>
      <c r="B3650" s="11" t="s">
        <v>241</v>
      </c>
      <c r="C3650" s="11" t="s">
        <v>241</v>
      </c>
      <c r="D3650" s="11" t="s">
        <v>241</v>
      </c>
      <c r="E3650" s="11" t="n">
        <v>46</v>
      </c>
      <c r="F3650" s="11" t="n">
        <v>46</v>
      </c>
      <c r="G3650" s="11" t="n">
        <v>46</v>
      </c>
      <c r="H3650" s="11"/>
      <c r="I3650" s="11"/>
    </row>
    <row r="3651" customFormat="false" ht="28" hidden="false" customHeight="true" outlineLevel="0" collapsed="false">
      <c r="A3651" s="11" t="s">
        <v>242</v>
      </c>
      <c r="B3651" s="11" t="s">
        <v>242</v>
      </c>
      <c r="C3651" s="11" t="s">
        <v>242</v>
      </c>
      <c r="D3651" s="11" t="s">
        <v>242</v>
      </c>
      <c r="E3651" s="11" t="n">
        <v>74</v>
      </c>
      <c r="F3651" s="11" t="n">
        <v>74</v>
      </c>
      <c r="G3651" s="11" t="n">
        <v>74</v>
      </c>
      <c r="H3651" s="11"/>
      <c r="I3651" s="11"/>
    </row>
    <row r="3652" customFormat="false" ht="28" hidden="false" customHeight="true" outlineLevel="0" collapsed="false">
      <c r="A3652" s="11" t="s">
        <v>244</v>
      </c>
      <c r="B3652" s="11" t="s">
        <v>244</v>
      </c>
      <c r="C3652" s="11" t="s">
        <v>244</v>
      </c>
      <c r="D3652" s="11" t="s">
        <v>244</v>
      </c>
      <c r="E3652" s="11" t="n">
        <v>40</v>
      </c>
      <c r="F3652" s="11" t="n">
        <v>40</v>
      </c>
      <c r="G3652" s="11" t="n">
        <v>40</v>
      </c>
      <c r="H3652" s="11"/>
      <c r="I3652" s="11"/>
    </row>
    <row r="3653" customFormat="false" ht="28" hidden="false" customHeight="true" outlineLevel="0" collapsed="false">
      <c r="A3653" s="11" t="s">
        <v>245</v>
      </c>
      <c r="B3653" s="11" t="s">
        <v>245</v>
      </c>
      <c r="C3653" s="11" t="s">
        <v>245</v>
      </c>
      <c r="D3653" s="11" t="s">
        <v>245</v>
      </c>
      <c r="E3653" s="11" t="s">
        <v>951</v>
      </c>
      <c r="F3653" s="11" t="s">
        <v>951</v>
      </c>
      <c r="G3653" s="11" t="s">
        <v>951</v>
      </c>
      <c r="H3653" s="11"/>
      <c r="I3653" s="11"/>
    </row>
    <row r="3654" customFormat="false" ht="28" hidden="false" customHeight="true" outlineLevel="0" collapsed="false">
      <c r="A3654" s="11" t="s">
        <v>243</v>
      </c>
      <c r="B3654" s="11" t="s">
        <v>243</v>
      </c>
      <c r="C3654" s="11" t="s">
        <v>243</v>
      </c>
      <c r="D3654" s="11" t="s">
        <v>243</v>
      </c>
      <c r="E3654" s="11" t="s">
        <v>1372</v>
      </c>
      <c r="F3654" s="11" t="s">
        <v>1372</v>
      </c>
      <c r="G3654" s="11" t="s">
        <v>1372</v>
      </c>
      <c r="H3654" s="11"/>
      <c r="I3654" s="11"/>
    </row>
    <row r="3655" customFormat="false" ht="28" hidden="false" customHeight="true" outlineLevel="0" collapsed="false">
      <c r="A3655" s="11" t="s">
        <v>610</v>
      </c>
      <c r="B3655" s="11" t="s">
        <v>610</v>
      </c>
      <c r="C3655" s="11" t="s">
        <v>610</v>
      </c>
      <c r="D3655" s="11" t="s">
        <v>610</v>
      </c>
      <c r="E3655" s="11" t="s">
        <v>1373</v>
      </c>
      <c r="F3655" s="11" t="s">
        <v>1373</v>
      </c>
      <c r="G3655" s="11" t="s">
        <v>1373</v>
      </c>
      <c r="H3655" s="11"/>
      <c r="I3655" s="11"/>
    </row>
    <row r="3656" customFormat="false" ht="27" hidden="false" customHeight="true" outlineLevel="0" collapsed="false">
      <c r="A3656" s="1"/>
      <c r="B3656" s="1"/>
      <c r="C3656" s="1"/>
      <c r="D3656" s="1"/>
      <c r="E3656" s="1"/>
      <c r="F3656" s="1"/>
      <c r="G3656" s="1"/>
      <c r="H3656" s="1"/>
      <c r="I3656" s="1"/>
    </row>
    <row r="3657" customFormat="false" ht="31" hidden="false" customHeight="true" outlineLevel="0" collapsed="false">
      <c r="A3657" s="10" t="s">
        <v>250</v>
      </c>
      <c r="B3657" s="10" t="s">
        <v>250</v>
      </c>
      <c r="C3657" s="10" t="s">
        <v>250</v>
      </c>
      <c r="D3657" s="10" t="s">
        <v>250</v>
      </c>
      <c r="E3657" s="10" t="s">
        <v>250</v>
      </c>
      <c r="F3657" s="10" t="s">
        <v>250</v>
      </c>
      <c r="G3657" s="10" t="s">
        <v>250</v>
      </c>
      <c r="H3657" s="10" t="s">
        <v>250</v>
      </c>
      <c r="I3657" s="3" t="str">
        <f aca="false">HYPERLINK("#'Главная'!A50","На главную")</f>
        <v>На главную</v>
      </c>
    </row>
    <row r="3658" customFormat="false" ht="34" hidden="false" customHeight="true" outlineLevel="0" collapsed="false">
      <c r="A3658" s="12" t="s">
        <v>251</v>
      </c>
      <c r="B3658" s="12" t="s">
        <v>251</v>
      </c>
      <c r="C3658" s="12" t="s">
        <v>251</v>
      </c>
      <c r="D3658" s="12" t="s">
        <v>252</v>
      </c>
      <c r="E3658" s="12" t="s">
        <v>252</v>
      </c>
      <c r="F3658" s="12" t="s">
        <v>252</v>
      </c>
      <c r="G3658" s="12" t="s">
        <v>253</v>
      </c>
      <c r="H3658" s="12" t="s">
        <v>254</v>
      </c>
      <c r="I3658" s="12" t="s">
        <v>254</v>
      </c>
    </row>
    <row r="3659" customFormat="false" ht="53" hidden="false" customHeight="true" outlineLevel="0" collapsed="false">
      <c r="A3659" s="1" t="s">
        <v>255</v>
      </c>
      <c r="B3659" s="1" t="s">
        <v>255</v>
      </c>
      <c r="C3659" s="1" t="s">
        <v>255</v>
      </c>
      <c r="D3659" s="1" t="s">
        <v>256</v>
      </c>
      <c r="E3659" s="1" t="s">
        <v>256</v>
      </c>
      <c r="F3659" s="1" t="s">
        <v>256</v>
      </c>
      <c r="G3659" s="1" t="s">
        <v>1374</v>
      </c>
      <c r="H3659" s="1" t="s">
        <v>206</v>
      </c>
      <c r="I3659" s="1" t="s">
        <v>206</v>
      </c>
    </row>
    <row r="3660" customFormat="false" ht="53" hidden="false" customHeight="true" outlineLevel="0" collapsed="false">
      <c r="A3660" s="1" t="s">
        <v>255</v>
      </c>
      <c r="B3660" s="1" t="s">
        <v>255</v>
      </c>
      <c r="C3660" s="1" t="s">
        <v>255</v>
      </c>
      <c r="D3660" s="1" t="s">
        <v>258</v>
      </c>
      <c r="E3660" s="1" t="s">
        <v>258</v>
      </c>
      <c r="F3660" s="1" t="s">
        <v>258</v>
      </c>
      <c r="G3660" s="1" t="s">
        <v>1375</v>
      </c>
      <c r="H3660" s="1" t="s">
        <v>206</v>
      </c>
      <c r="I3660" s="1" t="s">
        <v>206</v>
      </c>
    </row>
    <row r="3661" customFormat="false" ht="53" hidden="false" customHeight="true" outlineLevel="0" collapsed="false">
      <c r="A3661" s="1" t="s">
        <v>255</v>
      </c>
      <c r="B3661" s="1" t="s">
        <v>255</v>
      </c>
      <c r="C3661" s="1" t="s">
        <v>255</v>
      </c>
      <c r="D3661" s="1" t="s">
        <v>260</v>
      </c>
      <c r="E3661" s="1" t="s">
        <v>260</v>
      </c>
      <c r="F3661" s="1" t="s">
        <v>260</v>
      </c>
      <c r="G3661" s="1" t="s">
        <v>1376</v>
      </c>
      <c r="H3661" s="1" t="s">
        <v>206</v>
      </c>
      <c r="I3661" s="1" t="s">
        <v>206</v>
      </c>
    </row>
    <row r="3662" customFormat="false" ht="53" hidden="false" customHeight="true" outlineLevel="0" collapsed="false">
      <c r="A3662" s="1" t="s">
        <v>262</v>
      </c>
      <c r="B3662" s="1" t="s">
        <v>262</v>
      </c>
      <c r="C3662" s="1" t="s">
        <v>262</v>
      </c>
      <c r="D3662" s="1" t="s">
        <v>256</v>
      </c>
      <c r="E3662" s="1" t="s">
        <v>256</v>
      </c>
      <c r="F3662" s="1" t="s">
        <v>256</v>
      </c>
      <c r="G3662" s="1" t="s">
        <v>1377</v>
      </c>
      <c r="H3662" s="1" t="s">
        <v>206</v>
      </c>
      <c r="I3662" s="1" t="s">
        <v>206</v>
      </c>
    </row>
    <row r="3663" customFormat="false" ht="53" hidden="false" customHeight="true" outlineLevel="0" collapsed="false">
      <c r="A3663" s="1" t="s">
        <v>262</v>
      </c>
      <c r="B3663" s="1" t="s">
        <v>262</v>
      </c>
      <c r="C3663" s="1" t="s">
        <v>262</v>
      </c>
      <c r="D3663" s="1" t="s">
        <v>258</v>
      </c>
      <c r="E3663" s="1" t="s">
        <v>258</v>
      </c>
      <c r="F3663" s="1" t="s">
        <v>258</v>
      </c>
      <c r="G3663" s="1" t="s">
        <v>1378</v>
      </c>
      <c r="H3663" s="1" t="s">
        <v>206</v>
      </c>
      <c r="I3663" s="1" t="s">
        <v>206</v>
      </c>
    </row>
    <row r="3664" customFormat="false" ht="53" hidden="false" customHeight="true" outlineLevel="0" collapsed="false">
      <c r="A3664" s="1" t="s">
        <v>262</v>
      </c>
      <c r="B3664" s="1" t="s">
        <v>262</v>
      </c>
      <c r="C3664" s="1" t="s">
        <v>262</v>
      </c>
      <c r="D3664" s="1" t="s">
        <v>260</v>
      </c>
      <c r="E3664" s="1" t="s">
        <v>260</v>
      </c>
      <c r="F3664" s="1" t="s">
        <v>260</v>
      </c>
      <c r="G3664" s="1" t="s">
        <v>1379</v>
      </c>
      <c r="H3664" s="1" t="s">
        <v>206</v>
      </c>
      <c r="I3664" s="1" t="s">
        <v>206</v>
      </c>
    </row>
    <row r="3665" customFormat="false" ht="53" hidden="false" customHeight="true" outlineLevel="0" collapsed="false">
      <c r="A3665" s="1" t="s">
        <v>266</v>
      </c>
      <c r="B3665" s="1" t="s">
        <v>266</v>
      </c>
      <c r="C3665" s="1" t="s">
        <v>266</v>
      </c>
      <c r="D3665" s="1" t="s">
        <v>256</v>
      </c>
      <c r="E3665" s="1" t="s">
        <v>256</v>
      </c>
      <c r="F3665" s="1" t="s">
        <v>256</v>
      </c>
      <c r="G3665" s="1" t="s">
        <v>1380</v>
      </c>
      <c r="H3665" s="1" t="s">
        <v>206</v>
      </c>
      <c r="I3665" s="1" t="s">
        <v>206</v>
      </c>
    </row>
    <row r="3666" customFormat="false" ht="53" hidden="false" customHeight="true" outlineLevel="0" collapsed="false">
      <c r="A3666" s="1" t="s">
        <v>266</v>
      </c>
      <c r="B3666" s="1" t="s">
        <v>266</v>
      </c>
      <c r="C3666" s="1" t="s">
        <v>266</v>
      </c>
      <c r="D3666" s="1" t="s">
        <v>258</v>
      </c>
      <c r="E3666" s="1" t="s">
        <v>258</v>
      </c>
      <c r="F3666" s="1" t="s">
        <v>258</v>
      </c>
      <c r="G3666" s="1" t="s">
        <v>1381</v>
      </c>
      <c r="H3666" s="1" t="s">
        <v>206</v>
      </c>
      <c r="I3666" s="1" t="s">
        <v>206</v>
      </c>
    </row>
    <row r="3667" customFormat="false" ht="53" hidden="false" customHeight="true" outlineLevel="0" collapsed="false">
      <c r="A3667" s="1" t="s">
        <v>266</v>
      </c>
      <c r="B3667" s="1" t="s">
        <v>266</v>
      </c>
      <c r="C3667" s="1" t="s">
        <v>266</v>
      </c>
      <c r="D3667" s="1" t="s">
        <v>260</v>
      </c>
      <c r="E3667" s="1" t="s">
        <v>260</v>
      </c>
      <c r="F3667" s="1" t="s">
        <v>260</v>
      </c>
      <c r="G3667" s="1" t="s">
        <v>357</v>
      </c>
      <c r="H3667" s="1" t="s">
        <v>206</v>
      </c>
      <c r="I3667" s="1" t="s">
        <v>206</v>
      </c>
    </row>
    <row r="3668" customFormat="false" ht="53" hidden="false" customHeight="true" outlineLevel="0" collapsed="false">
      <c r="A3668" s="1" t="s">
        <v>270</v>
      </c>
      <c r="B3668" s="1" t="s">
        <v>270</v>
      </c>
      <c r="C3668" s="1" t="s">
        <v>270</v>
      </c>
      <c r="D3668" s="1" t="s">
        <v>256</v>
      </c>
      <c r="E3668" s="1" t="s">
        <v>256</v>
      </c>
      <c r="F3668" s="1" t="s">
        <v>256</v>
      </c>
      <c r="G3668" s="1" t="s">
        <v>1382</v>
      </c>
      <c r="H3668" s="1" t="s">
        <v>206</v>
      </c>
      <c r="I3668" s="1" t="s">
        <v>206</v>
      </c>
    </row>
    <row r="3669" customFormat="false" ht="53" hidden="false" customHeight="true" outlineLevel="0" collapsed="false">
      <c r="A3669" s="1" t="s">
        <v>270</v>
      </c>
      <c r="B3669" s="1" t="s">
        <v>270</v>
      </c>
      <c r="C3669" s="1" t="s">
        <v>270</v>
      </c>
      <c r="D3669" s="1" t="s">
        <v>258</v>
      </c>
      <c r="E3669" s="1" t="s">
        <v>258</v>
      </c>
      <c r="F3669" s="1" t="s">
        <v>258</v>
      </c>
      <c r="G3669" s="1" t="s">
        <v>1383</v>
      </c>
      <c r="H3669" s="1" t="s">
        <v>206</v>
      </c>
      <c r="I3669" s="1" t="s">
        <v>206</v>
      </c>
    </row>
    <row r="3670" customFormat="false" ht="53" hidden="false" customHeight="true" outlineLevel="0" collapsed="false">
      <c r="A3670" s="1" t="s">
        <v>270</v>
      </c>
      <c r="B3670" s="1" t="s">
        <v>270</v>
      </c>
      <c r="C3670" s="1" t="s">
        <v>270</v>
      </c>
      <c r="D3670" s="1" t="s">
        <v>260</v>
      </c>
      <c r="E3670" s="1" t="s">
        <v>260</v>
      </c>
      <c r="F3670" s="1" t="s">
        <v>260</v>
      </c>
      <c r="G3670" s="1" t="s">
        <v>360</v>
      </c>
      <c r="H3670" s="1" t="s">
        <v>206</v>
      </c>
      <c r="I3670" s="1" t="s">
        <v>206</v>
      </c>
    </row>
    <row r="3671" customFormat="false" ht="53" hidden="false" customHeight="true" outlineLevel="0" collapsed="false">
      <c r="A3671" s="1" t="s">
        <v>290</v>
      </c>
      <c r="B3671" s="1" t="s">
        <v>290</v>
      </c>
      <c r="C3671" s="1" t="s">
        <v>290</v>
      </c>
      <c r="D3671" s="1" t="s">
        <v>256</v>
      </c>
      <c r="E3671" s="1" t="s">
        <v>256</v>
      </c>
      <c r="F3671" s="1" t="s">
        <v>256</v>
      </c>
      <c r="G3671" s="1" t="s">
        <v>1384</v>
      </c>
      <c r="H3671" s="1" t="s">
        <v>206</v>
      </c>
      <c r="I3671" s="1" t="s">
        <v>206</v>
      </c>
    </row>
    <row r="3672" customFormat="false" ht="53" hidden="false" customHeight="true" outlineLevel="0" collapsed="false">
      <c r="A3672" s="1" t="s">
        <v>290</v>
      </c>
      <c r="B3672" s="1" t="s">
        <v>290</v>
      </c>
      <c r="C3672" s="1" t="s">
        <v>290</v>
      </c>
      <c r="D3672" s="1" t="s">
        <v>292</v>
      </c>
      <c r="E3672" s="1" t="s">
        <v>292</v>
      </c>
      <c r="F3672" s="1" t="s">
        <v>292</v>
      </c>
      <c r="G3672" s="1" t="s">
        <v>1385</v>
      </c>
      <c r="H3672" s="1" t="s">
        <v>206</v>
      </c>
      <c r="I3672" s="1" t="s">
        <v>206</v>
      </c>
    </row>
    <row r="3673" customFormat="false" ht="53" hidden="false" customHeight="true" outlineLevel="0" collapsed="false">
      <c r="A3673" s="1" t="s">
        <v>290</v>
      </c>
      <c r="B3673" s="1" t="s">
        <v>290</v>
      </c>
      <c r="C3673" s="1" t="s">
        <v>290</v>
      </c>
      <c r="D3673" s="1" t="s">
        <v>294</v>
      </c>
      <c r="E3673" s="1" t="s">
        <v>294</v>
      </c>
      <c r="F3673" s="1" t="s">
        <v>294</v>
      </c>
      <c r="G3673" s="1" t="s">
        <v>1386</v>
      </c>
      <c r="H3673" s="1" t="s">
        <v>206</v>
      </c>
      <c r="I3673" s="1" t="s">
        <v>206</v>
      </c>
    </row>
    <row r="3674" customFormat="false" ht="27" hidden="false" customHeight="true" outlineLevel="0" collapsed="false">
      <c r="A3674" s="1"/>
      <c r="B3674" s="1"/>
      <c r="C3674" s="1"/>
      <c r="D3674" s="1"/>
      <c r="E3674" s="1"/>
      <c r="F3674" s="1"/>
      <c r="G3674" s="1"/>
      <c r="H3674" s="1"/>
      <c r="I3674" s="1"/>
    </row>
    <row r="3675" customFormat="false" ht="31" hidden="false" customHeight="true" outlineLevel="0" collapsed="false">
      <c r="A3675" s="10" t="s">
        <v>304</v>
      </c>
      <c r="B3675" s="10" t="s">
        <v>304</v>
      </c>
      <c r="C3675" s="10" t="s">
        <v>304</v>
      </c>
      <c r="D3675" s="10" t="s">
        <v>304</v>
      </c>
      <c r="E3675" s="10" t="s">
        <v>304</v>
      </c>
      <c r="F3675" s="10" t="s">
        <v>304</v>
      </c>
      <c r="G3675" s="10" t="s">
        <v>304</v>
      </c>
      <c r="H3675" s="10" t="s">
        <v>304</v>
      </c>
      <c r="I3675" s="1"/>
    </row>
    <row r="3676" customFormat="false" ht="28" hidden="false" customHeight="true" outlineLevel="0" collapsed="false">
      <c r="A3676" s="4" t="s">
        <v>305</v>
      </c>
      <c r="B3676" s="4" t="s">
        <v>305</v>
      </c>
      <c r="C3676" s="4" t="s">
        <v>305</v>
      </c>
      <c r="D3676" s="4" t="s">
        <v>305</v>
      </c>
      <c r="E3676" s="4" t="s">
        <v>305</v>
      </c>
      <c r="F3676" s="4" t="s">
        <v>305</v>
      </c>
      <c r="G3676" s="4" t="s">
        <v>305</v>
      </c>
      <c r="H3676" s="4" t="s">
        <v>305</v>
      </c>
      <c r="I3676" s="4" t="s">
        <v>305</v>
      </c>
    </row>
    <row r="3677" customFormat="false" ht="27" hidden="false" customHeight="true" outlineLevel="0" collapsed="false">
      <c r="A3677" s="1"/>
      <c r="B3677" s="1"/>
      <c r="C3677" s="1"/>
      <c r="D3677" s="1"/>
      <c r="E3677" s="1"/>
      <c r="F3677" s="1"/>
      <c r="G3677" s="1"/>
      <c r="H3677" s="1"/>
      <c r="I3677" s="1"/>
    </row>
    <row r="3678" customFormat="false" ht="27" hidden="false" customHeight="true" outlineLevel="0" collapsed="false">
      <c r="A3678" s="1"/>
      <c r="B3678" s="1"/>
      <c r="C3678" s="1"/>
      <c r="D3678" s="1"/>
      <c r="E3678" s="1"/>
      <c r="F3678" s="1"/>
      <c r="G3678" s="1"/>
      <c r="H3678" s="1"/>
      <c r="I3678" s="1"/>
    </row>
    <row r="3679" customFormat="false" ht="27" hidden="false" customHeight="true" outlineLevel="0" collapsed="false">
      <c r="A3679" s="1"/>
      <c r="B3679" s="1"/>
      <c r="C3679" s="1"/>
      <c r="D3679" s="1"/>
      <c r="E3679" s="1"/>
      <c r="F3679" s="1"/>
      <c r="G3679" s="1"/>
      <c r="H3679" s="1"/>
      <c r="I3679" s="1"/>
    </row>
    <row r="3680" customFormat="false" ht="35" hidden="false" customHeight="true" outlineLevel="0" collapsed="false">
      <c r="A3680" s="2" t="s">
        <v>1387</v>
      </c>
      <c r="B3680" s="2" t="s">
        <v>1387</v>
      </c>
      <c r="C3680" s="2" t="s">
        <v>1387</v>
      </c>
      <c r="D3680" s="2" t="s">
        <v>1387</v>
      </c>
      <c r="E3680" s="2" t="s">
        <v>1387</v>
      </c>
      <c r="F3680" s="2" t="s">
        <v>1387</v>
      </c>
      <c r="G3680" s="2" t="s">
        <v>1387</v>
      </c>
      <c r="H3680" s="2" t="s">
        <v>1387</v>
      </c>
      <c r="I3680" s="3" t="str">
        <f aca="false">HYPERLINK("#'Главная'!A51","На главную")</f>
        <v>На главную</v>
      </c>
    </row>
    <row r="3681" customFormat="false" ht="28" hidden="false" customHeight="true" outlineLevel="0" collapsed="false">
      <c r="A3681" s="4" t="s">
        <v>206</v>
      </c>
      <c r="B3681" s="4" t="s">
        <v>206</v>
      </c>
      <c r="C3681" s="4" t="s">
        <v>206</v>
      </c>
      <c r="D3681" s="4" t="s">
        <v>206</v>
      </c>
      <c r="E3681" s="4" t="s">
        <v>206</v>
      </c>
      <c r="F3681" s="4" t="s">
        <v>206</v>
      </c>
      <c r="G3681" s="4" t="s">
        <v>206</v>
      </c>
      <c r="H3681" s="4" t="s">
        <v>206</v>
      </c>
      <c r="I3681" s="4" t="s">
        <v>206</v>
      </c>
    </row>
    <row r="3682" customFormat="false" ht="27" hidden="false" customHeight="true" outlineLevel="0" collapsed="false">
      <c r="A3682" s="3" t="str">
        <f aca="false">HYPERLINK("#'Главная'!A51","Список моделей")</f>
        <v>Список моделей</v>
      </c>
      <c r="B3682" s="1"/>
      <c r="C3682" s="3" t="str">
        <f aca="false">HYPERLINK("#'Данные моделей'!A3683","Характеристики")</f>
        <v>Характеристики</v>
      </c>
      <c r="D3682" s="1"/>
      <c r="E3682" s="1"/>
      <c r="F3682" s="3" t="str">
        <f aca="false">HYPERLINK("#'Данные моделей'!A3718","Рабочие точки")</f>
        <v>Рабочие точки</v>
      </c>
      <c r="G3682" s="1"/>
      <c r="H3682" s="3" t="str">
        <f aca="false">HYPERLINK("#'Данные моделей'!A3736","Карты")</f>
        <v>Карты</v>
      </c>
      <c r="I3682" s="1"/>
    </row>
    <row r="3683" customFormat="false" ht="31" hidden="false" customHeight="true" outlineLevel="0" collapsed="false">
      <c r="A3683" s="10" t="s">
        <v>9</v>
      </c>
      <c r="B3683" s="10" t="s">
        <v>9</v>
      </c>
      <c r="C3683" s="10" t="s">
        <v>9</v>
      </c>
      <c r="D3683" s="10" t="s">
        <v>9</v>
      </c>
      <c r="E3683" s="10" t="s">
        <v>9</v>
      </c>
      <c r="F3683" s="10" t="s">
        <v>9</v>
      </c>
      <c r="G3683" s="10" t="s">
        <v>9</v>
      </c>
      <c r="H3683" s="10" t="s">
        <v>9</v>
      </c>
      <c r="I3683" s="1"/>
    </row>
    <row r="3684" customFormat="false" ht="28" hidden="false" customHeight="true" outlineLevel="0" collapsed="false">
      <c r="A3684" s="11" t="s">
        <v>207</v>
      </c>
      <c r="B3684" s="11" t="s">
        <v>207</v>
      </c>
      <c r="C3684" s="11" t="s">
        <v>207</v>
      </c>
      <c r="D3684" s="11" t="s">
        <v>207</v>
      </c>
      <c r="E3684" s="11" t="s">
        <v>1316</v>
      </c>
      <c r="F3684" s="11" t="s">
        <v>1316</v>
      </c>
      <c r="G3684" s="11" t="s">
        <v>1316</v>
      </c>
      <c r="H3684" s="11"/>
      <c r="I3684" s="11"/>
    </row>
    <row r="3685" customFormat="false" ht="28" hidden="false" customHeight="true" outlineLevel="0" collapsed="false">
      <c r="A3685" s="11" t="s">
        <v>8</v>
      </c>
      <c r="B3685" s="11" t="s">
        <v>8</v>
      </c>
      <c r="C3685" s="11" t="s">
        <v>8</v>
      </c>
      <c r="D3685" s="11" t="s">
        <v>8</v>
      </c>
      <c r="E3685" s="11" t="s">
        <v>28</v>
      </c>
      <c r="F3685" s="11" t="s">
        <v>28</v>
      </c>
      <c r="G3685" s="11" t="s">
        <v>28</v>
      </c>
      <c r="H3685" s="11"/>
      <c r="I3685" s="11"/>
    </row>
    <row r="3686" customFormat="false" ht="28" hidden="false" customHeight="true" outlineLevel="0" collapsed="false">
      <c r="A3686" s="11" t="s">
        <v>209</v>
      </c>
      <c r="B3686" s="11" t="s">
        <v>209</v>
      </c>
      <c r="C3686" s="11" t="s">
        <v>209</v>
      </c>
      <c r="D3686" s="11" t="s">
        <v>209</v>
      </c>
      <c r="E3686" s="11" t="s">
        <v>1388</v>
      </c>
      <c r="F3686" s="11" t="s">
        <v>1388</v>
      </c>
      <c r="G3686" s="11" t="s">
        <v>1388</v>
      </c>
      <c r="H3686" s="11"/>
      <c r="I3686" s="11"/>
    </row>
    <row r="3687" customFormat="false" ht="28" hidden="false" customHeight="true" outlineLevel="0" collapsed="false">
      <c r="A3687" s="11" t="s">
        <v>211</v>
      </c>
      <c r="B3687" s="11" t="s">
        <v>211</v>
      </c>
      <c r="C3687" s="11" t="s">
        <v>211</v>
      </c>
      <c r="D3687" s="11" t="s">
        <v>211</v>
      </c>
      <c r="E3687" s="11" t="n">
        <v>1050</v>
      </c>
      <c r="F3687" s="11" t="n">
        <v>1050</v>
      </c>
      <c r="G3687" s="11" t="n">
        <v>1050</v>
      </c>
      <c r="H3687" s="11"/>
      <c r="I3687" s="11"/>
    </row>
    <row r="3688" customFormat="false" ht="28" hidden="false" customHeight="true" outlineLevel="0" collapsed="false">
      <c r="A3688" s="11" t="s">
        <v>8</v>
      </c>
      <c r="B3688" s="11" t="s">
        <v>8</v>
      </c>
      <c r="C3688" s="11" t="s">
        <v>8</v>
      </c>
      <c r="D3688" s="11" t="s">
        <v>8</v>
      </c>
      <c r="E3688" s="11" t="s">
        <v>28</v>
      </c>
      <c r="F3688" s="11" t="s">
        <v>28</v>
      </c>
      <c r="G3688" s="11" t="s">
        <v>28</v>
      </c>
      <c r="H3688" s="11"/>
      <c r="I3688" s="11"/>
    </row>
    <row r="3689" customFormat="false" ht="28" hidden="false" customHeight="true" outlineLevel="0" collapsed="false">
      <c r="A3689" s="11" t="s">
        <v>212</v>
      </c>
      <c r="B3689" s="11" t="s">
        <v>212</v>
      </c>
      <c r="C3689" s="11" t="s">
        <v>212</v>
      </c>
      <c r="D3689" s="11" t="s">
        <v>212</v>
      </c>
      <c r="E3689" s="11" t="n">
        <v>50</v>
      </c>
      <c r="F3689" s="11" t="n">
        <v>50</v>
      </c>
      <c r="G3689" s="11" t="n">
        <v>50</v>
      </c>
      <c r="H3689" s="11"/>
      <c r="I3689" s="11"/>
    </row>
    <row r="3690" customFormat="false" ht="28" hidden="false" customHeight="true" outlineLevel="0" collapsed="false">
      <c r="A3690" s="11" t="s">
        <v>213</v>
      </c>
      <c r="B3690" s="11" t="s">
        <v>213</v>
      </c>
      <c r="C3690" s="11" t="s">
        <v>213</v>
      </c>
      <c r="D3690" s="11" t="s">
        <v>213</v>
      </c>
      <c r="E3690" s="11" t="n">
        <v>81</v>
      </c>
      <c r="F3690" s="11" t="n">
        <v>81</v>
      </c>
      <c r="G3690" s="11" t="n">
        <v>81</v>
      </c>
      <c r="H3690" s="11"/>
      <c r="I3690" s="11"/>
    </row>
    <row r="3691" customFormat="false" ht="28" hidden="false" customHeight="true" outlineLevel="0" collapsed="false">
      <c r="A3691" s="11" t="s">
        <v>214</v>
      </c>
      <c r="B3691" s="11" t="s">
        <v>214</v>
      </c>
      <c r="C3691" s="11" t="s">
        <v>214</v>
      </c>
      <c r="D3691" s="11" t="s">
        <v>214</v>
      </c>
      <c r="E3691" s="11" t="s">
        <v>215</v>
      </c>
      <c r="F3691" s="11" t="s">
        <v>215</v>
      </c>
      <c r="G3691" s="11" t="s">
        <v>215</v>
      </c>
      <c r="H3691" s="11"/>
      <c r="I3691" s="11"/>
    </row>
    <row r="3692" customFormat="false" ht="28" hidden="false" customHeight="true" outlineLevel="0" collapsed="false">
      <c r="A3692" s="11" t="s">
        <v>216</v>
      </c>
      <c r="B3692" s="11" t="s">
        <v>216</v>
      </c>
      <c r="C3692" s="11" t="s">
        <v>216</v>
      </c>
      <c r="D3692" s="11" t="s">
        <v>216</v>
      </c>
      <c r="E3692" s="11" t="n">
        <v>18.92</v>
      </c>
      <c r="F3692" s="11" t="n">
        <v>18.92</v>
      </c>
      <c r="G3692" s="11" t="n">
        <v>18.92</v>
      </c>
      <c r="H3692" s="11"/>
      <c r="I3692" s="11"/>
    </row>
    <row r="3693" customFormat="false" ht="28" hidden="false" customHeight="true" outlineLevel="0" collapsed="false">
      <c r="A3693" s="11" t="s">
        <v>217</v>
      </c>
      <c r="B3693" s="11" t="s">
        <v>217</v>
      </c>
      <c r="C3693" s="11" t="s">
        <v>217</v>
      </c>
      <c r="D3693" s="11" t="s">
        <v>217</v>
      </c>
      <c r="E3693" s="11" t="s">
        <v>218</v>
      </c>
      <c r="F3693" s="11" t="s">
        <v>218</v>
      </c>
      <c r="G3693" s="11" t="s">
        <v>218</v>
      </c>
      <c r="H3693" s="11"/>
      <c r="I3693" s="11"/>
    </row>
    <row r="3694" customFormat="false" ht="28" hidden="false" customHeight="true" outlineLevel="0" collapsed="false">
      <c r="A3694" s="11" t="s">
        <v>219</v>
      </c>
      <c r="B3694" s="11" t="s">
        <v>219</v>
      </c>
      <c r="C3694" s="11" t="s">
        <v>219</v>
      </c>
      <c r="D3694" s="11" t="s">
        <v>219</v>
      </c>
      <c r="E3694" s="11" t="s">
        <v>220</v>
      </c>
      <c r="F3694" s="11" t="s">
        <v>220</v>
      </c>
      <c r="G3694" s="11" t="s">
        <v>220</v>
      </c>
      <c r="H3694" s="11"/>
      <c r="I3694" s="11"/>
    </row>
    <row r="3695" customFormat="false" ht="28" hidden="false" customHeight="true" outlineLevel="0" collapsed="false">
      <c r="A3695" s="11" t="s">
        <v>221</v>
      </c>
      <c r="B3695" s="11" t="s">
        <v>221</v>
      </c>
      <c r="C3695" s="11" t="s">
        <v>221</v>
      </c>
      <c r="D3695" s="11" t="s">
        <v>221</v>
      </c>
      <c r="E3695" s="11" t="s">
        <v>1388</v>
      </c>
      <c r="F3695" s="11" t="s">
        <v>1388</v>
      </c>
      <c r="G3695" s="11" t="s">
        <v>1388</v>
      </c>
      <c r="H3695" s="11"/>
      <c r="I3695" s="11"/>
    </row>
    <row r="3696" customFormat="false" ht="28" hidden="false" customHeight="true" outlineLevel="0" collapsed="false">
      <c r="A3696" s="11" t="s">
        <v>222</v>
      </c>
      <c r="B3696" s="11" t="s">
        <v>222</v>
      </c>
      <c r="C3696" s="11" t="s">
        <v>222</v>
      </c>
      <c r="D3696" s="11" t="s">
        <v>222</v>
      </c>
      <c r="E3696" s="11" t="n">
        <v>1050</v>
      </c>
      <c r="F3696" s="11" t="n">
        <v>1050</v>
      </c>
      <c r="G3696" s="11" t="n">
        <v>1050</v>
      </c>
      <c r="H3696" s="11"/>
      <c r="I3696" s="11"/>
    </row>
    <row r="3697" customFormat="false" ht="28" hidden="false" customHeight="true" outlineLevel="0" collapsed="false">
      <c r="A3697" s="11" t="s">
        <v>223</v>
      </c>
      <c r="B3697" s="11" t="s">
        <v>223</v>
      </c>
      <c r="C3697" s="11" t="s">
        <v>223</v>
      </c>
      <c r="D3697" s="11" t="s">
        <v>223</v>
      </c>
      <c r="E3697" s="11" t="n">
        <v>120.12</v>
      </c>
      <c r="F3697" s="11" t="n">
        <v>120.12</v>
      </c>
      <c r="G3697" s="11" t="n">
        <v>120.12</v>
      </c>
      <c r="H3697" s="11"/>
      <c r="I3697" s="11"/>
    </row>
    <row r="3698" customFormat="false" ht="28" hidden="false" customHeight="true" outlineLevel="0" collapsed="false">
      <c r="A3698" s="11" t="s">
        <v>224</v>
      </c>
      <c r="B3698" s="11" t="s">
        <v>224</v>
      </c>
      <c r="C3698" s="11" t="s">
        <v>224</v>
      </c>
      <c r="D3698" s="11" t="s">
        <v>224</v>
      </c>
      <c r="E3698" s="11" t="s">
        <v>1370</v>
      </c>
      <c r="F3698" s="11" t="s">
        <v>1370</v>
      </c>
      <c r="G3698" s="11" t="s">
        <v>1370</v>
      </c>
      <c r="H3698" s="11"/>
      <c r="I3698" s="11"/>
    </row>
    <row r="3699" customFormat="false" ht="28" hidden="false" customHeight="true" outlineLevel="0" collapsed="false">
      <c r="A3699" s="11" t="s">
        <v>226</v>
      </c>
      <c r="B3699" s="11" t="s">
        <v>226</v>
      </c>
      <c r="C3699" s="11" t="s">
        <v>226</v>
      </c>
      <c r="D3699" s="11" t="s">
        <v>226</v>
      </c>
      <c r="E3699" s="11" t="n">
        <v>4.59</v>
      </c>
      <c r="F3699" s="11" t="n">
        <v>4.59</v>
      </c>
      <c r="G3699" s="11" t="n">
        <v>4.59</v>
      </c>
      <c r="H3699" s="11"/>
      <c r="I3699" s="11"/>
    </row>
    <row r="3700" customFormat="false" ht="28" hidden="false" customHeight="true" outlineLevel="0" collapsed="false">
      <c r="A3700" s="11" t="s">
        <v>227</v>
      </c>
      <c r="B3700" s="11" t="s">
        <v>227</v>
      </c>
      <c r="C3700" s="11" t="s">
        <v>227</v>
      </c>
      <c r="D3700" s="11" t="s">
        <v>227</v>
      </c>
      <c r="E3700" s="11" t="s">
        <v>228</v>
      </c>
      <c r="F3700" s="11" t="s">
        <v>228</v>
      </c>
      <c r="G3700" s="11" t="s">
        <v>228</v>
      </c>
      <c r="H3700" s="11"/>
      <c r="I3700" s="11"/>
    </row>
    <row r="3701" customFormat="false" ht="28" hidden="false" customHeight="true" outlineLevel="0" collapsed="false">
      <c r="A3701" s="11" t="s">
        <v>229</v>
      </c>
      <c r="B3701" s="11" t="s">
        <v>229</v>
      </c>
      <c r="C3701" s="11" t="s">
        <v>229</v>
      </c>
      <c r="D3701" s="11" t="s">
        <v>229</v>
      </c>
      <c r="E3701" s="11" t="n">
        <v>61</v>
      </c>
      <c r="F3701" s="11" t="n">
        <v>61</v>
      </c>
      <c r="G3701" s="11" t="n">
        <v>61</v>
      </c>
      <c r="H3701" s="11"/>
      <c r="I3701" s="11"/>
    </row>
    <row r="3702" customFormat="false" ht="28" hidden="false" customHeight="true" outlineLevel="0" collapsed="false">
      <c r="A3702" s="11" t="s">
        <v>230</v>
      </c>
      <c r="B3702" s="11" t="s">
        <v>230</v>
      </c>
      <c r="C3702" s="11" t="s">
        <v>230</v>
      </c>
      <c r="D3702" s="11" t="s">
        <v>230</v>
      </c>
      <c r="E3702" s="11" t="n">
        <v>49.5</v>
      </c>
      <c r="F3702" s="11" t="n">
        <v>49.5</v>
      </c>
      <c r="G3702" s="11" t="n">
        <v>49.5</v>
      </c>
      <c r="H3702" s="11"/>
      <c r="I3702" s="11"/>
    </row>
    <row r="3703" customFormat="false" ht="28" hidden="false" customHeight="true" outlineLevel="0" collapsed="false">
      <c r="A3703" s="11" t="s">
        <v>231</v>
      </c>
      <c r="B3703" s="11" t="s">
        <v>231</v>
      </c>
      <c r="C3703" s="11" t="s">
        <v>231</v>
      </c>
      <c r="D3703" s="11" t="s">
        <v>231</v>
      </c>
      <c r="E3703" s="11" t="n">
        <v>45</v>
      </c>
      <c r="F3703" s="11" t="n">
        <v>45</v>
      </c>
      <c r="G3703" s="11" t="n">
        <v>45</v>
      </c>
      <c r="H3703" s="11"/>
      <c r="I3703" s="11"/>
    </row>
    <row r="3704" customFormat="false" ht="28" hidden="false" customHeight="true" outlineLevel="0" collapsed="false">
      <c r="A3704" s="11" t="s">
        <v>232</v>
      </c>
      <c r="B3704" s="11" t="s">
        <v>232</v>
      </c>
      <c r="C3704" s="11" t="s">
        <v>232</v>
      </c>
      <c r="D3704" s="11" t="s">
        <v>232</v>
      </c>
      <c r="E3704" s="11" t="n">
        <v>73</v>
      </c>
      <c r="F3704" s="11" t="n">
        <v>73</v>
      </c>
      <c r="G3704" s="11" t="n">
        <v>73</v>
      </c>
      <c r="H3704" s="11"/>
      <c r="I3704" s="11"/>
    </row>
    <row r="3705" customFormat="false" ht="28" hidden="false" customHeight="true" outlineLevel="0" collapsed="false">
      <c r="A3705" s="11" t="s">
        <v>233</v>
      </c>
      <c r="B3705" s="11" t="s">
        <v>233</v>
      </c>
      <c r="C3705" s="11" t="s">
        <v>233</v>
      </c>
      <c r="D3705" s="11" t="s">
        <v>233</v>
      </c>
      <c r="E3705" s="11" t="n">
        <v>63.39</v>
      </c>
      <c r="F3705" s="11" t="n">
        <v>63.39</v>
      </c>
      <c r="G3705" s="11" t="n">
        <v>63.39</v>
      </c>
      <c r="H3705" s="11"/>
      <c r="I3705" s="11"/>
    </row>
    <row r="3706" customFormat="false" ht="28" hidden="false" customHeight="true" outlineLevel="0" collapsed="false">
      <c r="A3706" s="11" t="s">
        <v>234</v>
      </c>
      <c r="B3706" s="11" t="s">
        <v>234</v>
      </c>
      <c r="C3706" s="11" t="s">
        <v>234</v>
      </c>
      <c r="D3706" s="11" t="s">
        <v>234</v>
      </c>
      <c r="E3706" s="11" t="s">
        <v>1371</v>
      </c>
      <c r="F3706" s="11" t="s">
        <v>1371</v>
      </c>
      <c r="G3706" s="11" t="s">
        <v>1371</v>
      </c>
      <c r="H3706" s="11"/>
      <c r="I3706" s="11"/>
    </row>
    <row r="3707" customFormat="false" ht="28" hidden="false" customHeight="true" outlineLevel="0" collapsed="false">
      <c r="A3707" s="11" t="s">
        <v>236</v>
      </c>
      <c r="B3707" s="11" t="s">
        <v>236</v>
      </c>
      <c r="C3707" s="11" t="s">
        <v>236</v>
      </c>
      <c r="D3707" s="11" t="s">
        <v>236</v>
      </c>
      <c r="E3707" s="11" t="n">
        <v>3.45</v>
      </c>
      <c r="F3707" s="11" t="n">
        <v>3.45</v>
      </c>
      <c r="G3707" s="11" t="n">
        <v>3.45</v>
      </c>
      <c r="H3707" s="11"/>
      <c r="I3707" s="11"/>
    </row>
    <row r="3708" customFormat="false" ht="28" hidden="false" customHeight="true" outlineLevel="0" collapsed="false">
      <c r="A3708" s="11" t="s">
        <v>237</v>
      </c>
      <c r="B3708" s="11" t="s">
        <v>237</v>
      </c>
      <c r="C3708" s="11" t="s">
        <v>237</v>
      </c>
      <c r="D3708" s="11" t="s">
        <v>237</v>
      </c>
      <c r="E3708" s="11" t="s">
        <v>238</v>
      </c>
      <c r="F3708" s="11" t="s">
        <v>238</v>
      </c>
      <c r="G3708" s="11" t="s">
        <v>238</v>
      </c>
      <c r="H3708" s="11"/>
      <c r="I3708" s="11"/>
    </row>
    <row r="3709" customFormat="false" ht="28" hidden="false" customHeight="true" outlineLevel="0" collapsed="false">
      <c r="A3709" s="11" t="s">
        <v>239</v>
      </c>
      <c r="B3709" s="11" t="s">
        <v>239</v>
      </c>
      <c r="C3709" s="11" t="s">
        <v>239</v>
      </c>
      <c r="D3709" s="11" t="s">
        <v>239</v>
      </c>
      <c r="E3709" s="11" t="n">
        <v>62</v>
      </c>
      <c r="F3709" s="11" t="n">
        <v>62</v>
      </c>
      <c r="G3709" s="11" t="n">
        <v>62</v>
      </c>
      <c r="H3709" s="11"/>
      <c r="I3709" s="11"/>
    </row>
    <row r="3710" customFormat="false" ht="28" hidden="false" customHeight="true" outlineLevel="0" collapsed="false">
      <c r="A3710" s="11" t="s">
        <v>240</v>
      </c>
      <c r="B3710" s="11" t="s">
        <v>240</v>
      </c>
      <c r="C3710" s="11" t="s">
        <v>240</v>
      </c>
      <c r="D3710" s="11" t="s">
        <v>240</v>
      </c>
      <c r="E3710" s="11" t="n">
        <v>50.5</v>
      </c>
      <c r="F3710" s="11" t="n">
        <v>50.5</v>
      </c>
      <c r="G3710" s="11" t="n">
        <v>50.5</v>
      </c>
      <c r="H3710" s="11"/>
      <c r="I3710" s="11"/>
    </row>
    <row r="3711" customFormat="false" ht="28" hidden="false" customHeight="true" outlineLevel="0" collapsed="false">
      <c r="A3711" s="11" t="s">
        <v>241</v>
      </c>
      <c r="B3711" s="11" t="s">
        <v>241</v>
      </c>
      <c r="C3711" s="11" t="s">
        <v>241</v>
      </c>
      <c r="D3711" s="11" t="s">
        <v>241</v>
      </c>
      <c r="E3711" s="11" t="n">
        <v>46</v>
      </c>
      <c r="F3711" s="11" t="n">
        <v>46</v>
      </c>
      <c r="G3711" s="11" t="n">
        <v>46</v>
      </c>
      <c r="H3711" s="11"/>
      <c r="I3711" s="11"/>
    </row>
    <row r="3712" customFormat="false" ht="28" hidden="false" customHeight="true" outlineLevel="0" collapsed="false">
      <c r="A3712" s="11" t="s">
        <v>242</v>
      </c>
      <c r="B3712" s="11" t="s">
        <v>242</v>
      </c>
      <c r="C3712" s="11" t="s">
        <v>242</v>
      </c>
      <c r="D3712" s="11" t="s">
        <v>242</v>
      </c>
      <c r="E3712" s="11" t="n">
        <v>74</v>
      </c>
      <c r="F3712" s="11" t="n">
        <v>74</v>
      </c>
      <c r="G3712" s="11" t="n">
        <v>74</v>
      </c>
      <c r="H3712" s="11"/>
      <c r="I3712" s="11"/>
    </row>
    <row r="3713" customFormat="false" ht="28" hidden="false" customHeight="true" outlineLevel="0" collapsed="false">
      <c r="A3713" s="11" t="s">
        <v>244</v>
      </c>
      <c r="B3713" s="11" t="s">
        <v>244</v>
      </c>
      <c r="C3713" s="11" t="s">
        <v>244</v>
      </c>
      <c r="D3713" s="11" t="s">
        <v>244</v>
      </c>
      <c r="E3713" s="11" t="n">
        <v>40</v>
      </c>
      <c r="F3713" s="11" t="n">
        <v>40</v>
      </c>
      <c r="G3713" s="11" t="n">
        <v>40</v>
      </c>
      <c r="H3713" s="11"/>
      <c r="I3713" s="11"/>
    </row>
    <row r="3714" customFormat="false" ht="28" hidden="false" customHeight="true" outlineLevel="0" collapsed="false">
      <c r="A3714" s="11" t="s">
        <v>245</v>
      </c>
      <c r="B3714" s="11" t="s">
        <v>245</v>
      </c>
      <c r="C3714" s="11" t="s">
        <v>245</v>
      </c>
      <c r="D3714" s="11" t="s">
        <v>245</v>
      </c>
      <c r="E3714" s="11" t="s">
        <v>951</v>
      </c>
      <c r="F3714" s="11" t="s">
        <v>951</v>
      </c>
      <c r="G3714" s="11" t="s">
        <v>951</v>
      </c>
      <c r="H3714" s="11"/>
      <c r="I3714" s="11"/>
    </row>
    <row r="3715" customFormat="false" ht="28" hidden="false" customHeight="true" outlineLevel="0" collapsed="false">
      <c r="A3715" s="11" t="s">
        <v>243</v>
      </c>
      <c r="B3715" s="11" t="s">
        <v>243</v>
      </c>
      <c r="C3715" s="11" t="s">
        <v>243</v>
      </c>
      <c r="D3715" s="11" t="s">
        <v>243</v>
      </c>
      <c r="E3715" s="11" t="s">
        <v>1372</v>
      </c>
      <c r="F3715" s="11" t="s">
        <v>1372</v>
      </c>
      <c r="G3715" s="11" t="s">
        <v>1372</v>
      </c>
      <c r="H3715" s="11"/>
      <c r="I3715" s="11"/>
    </row>
    <row r="3716" customFormat="false" ht="28" hidden="false" customHeight="true" outlineLevel="0" collapsed="false">
      <c r="A3716" s="11" t="s">
        <v>610</v>
      </c>
      <c r="B3716" s="11" t="s">
        <v>610</v>
      </c>
      <c r="C3716" s="11" t="s">
        <v>610</v>
      </c>
      <c r="D3716" s="11" t="s">
        <v>610</v>
      </c>
      <c r="E3716" s="11" t="s">
        <v>1389</v>
      </c>
      <c r="F3716" s="11" t="s">
        <v>1389</v>
      </c>
      <c r="G3716" s="11" t="s">
        <v>1389</v>
      </c>
      <c r="H3716" s="11"/>
      <c r="I3716" s="11"/>
    </row>
    <row r="3717" customFormat="false" ht="27" hidden="false" customHeight="true" outlineLevel="0" collapsed="false">
      <c r="A3717" s="1"/>
      <c r="B3717" s="1"/>
      <c r="C3717" s="1"/>
      <c r="D3717" s="1"/>
      <c r="E3717" s="1"/>
      <c r="F3717" s="1"/>
      <c r="G3717" s="1"/>
      <c r="H3717" s="1"/>
      <c r="I3717" s="1"/>
    </row>
    <row r="3718" customFormat="false" ht="31" hidden="false" customHeight="true" outlineLevel="0" collapsed="false">
      <c r="A3718" s="10" t="s">
        <v>250</v>
      </c>
      <c r="B3718" s="10" t="s">
        <v>250</v>
      </c>
      <c r="C3718" s="10" t="s">
        <v>250</v>
      </c>
      <c r="D3718" s="10" t="s">
        <v>250</v>
      </c>
      <c r="E3718" s="10" t="s">
        <v>250</v>
      </c>
      <c r="F3718" s="10" t="s">
        <v>250</v>
      </c>
      <c r="G3718" s="10" t="s">
        <v>250</v>
      </c>
      <c r="H3718" s="10" t="s">
        <v>250</v>
      </c>
      <c r="I3718" s="3" t="str">
        <f aca="false">HYPERLINK("#'Главная'!A51","На главную")</f>
        <v>На главную</v>
      </c>
    </row>
    <row r="3719" customFormat="false" ht="34" hidden="false" customHeight="true" outlineLevel="0" collapsed="false">
      <c r="A3719" s="12" t="s">
        <v>251</v>
      </c>
      <c r="B3719" s="12" t="s">
        <v>251</v>
      </c>
      <c r="C3719" s="12" t="s">
        <v>251</v>
      </c>
      <c r="D3719" s="12" t="s">
        <v>252</v>
      </c>
      <c r="E3719" s="12" t="s">
        <v>252</v>
      </c>
      <c r="F3719" s="12" t="s">
        <v>252</v>
      </c>
      <c r="G3719" s="12" t="s">
        <v>253</v>
      </c>
      <c r="H3719" s="12" t="s">
        <v>254</v>
      </c>
      <c r="I3719" s="12" t="s">
        <v>254</v>
      </c>
    </row>
    <row r="3720" customFormat="false" ht="53" hidden="false" customHeight="true" outlineLevel="0" collapsed="false">
      <c r="A3720" s="1" t="s">
        <v>255</v>
      </c>
      <c r="B3720" s="1" t="s">
        <v>255</v>
      </c>
      <c r="C3720" s="1" t="s">
        <v>255</v>
      </c>
      <c r="D3720" s="1" t="s">
        <v>256</v>
      </c>
      <c r="E3720" s="1" t="s">
        <v>256</v>
      </c>
      <c r="F3720" s="1" t="s">
        <v>256</v>
      </c>
      <c r="G3720" s="1" t="s">
        <v>1390</v>
      </c>
      <c r="H3720" s="1" t="s">
        <v>206</v>
      </c>
      <c r="I3720" s="1" t="s">
        <v>206</v>
      </c>
    </row>
    <row r="3721" customFormat="false" ht="53" hidden="false" customHeight="true" outlineLevel="0" collapsed="false">
      <c r="A3721" s="1" t="s">
        <v>255</v>
      </c>
      <c r="B3721" s="1" t="s">
        <v>255</v>
      </c>
      <c r="C3721" s="1" t="s">
        <v>255</v>
      </c>
      <c r="D3721" s="1" t="s">
        <v>258</v>
      </c>
      <c r="E3721" s="1" t="s">
        <v>258</v>
      </c>
      <c r="F3721" s="1" t="s">
        <v>258</v>
      </c>
      <c r="G3721" s="1" t="s">
        <v>1391</v>
      </c>
      <c r="H3721" s="1" t="s">
        <v>206</v>
      </c>
      <c r="I3721" s="1" t="s">
        <v>206</v>
      </c>
    </row>
    <row r="3722" customFormat="false" ht="53" hidden="false" customHeight="true" outlineLevel="0" collapsed="false">
      <c r="A3722" s="1" t="s">
        <v>255</v>
      </c>
      <c r="B3722" s="1" t="s">
        <v>255</v>
      </c>
      <c r="C3722" s="1" t="s">
        <v>255</v>
      </c>
      <c r="D3722" s="1" t="s">
        <v>260</v>
      </c>
      <c r="E3722" s="1" t="s">
        <v>260</v>
      </c>
      <c r="F3722" s="1" t="s">
        <v>260</v>
      </c>
      <c r="G3722" s="1" t="s">
        <v>1376</v>
      </c>
      <c r="H3722" s="1" t="s">
        <v>206</v>
      </c>
      <c r="I3722" s="1" t="s">
        <v>206</v>
      </c>
    </row>
    <row r="3723" customFormat="false" ht="53" hidden="false" customHeight="true" outlineLevel="0" collapsed="false">
      <c r="A3723" s="1" t="s">
        <v>262</v>
      </c>
      <c r="B3723" s="1" t="s">
        <v>262</v>
      </c>
      <c r="C3723" s="1" t="s">
        <v>262</v>
      </c>
      <c r="D3723" s="1" t="s">
        <v>256</v>
      </c>
      <c r="E3723" s="1" t="s">
        <v>256</v>
      </c>
      <c r="F3723" s="1" t="s">
        <v>256</v>
      </c>
      <c r="G3723" s="1" t="s">
        <v>1392</v>
      </c>
      <c r="H3723" s="1" t="s">
        <v>206</v>
      </c>
      <c r="I3723" s="1" t="s">
        <v>206</v>
      </c>
    </row>
    <row r="3724" customFormat="false" ht="53" hidden="false" customHeight="true" outlineLevel="0" collapsed="false">
      <c r="A3724" s="1" t="s">
        <v>262</v>
      </c>
      <c r="B3724" s="1" t="s">
        <v>262</v>
      </c>
      <c r="C3724" s="1" t="s">
        <v>262</v>
      </c>
      <c r="D3724" s="1" t="s">
        <v>258</v>
      </c>
      <c r="E3724" s="1" t="s">
        <v>258</v>
      </c>
      <c r="F3724" s="1" t="s">
        <v>258</v>
      </c>
      <c r="G3724" s="1" t="s">
        <v>1393</v>
      </c>
      <c r="H3724" s="1" t="s">
        <v>206</v>
      </c>
      <c r="I3724" s="1" t="s">
        <v>206</v>
      </c>
    </row>
    <row r="3725" customFormat="false" ht="53" hidden="false" customHeight="true" outlineLevel="0" collapsed="false">
      <c r="A3725" s="1" t="s">
        <v>262</v>
      </c>
      <c r="B3725" s="1" t="s">
        <v>262</v>
      </c>
      <c r="C3725" s="1" t="s">
        <v>262</v>
      </c>
      <c r="D3725" s="1" t="s">
        <v>260</v>
      </c>
      <c r="E3725" s="1" t="s">
        <v>260</v>
      </c>
      <c r="F3725" s="1" t="s">
        <v>260</v>
      </c>
      <c r="G3725" s="1" t="s">
        <v>1379</v>
      </c>
      <c r="H3725" s="1" t="s">
        <v>206</v>
      </c>
      <c r="I3725" s="1" t="s">
        <v>206</v>
      </c>
    </row>
    <row r="3726" customFormat="false" ht="53" hidden="false" customHeight="true" outlineLevel="0" collapsed="false">
      <c r="A3726" s="1" t="s">
        <v>266</v>
      </c>
      <c r="B3726" s="1" t="s">
        <v>266</v>
      </c>
      <c r="C3726" s="1" t="s">
        <v>266</v>
      </c>
      <c r="D3726" s="1" t="s">
        <v>256</v>
      </c>
      <c r="E3726" s="1" t="s">
        <v>256</v>
      </c>
      <c r="F3726" s="1" t="s">
        <v>256</v>
      </c>
      <c r="G3726" s="1" t="s">
        <v>1394</v>
      </c>
      <c r="H3726" s="1" t="s">
        <v>206</v>
      </c>
      <c r="I3726" s="1" t="s">
        <v>206</v>
      </c>
    </row>
    <row r="3727" customFormat="false" ht="53" hidden="false" customHeight="true" outlineLevel="0" collapsed="false">
      <c r="A3727" s="1" t="s">
        <v>266</v>
      </c>
      <c r="B3727" s="1" t="s">
        <v>266</v>
      </c>
      <c r="C3727" s="1" t="s">
        <v>266</v>
      </c>
      <c r="D3727" s="1" t="s">
        <v>258</v>
      </c>
      <c r="E3727" s="1" t="s">
        <v>258</v>
      </c>
      <c r="F3727" s="1" t="s">
        <v>258</v>
      </c>
      <c r="G3727" s="1" t="s">
        <v>1395</v>
      </c>
      <c r="H3727" s="1" t="s">
        <v>206</v>
      </c>
      <c r="I3727" s="1" t="s">
        <v>206</v>
      </c>
    </row>
    <row r="3728" customFormat="false" ht="53" hidden="false" customHeight="true" outlineLevel="0" collapsed="false">
      <c r="A3728" s="1" t="s">
        <v>266</v>
      </c>
      <c r="B3728" s="1" t="s">
        <v>266</v>
      </c>
      <c r="C3728" s="1" t="s">
        <v>266</v>
      </c>
      <c r="D3728" s="1" t="s">
        <v>260</v>
      </c>
      <c r="E3728" s="1" t="s">
        <v>260</v>
      </c>
      <c r="F3728" s="1" t="s">
        <v>260</v>
      </c>
      <c r="G3728" s="1" t="s">
        <v>357</v>
      </c>
      <c r="H3728" s="1" t="s">
        <v>206</v>
      </c>
      <c r="I3728" s="1" t="s">
        <v>206</v>
      </c>
    </row>
    <row r="3729" customFormat="false" ht="53" hidden="false" customHeight="true" outlineLevel="0" collapsed="false">
      <c r="A3729" s="1" t="s">
        <v>270</v>
      </c>
      <c r="B3729" s="1" t="s">
        <v>270</v>
      </c>
      <c r="C3729" s="1" t="s">
        <v>270</v>
      </c>
      <c r="D3729" s="1" t="s">
        <v>256</v>
      </c>
      <c r="E3729" s="1" t="s">
        <v>256</v>
      </c>
      <c r="F3729" s="1" t="s">
        <v>256</v>
      </c>
      <c r="G3729" s="1" t="s">
        <v>1396</v>
      </c>
      <c r="H3729" s="1" t="s">
        <v>206</v>
      </c>
      <c r="I3729" s="1" t="s">
        <v>206</v>
      </c>
    </row>
    <row r="3730" customFormat="false" ht="53" hidden="false" customHeight="true" outlineLevel="0" collapsed="false">
      <c r="A3730" s="1" t="s">
        <v>270</v>
      </c>
      <c r="B3730" s="1" t="s">
        <v>270</v>
      </c>
      <c r="C3730" s="1" t="s">
        <v>270</v>
      </c>
      <c r="D3730" s="1" t="s">
        <v>258</v>
      </c>
      <c r="E3730" s="1" t="s">
        <v>258</v>
      </c>
      <c r="F3730" s="1" t="s">
        <v>258</v>
      </c>
      <c r="G3730" s="1" t="s">
        <v>1397</v>
      </c>
      <c r="H3730" s="1" t="s">
        <v>206</v>
      </c>
      <c r="I3730" s="1" t="s">
        <v>206</v>
      </c>
    </row>
    <row r="3731" customFormat="false" ht="53" hidden="false" customHeight="true" outlineLevel="0" collapsed="false">
      <c r="A3731" s="1" t="s">
        <v>270</v>
      </c>
      <c r="B3731" s="1" t="s">
        <v>270</v>
      </c>
      <c r="C3731" s="1" t="s">
        <v>270</v>
      </c>
      <c r="D3731" s="1" t="s">
        <v>260</v>
      </c>
      <c r="E3731" s="1" t="s">
        <v>260</v>
      </c>
      <c r="F3731" s="1" t="s">
        <v>260</v>
      </c>
      <c r="G3731" s="1" t="s">
        <v>360</v>
      </c>
      <c r="H3731" s="1" t="s">
        <v>206</v>
      </c>
      <c r="I3731" s="1" t="s">
        <v>206</v>
      </c>
    </row>
    <row r="3732" customFormat="false" ht="53" hidden="false" customHeight="true" outlineLevel="0" collapsed="false">
      <c r="A3732" s="1" t="s">
        <v>290</v>
      </c>
      <c r="B3732" s="1" t="s">
        <v>290</v>
      </c>
      <c r="C3732" s="1" t="s">
        <v>290</v>
      </c>
      <c r="D3732" s="1" t="s">
        <v>256</v>
      </c>
      <c r="E3732" s="1" t="s">
        <v>256</v>
      </c>
      <c r="F3732" s="1" t="s">
        <v>256</v>
      </c>
      <c r="G3732" s="1" t="s">
        <v>1398</v>
      </c>
      <c r="H3732" s="1" t="s">
        <v>206</v>
      </c>
      <c r="I3732" s="1" t="s">
        <v>206</v>
      </c>
    </row>
    <row r="3733" customFormat="false" ht="53" hidden="false" customHeight="true" outlineLevel="0" collapsed="false">
      <c r="A3733" s="1" t="s">
        <v>290</v>
      </c>
      <c r="B3733" s="1" t="s">
        <v>290</v>
      </c>
      <c r="C3733" s="1" t="s">
        <v>290</v>
      </c>
      <c r="D3733" s="1" t="s">
        <v>292</v>
      </c>
      <c r="E3733" s="1" t="s">
        <v>292</v>
      </c>
      <c r="F3733" s="1" t="s">
        <v>292</v>
      </c>
      <c r="G3733" s="1" t="s">
        <v>1399</v>
      </c>
      <c r="H3733" s="1" t="s">
        <v>206</v>
      </c>
      <c r="I3733" s="1" t="s">
        <v>206</v>
      </c>
    </row>
    <row r="3734" customFormat="false" ht="53" hidden="false" customHeight="true" outlineLevel="0" collapsed="false">
      <c r="A3734" s="1" t="s">
        <v>290</v>
      </c>
      <c r="B3734" s="1" t="s">
        <v>290</v>
      </c>
      <c r="C3734" s="1" t="s">
        <v>290</v>
      </c>
      <c r="D3734" s="1" t="s">
        <v>294</v>
      </c>
      <c r="E3734" s="1" t="s">
        <v>294</v>
      </c>
      <c r="F3734" s="1" t="s">
        <v>294</v>
      </c>
      <c r="G3734" s="1" t="s">
        <v>1386</v>
      </c>
      <c r="H3734" s="1" t="s">
        <v>206</v>
      </c>
      <c r="I3734" s="1" t="s">
        <v>206</v>
      </c>
    </row>
    <row r="3735" customFormat="false" ht="27" hidden="false" customHeight="true" outlineLevel="0" collapsed="false">
      <c r="A3735" s="1"/>
      <c r="B3735" s="1"/>
      <c r="C3735" s="1"/>
      <c r="D3735" s="1"/>
      <c r="E3735" s="1"/>
      <c r="F3735" s="1"/>
      <c r="G3735" s="1"/>
      <c r="H3735" s="1"/>
      <c r="I3735" s="1"/>
    </row>
    <row r="3736" customFormat="false" ht="31" hidden="false" customHeight="true" outlineLevel="0" collapsed="false">
      <c r="A3736" s="10" t="s">
        <v>304</v>
      </c>
      <c r="B3736" s="10" t="s">
        <v>304</v>
      </c>
      <c r="C3736" s="10" t="s">
        <v>304</v>
      </c>
      <c r="D3736" s="10" t="s">
        <v>304</v>
      </c>
      <c r="E3736" s="10" t="s">
        <v>304</v>
      </c>
      <c r="F3736" s="10" t="s">
        <v>304</v>
      </c>
      <c r="G3736" s="10" t="s">
        <v>304</v>
      </c>
      <c r="H3736" s="10" t="s">
        <v>304</v>
      </c>
      <c r="I3736" s="1"/>
    </row>
    <row r="3737" customFormat="false" ht="28" hidden="false" customHeight="true" outlineLevel="0" collapsed="false">
      <c r="A3737" s="4" t="s">
        <v>305</v>
      </c>
      <c r="B3737" s="4" t="s">
        <v>305</v>
      </c>
      <c r="C3737" s="4" t="s">
        <v>305</v>
      </c>
      <c r="D3737" s="4" t="s">
        <v>305</v>
      </c>
      <c r="E3737" s="4" t="s">
        <v>305</v>
      </c>
      <c r="F3737" s="4" t="s">
        <v>305</v>
      </c>
      <c r="G3737" s="4" t="s">
        <v>305</v>
      </c>
      <c r="H3737" s="4" t="s">
        <v>305</v>
      </c>
      <c r="I3737" s="4" t="s">
        <v>305</v>
      </c>
    </row>
    <row r="3738" customFormat="false" ht="27" hidden="false" customHeight="true" outlineLevel="0" collapsed="false">
      <c r="A3738" s="1"/>
      <c r="B3738" s="1"/>
      <c r="C3738" s="1"/>
      <c r="D3738" s="1"/>
      <c r="E3738" s="1"/>
      <c r="F3738" s="1"/>
      <c r="G3738" s="1"/>
      <c r="H3738" s="1"/>
      <c r="I3738" s="1"/>
    </row>
    <row r="3739" customFormat="false" ht="27" hidden="false" customHeight="true" outlineLevel="0" collapsed="false">
      <c r="A3739" s="1"/>
      <c r="B3739" s="1"/>
      <c r="C3739" s="1"/>
      <c r="D3739" s="1"/>
      <c r="E3739" s="1"/>
      <c r="F3739" s="1"/>
      <c r="G3739" s="1"/>
      <c r="H3739" s="1"/>
      <c r="I3739" s="1"/>
    </row>
    <row r="3740" customFormat="false" ht="27" hidden="false" customHeight="true" outlineLevel="0" collapsed="false">
      <c r="A3740" s="1"/>
      <c r="B3740" s="1"/>
      <c r="C3740" s="1"/>
      <c r="D3740" s="1"/>
      <c r="E3740" s="1"/>
      <c r="F3740" s="1"/>
      <c r="G3740" s="1"/>
      <c r="H3740" s="1"/>
      <c r="I3740" s="1"/>
    </row>
    <row r="3741" customFormat="false" ht="35" hidden="false" customHeight="true" outlineLevel="0" collapsed="false">
      <c r="A3741" s="2" t="s">
        <v>1400</v>
      </c>
      <c r="B3741" s="2" t="s">
        <v>1400</v>
      </c>
      <c r="C3741" s="2" t="s">
        <v>1400</v>
      </c>
      <c r="D3741" s="2" t="s">
        <v>1400</v>
      </c>
      <c r="E3741" s="2" t="s">
        <v>1400</v>
      </c>
      <c r="F3741" s="2" t="s">
        <v>1400</v>
      </c>
      <c r="G3741" s="2" t="s">
        <v>1400</v>
      </c>
      <c r="H3741" s="2" t="s">
        <v>1400</v>
      </c>
      <c r="I3741" s="3" t="str">
        <f aca="false">HYPERLINK("#'Главная'!A52","На главную")</f>
        <v>На главную</v>
      </c>
    </row>
    <row r="3742" customFormat="false" ht="28" hidden="false" customHeight="true" outlineLevel="0" collapsed="false">
      <c r="A3742" s="4" t="s">
        <v>1401</v>
      </c>
      <c r="B3742" s="4" t="s">
        <v>1401</v>
      </c>
      <c r="C3742" s="4" t="s">
        <v>1401</v>
      </c>
      <c r="D3742" s="4" t="s">
        <v>1401</v>
      </c>
      <c r="E3742" s="4" t="s">
        <v>1401</v>
      </c>
      <c r="F3742" s="4" t="s">
        <v>1401</v>
      </c>
      <c r="G3742" s="4" t="s">
        <v>1401</v>
      </c>
      <c r="H3742" s="4" t="s">
        <v>1401</v>
      </c>
      <c r="I3742" s="4" t="s">
        <v>1401</v>
      </c>
    </row>
    <row r="3743" customFormat="false" ht="27" hidden="false" customHeight="true" outlineLevel="0" collapsed="false">
      <c r="A3743" s="3" t="str">
        <f aca="false">HYPERLINK("#'Главная'!A52","Список моделей")</f>
        <v>Список моделей</v>
      </c>
      <c r="B3743" s="1"/>
      <c r="C3743" s="3" t="str">
        <f aca="false">HYPERLINK("#'Данные моделей'!A3744","Характеристики")</f>
        <v>Характеристики</v>
      </c>
      <c r="D3743" s="1"/>
      <c r="E3743" s="1"/>
      <c r="F3743" s="3" t="str">
        <f aca="false">HYPERLINK("#'Данные моделей'!A3780","Рабочие точки")</f>
        <v>Рабочие точки</v>
      </c>
      <c r="G3743" s="1"/>
      <c r="H3743" s="3" t="str">
        <f aca="false">HYPERLINK("#'Данные моделей'!A3788","Карты")</f>
        <v>Карты</v>
      </c>
      <c r="I3743" s="1"/>
    </row>
    <row r="3744" customFormat="false" ht="31" hidden="false" customHeight="true" outlineLevel="0" collapsed="false">
      <c r="A3744" s="10" t="s">
        <v>9</v>
      </c>
      <c r="B3744" s="10" t="s">
        <v>9</v>
      </c>
      <c r="C3744" s="10" t="s">
        <v>9</v>
      </c>
      <c r="D3744" s="10" t="s">
        <v>9</v>
      </c>
      <c r="E3744" s="10" t="s">
        <v>9</v>
      </c>
      <c r="F3744" s="10" t="s">
        <v>9</v>
      </c>
      <c r="G3744" s="10" t="s">
        <v>9</v>
      </c>
      <c r="H3744" s="10" t="s">
        <v>9</v>
      </c>
      <c r="I3744" s="1"/>
    </row>
    <row r="3745" customFormat="false" ht="28" hidden="false" customHeight="true" outlineLevel="0" collapsed="false">
      <c r="A3745" s="11" t="s">
        <v>207</v>
      </c>
      <c r="B3745" s="11" t="s">
        <v>207</v>
      </c>
      <c r="C3745" s="11" t="s">
        <v>207</v>
      </c>
      <c r="D3745" s="11" t="s">
        <v>207</v>
      </c>
      <c r="E3745" s="11" t="s">
        <v>1402</v>
      </c>
      <c r="F3745" s="11" t="s">
        <v>1402</v>
      </c>
      <c r="G3745" s="11" t="s">
        <v>1402</v>
      </c>
      <c r="H3745" s="11"/>
      <c r="I3745" s="11"/>
    </row>
    <row r="3746" customFormat="false" ht="28" hidden="false" customHeight="true" outlineLevel="0" collapsed="false">
      <c r="A3746" s="11" t="s">
        <v>8</v>
      </c>
      <c r="B3746" s="11" t="s">
        <v>8</v>
      </c>
      <c r="C3746" s="11" t="s">
        <v>8</v>
      </c>
      <c r="D3746" s="11" t="s">
        <v>8</v>
      </c>
      <c r="E3746" s="11" t="s">
        <v>97</v>
      </c>
      <c r="F3746" s="11" t="s">
        <v>97</v>
      </c>
      <c r="G3746" s="11" t="s">
        <v>97</v>
      </c>
      <c r="H3746" s="11"/>
      <c r="I3746" s="11"/>
    </row>
    <row r="3747" customFormat="false" ht="28" hidden="false" customHeight="true" outlineLevel="0" collapsed="false">
      <c r="A3747" s="11" t="s">
        <v>209</v>
      </c>
      <c r="B3747" s="11" t="s">
        <v>209</v>
      </c>
      <c r="C3747" s="11" t="s">
        <v>209</v>
      </c>
      <c r="D3747" s="11" t="s">
        <v>209</v>
      </c>
      <c r="E3747" s="11" t="s">
        <v>1403</v>
      </c>
      <c r="F3747" s="11" t="s">
        <v>1403</v>
      </c>
      <c r="G3747" s="11" t="s">
        <v>1403</v>
      </c>
      <c r="H3747" s="11"/>
      <c r="I3747" s="11"/>
    </row>
    <row r="3748" customFormat="false" ht="28" hidden="false" customHeight="true" outlineLevel="0" collapsed="false">
      <c r="A3748" s="11" t="s">
        <v>211</v>
      </c>
      <c r="B3748" s="11" t="s">
        <v>211</v>
      </c>
      <c r="C3748" s="11" t="s">
        <v>211</v>
      </c>
      <c r="D3748" s="11" t="s">
        <v>211</v>
      </c>
      <c r="E3748" s="11" t="n">
        <v>350</v>
      </c>
      <c r="F3748" s="11" t="n">
        <v>350</v>
      </c>
      <c r="G3748" s="11" t="n">
        <v>350</v>
      </c>
      <c r="H3748" s="11"/>
      <c r="I3748" s="11"/>
    </row>
    <row r="3749" customFormat="false" ht="98" hidden="false" customHeight="true" outlineLevel="0" collapsed="false">
      <c r="A3749" s="11" t="s">
        <v>8</v>
      </c>
      <c r="B3749" s="11" t="s">
        <v>8</v>
      </c>
      <c r="C3749" s="11" t="s">
        <v>8</v>
      </c>
      <c r="D3749" s="11" t="s">
        <v>8</v>
      </c>
      <c r="E3749" s="11" t="s">
        <v>97</v>
      </c>
      <c r="F3749" s="11" t="s">
        <v>97</v>
      </c>
      <c r="G3749" s="11" t="s">
        <v>97</v>
      </c>
      <c r="H3749" s="11" t="s">
        <v>1404</v>
      </c>
      <c r="I3749" s="11" t="s">
        <v>1404</v>
      </c>
    </row>
    <row r="3750" customFormat="false" ht="98" hidden="false" customHeight="true" outlineLevel="0" collapsed="false">
      <c r="A3750" s="11" t="s">
        <v>212</v>
      </c>
      <c r="B3750" s="11" t="s">
        <v>212</v>
      </c>
      <c r="C3750" s="11" t="s">
        <v>212</v>
      </c>
      <c r="D3750" s="11" t="s">
        <v>212</v>
      </c>
      <c r="E3750" s="11" t="n">
        <v>29</v>
      </c>
      <c r="F3750" s="11" t="n">
        <v>29</v>
      </c>
      <c r="G3750" s="11" t="n">
        <v>29</v>
      </c>
      <c r="H3750" s="11" t="s">
        <v>1404</v>
      </c>
      <c r="I3750" s="11" t="s">
        <v>1404</v>
      </c>
    </row>
    <row r="3751" customFormat="false" ht="98" hidden="false" customHeight="true" outlineLevel="0" collapsed="false">
      <c r="A3751" s="11" t="s">
        <v>213</v>
      </c>
      <c r="B3751" s="11" t="s">
        <v>213</v>
      </c>
      <c r="C3751" s="11" t="s">
        <v>213</v>
      </c>
      <c r="D3751" s="11" t="s">
        <v>213</v>
      </c>
      <c r="E3751" s="11" t="n">
        <v>52</v>
      </c>
      <c r="F3751" s="11" t="n">
        <v>52</v>
      </c>
      <c r="G3751" s="11" t="n">
        <v>52</v>
      </c>
      <c r="H3751" s="11" t="s">
        <v>1404</v>
      </c>
      <c r="I3751" s="11" t="s">
        <v>1404</v>
      </c>
    </row>
    <row r="3752" customFormat="false" ht="98" hidden="false" customHeight="true" outlineLevel="0" collapsed="false">
      <c r="A3752" s="11" t="s">
        <v>214</v>
      </c>
      <c r="B3752" s="11" t="s">
        <v>214</v>
      </c>
      <c r="C3752" s="11" t="s">
        <v>214</v>
      </c>
      <c r="D3752" s="11" t="s">
        <v>214</v>
      </c>
      <c r="E3752" s="11" t="s">
        <v>1405</v>
      </c>
      <c r="F3752" s="11" t="s">
        <v>1405</v>
      </c>
      <c r="G3752" s="11" t="s">
        <v>1405</v>
      </c>
      <c r="H3752" s="11" t="s">
        <v>1404</v>
      </c>
      <c r="I3752" s="11" t="s">
        <v>1404</v>
      </c>
    </row>
    <row r="3753" customFormat="false" ht="98" hidden="false" customHeight="true" outlineLevel="0" collapsed="false">
      <c r="A3753" s="11" t="s">
        <v>216</v>
      </c>
      <c r="B3753" s="11" t="s">
        <v>216</v>
      </c>
      <c r="C3753" s="11" t="s">
        <v>216</v>
      </c>
      <c r="D3753" s="11" t="s">
        <v>216</v>
      </c>
      <c r="E3753" s="11" t="n">
        <v>8.6</v>
      </c>
      <c r="F3753" s="11" t="n">
        <v>8.6</v>
      </c>
      <c r="G3753" s="11" t="n">
        <v>8.6</v>
      </c>
      <c r="H3753" s="11" t="s">
        <v>1404</v>
      </c>
      <c r="I3753" s="11" t="s">
        <v>1404</v>
      </c>
    </row>
    <row r="3754" customFormat="false" ht="98" hidden="false" customHeight="true" outlineLevel="0" collapsed="false">
      <c r="A3754" s="11" t="s">
        <v>217</v>
      </c>
      <c r="B3754" s="11" t="s">
        <v>217</v>
      </c>
      <c r="C3754" s="11" t="s">
        <v>217</v>
      </c>
      <c r="D3754" s="11" t="s">
        <v>217</v>
      </c>
      <c r="E3754" s="11" t="s">
        <v>1406</v>
      </c>
      <c r="F3754" s="11" t="s">
        <v>1406</v>
      </c>
      <c r="G3754" s="11" t="s">
        <v>1406</v>
      </c>
      <c r="H3754" s="11" t="s">
        <v>1404</v>
      </c>
      <c r="I3754" s="11" t="s">
        <v>1404</v>
      </c>
    </row>
    <row r="3755" customFormat="false" ht="98" hidden="false" customHeight="true" outlineLevel="0" collapsed="false">
      <c r="A3755" s="11" t="s">
        <v>221</v>
      </c>
      <c r="B3755" s="11" t="s">
        <v>221</v>
      </c>
      <c r="C3755" s="11" t="s">
        <v>221</v>
      </c>
      <c r="D3755" s="11" t="s">
        <v>221</v>
      </c>
      <c r="E3755" s="11" t="s">
        <v>1403</v>
      </c>
      <c r="F3755" s="11" t="s">
        <v>1403</v>
      </c>
      <c r="G3755" s="11" t="s">
        <v>1403</v>
      </c>
      <c r="H3755" s="11" t="s">
        <v>1404</v>
      </c>
      <c r="I3755" s="11" t="s">
        <v>1404</v>
      </c>
    </row>
    <row r="3756" customFormat="false" ht="98" hidden="false" customHeight="true" outlineLevel="0" collapsed="false">
      <c r="A3756" s="11" t="s">
        <v>222</v>
      </c>
      <c r="B3756" s="11" t="s">
        <v>222</v>
      </c>
      <c r="C3756" s="11" t="s">
        <v>222</v>
      </c>
      <c r="D3756" s="11" t="s">
        <v>222</v>
      </c>
      <c r="E3756" s="11" t="n">
        <v>350</v>
      </c>
      <c r="F3756" s="11" t="n">
        <v>350</v>
      </c>
      <c r="G3756" s="11" t="n">
        <v>350</v>
      </c>
      <c r="H3756" s="11" t="s">
        <v>1404</v>
      </c>
      <c r="I3756" s="11" t="s">
        <v>1404</v>
      </c>
    </row>
    <row r="3757" customFormat="false" ht="98" hidden="false" customHeight="true" outlineLevel="0" collapsed="false">
      <c r="A3757" s="11" t="s">
        <v>1407</v>
      </c>
      <c r="B3757" s="11" t="s">
        <v>1407</v>
      </c>
      <c r="C3757" s="11" t="s">
        <v>1407</v>
      </c>
      <c r="D3757" s="11" t="s">
        <v>1407</v>
      </c>
      <c r="E3757" s="11" t="s">
        <v>1408</v>
      </c>
      <c r="F3757" s="11" t="s">
        <v>1408</v>
      </c>
      <c r="G3757" s="11" t="s">
        <v>1408</v>
      </c>
      <c r="H3757" s="11" t="s">
        <v>1404</v>
      </c>
      <c r="I3757" s="11" t="s">
        <v>1404</v>
      </c>
    </row>
    <row r="3758" customFormat="false" ht="98" hidden="false" customHeight="true" outlineLevel="0" collapsed="false">
      <c r="A3758" s="11" t="s">
        <v>1409</v>
      </c>
      <c r="B3758" s="11" t="s">
        <v>1409</v>
      </c>
      <c r="C3758" s="11" t="s">
        <v>1409</v>
      </c>
      <c r="D3758" s="11" t="s">
        <v>1409</v>
      </c>
      <c r="E3758" s="11" t="s">
        <v>1410</v>
      </c>
      <c r="F3758" s="11" t="s">
        <v>1410</v>
      </c>
      <c r="G3758" s="11" t="s">
        <v>1410</v>
      </c>
      <c r="H3758" s="11" t="s">
        <v>1404</v>
      </c>
      <c r="I3758" s="11" t="s">
        <v>1404</v>
      </c>
    </row>
    <row r="3759" customFormat="false" ht="98" hidden="false" customHeight="true" outlineLevel="0" collapsed="false">
      <c r="A3759" s="11" t="s">
        <v>1411</v>
      </c>
      <c r="B3759" s="11" t="s">
        <v>1411</v>
      </c>
      <c r="C3759" s="11" t="s">
        <v>1411</v>
      </c>
      <c r="D3759" s="11" t="s">
        <v>1411</v>
      </c>
      <c r="E3759" s="11" t="s">
        <v>1412</v>
      </c>
      <c r="F3759" s="11" t="s">
        <v>1412</v>
      </c>
      <c r="G3759" s="11" t="s">
        <v>1412</v>
      </c>
      <c r="H3759" s="11" t="s">
        <v>1404</v>
      </c>
      <c r="I3759" s="11" t="s">
        <v>1404</v>
      </c>
    </row>
    <row r="3760" customFormat="false" ht="98" hidden="false" customHeight="true" outlineLevel="0" collapsed="false">
      <c r="A3760" s="11" t="s">
        <v>1413</v>
      </c>
      <c r="B3760" s="11" t="s">
        <v>1413</v>
      </c>
      <c r="C3760" s="11" t="s">
        <v>1413</v>
      </c>
      <c r="D3760" s="11" t="s">
        <v>1413</v>
      </c>
      <c r="E3760" s="11" t="s">
        <v>1414</v>
      </c>
      <c r="F3760" s="11" t="s">
        <v>1414</v>
      </c>
      <c r="G3760" s="11" t="s">
        <v>1414</v>
      </c>
      <c r="H3760" s="11" t="s">
        <v>1404</v>
      </c>
      <c r="I3760" s="11" t="s">
        <v>1404</v>
      </c>
    </row>
    <row r="3761" customFormat="false" ht="98" hidden="false" customHeight="true" outlineLevel="0" collapsed="false">
      <c r="A3761" s="11" t="s">
        <v>1415</v>
      </c>
      <c r="B3761" s="11" t="s">
        <v>1415</v>
      </c>
      <c r="C3761" s="11" t="s">
        <v>1415</v>
      </c>
      <c r="D3761" s="11" t="s">
        <v>1415</v>
      </c>
      <c r="E3761" s="11" t="s">
        <v>1416</v>
      </c>
      <c r="F3761" s="11" t="s">
        <v>1416</v>
      </c>
      <c r="G3761" s="11" t="s">
        <v>1416</v>
      </c>
      <c r="H3761" s="11" t="s">
        <v>1404</v>
      </c>
      <c r="I3761" s="11" t="s">
        <v>1404</v>
      </c>
    </row>
    <row r="3762" customFormat="false" ht="98" hidden="false" customHeight="true" outlineLevel="0" collapsed="false">
      <c r="A3762" s="11" t="s">
        <v>1417</v>
      </c>
      <c r="B3762" s="11" t="s">
        <v>1417</v>
      </c>
      <c r="C3762" s="11" t="s">
        <v>1417</v>
      </c>
      <c r="D3762" s="11" t="s">
        <v>1417</v>
      </c>
      <c r="E3762" s="11" t="s">
        <v>1418</v>
      </c>
      <c r="F3762" s="11" t="s">
        <v>1418</v>
      </c>
      <c r="G3762" s="11" t="s">
        <v>1418</v>
      </c>
      <c r="H3762" s="11" t="s">
        <v>1404</v>
      </c>
      <c r="I3762" s="11" t="s">
        <v>1404</v>
      </c>
    </row>
    <row r="3763" customFormat="false" ht="98" hidden="false" customHeight="true" outlineLevel="0" collapsed="false">
      <c r="A3763" s="11" t="s">
        <v>1419</v>
      </c>
      <c r="B3763" s="11" t="s">
        <v>1419</v>
      </c>
      <c r="C3763" s="11" t="s">
        <v>1419</v>
      </c>
      <c r="D3763" s="11" t="s">
        <v>1419</v>
      </c>
      <c r="E3763" s="11" t="s">
        <v>1410</v>
      </c>
      <c r="F3763" s="11" t="s">
        <v>1410</v>
      </c>
      <c r="G3763" s="11" t="s">
        <v>1410</v>
      </c>
      <c r="H3763" s="11" t="s">
        <v>1404</v>
      </c>
      <c r="I3763" s="11" t="s">
        <v>1404</v>
      </c>
    </row>
    <row r="3764" customFormat="false" ht="98" hidden="false" customHeight="true" outlineLevel="0" collapsed="false">
      <c r="A3764" s="11" t="s">
        <v>1420</v>
      </c>
      <c r="B3764" s="11" t="s">
        <v>1420</v>
      </c>
      <c r="C3764" s="11" t="s">
        <v>1420</v>
      </c>
      <c r="D3764" s="11" t="s">
        <v>1420</v>
      </c>
      <c r="E3764" s="11" t="s">
        <v>1421</v>
      </c>
      <c r="F3764" s="11" t="s">
        <v>1421</v>
      </c>
      <c r="G3764" s="11" t="s">
        <v>1421</v>
      </c>
      <c r="H3764" s="11" t="s">
        <v>1404</v>
      </c>
      <c r="I3764" s="11" t="s">
        <v>1404</v>
      </c>
    </row>
    <row r="3765" customFormat="false" ht="98" hidden="false" customHeight="true" outlineLevel="0" collapsed="false">
      <c r="A3765" s="11" t="s">
        <v>1422</v>
      </c>
      <c r="B3765" s="11" t="s">
        <v>1422</v>
      </c>
      <c r="C3765" s="11" t="s">
        <v>1422</v>
      </c>
      <c r="D3765" s="11" t="s">
        <v>1422</v>
      </c>
      <c r="E3765" s="11" t="s">
        <v>1423</v>
      </c>
      <c r="F3765" s="11" t="s">
        <v>1423</v>
      </c>
      <c r="G3765" s="11" t="s">
        <v>1423</v>
      </c>
      <c r="H3765" s="11" t="s">
        <v>1404</v>
      </c>
      <c r="I3765" s="11" t="s">
        <v>1404</v>
      </c>
    </row>
    <row r="3766" customFormat="false" ht="98" hidden="false" customHeight="true" outlineLevel="0" collapsed="false">
      <c r="A3766" s="11" t="s">
        <v>1424</v>
      </c>
      <c r="B3766" s="11" t="s">
        <v>1424</v>
      </c>
      <c r="C3766" s="11" t="s">
        <v>1424</v>
      </c>
      <c r="D3766" s="11" t="s">
        <v>1424</v>
      </c>
      <c r="E3766" s="11" t="n">
        <v>3.35</v>
      </c>
      <c r="F3766" s="11" t="n">
        <v>3.35</v>
      </c>
      <c r="G3766" s="11" t="n">
        <v>3.35</v>
      </c>
      <c r="H3766" s="11" t="s">
        <v>1404</v>
      </c>
      <c r="I3766" s="11" t="s">
        <v>1404</v>
      </c>
    </row>
    <row r="3767" customFormat="false" ht="98" hidden="false" customHeight="true" outlineLevel="0" collapsed="false">
      <c r="A3767" s="11" t="s">
        <v>1425</v>
      </c>
      <c r="B3767" s="11" t="s">
        <v>1425</v>
      </c>
      <c r="C3767" s="11" t="s">
        <v>1425</v>
      </c>
      <c r="D3767" s="11" t="s">
        <v>1425</v>
      </c>
      <c r="E3767" s="11" t="n">
        <v>3.28</v>
      </c>
      <c r="F3767" s="11" t="n">
        <v>3.28</v>
      </c>
      <c r="G3767" s="11" t="n">
        <v>3.28</v>
      </c>
      <c r="H3767" s="11" t="s">
        <v>1404</v>
      </c>
      <c r="I3767" s="11" t="s">
        <v>1404</v>
      </c>
    </row>
    <row r="3768" customFormat="false" ht="98" hidden="false" customHeight="true" outlineLevel="0" collapsed="false">
      <c r="A3768" s="11" t="s">
        <v>1426</v>
      </c>
      <c r="B3768" s="11" t="s">
        <v>1426</v>
      </c>
      <c r="C3768" s="11" t="s">
        <v>1426</v>
      </c>
      <c r="D3768" s="11" t="s">
        <v>1426</v>
      </c>
      <c r="E3768" s="11" t="s">
        <v>1427</v>
      </c>
      <c r="F3768" s="11" t="s">
        <v>1427</v>
      </c>
      <c r="G3768" s="11" t="s">
        <v>1427</v>
      </c>
      <c r="H3768" s="11" t="s">
        <v>1404</v>
      </c>
      <c r="I3768" s="11" t="s">
        <v>1404</v>
      </c>
    </row>
    <row r="3769" customFormat="false" ht="98" hidden="false" customHeight="true" outlineLevel="0" collapsed="false">
      <c r="A3769" s="11" t="s">
        <v>1428</v>
      </c>
      <c r="B3769" s="11" t="s">
        <v>1428</v>
      </c>
      <c r="C3769" s="11" t="s">
        <v>1428</v>
      </c>
      <c r="D3769" s="11" t="s">
        <v>1428</v>
      </c>
      <c r="E3769" s="11" t="s">
        <v>1429</v>
      </c>
      <c r="F3769" s="11" t="s">
        <v>1429</v>
      </c>
      <c r="G3769" s="11" t="s">
        <v>1429</v>
      </c>
      <c r="H3769" s="11" t="s">
        <v>1404</v>
      </c>
      <c r="I3769" s="11" t="s">
        <v>1404</v>
      </c>
    </row>
    <row r="3770" customFormat="false" ht="98" hidden="false" customHeight="true" outlineLevel="0" collapsed="false">
      <c r="A3770" s="11" t="s">
        <v>1430</v>
      </c>
      <c r="B3770" s="11" t="s">
        <v>1430</v>
      </c>
      <c r="C3770" s="11" t="s">
        <v>1430</v>
      </c>
      <c r="D3770" s="11" t="s">
        <v>1430</v>
      </c>
      <c r="E3770" s="11" t="s">
        <v>1431</v>
      </c>
      <c r="F3770" s="11" t="s">
        <v>1431</v>
      </c>
      <c r="G3770" s="11" t="s">
        <v>1431</v>
      </c>
      <c r="H3770" s="11" t="s">
        <v>1404</v>
      </c>
      <c r="I3770" s="11" t="s">
        <v>1404</v>
      </c>
    </row>
    <row r="3771" customFormat="false" ht="98" hidden="false" customHeight="true" outlineLevel="0" collapsed="false">
      <c r="A3771" s="11" t="s">
        <v>1432</v>
      </c>
      <c r="B3771" s="11" t="s">
        <v>1432</v>
      </c>
      <c r="C3771" s="11" t="s">
        <v>1432</v>
      </c>
      <c r="D3771" s="11" t="s">
        <v>1432</v>
      </c>
      <c r="E3771" s="11" t="n">
        <v>2.31</v>
      </c>
      <c r="F3771" s="11" t="n">
        <v>2.31</v>
      </c>
      <c r="G3771" s="11" t="n">
        <v>2.31</v>
      </c>
      <c r="H3771" s="11" t="s">
        <v>1404</v>
      </c>
      <c r="I3771" s="11" t="s">
        <v>1404</v>
      </c>
    </row>
    <row r="3772" customFormat="false" ht="98" hidden="false" customHeight="true" outlineLevel="0" collapsed="false">
      <c r="A3772" s="11" t="s">
        <v>1433</v>
      </c>
      <c r="B3772" s="11" t="s">
        <v>1433</v>
      </c>
      <c r="C3772" s="11" t="s">
        <v>1433</v>
      </c>
      <c r="D3772" s="11" t="s">
        <v>1433</v>
      </c>
      <c r="E3772" s="11" t="n">
        <v>2.58</v>
      </c>
      <c r="F3772" s="11" t="n">
        <v>2.58</v>
      </c>
      <c r="G3772" s="11" t="n">
        <v>2.58</v>
      </c>
      <c r="H3772" s="11" t="s">
        <v>1404</v>
      </c>
      <c r="I3772" s="11" t="s">
        <v>1404</v>
      </c>
    </row>
    <row r="3773" customFormat="false" ht="98" hidden="false" customHeight="true" outlineLevel="0" collapsed="false">
      <c r="A3773" s="11" t="s">
        <v>245</v>
      </c>
      <c r="B3773" s="11" t="s">
        <v>245</v>
      </c>
      <c r="C3773" s="11" t="s">
        <v>245</v>
      </c>
      <c r="D3773" s="11" t="s">
        <v>245</v>
      </c>
      <c r="E3773" s="11" t="s">
        <v>1434</v>
      </c>
      <c r="F3773" s="11" t="s">
        <v>1434</v>
      </c>
      <c r="G3773" s="11" t="s">
        <v>1434</v>
      </c>
      <c r="H3773" s="11" t="s">
        <v>1404</v>
      </c>
      <c r="I3773" s="11" t="s">
        <v>1404</v>
      </c>
    </row>
    <row r="3774" customFormat="false" ht="98" hidden="false" customHeight="true" outlineLevel="0" collapsed="false">
      <c r="A3774" s="11" t="s">
        <v>244</v>
      </c>
      <c r="B3774" s="11" t="s">
        <v>244</v>
      </c>
      <c r="C3774" s="11" t="s">
        <v>244</v>
      </c>
      <c r="D3774" s="11" t="s">
        <v>244</v>
      </c>
      <c r="E3774" s="11" t="n">
        <v>50</v>
      </c>
      <c r="F3774" s="11" t="n">
        <v>50</v>
      </c>
      <c r="G3774" s="11" t="n">
        <v>50</v>
      </c>
      <c r="H3774" s="11" t="s">
        <v>1404</v>
      </c>
      <c r="I3774" s="11" t="s">
        <v>1404</v>
      </c>
    </row>
    <row r="3775" customFormat="false" ht="98" hidden="false" customHeight="true" outlineLevel="0" collapsed="false">
      <c r="A3775" s="11" t="s">
        <v>1435</v>
      </c>
      <c r="B3775" s="11" t="s">
        <v>1435</v>
      </c>
      <c r="C3775" s="11" t="s">
        <v>1435</v>
      </c>
      <c r="D3775" s="11" t="s">
        <v>1435</v>
      </c>
      <c r="E3775" s="11" t="s">
        <v>1436</v>
      </c>
      <c r="F3775" s="11" t="s">
        <v>1436</v>
      </c>
      <c r="G3775" s="11" t="s">
        <v>1436</v>
      </c>
      <c r="H3775" s="11" t="s">
        <v>1404</v>
      </c>
      <c r="I3775" s="11" t="s">
        <v>1404</v>
      </c>
    </row>
    <row r="3776" customFormat="false" ht="98" hidden="false" customHeight="true" outlineLevel="0" collapsed="false">
      <c r="A3776" s="11" t="s">
        <v>1437</v>
      </c>
      <c r="B3776" s="11" t="s">
        <v>1437</v>
      </c>
      <c r="C3776" s="11" t="s">
        <v>1437</v>
      </c>
      <c r="D3776" s="11" t="s">
        <v>1437</v>
      </c>
      <c r="E3776" s="11" t="s">
        <v>1438</v>
      </c>
      <c r="F3776" s="11" t="s">
        <v>1438</v>
      </c>
      <c r="G3776" s="11" t="s">
        <v>1438</v>
      </c>
      <c r="H3776" s="11" t="s">
        <v>1404</v>
      </c>
      <c r="I3776" s="11" t="s">
        <v>1404</v>
      </c>
    </row>
    <row r="3777" customFormat="false" ht="98" hidden="false" customHeight="true" outlineLevel="0" collapsed="false">
      <c r="A3777" s="11" t="s">
        <v>1439</v>
      </c>
      <c r="B3777" s="11" t="s">
        <v>1439</v>
      </c>
      <c r="C3777" s="11" t="s">
        <v>1439</v>
      </c>
      <c r="D3777" s="11" t="s">
        <v>1439</v>
      </c>
      <c r="E3777" s="11" t="s">
        <v>1440</v>
      </c>
      <c r="F3777" s="11" t="s">
        <v>1440</v>
      </c>
      <c r="G3777" s="11" t="s">
        <v>1440</v>
      </c>
      <c r="H3777" s="11" t="s">
        <v>1404</v>
      </c>
      <c r="I3777" s="11" t="s">
        <v>1404</v>
      </c>
    </row>
    <row r="3778" customFormat="false" ht="74" hidden="false" customHeight="true" outlineLevel="0" collapsed="false">
      <c r="A3778" s="4" t="s">
        <v>1441</v>
      </c>
      <c r="B3778" s="4" t="s">
        <v>1441</v>
      </c>
      <c r="C3778" s="4" t="s">
        <v>1441</v>
      </c>
      <c r="D3778" s="4" t="s">
        <v>1441</v>
      </c>
      <c r="E3778" s="4" t="s">
        <v>1441</v>
      </c>
      <c r="F3778" s="4" t="s">
        <v>1441</v>
      </c>
      <c r="G3778" s="4" t="s">
        <v>1441</v>
      </c>
      <c r="H3778" s="4" t="s">
        <v>1441</v>
      </c>
      <c r="I3778" s="4" t="s">
        <v>1441</v>
      </c>
    </row>
    <row r="3779" customFormat="false" ht="27" hidden="false" customHeight="true" outlineLevel="0" collapsed="false">
      <c r="A3779" s="1"/>
      <c r="B3779" s="1"/>
      <c r="C3779" s="1"/>
      <c r="D3779" s="1"/>
      <c r="E3779" s="1"/>
      <c r="F3779" s="1"/>
      <c r="G3779" s="1"/>
      <c r="H3779" s="1"/>
      <c r="I3779" s="1"/>
    </row>
    <row r="3780" customFormat="false" ht="31" hidden="false" customHeight="true" outlineLevel="0" collapsed="false">
      <c r="A3780" s="10" t="s">
        <v>250</v>
      </c>
      <c r="B3780" s="10" t="s">
        <v>250</v>
      </c>
      <c r="C3780" s="10" t="s">
        <v>250</v>
      </c>
      <c r="D3780" s="10" t="s">
        <v>250</v>
      </c>
      <c r="E3780" s="10" t="s">
        <v>250</v>
      </c>
      <c r="F3780" s="10" t="s">
        <v>250</v>
      </c>
      <c r="G3780" s="10" t="s">
        <v>250</v>
      </c>
      <c r="H3780" s="10" t="s">
        <v>250</v>
      </c>
      <c r="I3780" s="3" t="str">
        <f aca="false">HYPERLINK("#'Главная'!A52","На главную")</f>
        <v>На главную</v>
      </c>
    </row>
    <row r="3781" customFormat="false" ht="34" hidden="false" customHeight="true" outlineLevel="0" collapsed="false">
      <c r="A3781" s="12" t="s">
        <v>251</v>
      </c>
      <c r="B3781" s="12" t="s">
        <v>251</v>
      </c>
      <c r="C3781" s="12" t="s">
        <v>251</v>
      </c>
      <c r="D3781" s="12" t="s">
        <v>252</v>
      </c>
      <c r="E3781" s="12" t="s">
        <v>252</v>
      </c>
      <c r="F3781" s="12" t="s">
        <v>252</v>
      </c>
      <c r="G3781" s="12" t="s">
        <v>253</v>
      </c>
      <c r="H3781" s="12" t="s">
        <v>254</v>
      </c>
      <c r="I3781" s="12" t="s">
        <v>254</v>
      </c>
    </row>
    <row r="3782" customFormat="false" ht="38" hidden="false" customHeight="true" outlineLevel="0" collapsed="false">
      <c r="A3782" s="1" t="s">
        <v>1442</v>
      </c>
      <c r="B3782" s="1" t="s">
        <v>1442</v>
      </c>
      <c r="C3782" s="1" t="s">
        <v>1442</v>
      </c>
      <c r="D3782" s="1" t="s">
        <v>258</v>
      </c>
      <c r="E3782" s="1" t="s">
        <v>258</v>
      </c>
      <c r="F3782" s="1" t="s">
        <v>258</v>
      </c>
      <c r="G3782" s="1" t="n">
        <v>70</v>
      </c>
      <c r="H3782" s="1" t="s">
        <v>1443</v>
      </c>
      <c r="I3782" s="1" t="s">
        <v>1443</v>
      </c>
    </row>
    <row r="3783" customFormat="false" ht="38" hidden="false" customHeight="true" outlineLevel="0" collapsed="false">
      <c r="A3783" s="1" t="s">
        <v>1442</v>
      </c>
      <c r="B3783" s="1" t="s">
        <v>1442</v>
      </c>
      <c r="C3783" s="1" t="s">
        <v>1442</v>
      </c>
      <c r="D3783" s="1" t="s">
        <v>256</v>
      </c>
      <c r="E3783" s="1" t="s">
        <v>256</v>
      </c>
      <c r="F3783" s="1" t="s">
        <v>256</v>
      </c>
      <c r="G3783" s="1" t="n">
        <v>19.9</v>
      </c>
      <c r="H3783" s="1" t="s">
        <v>1443</v>
      </c>
      <c r="I3783" s="1" t="s">
        <v>1443</v>
      </c>
    </row>
    <row r="3784" customFormat="false" ht="38" hidden="false" customHeight="true" outlineLevel="0" collapsed="false">
      <c r="A3784" s="1" t="s">
        <v>1442</v>
      </c>
      <c r="B3784" s="1" t="s">
        <v>1442</v>
      </c>
      <c r="C3784" s="1" t="s">
        <v>1442</v>
      </c>
      <c r="D3784" s="1" t="s">
        <v>260</v>
      </c>
      <c r="E3784" s="1" t="s">
        <v>260</v>
      </c>
      <c r="F3784" s="1" t="s">
        <v>260</v>
      </c>
      <c r="G3784" s="1" t="n">
        <v>3.52</v>
      </c>
      <c r="H3784" s="1" t="s">
        <v>1443</v>
      </c>
      <c r="I3784" s="1" t="s">
        <v>1443</v>
      </c>
    </row>
    <row r="3785" customFormat="false" ht="38" hidden="false" customHeight="true" outlineLevel="0" collapsed="false">
      <c r="A3785" s="1" t="s">
        <v>1442</v>
      </c>
      <c r="B3785" s="1" t="s">
        <v>1442</v>
      </c>
      <c r="C3785" s="1" t="s">
        <v>1442</v>
      </c>
      <c r="D3785" s="1" t="s">
        <v>292</v>
      </c>
      <c r="E3785" s="1" t="s">
        <v>292</v>
      </c>
      <c r="F3785" s="1" t="s">
        <v>292</v>
      </c>
      <c r="G3785" s="1" t="n">
        <v>50</v>
      </c>
      <c r="H3785" s="1" t="s">
        <v>1443</v>
      </c>
      <c r="I3785" s="1" t="s">
        <v>1443</v>
      </c>
    </row>
    <row r="3786" customFormat="false" ht="38" hidden="false" customHeight="true" outlineLevel="0" collapsed="false">
      <c r="A3786" s="1" t="s">
        <v>1442</v>
      </c>
      <c r="B3786" s="1" t="s">
        <v>1442</v>
      </c>
      <c r="C3786" s="1" t="s">
        <v>1442</v>
      </c>
      <c r="D3786" s="1" t="s">
        <v>256</v>
      </c>
      <c r="E3786" s="1" t="s">
        <v>256</v>
      </c>
      <c r="F3786" s="1" t="s">
        <v>256</v>
      </c>
      <c r="G3786" s="1" t="n">
        <v>19.2</v>
      </c>
      <c r="H3786" s="1" t="s">
        <v>1443</v>
      </c>
      <c r="I3786" s="1" t="s">
        <v>1443</v>
      </c>
    </row>
    <row r="3787" customFormat="false" ht="27" hidden="false" customHeight="true" outlineLevel="0" collapsed="false">
      <c r="A3787" s="1"/>
      <c r="B3787" s="1"/>
      <c r="C3787" s="1"/>
      <c r="D3787" s="1"/>
      <c r="E3787" s="1"/>
      <c r="F3787" s="1"/>
      <c r="G3787" s="1"/>
      <c r="H3787" s="1"/>
      <c r="I3787" s="1"/>
    </row>
    <row r="3788" customFormat="false" ht="31" hidden="false" customHeight="true" outlineLevel="0" collapsed="false">
      <c r="A3788" s="10" t="s">
        <v>304</v>
      </c>
      <c r="B3788" s="10" t="s">
        <v>304</v>
      </c>
      <c r="C3788" s="10" t="s">
        <v>304</v>
      </c>
      <c r="D3788" s="10" t="s">
        <v>304</v>
      </c>
      <c r="E3788" s="10" t="s">
        <v>304</v>
      </c>
      <c r="F3788" s="10" t="s">
        <v>304</v>
      </c>
      <c r="G3788" s="10" t="s">
        <v>304</v>
      </c>
      <c r="H3788" s="10" t="s">
        <v>304</v>
      </c>
      <c r="I3788" s="1"/>
    </row>
    <row r="3789" customFormat="false" ht="28" hidden="false" customHeight="true" outlineLevel="0" collapsed="false">
      <c r="A3789" s="4" t="s">
        <v>305</v>
      </c>
      <c r="B3789" s="4" t="s">
        <v>305</v>
      </c>
      <c r="C3789" s="4" t="s">
        <v>305</v>
      </c>
      <c r="D3789" s="4" t="s">
        <v>305</v>
      </c>
      <c r="E3789" s="4" t="s">
        <v>305</v>
      </c>
      <c r="F3789" s="4" t="s">
        <v>305</v>
      </c>
      <c r="G3789" s="4" t="s">
        <v>305</v>
      </c>
      <c r="H3789" s="4" t="s">
        <v>305</v>
      </c>
      <c r="I3789" s="4" t="s">
        <v>305</v>
      </c>
    </row>
    <row r="3790" customFormat="false" ht="27" hidden="false" customHeight="true" outlineLevel="0" collapsed="false">
      <c r="A3790" s="1"/>
      <c r="B3790" s="1"/>
      <c r="C3790" s="1"/>
      <c r="D3790" s="1"/>
      <c r="E3790" s="1"/>
      <c r="F3790" s="1"/>
      <c r="G3790" s="1"/>
      <c r="H3790" s="1"/>
      <c r="I3790" s="1"/>
    </row>
    <row r="3791" customFormat="false" ht="27" hidden="false" customHeight="true" outlineLevel="0" collapsed="false">
      <c r="A3791" s="1"/>
      <c r="B3791" s="1"/>
      <c r="C3791" s="1"/>
      <c r="D3791" s="1"/>
      <c r="E3791" s="1"/>
      <c r="F3791" s="1"/>
      <c r="G3791" s="1"/>
      <c r="H3791" s="1"/>
      <c r="I3791" s="1"/>
    </row>
    <row r="3792" customFormat="false" ht="27" hidden="false" customHeight="true" outlineLevel="0" collapsed="false">
      <c r="A3792" s="1"/>
      <c r="B3792" s="1"/>
      <c r="C3792" s="1"/>
      <c r="D3792" s="1"/>
      <c r="E3792" s="1"/>
      <c r="F3792" s="1"/>
      <c r="G3792" s="1"/>
      <c r="H3792" s="1"/>
      <c r="I3792" s="1"/>
    </row>
    <row r="3793" customFormat="false" ht="35" hidden="false" customHeight="true" outlineLevel="0" collapsed="false">
      <c r="A3793" s="2" t="s">
        <v>1444</v>
      </c>
      <c r="B3793" s="2" t="s">
        <v>1444</v>
      </c>
      <c r="C3793" s="2" t="s">
        <v>1444</v>
      </c>
      <c r="D3793" s="2" t="s">
        <v>1444</v>
      </c>
      <c r="E3793" s="2" t="s">
        <v>1444</v>
      </c>
      <c r="F3793" s="2" t="s">
        <v>1444</v>
      </c>
      <c r="G3793" s="2" t="s">
        <v>1444</v>
      </c>
      <c r="H3793" s="2" t="s">
        <v>1444</v>
      </c>
      <c r="I3793" s="3" t="str">
        <f aca="false">HYPERLINK("#'Главная'!A53","На главную")</f>
        <v>На главную</v>
      </c>
    </row>
    <row r="3794" customFormat="false" ht="28" hidden="false" customHeight="true" outlineLevel="0" collapsed="false">
      <c r="A3794" s="4" t="s">
        <v>1401</v>
      </c>
      <c r="B3794" s="4" t="s">
        <v>1401</v>
      </c>
      <c r="C3794" s="4" t="s">
        <v>1401</v>
      </c>
      <c r="D3794" s="4" t="s">
        <v>1401</v>
      </c>
      <c r="E3794" s="4" t="s">
        <v>1401</v>
      </c>
      <c r="F3794" s="4" t="s">
        <v>1401</v>
      </c>
      <c r="G3794" s="4" t="s">
        <v>1401</v>
      </c>
      <c r="H3794" s="4" t="s">
        <v>1401</v>
      </c>
      <c r="I3794" s="4" t="s">
        <v>1401</v>
      </c>
    </row>
    <row r="3795" customFormat="false" ht="27" hidden="false" customHeight="true" outlineLevel="0" collapsed="false">
      <c r="A3795" s="3" t="str">
        <f aca="false">HYPERLINK("#'Главная'!A53","Список моделей")</f>
        <v>Список моделей</v>
      </c>
      <c r="B3795" s="1"/>
      <c r="C3795" s="3" t="str">
        <f aca="false">HYPERLINK("#'Данные моделей'!A3796","Характеристики")</f>
        <v>Характеристики</v>
      </c>
      <c r="D3795" s="1"/>
      <c r="E3795" s="1"/>
      <c r="F3795" s="3" t="str">
        <f aca="false">HYPERLINK("#'Данные моделей'!A3832","Рабочие точки")</f>
        <v>Рабочие точки</v>
      </c>
      <c r="G3795" s="1"/>
      <c r="H3795" s="3" t="str">
        <f aca="false">HYPERLINK("#'Данные моделей'!A3840","Карты")</f>
        <v>Карты</v>
      </c>
      <c r="I3795" s="1"/>
    </row>
    <row r="3796" customFormat="false" ht="31" hidden="false" customHeight="true" outlineLevel="0" collapsed="false">
      <c r="A3796" s="10" t="s">
        <v>9</v>
      </c>
      <c r="B3796" s="10" t="s">
        <v>9</v>
      </c>
      <c r="C3796" s="10" t="s">
        <v>9</v>
      </c>
      <c r="D3796" s="10" t="s">
        <v>9</v>
      </c>
      <c r="E3796" s="10" t="s">
        <v>9</v>
      </c>
      <c r="F3796" s="10" t="s">
        <v>9</v>
      </c>
      <c r="G3796" s="10" t="s">
        <v>9</v>
      </c>
      <c r="H3796" s="10" t="s">
        <v>9</v>
      </c>
      <c r="I3796" s="1"/>
    </row>
    <row r="3797" customFormat="false" ht="28" hidden="false" customHeight="true" outlineLevel="0" collapsed="false">
      <c r="A3797" s="11" t="s">
        <v>207</v>
      </c>
      <c r="B3797" s="11" t="s">
        <v>207</v>
      </c>
      <c r="C3797" s="11" t="s">
        <v>207</v>
      </c>
      <c r="D3797" s="11" t="s">
        <v>207</v>
      </c>
      <c r="E3797" s="11" t="s">
        <v>1402</v>
      </c>
      <c r="F3797" s="11" t="s">
        <v>1402</v>
      </c>
      <c r="G3797" s="11" t="s">
        <v>1402</v>
      </c>
      <c r="H3797" s="11"/>
      <c r="I3797" s="11"/>
    </row>
    <row r="3798" customFormat="false" ht="28" hidden="false" customHeight="true" outlineLevel="0" collapsed="false">
      <c r="A3798" s="11" t="s">
        <v>8</v>
      </c>
      <c r="B3798" s="11" t="s">
        <v>8</v>
      </c>
      <c r="C3798" s="11" t="s">
        <v>8</v>
      </c>
      <c r="D3798" s="11" t="s">
        <v>8</v>
      </c>
      <c r="E3798" s="11" t="s">
        <v>97</v>
      </c>
      <c r="F3798" s="11" t="s">
        <v>97</v>
      </c>
      <c r="G3798" s="11" t="s">
        <v>97</v>
      </c>
      <c r="H3798" s="11"/>
      <c r="I3798" s="11"/>
    </row>
    <row r="3799" customFormat="false" ht="28" hidden="false" customHeight="true" outlineLevel="0" collapsed="false">
      <c r="A3799" s="11" t="s">
        <v>209</v>
      </c>
      <c r="B3799" s="11" t="s">
        <v>209</v>
      </c>
      <c r="C3799" s="11" t="s">
        <v>209</v>
      </c>
      <c r="D3799" s="11" t="s">
        <v>209</v>
      </c>
      <c r="E3799" s="11" t="s">
        <v>1403</v>
      </c>
      <c r="F3799" s="11" t="s">
        <v>1403</v>
      </c>
      <c r="G3799" s="11" t="s">
        <v>1403</v>
      </c>
      <c r="H3799" s="11"/>
      <c r="I3799" s="11"/>
    </row>
    <row r="3800" customFormat="false" ht="28" hidden="false" customHeight="true" outlineLevel="0" collapsed="false">
      <c r="A3800" s="11" t="s">
        <v>211</v>
      </c>
      <c r="B3800" s="11" t="s">
        <v>211</v>
      </c>
      <c r="C3800" s="11" t="s">
        <v>211</v>
      </c>
      <c r="D3800" s="11" t="s">
        <v>211</v>
      </c>
      <c r="E3800" s="11" t="n">
        <v>530</v>
      </c>
      <c r="F3800" s="11" t="n">
        <v>530</v>
      </c>
      <c r="G3800" s="11" t="n">
        <v>530</v>
      </c>
      <c r="H3800" s="11"/>
      <c r="I3800" s="11"/>
    </row>
    <row r="3801" customFormat="false" ht="53" hidden="false" customHeight="true" outlineLevel="0" collapsed="false">
      <c r="A3801" s="11" t="s">
        <v>8</v>
      </c>
      <c r="B3801" s="11" t="s">
        <v>8</v>
      </c>
      <c r="C3801" s="11" t="s">
        <v>8</v>
      </c>
      <c r="D3801" s="11" t="s">
        <v>8</v>
      </c>
      <c r="E3801" s="11" t="s">
        <v>97</v>
      </c>
      <c r="F3801" s="11" t="s">
        <v>97</v>
      </c>
      <c r="G3801" s="11" t="s">
        <v>97</v>
      </c>
      <c r="H3801" s="11" t="s">
        <v>1445</v>
      </c>
      <c r="I3801" s="11" t="s">
        <v>1445</v>
      </c>
    </row>
    <row r="3802" customFormat="false" ht="53" hidden="false" customHeight="true" outlineLevel="0" collapsed="false">
      <c r="A3802" s="11" t="s">
        <v>212</v>
      </c>
      <c r="B3802" s="11" t="s">
        <v>212</v>
      </c>
      <c r="C3802" s="11" t="s">
        <v>212</v>
      </c>
      <c r="D3802" s="11" t="s">
        <v>212</v>
      </c>
      <c r="E3802" s="11" t="n">
        <v>36</v>
      </c>
      <c r="F3802" s="11" t="n">
        <v>36</v>
      </c>
      <c r="G3802" s="11" t="n">
        <v>36</v>
      </c>
      <c r="H3802" s="11" t="s">
        <v>1445</v>
      </c>
      <c r="I3802" s="11" t="s">
        <v>1445</v>
      </c>
    </row>
    <row r="3803" customFormat="false" ht="53" hidden="false" customHeight="true" outlineLevel="0" collapsed="false">
      <c r="A3803" s="11" t="s">
        <v>213</v>
      </c>
      <c r="B3803" s="11" t="s">
        <v>213</v>
      </c>
      <c r="C3803" s="11" t="s">
        <v>213</v>
      </c>
      <c r="D3803" s="11" t="s">
        <v>213</v>
      </c>
      <c r="E3803" s="11" t="n">
        <v>60</v>
      </c>
      <c r="F3803" s="11" t="n">
        <v>60</v>
      </c>
      <c r="G3803" s="11" t="n">
        <v>60</v>
      </c>
      <c r="H3803" s="11" t="s">
        <v>1445</v>
      </c>
      <c r="I3803" s="11" t="s">
        <v>1445</v>
      </c>
    </row>
    <row r="3804" customFormat="false" ht="53" hidden="false" customHeight="true" outlineLevel="0" collapsed="false">
      <c r="A3804" s="11" t="s">
        <v>214</v>
      </c>
      <c r="B3804" s="11" t="s">
        <v>214</v>
      </c>
      <c r="C3804" s="11" t="s">
        <v>214</v>
      </c>
      <c r="D3804" s="11" t="s">
        <v>214</v>
      </c>
      <c r="E3804" s="11" t="s">
        <v>1405</v>
      </c>
      <c r="F3804" s="11" t="s">
        <v>1405</v>
      </c>
      <c r="G3804" s="11" t="s">
        <v>1405</v>
      </c>
      <c r="H3804" s="11" t="s">
        <v>1445</v>
      </c>
      <c r="I3804" s="11" t="s">
        <v>1445</v>
      </c>
    </row>
    <row r="3805" customFormat="false" ht="53" hidden="false" customHeight="true" outlineLevel="0" collapsed="false">
      <c r="A3805" s="11" t="s">
        <v>216</v>
      </c>
      <c r="B3805" s="11" t="s">
        <v>216</v>
      </c>
      <c r="C3805" s="11" t="s">
        <v>216</v>
      </c>
      <c r="D3805" s="11" t="s">
        <v>216</v>
      </c>
      <c r="E3805" s="11" t="n">
        <v>11</v>
      </c>
      <c r="F3805" s="11" t="n">
        <v>11</v>
      </c>
      <c r="G3805" s="11" t="n">
        <v>11</v>
      </c>
      <c r="H3805" s="11" t="s">
        <v>1445</v>
      </c>
      <c r="I3805" s="11" t="s">
        <v>1445</v>
      </c>
    </row>
    <row r="3806" customFormat="false" ht="53" hidden="false" customHeight="true" outlineLevel="0" collapsed="false">
      <c r="A3806" s="11" t="s">
        <v>217</v>
      </c>
      <c r="B3806" s="11" t="s">
        <v>217</v>
      </c>
      <c r="C3806" s="11" t="s">
        <v>217</v>
      </c>
      <c r="D3806" s="11" t="s">
        <v>217</v>
      </c>
      <c r="E3806" s="11" t="s">
        <v>1406</v>
      </c>
      <c r="F3806" s="11" t="s">
        <v>1406</v>
      </c>
      <c r="G3806" s="11" t="s">
        <v>1406</v>
      </c>
      <c r="H3806" s="11" t="s">
        <v>1445</v>
      </c>
      <c r="I3806" s="11" t="s">
        <v>1445</v>
      </c>
    </row>
    <row r="3807" customFormat="false" ht="53" hidden="false" customHeight="true" outlineLevel="0" collapsed="false">
      <c r="A3807" s="11" t="s">
        <v>221</v>
      </c>
      <c r="B3807" s="11" t="s">
        <v>221</v>
      </c>
      <c r="C3807" s="11" t="s">
        <v>221</v>
      </c>
      <c r="D3807" s="11" t="s">
        <v>221</v>
      </c>
      <c r="E3807" s="11" t="s">
        <v>1403</v>
      </c>
      <c r="F3807" s="11" t="s">
        <v>1403</v>
      </c>
      <c r="G3807" s="11" t="s">
        <v>1403</v>
      </c>
      <c r="H3807" s="11" t="s">
        <v>1445</v>
      </c>
      <c r="I3807" s="11" t="s">
        <v>1445</v>
      </c>
    </row>
    <row r="3808" customFormat="false" ht="53" hidden="false" customHeight="true" outlineLevel="0" collapsed="false">
      <c r="A3808" s="11" t="s">
        <v>222</v>
      </c>
      <c r="B3808" s="11" t="s">
        <v>222</v>
      </c>
      <c r="C3808" s="11" t="s">
        <v>222</v>
      </c>
      <c r="D3808" s="11" t="s">
        <v>222</v>
      </c>
      <c r="E3808" s="11" t="n">
        <v>530</v>
      </c>
      <c r="F3808" s="11" t="n">
        <v>530</v>
      </c>
      <c r="G3808" s="11" t="n">
        <v>530</v>
      </c>
      <c r="H3808" s="11" t="s">
        <v>1445</v>
      </c>
      <c r="I3808" s="11" t="s">
        <v>1445</v>
      </c>
    </row>
    <row r="3809" customFormat="false" ht="53" hidden="false" customHeight="true" outlineLevel="0" collapsed="false">
      <c r="A3809" s="11" t="s">
        <v>1407</v>
      </c>
      <c r="B3809" s="11" t="s">
        <v>1407</v>
      </c>
      <c r="C3809" s="11" t="s">
        <v>1407</v>
      </c>
      <c r="D3809" s="11" t="s">
        <v>1407</v>
      </c>
      <c r="E3809" s="11" t="s">
        <v>1446</v>
      </c>
      <c r="F3809" s="11" t="s">
        <v>1446</v>
      </c>
      <c r="G3809" s="11" t="s">
        <v>1446</v>
      </c>
      <c r="H3809" s="11" t="s">
        <v>1445</v>
      </c>
      <c r="I3809" s="11" t="s">
        <v>1445</v>
      </c>
    </row>
    <row r="3810" customFormat="false" ht="53" hidden="false" customHeight="true" outlineLevel="0" collapsed="false">
      <c r="A3810" s="11" t="s">
        <v>1409</v>
      </c>
      <c r="B3810" s="11" t="s">
        <v>1409</v>
      </c>
      <c r="C3810" s="11" t="s">
        <v>1409</v>
      </c>
      <c r="D3810" s="11" t="s">
        <v>1409</v>
      </c>
      <c r="E3810" s="11" t="s">
        <v>1447</v>
      </c>
      <c r="F3810" s="11" t="s">
        <v>1447</v>
      </c>
      <c r="G3810" s="11" t="s">
        <v>1447</v>
      </c>
      <c r="H3810" s="11" t="s">
        <v>1445</v>
      </c>
      <c r="I3810" s="11" t="s">
        <v>1445</v>
      </c>
    </row>
    <row r="3811" customFormat="false" ht="53" hidden="false" customHeight="true" outlineLevel="0" collapsed="false">
      <c r="A3811" s="11" t="s">
        <v>1411</v>
      </c>
      <c r="B3811" s="11" t="s">
        <v>1411</v>
      </c>
      <c r="C3811" s="11" t="s">
        <v>1411</v>
      </c>
      <c r="D3811" s="11" t="s">
        <v>1411</v>
      </c>
      <c r="E3811" s="11" t="s">
        <v>1448</v>
      </c>
      <c r="F3811" s="11" t="s">
        <v>1448</v>
      </c>
      <c r="G3811" s="11" t="s">
        <v>1448</v>
      </c>
      <c r="H3811" s="11" t="s">
        <v>1445</v>
      </c>
      <c r="I3811" s="11" t="s">
        <v>1445</v>
      </c>
    </row>
    <row r="3812" customFormat="false" ht="53" hidden="false" customHeight="true" outlineLevel="0" collapsed="false">
      <c r="A3812" s="11" t="s">
        <v>1413</v>
      </c>
      <c r="B3812" s="11" t="s">
        <v>1413</v>
      </c>
      <c r="C3812" s="11" t="s">
        <v>1413</v>
      </c>
      <c r="D3812" s="11" t="s">
        <v>1413</v>
      </c>
      <c r="E3812" s="11" t="s">
        <v>1449</v>
      </c>
      <c r="F3812" s="11" t="s">
        <v>1449</v>
      </c>
      <c r="G3812" s="11" t="s">
        <v>1449</v>
      </c>
      <c r="H3812" s="11" t="s">
        <v>1445</v>
      </c>
      <c r="I3812" s="11" t="s">
        <v>1445</v>
      </c>
    </row>
    <row r="3813" customFormat="false" ht="53" hidden="false" customHeight="true" outlineLevel="0" collapsed="false">
      <c r="A3813" s="11" t="s">
        <v>1415</v>
      </c>
      <c r="B3813" s="11" t="s">
        <v>1415</v>
      </c>
      <c r="C3813" s="11" t="s">
        <v>1415</v>
      </c>
      <c r="D3813" s="11" t="s">
        <v>1415</v>
      </c>
      <c r="E3813" s="11" t="s">
        <v>1450</v>
      </c>
      <c r="F3813" s="11" t="s">
        <v>1450</v>
      </c>
      <c r="G3813" s="11" t="s">
        <v>1450</v>
      </c>
      <c r="H3813" s="11" t="s">
        <v>1445</v>
      </c>
      <c r="I3813" s="11" t="s">
        <v>1445</v>
      </c>
    </row>
    <row r="3814" customFormat="false" ht="53" hidden="false" customHeight="true" outlineLevel="0" collapsed="false">
      <c r="A3814" s="11" t="s">
        <v>1417</v>
      </c>
      <c r="B3814" s="11" t="s">
        <v>1417</v>
      </c>
      <c r="C3814" s="11" t="s">
        <v>1417</v>
      </c>
      <c r="D3814" s="11" t="s">
        <v>1417</v>
      </c>
      <c r="E3814" s="11" t="s">
        <v>1451</v>
      </c>
      <c r="F3814" s="11" t="s">
        <v>1451</v>
      </c>
      <c r="G3814" s="11" t="s">
        <v>1451</v>
      </c>
      <c r="H3814" s="11" t="s">
        <v>1445</v>
      </c>
      <c r="I3814" s="11" t="s">
        <v>1445</v>
      </c>
    </row>
    <row r="3815" customFormat="false" ht="53" hidden="false" customHeight="true" outlineLevel="0" collapsed="false">
      <c r="A3815" s="11" t="s">
        <v>1419</v>
      </c>
      <c r="B3815" s="11" t="s">
        <v>1419</v>
      </c>
      <c r="C3815" s="11" t="s">
        <v>1419</v>
      </c>
      <c r="D3815" s="11" t="s">
        <v>1419</v>
      </c>
      <c r="E3815" s="11" t="s">
        <v>1452</v>
      </c>
      <c r="F3815" s="11" t="s">
        <v>1452</v>
      </c>
      <c r="G3815" s="11" t="s">
        <v>1452</v>
      </c>
      <c r="H3815" s="11" t="s">
        <v>1445</v>
      </c>
      <c r="I3815" s="11" t="s">
        <v>1445</v>
      </c>
    </row>
    <row r="3816" customFormat="false" ht="53" hidden="false" customHeight="true" outlineLevel="0" collapsed="false">
      <c r="A3816" s="11" t="s">
        <v>1420</v>
      </c>
      <c r="B3816" s="11" t="s">
        <v>1420</v>
      </c>
      <c r="C3816" s="11" t="s">
        <v>1420</v>
      </c>
      <c r="D3816" s="11" t="s">
        <v>1420</v>
      </c>
      <c r="E3816" s="11" t="s">
        <v>1453</v>
      </c>
      <c r="F3816" s="11" t="s">
        <v>1453</v>
      </c>
      <c r="G3816" s="11" t="s">
        <v>1453</v>
      </c>
      <c r="H3816" s="11" t="s">
        <v>1445</v>
      </c>
      <c r="I3816" s="11" t="s">
        <v>1445</v>
      </c>
    </row>
    <row r="3817" customFormat="false" ht="53" hidden="false" customHeight="true" outlineLevel="0" collapsed="false">
      <c r="A3817" s="11" t="s">
        <v>1422</v>
      </c>
      <c r="B3817" s="11" t="s">
        <v>1422</v>
      </c>
      <c r="C3817" s="11" t="s">
        <v>1422</v>
      </c>
      <c r="D3817" s="11" t="s">
        <v>1422</v>
      </c>
      <c r="E3817" s="11" t="s">
        <v>1454</v>
      </c>
      <c r="F3817" s="11" t="s">
        <v>1454</v>
      </c>
      <c r="G3817" s="11" t="s">
        <v>1454</v>
      </c>
      <c r="H3817" s="11" t="s">
        <v>1445</v>
      </c>
      <c r="I3817" s="11" t="s">
        <v>1445</v>
      </c>
    </row>
    <row r="3818" customFormat="false" ht="53" hidden="false" customHeight="true" outlineLevel="0" collapsed="false">
      <c r="A3818" s="11" t="s">
        <v>1424</v>
      </c>
      <c r="B3818" s="11" t="s">
        <v>1424</v>
      </c>
      <c r="C3818" s="11" t="s">
        <v>1424</v>
      </c>
      <c r="D3818" s="11" t="s">
        <v>1424</v>
      </c>
      <c r="E3818" s="11" t="n">
        <v>3.42</v>
      </c>
      <c r="F3818" s="11" t="n">
        <v>3.42</v>
      </c>
      <c r="G3818" s="11" t="n">
        <v>3.42</v>
      </c>
      <c r="H3818" s="11" t="s">
        <v>1445</v>
      </c>
      <c r="I3818" s="11" t="s">
        <v>1445</v>
      </c>
    </row>
    <row r="3819" customFormat="false" ht="53" hidden="false" customHeight="true" outlineLevel="0" collapsed="false">
      <c r="A3819" s="11" t="s">
        <v>1425</v>
      </c>
      <c r="B3819" s="11" t="s">
        <v>1425</v>
      </c>
      <c r="C3819" s="11" t="s">
        <v>1425</v>
      </c>
      <c r="D3819" s="11" t="s">
        <v>1425</v>
      </c>
      <c r="E3819" s="11" t="n">
        <v>3.45</v>
      </c>
      <c r="F3819" s="11" t="n">
        <v>3.45</v>
      </c>
      <c r="G3819" s="11" t="n">
        <v>3.45</v>
      </c>
      <c r="H3819" s="11" t="s">
        <v>1445</v>
      </c>
      <c r="I3819" s="11" t="s">
        <v>1445</v>
      </c>
    </row>
    <row r="3820" customFormat="false" ht="53" hidden="false" customHeight="true" outlineLevel="0" collapsed="false">
      <c r="A3820" s="11" t="s">
        <v>1426</v>
      </c>
      <c r="B3820" s="11" t="s">
        <v>1426</v>
      </c>
      <c r="C3820" s="11" t="s">
        <v>1426</v>
      </c>
      <c r="D3820" s="11" t="s">
        <v>1426</v>
      </c>
      <c r="E3820" s="11" t="s">
        <v>1455</v>
      </c>
      <c r="F3820" s="11" t="s">
        <v>1455</v>
      </c>
      <c r="G3820" s="11" t="s">
        <v>1455</v>
      </c>
      <c r="H3820" s="11" t="s">
        <v>1445</v>
      </c>
      <c r="I3820" s="11" t="s">
        <v>1445</v>
      </c>
    </row>
    <row r="3821" customFormat="false" ht="53" hidden="false" customHeight="true" outlineLevel="0" collapsed="false">
      <c r="A3821" s="11" t="s">
        <v>1428</v>
      </c>
      <c r="B3821" s="11" t="s">
        <v>1428</v>
      </c>
      <c r="C3821" s="11" t="s">
        <v>1428</v>
      </c>
      <c r="D3821" s="11" t="s">
        <v>1428</v>
      </c>
      <c r="E3821" s="11" t="s">
        <v>1456</v>
      </c>
      <c r="F3821" s="11" t="s">
        <v>1456</v>
      </c>
      <c r="G3821" s="11" t="s">
        <v>1456</v>
      </c>
      <c r="H3821" s="11" t="s">
        <v>1445</v>
      </c>
      <c r="I3821" s="11" t="s">
        <v>1445</v>
      </c>
    </row>
    <row r="3822" customFormat="false" ht="53" hidden="false" customHeight="true" outlineLevel="0" collapsed="false">
      <c r="A3822" s="11" t="s">
        <v>1430</v>
      </c>
      <c r="B3822" s="11" t="s">
        <v>1430</v>
      </c>
      <c r="C3822" s="11" t="s">
        <v>1430</v>
      </c>
      <c r="D3822" s="11" t="s">
        <v>1430</v>
      </c>
      <c r="E3822" s="11" t="s">
        <v>1457</v>
      </c>
      <c r="F3822" s="11" t="s">
        <v>1457</v>
      </c>
      <c r="G3822" s="11" t="s">
        <v>1457</v>
      </c>
      <c r="H3822" s="11" t="s">
        <v>1445</v>
      </c>
      <c r="I3822" s="11" t="s">
        <v>1445</v>
      </c>
    </row>
    <row r="3823" customFormat="false" ht="53" hidden="false" customHeight="true" outlineLevel="0" collapsed="false">
      <c r="A3823" s="11" t="s">
        <v>1432</v>
      </c>
      <c r="B3823" s="11" t="s">
        <v>1432</v>
      </c>
      <c r="C3823" s="11" t="s">
        <v>1432</v>
      </c>
      <c r="D3823" s="11" t="s">
        <v>1432</v>
      </c>
      <c r="E3823" s="11" t="n">
        <v>2.35</v>
      </c>
      <c r="F3823" s="11" t="n">
        <v>2.35</v>
      </c>
      <c r="G3823" s="11" t="n">
        <v>2.35</v>
      </c>
      <c r="H3823" s="11" t="s">
        <v>1445</v>
      </c>
      <c r="I3823" s="11" t="s">
        <v>1445</v>
      </c>
    </row>
    <row r="3824" customFormat="false" ht="53" hidden="false" customHeight="true" outlineLevel="0" collapsed="false">
      <c r="A3824" s="11" t="s">
        <v>1433</v>
      </c>
      <c r="B3824" s="11" t="s">
        <v>1433</v>
      </c>
      <c r="C3824" s="11" t="s">
        <v>1433</v>
      </c>
      <c r="D3824" s="11" t="s">
        <v>1433</v>
      </c>
      <c r="E3824" s="11" t="n">
        <v>2.61</v>
      </c>
      <c r="F3824" s="11" t="n">
        <v>2.61</v>
      </c>
      <c r="G3824" s="11" t="n">
        <v>2.61</v>
      </c>
      <c r="H3824" s="11" t="s">
        <v>1445</v>
      </c>
      <c r="I3824" s="11" t="s">
        <v>1445</v>
      </c>
    </row>
    <row r="3825" customFormat="false" ht="53" hidden="false" customHeight="true" outlineLevel="0" collapsed="false">
      <c r="A3825" s="11" t="s">
        <v>245</v>
      </c>
      <c r="B3825" s="11" t="s">
        <v>245</v>
      </c>
      <c r="C3825" s="11" t="s">
        <v>245</v>
      </c>
      <c r="D3825" s="11" t="s">
        <v>245</v>
      </c>
      <c r="E3825" s="11" t="s">
        <v>1434</v>
      </c>
      <c r="F3825" s="11" t="s">
        <v>1434</v>
      </c>
      <c r="G3825" s="11" t="s">
        <v>1434</v>
      </c>
      <c r="H3825" s="11" t="s">
        <v>1445</v>
      </c>
      <c r="I3825" s="11" t="s">
        <v>1445</v>
      </c>
    </row>
    <row r="3826" customFormat="false" ht="53" hidden="false" customHeight="true" outlineLevel="0" collapsed="false">
      <c r="A3826" s="11" t="s">
        <v>244</v>
      </c>
      <c r="B3826" s="11" t="s">
        <v>244</v>
      </c>
      <c r="C3826" s="11" t="s">
        <v>244</v>
      </c>
      <c r="D3826" s="11" t="s">
        <v>244</v>
      </c>
      <c r="E3826" s="11" t="n">
        <v>50</v>
      </c>
      <c r="F3826" s="11" t="n">
        <v>50</v>
      </c>
      <c r="G3826" s="11" t="n">
        <v>50</v>
      </c>
      <c r="H3826" s="11" t="s">
        <v>1445</v>
      </c>
      <c r="I3826" s="11" t="s">
        <v>1445</v>
      </c>
    </row>
    <row r="3827" customFormat="false" ht="53" hidden="false" customHeight="true" outlineLevel="0" collapsed="false">
      <c r="A3827" s="11" t="s">
        <v>1435</v>
      </c>
      <c r="B3827" s="11" t="s">
        <v>1435</v>
      </c>
      <c r="C3827" s="11" t="s">
        <v>1435</v>
      </c>
      <c r="D3827" s="11" t="s">
        <v>1435</v>
      </c>
      <c r="E3827" s="11" t="s">
        <v>1458</v>
      </c>
      <c r="F3827" s="11" t="s">
        <v>1458</v>
      </c>
      <c r="G3827" s="11" t="s">
        <v>1458</v>
      </c>
      <c r="H3827" s="11" t="s">
        <v>1445</v>
      </c>
      <c r="I3827" s="11" t="s">
        <v>1445</v>
      </c>
    </row>
    <row r="3828" customFormat="false" ht="53" hidden="false" customHeight="true" outlineLevel="0" collapsed="false">
      <c r="A3828" s="11" t="s">
        <v>1437</v>
      </c>
      <c r="B3828" s="11" t="s">
        <v>1437</v>
      </c>
      <c r="C3828" s="11" t="s">
        <v>1437</v>
      </c>
      <c r="D3828" s="11" t="s">
        <v>1437</v>
      </c>
      <c r="E3828" s="11" t="s">
        <v>1459</v>
      </c>
      <c r="F3828" s="11" t="s">
        <v>1459</v>
      </c>
      <c r="G3828" s="11" t="s">
        <v>1459</v>
      </c>
      <c r="H3828" s="11" t="s">
        <v>1445</v>
      </c>
      <c r="I3828" s="11" t="s">
        <v>1445</v>
      </c>
    </row>
    <row r="3829" customFormat="false" ht="53" hidden="false" customHeight="true" outlineLevel="0" collapsed="false">
      <c r="A3829" s="11" t="s">
        <v>1439</v>
      </c>
      <c r="B3829" s="11" t="s">
        <v>1439</v>
      </c>
      <c r="C3829" s="11" t="s">
        <v>1439</v>
      </c>
      <c r="D3829" s="11" t="s">
        <v>1439</v>
      </c>
      <c r="E3829" s="11" t="s">
        <v>1440</v>
      </c>
      <c r="F3829" s="11" t="s">
        <v>1440</v>
      </c>
      <c r="G3829" s="11" t="s">
        <v>1440</v>
      </c>
      <c r="H3829" s="11" t="s">
        <v>1445</v>
      </c>
      <c r="I3829" s="11" t="s">
        <v>1445</v>
      </c>
    </row>
    <row r="3830" customFormat="false" ht="42" hidden="false" customHeight="true" outlineLevel="0" collapsed="false">
      <c r="A3830" s="4" t="s">
        <v>1460</v>
      </c>
      <c r="B3830" s="4" t="s">
        <v>1460</v>
      </c>
      <c r="C3830" s="4" t="s">
        <v>1460</v>
      </c>
      <c r="D3830" s="4" t="s">
        <v>1460</v>
      </c>
      <c r="E3830" s="4" t="s">
        <v>1460</v>
      </c>
      <c r="F3830" s="4" t="s">
        <v>1460</v>
      </c>
      <c r="G3830" s="4" t="s">
        <v>1460</v>
      </c>
      <c r="H3830" s="4" t="s">
        <v>1460</v>
      </c>
      <c r="I3830" s="4" t="s">
        <v>1460</v>
      </c>
    </row>
    <row r="3831" customFormat="false" ht="27" hidden="false" customHeight="true" outlineLevel="0" collapsed="false">
      <c r="A3831" s="1"/>
      <c r="B3831" s="1"/>
      <c r="C3831" s="1"/>
      <c r="D3831" s="1"/>
      <c r="E3831" s="1"/>
      <c r="F3831" s="1"/>
      <c r="G3831" s="1"/>
      <c r="H3831" s="1"/>
      <c r="I3831" s="1"/>
    </row>
    <row r="3832" customFormat="false" ht="31" hidden="false" customHeight="true" outlineLevel="0" collapsed="false">
      <c r="A3832" s="10" t="s">
        <v>250</v>
      </c>
      <c r="B3832" s="10" t="s">
        <v>250</v>
      </c>
      <c r="C3832" s="10" t="s">
        <v>250</v>
      </c>
      <c r="D3832" s="10" t="s">
        <v>250</v>
      </c>
      <c r="E3832" s="10" t="s">
        <v>250</v>
      </c>
      <c r="F3832" s="10" t="s">
        <v>250</v>
      </c>
      <c r="G3832" s="10" t="s">
        <v>250</v>
      </c>
      <c r="H3832" s="10" t="s">
        <v>250</v>
      </c>
      <c r="I3832" s="3" t="str">
        <f aca="false">HYPERLINK("#'Главная'!A53","На главную")</f>
        <v>На главную</v>
      </c>
    </row>
    <row r="3833" customFormat="false" ht="34" hidden="false" customHeight="true" outlineLevel="0" collapsed="false">
      <c r="A3833" s="12" t="s">
        <v>251</v>
      </c>
      <c r="B3833" s="12" t="s">
        <v>251</v>
      </c>
      <c r="C3833" s="12" t="s">
        <v>251</v>
      </c>
      <c r="D3833" s="12" t="s">
        <v>252</v>
      </c>
      <c r="E3833" s="12" t="s">
        <v>252</v>
      </c>
      <c r="F3833" s="12" t="s">
        <v>252</v>
      </c>
      <c r="G3833" s="12" t="s">
        <v>253</v>
      </c>
      <c r="H3833" s="12" t="s">
        <v>254</v>
      </c>
      <c r="I3833" s="12" t="s">
        <v>254</v>
      </c>
    </row>
    <row r="3834" customFormat="false" ht="38" hidden="false" customHeight="true" outlineLevel="0" collapsed="false">
      <c r="A3834" s="1" t="s">
        <v>1442</v>
      </c>
      <c r="B3834" s="1" t="s">
        <v>1442</v>
      </c>
      <c r="C3834" s="1" t="s">
        <v>1442</v>
      </c>
      <c r="D3834" s="1" t="s">
        <v>258</v>
      </c>
      <c r="E3834" s="1" t="s">
        <v>258</v>
      </c>
      <c r="F3834" s="1" t="s">
        <v>258</v>
      </c>
      <c r="G3834" s="1" t="n">
        <v>90</v>
      </c>
      <c r="H3834" s="1" t="s">
        <v>1443</v>
      </c>
      <c r="I3834" s="1" t="s">
        <v>1443</v>
      </c>
    </row>
    <row r="3835" customFormat="false" ht="38" hidden="false" customHeight="true" outlineLevel="0" collapsed="false">
      <c r="A3835" s="1" t="s">
        <v>1442</v>
      </c>
      <c r="B3835" s="1" t="s">
        <v>1442</v>
      </c>
      <c r="C3835" s="1" t="s">
        <v>1442</v>
      </c>
      <c r="D3835" s="1" t="s">
        <v>256</v>
      </c>
      <c r="E3835" s="1" t="s">
        <v>256</v>
      </c>
      <c r="F3835" s="1" t="s">
        <v>256</v>
      </c>
      <c r="G3835" s="1" t="n">
        <v>26</v>
      </c>
      <c r="H3835" s="1" t="s">
        <v>1443</v>
      </c>
      <c r="I3835" s="1" t="s">
        <v>1443</v>
      </c>
    </row>
    <row r="3836" customFormat="false" ht="38" hidden="false" customHeight="true" outlineLevel="0" collapsed="false">
      <c r="A3836" s="1" t="s">
        <v>1442</v>
      </c>
      <c r="B3836" s="1" t="s">
        <v>1442</v>
      </c>
      <c r="C3836" s="1" t="s">
        <v>1442</v>
      </c>
      <c r="D3836" s="1" t="s">
        <v>260</v>
      </c>
      <c r="E3836" s="1" t="s">
        <v>260</v>
      </c>
      <c r="F3836" s="1" t="s">
        <v>260</v>
      </c>
      <c r="G3836" s="1" t="n">
        <v>3.45</v>
      </c>
      <c r="H3836" s="1" t="s">
        <v>1443</v>
      </c>
      <c r="I3836" s="1" t="s">
        <v>1443</v>
      </c>
    </row>
    <row r="3837" customFormat="false" ht="38" hidden="false" customHeight="true" outlineLevel="0" collapsed="false">
      <c r="A3837" s="1" t="s">
        <v>1442</v>
      </c>
      <c r="B3837" s="1" t="s">
        <v>1442</v>
      </c>
      <c r="C3837" s="1" t="s">
        <v>1442</v>
      </c>
      <c r="D3837" s="1" t="s">
        <v>292</v>
      </c>
      <c r="E3837" s="1" t="s">
        <v>292</v>
      </c>
      <c r="F3837" s="1" t="s">
        <v>292</v>
      </c>
      <c r="G3837" s="1" t="n">
        <v>64</v>
      </c>
      <c r="H3837" s="1" t="s">
        <v>1443</v>
      </c>
      <c r="I3837" s="1" t="s">
        <v>1443</v>
      </c>
    </row>
    <row r="3838" customFormat="false" ht="38" hidden="false" customHeight="true" outlineLevel="0" collapsed="false">
      <c r="A3838" s="1" t="s">
        <v>1442</v>
      </c>
      <c r="B3838" s="1" t="s">
        <v>1442</v>
      </c>
      <c r="C3838" s="1" t="s">
        <v>1442</v>
      </c>
      <c r="D3838" s="1" t="s">
        <v>256</v>
      </c>
      <c r="E3838" s="1" t="s">
        <v>256</v>
      </c>
      <c r="F3838" s="1" t="s">
        <v>256</v>
      </c>
      <c r="G3838" s="1" t="n">
        <v>23.2</v>
      </c>
      <c r="H3838" s="1" t="s">
        <v>1443</v>
      </c>
      <c r="I3838" s="1" t="s">
        <v>1443</v>
      </c>
    </row>
    <row r="3839" customFormat="false" ht="27" hidden="false" customHeight="true" outlineLevel="0" collapsed="false">
      <c r="A3839" s="1"/>
      <c r="B3839" s="1"/>
      <c r="C3839" s="1"/>
      <c r="D3839" s="1"/>
      <c r="E3839" s="1"/>
      <c r="F3839" s="1"/>
      <c r="G3839" s="1"/>
      <c r="H3839" s="1"/>
      <c r="I3839" s="1"/>
    </row>
    <row r="3840" customFormat="false" ht="31" hidden="false" customHeight="true" outlineLevel="0" collapsed="false">
      <c r="A3840" s="10" t="s">
        <v>304</v>
      </c>
      <c r="B3840" s="10" t="s">
        <v>304</v>
      </c>
      <c r="C3840" s="10" t="s">
        <v>304</v>
      </c>
      <c r="D3840" s="10" t="s">
        <v>304</v>
      </c>
      <c r="E3840" s="10" t="s">
        <v>304</v>
      </c>
      <c r="F3840" s="10" t="s">
        <v>304</v>
      </c>
      <c r="G3840" s="10" t="s">
        <v>304</v>
      </c>
      <c r="H3840" s="10" t="s">
        <v>304</v>
      </c>
      <c r="I3840" s="1"/>
    </row>
    <row r="3841" customFormat="false" ht="28" hidden="false" customHeight="true" outlineLevel="0" collapsed="false">
      <c r="A3841" s="4" t="s">
        <v>305</v>
      </c>
      <c r="B3841" s="4" t="s">
        <v>305</v>
      </c>
      <c r="C3841" s="4" t="s">
        <v>305</v>
      </c>
      <c r="D3841" s="4" t="s">
        <v>305</v>
      </c>
      <c r="E3841" s="4" t="s">
        <v>305</v>
      </c>
      <c r="F3841" s="4" t="s">
        <v>305</v>
      </c>
      <c r="G3841" s="4" t="s">
        <v>305</v>
      </c>
      <c r="H3841" s="4" t="s">
        <v>305</v>
      </c>
      <c r="I3841" s="4" t="s">
        <v>305</v>
      </c>
    </row>
    <row r="3842" customFormat="false" ht="27" hidden="false" customHeight="true" outlineLevel="0" collapsed="false">
      <c r="A3842" s="1"/>
      <c r="B3842" s="1"/>
      <c r="C3842" s="1"/>
      <c r="D3842" s="1"/>
      <c r="E3842" s="1"/>
      <c r="F3842" s="1"/>
      <c r="G3842" s="1"/>
      <c r="H3842" s="1"/>
      <c r="I3842" s="1"/>
    </row>
    <row r="3843" customFormat="false" ht="27" hidden="false" customHeight="true" outlineLevel="0" collapsed="false">
      <c r="A3843" s="1"/>
      <c r="B3843" s="1"/>
      <c r="C3843" s="1"/>
      <c r="D3843" s="1"/>
      <c r="E3843" s="1"/>
      <c r="F3843" s="1"/>
      <c r="G3843" s="1"/>
      <c r="H3843" s="1"/>
      <c r="I3843" s="1"/>
    </row>
    <row r="3844" customFormat="false" ht="27" hidden="false" customHeight="true" outlineLevel="0" collapsed="false">
      <c r="A3844" s="1"/>
      <c r="B3844" s="1"/>
      <c r="C3844" s="1"/>
      <c r="D3844" s="1"/>
      <c r="E3844" s="1"/>
      <c r="F3844" s="1"/>
      <c r="G3844" s="1"/>
      <c r="H3844" s="1"/>
      <c r="I3844" s="1"/>
    </row>
    <row r="3845" customFormat="false" ht="35" hidden="false" customHeight="true" outlineLevel="0" collapsed="false">
      <c r="A3845" s="2" t="s">
        <v>1461</v>
      </c>
      <c r="B3845" s="2" t="s">
        <v>1461</v>
      </c>
      <c r="C3845" s="2" t="s">
        <v>1461</v>
      </c>
      <c r="D3845" s="2" t="s">
        <v>1461</v>
      </c>
      <c r="E3845" s="2" t="s">
        <v>1461</v>
      </c>
      <c r="F3845" s="2" t="s">
        <v>1461</v>
      </c>
      <c r="G3845" s="2" t="s">
        <v>1461</v>
      </c>
      <c r="H3845" s="2" t="s">
        <v>1461</v>
      </c>
      <c r="I3845" s="3" t="str">
        <f aca="false">HYPERLINK("#'Главная'!A54","На главную")</f>
        <v>На главную</v>
      </c>
    </row>
    <row r="3846" customFormat="false" ht="28" hidden="false" customHeight="true" outlineLevel="0" collapsed="false">
      <c r="A3846" s="4" t="s">
        <v>1401</v>
      </c>
      <c r="B3846" s="4" t="s">
        <v>1401</v>
      </c>
      <c r="C3846" s="4" t="s">
        <v>1401</v>
      </c>
      <c r="D3846" s="4" t="s">
        <v>1401</v>
      </c>
      <c r="E3846" s="4" t="s">
        <v>1401</v>
      </c>
      <c r="F3846" s="4" t="s">
        <v>1401</v>
      </c>
      <c r="G3846" s="4" t="s">
        <v>1401</v>
      </c>
      <c r="H3846" s="4" t="s">
        <v>1401</v>
      </c>
      <c r="I3846" s="4" t="s">
        <v>1401</v>
      </c>
    </row>
    <row r="3847" customFormat="false" ht="27" hidden="false" customHeight="true" outlineLevel="0" collapsed="false">
      <c r="A3847" s="3" t="str">
        <f aca="false">HYPERLINK("#'Главная'!A54","Список моделей")</f>
        <v>Список моделей</v>
      </c>
      <c r="B3847" s="1"/>
      <c r="C3847" s="3" t="str">
        <f aca="false">HYPERLINK("#'Данные моделей'!A3848","Характеристики")</f>
        <v>Характеристики</v>
      </c>
      <c r="D3847" s="1"/>
      <c r="E3847" s="1"/>
      <c r="F3847" s="3" t="str">
        <f aca="false">HYPERLINK("#'Данные моделей'!A3884","Рабочие точки")</f>
        <v>Рабочие точки</v>
      </c>
      <c r="G3847" s="1"/>
      <c r="H3847" s="3" t="str">
        <f aca="false">HYPERLINK("#'Данные моделей'!A3892","Карты")</f>
        <v>Карты</v>
      </c>
      <c r="I3847" s="1"/>
    </row>
    <row r="3848" customFormat="false" ht="31" hidden="false" customHeight="true" outlineLevel="0" collapsed="false">
      <c r="A3848" s="10" t="s">
        <v>9</v>
      </c>
      <c r="B3848" s="10" t="s">
        <v>9</v>
      </c>
      <c r="C3848" s="10" t="s">
        <v>9</v>
      </c>
      <c r="D3848" s="10" t="s">
        <v>9</v>
      </c>
      <c r="E3848" s="10" t="s">
        <v>9</v>
      </c>
      <c r="F3848" s="10" t="s">
        <v>9</v>
      </c>
      <c r="G3848" s="10" t="s">
        <v>9</v>
      </c>
      <c r="H3848" s="10" t="s">
        <v>9</v>
      </c>
      <c r="I3848" s="1"/>
    </row>
    <row r="3849" customFormat="false" ht="28" hidden="false" customHeight="true" outlineLevel="0" collapsed="false">
      <c r="A3849" s="11" t="s">
        <v>207</v>
      </c>
      <c r="B3849" s="11" t="s">
        <v>207</v>
      </c>
      <c r="C3849" s="11" t="s">
        <v>207</v>
      </c>
      <c r="D3849" s="11" t="s">
        <v>207</v>
      </c>
      <c r="E3849" s="11" t="s">
        <v>1402</v>
      </c>
      <c r="F3849" s="11" t="s">
        <v>1402</v>
      </c>
      <c r="G3849" s="11" t="s">
        <v>1402</v>
      </c>
      <c r="H3849" s="11"/>
      <c r="I3849" s="11"/>
    </row>
    <row r="3850" customFormat="false" ht="28" hidden="false" customHeight="true" outlineLevel="0" collapsed="false">
      <c r="A3850" s="11" t="s">
        <v>8</v>
      </c>
      <c r="B3850" s="11" t="s">
        <v>8</v>
      </c>
      <c r="C3850" s="11" t="s">
        <v>8</v>
      </c>
      <c r="D3850" s="11" t="s">
        <v>8</v>
      </c>
      <c r="E3850" s="11" t="s">
        <v>97</v>
      </c>
      <c r="F3850" s="11" t="s">
        <v>97</v>
      </c>
      <c r="G3850" s="11" t="s">
        <v>97</v>
      </c>
      <c r="H3850" s="11"/>
      <c r="I3850" s="11"/>
    </row>
    <row r="3851" customFormat="false" ht="28" hidden="false" customHeight="true" outlineLevel="0" collapsed="false">
      <c r="A3851" s="11" t="s">
        <v>209</v>
      </c>
      <c r="B3851" s="11" t="s">
        <v>209</v>
      </c>
      <c r="C3851" s="11" t="s">
        <v>209</v>
      </c>
      <c r="D3851" s="11" t="s">
        <v>209</v>
      </c>
      <c r="E3851" s="11" t="s">
        <v>1403</v>
      </c>
      <c r="F3851" s="11" t="s">
        <v>1403</v>
      </c>
      <c r="G3851" s="11" t="s">
        <v>1403</v>
      </c>
      <c r="H3851" s="11"/>
      <c r="I3851" s="11"/>
    </row>
    <row r="3852" customFormat="false" ht="28" hidden="false" customHeight="true" outlineLevel="0" collapsed="false">
      <c r="A3852" s="11" t="s">
        <v>211</v>
      </c>
      <c r="B3852" s="11" t="s">
        <v>211</v>
      </c>
      <c r="C3852" s="11" t="s">
        <v>211</v>
      </c>
      <c r="D3852" s="11" t="s">
        <v>211</v>
      </c>
      <c r="E3852" s="11" t="n">
        <v>560</v>
      </c>
      <c r="F3852" s="11" t="n">
        <v>560</v>
      </c>
      <c r="G3852" s="11" t="n">
        <v>560</v>
      </c>
      <c r="H3852" s="11"/>
      <c r="I3852" s="11"/>
    </row>
    <row r="3853" customFormat="false" ht="53" hidden="false" customHeight="true" outlineLevel="0" collapsed="false">
      <c r="A3853" s="11" t="s">
        <v>8</v>
      </c>
      <c r="B3853" s="11" t="s">
        <v>8</v>
      </c>
      <c r="C3853" s="11" t="s">
        <v>8</v>
      </c>
      <c r="D3853" s="11" t="s">
        <v>8</v>
      </c>
      <c r="E3853" s="11" t="s">
        <v>97</v>
      </c>
      <c r="F3853" s="11" t="s">
        <v>97</v>
      </c>
      <c r="G3853" s="11" t="s">
        <v>97</v>
      </c>
      <c r="H3853" s="11" t="s">
        <v>1445</v>
      </c>
      <c r="I3853" s="11" t="s">
        <v>1445</v>
      </c>
    </row>
    <row r="3854" customFormat="false" ht="53" hidden="false" customHeight="true" outlineLevel="0" collapsed="false">
      <c r="A3854" s="11" t="s">
        <v>212</v>
      </c>
      <c r="B3854" s="11" t="s">
        <v>212</v>
      </c>
      <c r="C3854" s="11" t="s">
        <v>212</v>
      </c>
      <c r="D3854" s="11" t="s">
        <v>212</v>
      </c>
      <c r="E3854" s="11" t="n">
        <v>50</v>
      </c>
      <c r="F3854" s="11" t="n">
        <v>50</v>
      </c>
      <c r="G3854" s="11" t="n">
        <v>50</v>
      </c>
      <c r="H3854" s="11" t="s">
        <v>1445</v>
      </c>
      <c r="I3854" s="11" t="s">
        <v>1445</v>
      </c>
    </row>
    <row r="3855" customFormat="false" ht="53" hidden="false" customHeight="true" outlineLevel="0" collapsed="false">
      <c r="A3855" s="11" t="s">
        <v>213</v>
      </c>
      <c r="B3855" s="11" t="s">
        <v>213</v>
      </c>
      <c r="C3855" s="11" t="s">
        <v>213</v>
      </c>
      <c r="D3855" s="11" t="s">
        <v>213</v>
      </c>
      <c r="E3855" s="11" t="n">
        <v>85</v>
      </c>
      <c r="F3855" s="11" t="n">
        <v>85</v>
      </c>
      <c r="G3855" s="11" t="n">
        <v>85</v>
      </c>
      <c r="H3855" s="11" t="s">
        <v>1445</v>
      </c>
      <c r="I3855" s="11" t="s">
        <v>1445</v>
      </c>
    </row>
    <row r="3856" customFormat="false" ht="53" hidden="false" customHeight="true" outlineLevel="0" collapsed="false">
      <c r="A3856" s="11" t="s">
        <v>214</v>
      </c>
      <c r="B3856" s="11" t="s">
        <v>214</v>
      </c>
      <c r="C3856" s="11" t="s">
        <v>214</v>
      </c>
      <c r="D3856" s="11" t="s">
        <v>214</v>
      </c>
      <c r="E3856" s="11" t="s">
        <v>1405</v>
      </c>
      <c r="F3856" s="11" t="s">
        <v>1405</v>
      </c>
      <c r="G3856" s="11" t="s">
        <v>1405</v>
      </c>
      <c r="H3856" s="11" t="s">
        <v>1445</v>
      </c>
      <c r="I3856" s="11" t="s">
        <v>1445</v>
      </c>
    </row>
    <row r="3857" customFormat="false" ht="53" hidden="false" customHeight="true" outlineLevel="0" collapsed="false">
      <c r="A3857" s="11" t="s">
        <v>216</v>
      </c>
      <c r="B3857" s="11" t="s">
        <v>216</v>
      </c>
      <c r="C3857" s="11" t="s">
        <v>216</v>
      </c>
      <c r="D3857" s="11" t="s">
        <v>216</v>
      </c>
      <c r="E3857" s="11" t="n">
        <v>11.2</v>
      </c>
      <c r="F3857" s="11" t="n">
        <v>11.2</v>
      </c>
      <c r="G3857" s="11" t="n">
        <v>11.2</v>
      </c>
      <c r="H3857" s="11" t="s">
        <v>1445</v>
      </c>
      <c r="I3857" s="11" t="s">
        <v>1445</v>
      </c>
    </row>
    <row r="3858" customFormat="false" ht="53" hidden="false" customHeight="true" outlineLevel="0" collapsed="false">
      <c r="A3858" s="11" t="s">
        <v>217</v>
      </c>
      <c r="B3858" s="11" t="s">
        <v>217</v>
      </c>
      <c r="C3858" s="11" t="s">
        <v>217</v>
      </c>
      <c r="D3858" s="11" t="s">
        <v>217</v>
      </c>
      <c r="E3858" s="11" t="s">
        <v>1406</v>
      </c>
      <c r="F3858" s="11" t="s">
        <v>1406</v>
      </c>
      <c r="G3858" s="11" t="s">
        <v>1406</v>
      </c>
      <c r="H3858" s="11" t="s">
        <v>1445</v>
      </c>
      <c r="I3858" s="11" t="s">
        <v>1445</v>
      </c>
    </row>
    <row r="3859" customFormat="false" ht="53" hidden="false" customHeight="true" outlineLevel="0" collapsed="false">
      <c r="A3859" s="11" t="s">
        <v>221</v>
      </c>
      <c r="B3859" s="11" t="s">
        <v>221</v>
      </c>
      <c r="C3859" s="11" t="s">
        <v>221</v>
      </c>
      <c r="D3859" s="11" t="s">
        <v>221</v>
      </c>
      <c r="E3859" s="11" t="s">
        <v>1403</v>
      </c>
      <c r="F3859" s="11" t="s">
        <v>1403</v>
      </c>
      <c r="G3859" s="11" t="s">
        <v>1403</v>
      </c>
      <c r="H3859" s="11" t="s">
        <v>1445</v>
      </c>
      <c r="I3859" s="11" t="s">
        <v>1445</v>
      </c>
    </row>
    <row r="3860" customFormat="false" ht="53" hidden="false" customHeight="true" outlineLevel="0" collapsed="false">
      <c r="A3860" s="11" t="s">
        <v>222</v>
      </c>
      <c r="B3860" s="11" t="s">
        <v>222</v>
      </c>
      <c r="C3860" s="11" t="s">
        <v>222</v>
      </c>
      <c r="D3860" s="11" t="s">
        <v>222</v>
      </c>
      <c r="E3860" s="11" t="n">
        <v>560</v>
      </c>
      <c r="F3860" s="11" t="n">
        <v>560</v>
      </c>
      <c r="G3860" s="11" t="n">
        <v>560</v>
      </c>
      <c r="H3860" s="11" t="s">
        <v>1445</v>
      </c>
      <c r="I3860" s="11" t="s">
        <v>1445</v>
      </c>
    </row>
    <row r="3861" customFormat="false" ht="53" hidden="false" customHeight="true" outlineLevel="0" collapsed="false">
      <c r="A3861" s="11" t="s">
        <v>1407</v>
      </c>
      <c r="B3861" s="11" t="s">
        <v>1407</v>
      </c>
      <c r="C3861" s="11" t="s">
        <v>1407</v>
      </c>
      <c r="D3861" s="11" t="s">
        <v>1407</v>
      </c>
      <c r="E3861" s="11" t="s">
        <v>1462</v>
      </c>
      <c r="F3861" s="11" t="s">
        <v>1462</v>
      </c>
      <c r="G3861" s="11" t="s">
        <v>1462</v>
      </c>
      <c r="H3861" s="11" t="s">
        <v>1445</v>
      </c>
      <c r="I3861" s="11" t="s">
        <v>1445</v>
      </c>
    </row>
    <row r="3862" customFormat="false" ht="53" hidden="false" customHeight="true" outlineLevel="0" collapsed="false">
      <c r="A3862" s="11" t="s">
        <v>1409</v>
      </c>
      <c r="B3862" s="11" t="s">
        <v>1409</v>
      </c>
      <c r="C3862" s="11" t="s">
        <v>1409</v>
      </c>
      <c r="D3862" s="11" t="s">
        <v>1409</v>
      </c>
      <c r="E3862" s="11" t="s">
        <v>1463</v>
      </c>
      <c r="F3862" s="11" t="s">
        <v>1463</v>
      </c>
      <c r="G3862" s="11" t="s">
        <v>1463</v>
      </c>
      <c r="H3862" s="11" t="s">
        <v>1445</v>
      </c>
      <c r="I3862" s="11" t="s">
        <v>1445</v>
      </c>
    </row>
    <row r="3863" customFormat="false" ht="53" hidden="false" customHeight="true" outlineLevel="0" collapsed="false">
      <c r="A3863" s="11" t="s">
        <v>1411</v>
      </c>
      <c r="B3863" s="11" t="s">
        <v>1411</v>
      </c>
      <c r="C3863" s="11" t="s">
        <v>1411</v>
      </c>
      <c r="D3863" s="11" t="s">
        <v>1411</v>
      </c>
      <c r="E3863" s="11" t="s">
        <v>1464</v>
      </c>
      <c r="F3863" s="11" t="s">
        <v>1464</v>
      </c>
      <c r="G3863" s="11" t="s">
        <v>1464</v>
      </c>
      <c r="H3863" s="11" t="s">
        <v>1445</v>
      </c>
      <c r="I3863" s="11" t="s">
        <v>1445</v>
      </c>
    </row>
    <row r="3864" customFormat="false" ht="53" hidden="false" customHeight="true" outlineLevel="0" collapsed="false">
      <c r="A3864" s="11" t="s">
        <v>1413</v>
      </c>
      <c r="B3864" s="11" t="s">
        <v>1413</v>
      </c>
      <c r="C3864" s="11" t="s">
        <v>1413</v>
      </c>
      <c r="D3864" s="11" t="s">
        <v>1413</v>
      </c>
      <c r="E3864" s="11" t="s">
        <v>1465</v>
      </c>
      <c r="F3864" s="11" t="s">
        <v>1465</v>
      </c>
      <c r="G3864" s="11" t="s">
        <v>1465</v>
      </c>
      <c r="H3864" s="11" t="s">
        <v>1445</v>
      </c>
      <c r="I3864" s="11" t="s">
        <v>1445</v>
      </c>
    </row>
    <row r="3865" customFormat="false" ht="53" hidden="false" customHeight="true" outlineLevel="0" collapsed="false">
      <c r="A3865" s="11" t="s">
        <v>1415</v>
      </c>
      <c r="B3865" s="11" t="s">
        <v>1415</v>
      </c>
      <c r="C3865" s="11" t="s">
        <v>1415</v>
      </c>
      <c r="D3865" s="11" t="s">
        <v>1415</v>
      </c>
      <c r="E3865" s="11" t="s">
        <v>1466</v>
      </c>
      <c r="F3865" s="11" t="s">
        <v>1466</v>
      </c>
      <c r="G3865" s="11" t="s">
        <v>1466</v>
      </c>
      <c r="H3865" s="11" t="s">
        <v>1445</v>
      </c>
      <c r="I3865" s="11" t="s">
        <v>1445</v>
      </c>
    </row>
    <row r="3866" customFormat="false" ht="53" hidden="false" customHeight="true" outlineLevel="0" collapsed="false">
      <c r="A3866" s="11" t="s">
        <v>1417</v>
      </c>
      <c r="B3866" s="11" t="s">
        <v>1417</v>
      </c>
      <c r="C3866" s="11" t="s">
        <v>1417</v>
      </c>
      <c r="D3866" s="11" t="s">
        <v>1417</v>
      </c>
      <c r="E3866" s="11" t="s">
        <v>1467</v>
      </c>
      <c r="F3866" s="11" t="s">
        <v>1467</v>
      </c>
      <c r="G3866" s="11" t="s">
        <v>1467</v>
      </c>
      <c r="H3866" s="11" t="s">
        <v>1445</v>
      </c>
      <c r="I3866" s="11" t="s">
        <v>1445</v>
      </c>
    </row>
    <row r="3867" customFormat="false" ht="53" hidden="false" customHeight="true" outlineLevel="0" collapsed="false">
      <c r="A3867" s="11" t="s">
        <v>1419</v>
      </c>
      <c r="B3867" s="11" t="s">
        <v>1419</v>
      </c>
      <c r="C3867" s="11" t="s">
        <v>1419</v>
      </c>
      <c r="D3867" s="11" t="s">
        <v>1419</v>
      </c>
      <c r="E3867" s="11" t="s">
        <v>1468</v>
      </c>
      <c r="F3867" s="11" t="s">
        <v>1468</v>
      </c>
      <c r="G3867" s="11" t="s">
        <v>1468</v>
      </c>
      <c r="H3867" s="11" t="s">
        <v>1445</v>
      </c>
      <c r="I3867" s="11" t="s">
        <v>1445</v>
      </c>
    </row>
    <row r="3868" customFormat="false" ht="53" hidden="false" customHeight="true" outlineLevel="0" collapsed="false">
      <c r="A3868" s="11" t="s">
        <v>1420</v>
      </c>
      <c r="B3868" s="11" t="s">
        <v>1420</v>
      </c>
      <c r="C3868" s="11" t="s">
        <v>1420</v>
      </c>
      <c r="D3868" s="11" t="s">
        <v>1420</v>
      </c>
      <c r="E3868" s="11" t="s">
        <v>1469</v>
      </c>
      <c r="F3868" s="11" t="s">
        <v>1469</v>
      </c>
      <c r="G3868" s="11" t="s">
        <v>1469</v>
      </c>
      <c r="H3868" s="11" t="s">
        <v>1445</v>
      </c>
      <c r="I3868" s="11" t="s">
        <v>1445</v>
      </c>
    </row>
    <row r="3869" customFormat="false" ht="53" hidden="false" customHeight="true" outlineLevel="0" collapsed="false">
      <c r="A3869" s="11" t="s">
        <v>1422</v>
      </c>
      <c r="B3869" s="11" t="s">
        <v>1422</v>
      </c>
      <c r="C3869" s="11" t="s">
        <v>1422</v>
      </c>
      <c r="D3869" s="11" t="s">
        <v>1422</v>
      </c>
      <c r="E3869" s="11" t="s">
        <v>1470</v>
      </c>
      <c r="F3869" s="11" t="s">
        <v>1470</v>
      </c>
      <c r="G3869" s="11" t="s">
        <v>1470</v>
      </c>
      <c r="H3869" s="11" t="s">
        <v>1445</v>
      </c>
      <c r="I3869" s="11" t="s">
        <v>1445</v>
      </c>
    </row>
    <row r="3870" customFormat="false" ht="53" hidden="false" customHeight="true" outlineLevel="0" collapsed="false">
      <c r="A3870" s="11" t="s">
        <v>1424</v>
      </c>
      <c r="B3870" s="11" t="s">
        <v>1424</v>
      </c>
      <c r="C3870" s="11" t="s">
        <v>1424</v>
      </c>
      <c r="D3870" s="11" t="s">
        <v>1424</v>
      </c>
      <c r="E3870" s="11" t="n">
        <v>3.42</v>
      </c>
      <c r="F3870" s="11" t="n">
        <v>3.42</v>
      </c>
      <c r="G3870" s="11" t="n">
        <v>3.42</v>
      </c>
      <c r="H3870" s="11" t="s">
        <v>1445</v>
      </c>
      <c r="I3870" s="11" t="s">
        <v>1445</v>
      </c>
    </row>
    <row r="3871" customFormat="false" ht="53" hidden="false" customHeight="true" outlineLevel="0" collapsed="false">
      <c r="A3871" s="11" t="s">
        <v>1425</v>
      </c>
      <c r="B3871" s="11" t="s">
        <v>1425</v>
      </c>
      <c r="C3871" s="11" t="s">
        <v>1425</v>
      </c>
      <c r="D3871" s="11" t="s">
        <v>1425</v>
      </c>
      <c r="E3871" s="11" t="n">
        <v>3.52</v>
      </c>
      <c r="F3871" s="11" t="n">
        <v>3.52</v>
      </c>
      <c r="G3871" s="11" t="n">
        <v>3.52</v>
      </c>
      <c r="H3871" s="11" t="s">
        <v>1445</v>
      </c>
      <c r="I3871" s="11" t="s">
        <v>1445</v>
      </c>
    </row>
    <row r="3872" customFormat="false" ht="53" hidden="false" customHeight="true" outlineLevel="0" collapsed="false">
      <c r="A3872" s="11" t="s">
        <v>1426</v>
      </c>
      <c r="B3872" s="11" t="s">
        <v>1426</v>
      </c>
      <c r="C3872" s="11" t="s">
        <v>1426</v>
      </c>
      <c r="D3872" s="11" t="s">
        <v>1426</v>
      </c>
      <c r="E3872" s="11" t="s">
        <v>1471</v>
      </c>
      <c r="F3872" s="11" t="s">
        <v>1471</v>
      </c>
      <c r="G3872" s="11" t="s">
        <v>1471</v>
      </c>
      <c r="H3872" s="11" t="s">
        <v>1445</v>
      </c>
      <c r="I3872" s="11" t="s">
        <v>1445</v>
      </c>
    </row>
    <row r="3873" customFormat="false" ht="53" hidden="false" customHeight="true" outlineLevel="0" collapsed="false">
      <c r="A3873" s="11" t="s">
        <v>1428</v>
      </c>
      <c r="B3873" s="11" t="s">
        <v>1428</v>
      </c>
      <c r="C3873" s="11" t="s">
        <v>1428</v>
      </c>
      <c r="D3873" s="11" t="s">
        <v>1428</v>
      </c>
      <c r="E3873" s="11" t="s">
        <v>1472</v>
      </c>
      <c r="F3873" s="11" t="s">
        <v>1472</v>
      </c>
      <c r="G3873" s="11" t="s">
        <v>1472</v>
      </c>
      <c r="H3873" s="11" t="s">
        <v>1445</v>
      </c>
      <c r="I3873" s="11" t="s">
        <v>1445</v>
      </c>
    </row>
    <row r="3874" customFormat="false" ht="53" hidden="false" customHeight="true" outlineLevel="0" collapsed="false">
      <c r="A3874" s="11" t="s">
        <v>1430</v>
      </c>
      <c r="B3874" s="11" t="s">
        <v>1430</v>
      </c>
      <c r="C3874" s="11" t="s">
        <v>1430</v>
      </c>
      <c r="D3874" s="11" t="s">
        <v>1430</v>
      </c>
      <c r="E3874" s="11" t="s">
        <v>1473</v>
      </c>
      <c r="F3874" s="11" t="s">
        <v>1473</v>
      </c>
      <c r="G3874" s="11" t="s">
        <v>1473</v>
      </c>
      <c r="H3874" s="11" t="s">
        <v>1445</v>
      </c>
      <c r="I3874" s="11" t="s">
        <v>1445</v>
      </c>
    </row>
    <row r="3875" customFormat="false" ht="53" hidden="false" customHeight="true" outlineLevel="0" collapsed="false">
      <c r="A3875" s="11" t="s">
        <v>1432</v>
      </c>
      <c r="B3875" s="11" t="s">
        <v>1432</v>
      </c>
      <c r="C3875" s="11" t="s">
        <v>1432</v>
      </c>
      <c r="D3875" s="11" t="s">
        <v>1432</v>
      </c>
      <c r="E3875" s="11" t="n">
        <v>2.32</v>
      </c>
      <c r="F3875" s="11" t="n">
        <v>2.32</v>
      </c>
      <c r="G3875" s="11" t="n">
        <v>2.32</v>
      </c>
      <c r="H3875" s="11" t="s">
        <v>1445</v>
      </c>
      <c r="I3875" s="11" t="s">
        <v>1445</v>
      </c>
    </row>
    <row r="3876" customFormat="false" ht="53" hidden="false" customHeight="true" outlineLevel="0" collapsed="false">
      <c r="A3876" s="11" t="s">
        <v>1433</v>
      </c>
      <c r="B3876" s="11" t="s">
        <v>1433</v>
      </c>
      <c r="C3876" s="11" t="s">
        <v>1433</v>
      </c>
      <c r="D3876" s="11" t="s">
        <v>1433</v>
      </c>
      <c r="E3876" s="11" t="n">
        <v>2.58</v>
      </c>
      <c r="F3876" s="11" t="n">
        <v>2.58</v>
      </c>
      <c r="G3876" s="11" t="n">
        <v>2.58</v>
      </c>
      <c r="H3876" s="11" t="s">
        <v>1445</v>
      </c>
      <c r="I3876" s="11" t="s">
        <v>1445</v>
      </c>
    </row>
    <row r="3877" customFormat="false" ht="53" hidden="false" customHeight="true" outlineLevel="0" collapsed="false">
      <c r="A3877" s="11" t="s">
        <v>245</v>
      </c>
      <c r="B3877" s="11" t="s">
        <v>245</v>
      </c>
      <c r="C3877" s="11" t="s">
        <v>245</v>
      </c>
      <c r="D3877" s="11" t="s">
        <v>245</v>
      </c>
      <c r="E3877" s="11" t="s">
        <v>1434</v>
      </c>
      <c r="F3877" s="11" t="s">
        <v>1434</v>
      </c>
      <c r="G3877" s="11" t="s">
        <v>1434</v>
      </c>
      <c r="H3877" s="11" t="s">
        <v>1445</v>
      </c>
      <c r="I3877" s="11" t="s">
        <v>1445</v>
      </c>
    </row>
    <row r="3878" customFormat="false" ht="53" hidden="false" customHeight="true" outlineLevel="0" collapsed="false">
      <c r="A3878" s="11" t="s">
        <v>244</v>
      </c>
      <c r="B3878" s="11" t="s">
        <v>244</v>
      </c>
      <c r="C3878" s="11" t="s">
        <v>244</v>
      </c>
      <c r="D3878" s="11" t="s">
        <v>244</v>
      </c>
      <c r="E3878" s="11" t="n">
        <v>70</v>
      </c>
      <c r="F3878" s="11" t="n">
        <v>70</v>
      </c>
      <c r="G3878" s="11" t="n">
        <v>70</v>
      </c>
      <c r="H3878" s="11" t="s">
        <v>1445</v>
      </c>
      <c r="I3878" s="11" t="s">
        <v>1445</v>
      </c>
    </row>
    <row r="3879" customFormat="false" ht="53" hidden="false" customHeight="true" outlineLevel="0" collapsed="false">
      <c r="A3879" s="11" t="s">
        <v>1435</v>
      </c>
      <c r="B3879" s="11" t="s">
        <v>1435</v>
      </c>
      <c r="C3879" s="11" t="s">
        <v>1435</v>
      </c>
      <c r="D3879" s="11" t="s">
        <v>1435</v>
      </c>
      <c r="E3879" s="11" t="s">
        <v>1474</v>
      </c>
      <c r="F3879" s="11" t="s">
        <v>1474</v>
      </c>
      <c r="G3879" s="11" t="s">
        <v>1474</v>
      </c>
      <c r="H3879" s="11" t="s">
        <v>1445</v>
      </c>
      <c r="I3879" s="11" t="s">
        <v>1445</v>
      </c>
    </row>
    <row r="3880" customFormat="false" ht="53" hidden="false" customHeight="true" outlineLevel="0" collapsed="false">
      <c r="A3880" s="11" t="s">
        <v>1437</v>
      </c>
      <c r="B3880" s="11" t="s">
        <v>1437</v>
      </c>
      <c r="C3880" s="11" t="s">
        <v>1437</v>
      </c>
      <c r="D3880" s="11" t="s">
        <v>1437</v>
      </c>
      <c r="E3880" s="11" t="s">
        <v>1475</v>
      </c>
      <c r="F3880" s="11" t="s">
        <v>1475</v>
      </c>
      <c r="G3880" s="11" t="s">
        <v>1475</v>
      </c>
      <c r="H3880" s="11" t="s">
        <v>1445</v>
      </c>
      <c r="I3880" s="11" t="s">
        <v>1445</v>
      </c>
    </row>
    <row r="3881" customFormat="false" ht="53" hidden="false" customHeight="true" outlineLevel="0" collapsed="false">
      <c r="A3881" s="11" t="s">
        <v>1439</v>
      </c>
      <c r="B3881" s="11" t="s">
        <v>1439</v>
      </c>
      <c r="C3881" s="11" t="s">
        <v>1439</v>
      </c>
      <c r="D3881" s="11" t="s">
        <v>1439</v>
      </c>
      <c r="E3881" s="11" t="s">
        <v>1440</v>
      </c>
      <c r="F3881" s="11" t="s">
        <v>1440</v>
      </c>
      <c r="G3881" s="11" t="s">
        <v>1440</v>
      </c>
      <c r="H3881" s="11" t="s">
        <v>1445</v>
      </c>
      <c r="I3881" s="11" t="s">
        <v>1445</v>
      </c>
    </row>
    <row r="3882" customFormat="false" ht="42" hidden="false" customHeight="true" outlineLevel="0" collapsed="false">
      <c r="A3882" s="4" t="s">
        <v>1460</v>
      </c>
      <c r="B3882" s="4" t="s">
        <v>1460</v>
      </c>
      <c r="C3882" s="4" t="s">
        <v>1460</v>
      </c>
      <c r="D3882" s="4" t="s">
        <v>1460</v>
      </c>
      <c r="E3882" s="4" t="s">
        <v>1460</v>
      </c>
      <c r="F3882" s="4" t="s">
        <v>1460</v>
      </c>
      <c r="G3882" s="4" t="s">
        <v>1460</v>
      </c>
      <c r="H3882" s="4" t="s">
        <v>1460</v>
      </c>
      <c r="I3882" s="4" t="s">
        <v>1460</v>
      </c>
    </row>
    <row r="3883" customFormat="false" ht="27" hidden="false" customHeight="true" outlineLevel="0" collapsed="false">
      <c r="A3883" s="1"/>
      <c r="B3883" s="1"/>
      <c r="C3883" s="1"/>
      <c r="D3883" s="1"/>
      <c r="E3883" s="1"/>
      <c r="F3883" s="1"/>
      <c r="G3883" s="1"/>
      <c r="H3883" s="1"/>
      <c r="I3883" s="1"/>
    </row>
    <row r="3884" customFormat="false" ht="31" hidden="false" customHeight="true" outlineLevel="0" collapsed="false">
      <c r="A3884" s="10" t="s">
        <v>250</v>
      </c>
      <c r="B3884" s="10" t="s">
        <v>250</v>
      </c>
      <c r="C3884" s="10" t="s">
        <v>250</v>
      </c>
      <c r="D3884" s="10" t="s">
        <v>250</v>
      </c>
      <c r="E3884" s="10" t="s">
        <v>250</v>
      </c>
      <c r="F3884" s="10" t="s">
        <v>250</v>
      </c>
      <c r="G3884" s="10" t="s">
        <v>250</v>
      </c>
      <c r="H3884" s="10" t="s">
        <v>250</v>
      </c>
      <c r="I3884" s="3" t="str">
        <f aca="false">HYPERLINK("#'Главная'!A54","На главную")</f>
        <v>На главную</v>
      </c>
    </row>
    <row r="3885" customFormat="false" ht="34" hidden="false" customHeight="true" outlineLevel="0" collapsed="false">
      <c r="A3885" s="12" t="s">
        <v>251</v>
      </c>
      <c r="B3885" s="12" t="s">
        <v>251</v>
      </c>
      <c r="C3885" s="12" t="s">
        <v>251</v>
      </c>
      <c r="D3885" s="12" t="s">
        <v>252</v>
      </c>
      <c r="E3885" s="12" t="s">
        <v>252</v>
      </c>
      <c r="F3885" s="12" t="s">
        <v>252</v>
      </c>
      <c r="G3885" s="12" t="s">
        <v>253</v>
      </c>
      <c r="H3885" s="12" t="s">
        <v>254</v>
      </c>
      <c r="I3885" s="12" t="s">
        <v>254</v>
      </c>
    </row>
    <row r="3886" customFormat="false" ht="38" hidden="false" customHeight="true" outlineLevel="0" collapsed="false">
      <c r="A3886" s="1" t="s">
        <v>1442</v>
      </c>
      <c r="B3886" s="1" t="s">
        <v>1442</v>
      </c>
      <c r="C3886" s="1" t="s">
        <v>1442</v>
      </c>
      <c r="D3886" s="1" t="s">
        <v>258</v>
      </c>
      <c r="E3886" s="1" t="s">
        <v>258</v>
      </c>
      <c r="F3886" s="1" t="s">
        <v>258</v>
      </c>
      <c r="G3886" s="1" t="n">
        <v>108</v>
      </c>
      <c r="H3886" s="1" t="s">
        <v>1443</v>
      </c>
      <c r="I3886" s="1" t="s">
        <v>1443</v>
      </c>
    </row>
    <row r="3887" customFormat="false" ht="38" hidden="false" customHeight="true" outlineLevel="0" collapsed="false">
      <c r="A3887" s="1" t="s">
        <v>1442</v>
      </c>
      <c r="B3887" s="1" t="s">
        <v>1442</v>
      </c>
      <c r="C3887" s="1" t="s">
        <v>1442</v>
      </c>
      <c r="D3887" s="1" t="s">
        <v>256</v>
      </c>
      <c r="E3887" s="1" t="s">
        <v>256</v>
      </c>
      <c r="F3887" s="1" t="s">
        <v>256</v>
      </c>
      <c r="G3887" s="1" t="n">
        <v>32.4</v>
      </c>
      <c r="H3887" s="1" t="s">
        <v>1443</v>
      </c>
      <c r="I3887" s="1" t="s">
        <v>1443</v>
      </c>
    </row>
    <row r="3888" customFormat="false" ht="38" hidden="false" customHeight="true" outlineLevel="0" collapsed="false">
      <c r="A3888" s="1" t="s">
        <v>1442</v>
      </c>
      <c r="B3888" s="1" t="s">
        <v>1442</v>
      </c>
      <c r="C3888" s="1" t="s">
        <v>1442</v>
      </c>
      <c r="D3888" s="1" t="s">
        <v>260</v>
      </c>
      <c r="E3888" s="1" t="s">
        <v>260</v>
      </c>
      <c r="F3888" s="1" t="s">
        <v>260</v>
      </c>
      <c r="G3888" s="1" t="n">
        <v>3.34</v>
      </c>
      <c r="H3888" s="1" t="s">
        <v>1443</v>
      </c>
      <c r="I3888" s="1" t="s">
        <v>1443</v>
      </c>
    </row>
    <row r="3889" customFormat="false" ht="38" hidden="false" customHeight="true" outlineLevel="0" collapsed="false">
      <c r="A3889" s="1" t="s">
        <v>1442</v>
      </c>
      <c r="B3889" s="1" t="s">
        <v>1442</v>
      </c>
      <c r="C3889" s="1" t="s">
        <v>1442</v>
      </c>
      <c r="D3889" s="1" t="s">
        <v>292</v>
      </c>
      <c r="E3889" s="1" t="s">
        <v>292</v>
      </c>
      <c r="F3889" s="1" t="s">
        <v>292</v>
      </c>
      <c r="G3889" s="1" t="n">
        <v>65</v>
      </c>
      <c r="H3889" s="1" t="s">
        <v>1443</v>
      </c>
      <c r="I3889" s="1" t="s">
        <v>1443</v>
      </c>
    </row>
    <row r="3890" customFormat="false" ht="38" hidden="false" customHeight="true" outlineLevel="0" collapsed="false">
      <c r="A3890" s="1" t="s">
        <v>1442</v>
      </c>
      <c r="B3890" s="1" t="s">
        <v>1442</v>
      </c>
      <c r="C3890" s="1" t="s">
        <v>1442</v>
      </c>
      <c r="D3890" s="1" t="s">
        <v>256</v>
      </c>
      <c r="E3890" s="1" t="s">
        <v>256</v>
      </c>
      <c r="F3890" s="1" t="s">
        <v>256</v>
      </c>
      <c r="G3890" s="1" t="n">
        <v>23</v>
      </c>
      <c r="H3890" s="1" t="s">
        <v>1443</v>
      </c>
      <c r="I3890" s="1" t="s">
        <v>1443</v>
      </c>
    </row>
    <row r="3891" customFormat="false" ht="27" hidden="false" customHeight="true" outlineLevel="0" collapsed="false">
      <c r="A3891" s="1"/>
      <c r="B3891" s="1"/>
      <c r="C3891" s="1"/>
      <c r="D3891" s="1"/>
      <c r="E3891" s="1"/>
      <c r="F3891" s="1"/>
      <c r="G3891" s="1"/>
      <c r="H3891" s="1"/>
      <c r="I3891" s="1"/>
    </row>
    <row r="3892" customFormat="false" ht="31" hidden="false" customHeight="true" outlineLevel="0" collapsed="false">
      <c r="A3892" s="10" t="s">
        <v>304</v>
      </c>
      <c r="B3892" s="10" t="s">
        <v>304</v>
      </c>
      <c r="C3892" s="10" t="s">
        <v>304</v>
      </c>
      <c r="D3892" s="10" t="s">
        <v>304</v>
      </c>
      <c r="E3892" s="10" t="s">
        <v>304</v>
      </c>
      <c r="F3892" s="10" t="s">
        <v>304</v>
      </c>
      <c r="G3892" s="10" t="s">
        <v>304</v>
      </c>
      <c r="H3892" s="10" t="s">
        <v>304</v>
      </c>
      <c r="I3892" s="1"/>
    </row>
    <row r="3893" customFormat="false" ht="28" hidden="false" customHeight="true" outlineLevel="0" collapsed="false">
      <c r="A3893" s="4" t="s">
        <v>305</v>
      </c>
      <c r="B3893" s="4" t="s">
        <v>305</v>
      </c>
      <c r="C3893" s="4" t="s">
        <v>305</v>
      </c>
      <c r="D3893" s="4" t="s">
        <v>305</v>
      </c>
      <c r="E3893" s="4" t="s">
        <v>305</v>
      </c>
      <c r="F3893" s="4" t="s">
        <v>305</v>
      </c>
      <c r="G3893" s="4" t="s">
        <v>305</v>
      </c>
      <c r="H3893" s="4" t="s">
        <v>305</v>
      </c>
      <c r="I3893" s="4" t="s">
        <v>305</v>
      </c>
    </row>
    <row r="3894" customFormat="false" ht="27" hidden="false" customHeight="true" outlineLevel="0" collapsed="false">
      <c r="A3894" s="1"/>
      <c r="B3894" s="1"/>
      <c r="C3894" s="1"/>
      <c r="D3894" s="1"/>
      <c r="E3894" s="1"/>
      <c r="F3894" s="1"/>
      <c r="G3894" s="1"/>
      <c r="H3894" s="1"/>
      <c r="I3894" s="1"/>
    </row>
    <row r="3895" customFormat="false" ht="27" hidden="false" customHeight="true" outlineLevel="0" collapsed="false">
      <c r="A3895" s="1"/>
      <c r="B3895" s="1"/>
      <c r="C3895" s="1"/>
      <c r="D3895" s="1"/>
      <c r="E3895" s="1"/>
      <c r="F3895" s="1"/>
      <c r="G3895" s="1"/>
      <c r="H3895" s="1"/>
      <c r="I3895" s="1"/>
    </row>
    <row r="3896" customFormat="false" ht="27" hidden="false" customHeight="true" outlineLevel="0" collapsed="false">
      <c r="A3896" s="1"/>
      <c r="B3896" s="1"/>
      <c r="C3896" s="1"/>
      <c r="D3896" s="1"/>
      <c r="E3896" s="1"/>
      <c r="F3896" s="1"/>
      <c r="G3896" s="1"/>
      <c r="H3896" s="1"/>
      <c r="I3896" s="1"/>
    </row>
    <row r="3897" customFormat="false" ht="35" hidden="false" customHeight="true" outlineLevel="0" collapsed="false">
      <c r="A3897" s="2" t="s">
        <v>1476</v>
      </c>
      <c r="B3897" s="2" t="s">
        <v>1476</v>
      </c>
      <c r="C3897" s="2" t="s">
        <v>1476</v>
      </c>
      <c r="D3897" s="2" t="s">
        <v>1476</v>
      </c>
      <c r="E3897" s="2" t="s">
        <v>1476</v>
      </c>
      <c r="F3897" s="2" t="s">
        <v>1476</v>
      </c>
      <c r="G3897" s="2" t="s">
        <v>1476</v>
      </c>
      <c r="H3897" s="2" t="s">
        <v>1476</v>
      </c>
      <c r="I3897" s="3" t="str">
        <f aca="false">HYPERLINK("#'Главная'!A55","На главную")</f>
        <v>На главную</v>
      </c>
    </row>
    <row r="3898" customFormat="false" ht="28" hidden="false" customHeight="true" outlineLevel="0" collapsed="false">
      <c r="A3898" s="4" t="s">
        <v>1401</v>
      </c>
      <c r="B3898" s="4" t="s">
        <v>1401</v>
      </c>
      <c r="C3898" s="4" t="s">
        <v>1401</v>
      </c>
      <c r="D3898" s="4" t="s">
        <v>1401</v>
      </c>
      <c r="E3898" s="4" t="s">
        <v>1401</v>
      </c>
      <c r="F3898" s="4" t="s">
        <v>1401</v>
      </c>
      <c r="G3898" s="4" t="s">
        <v>1401</v>
      </c>
      <c r="H3898" s="4" t="s">
        <v>1401</v>
      </c>
      <c r="I3898" s="4" t="s">
        <v>1401</v>
      </c>
    </row>
    <row r="3899" customFormat="false" ht="27" hidden="false" customHeight="true" outlineLevel="0" collapsed="false">
      <c r="A3899" s="3" t="str">
        <f aca="false">HYPERLINK("#'Главная'!A55","Список моделей")</f>
        <v>Список моделей</v>
      </c>
      <c r="B3899" s="1"/>
      <c r="C3899" s="3" t="str">
        <f aca="false">HYPERLINK("#'Данные моделей'!A3900","Характеристики")</f>
        <v>Характеристики</v>
      </c>
      <c r="D3899" s="1"/>
      <c r="E3899" s="1"/>
      <c r="F3899" s="3" t="str">
        <f aca="false">HYPERLINK("#'Данные моделей'!A3936","Рабочие точки")</f>
        <v>Рабочие точки</v>
      </c>
      <c r="G3899" s="1"/>
      <c r="H3899" s="3" t="str">
        <f aca="false">HYPERLINK("#'Данные моделей'!A3944","Карты")</f>
        <v>Карты</v>
      </c>
      <c r="I3899" s="1"/>
    </row>
    <row r="3900" customFormat="false" ht="31" hidden="false" customHeight="true" outlineLevel="0" collapsed="false">
      <c r="A3900" s="10" t="s">
        <v>9</v>
      </c>
      <c r="B3900" s="10" t="s">
        <v>9</v>
      </c>
      <c r="C3900" s="10" t="s">
        <v>9</v>
      </c>
      <c r="D3900" s="10" t="s">
        <v>9</v>
      </c>
      <c r="E3900" s="10" t="s">
        <v>9</v>
      </c>
      <c r="F3900" s="10" t="s">
        <v>9</v>
      </c>
      <c r="G3900" s="10" t="s">
        <v>9</v>
      </c>
      <c r="H3900" s="10" t="s">
        <v>9</v>
      </c>
      <c r="I3900" s="1"/>
    </row>
    <row r="3901" customFormat="false" ht="28" hidden="false" customHeight="true" outlineLevel="0" collapsed="false">
      <c r="A3901" s="11" t="s">
        <v>207</v>
      </c>
      <c r="B3901" s="11" t="s">
        <v>207</v>
      </c>
      <c r="C3901" s="11" t="s">
        <v>207</v>
      </c>
      <c r="D3901" s="11" t="s">
        <v>207</v>
      </c>
      <c r="E3901" s="11" t="s">
        <v>1402</v>
      </c>
      <c r="F3901" s="11" t="s">
        <v>1402</v>
      </c>
      <c r="G3901" s="11" t="s">
        <v>1402</v>
      </c>
      <c r="H3901" s="11"/>
      <c r="I3901" s="11"/>
    </row>
    <row r="3902" customFormat="false" ht="28" hidden="false" customHeight="true" outlineLevel="0" collapsed="false">
      <c r="A3902" s="11" t="s">
        <v>8</v>
      </c>
      <c r="B3902" s="11" t="s">
        <v>8</v>
      </c>
      <c r="C3902" s="11" t="s">
        <v>8</v>
      </c>
      <c r="D3902" s="11" t="s">
        <v>8</v>
      </c>
      <c r="E3902" s="11" t="s">
        <v>97</v>
      </c>
      <c r="F3902" s="11" t="s">
        <v>97</v>
      </c>
      <c r="G3902" s="11" t="s">
        <v>97</v>
      </c>
      <c r="H3902" s="11"/>
      <c r="I3902" s="11"/>
    </row>
    <row r="3903" customFormat="false" ht="28" hidden="false" customHeight="true" outlineLevel="0" collapsed="false">
      <c r="A3903" s="11" t="s">
        <v>209</v>
      </c>
      <c r="B3903" s="11" t="s">
        <v>209</v>
      </c>
      <c r="C3903" s="11" t="s">
        <v>209</v>
      </c>
      <c r="D3903" s="11" t="s">
        <v>209</v>
      </c>
      <c r="E3903" s="11" t="s">
        <v>1403</v>
      </c>
      <c r="F3903" s="11" t="s">
        <v>1403</v>
      </c>
      <c r="G3903" s="11" t="s">
        <v>1403</v>
      </c>
      <c r="H3903" s="11"/>
      <c r="I3903" s="11"/>
    </row>
    <row r="3904" customFormat="false" ht="28" hidden="false" customHeight="true" outlineLevel="0" collapsed="false">
      <c r="A3904" s="11" t="s">
        <v>211</v>
      </c>
      <c r="B3904" s="11" t="s">
        <v>211</v>
      </c>
      <c r="C3904" s="11" t="s">
        <v>211</v>
      </c>
      <c r="D3904" s="11" t="s">
        <v>211</v>
      </c>
      <c r="E3904" s="11" t="n">
        <v>1000</v>
      </c>
      <c r="F3904" s="11" t="n">
        <v>1000</v>
      </c>
      <c r="G3904" s="11" t="n">
        <v>1000</v>
      </c>
      <c r="H3904" s="11"/>
      <c r="I3904" s="11"/>
    </row>
    <row r="3905" customFormat="false" ht="83" hidden="false" customHeight="true" outlineLevel="0" collapsed="false">
      <c r="A3905" s="11" t="s">
        <v>8</v>
      </c>
      <c r="B3905" s="11" t="s">
        <v>8</v>
      </c>
      <c r="C3905" s="11" t="s">
        <v>8</v>
      </c>
      <c r="D3905" s="11" t="s">
        <v>8</v>
      </c>
      <c r="E3905" s="11" t="s">
        <v>97</v>
      </c>
      <c r="F3905" s="11" t="s">
        <v>97</v>
      </c>
      <c r="G3905" s="11" t="s">
        <v>97</v>
      </c>
      <c r="H3905" s="11" t="s">
        <v>1477</v>
      </c>
      <c r="I3905" s="11" t="s">
        <v>1477</v>
      </c>
    </row>
    <row r="3906" customFormat="false" ht="83" hidden="false" customHeight="true" outlineLevel="0" collapsed="false">
      <c r="A3906" s="11" t="s">
        <v>212</v>
      </c>
      <c r="B3906" s="11" t="s">
        <v>212</v>
      </c>
      <c r="C3906" s="11" t="s">
        <v>212</v>
      </c>
      <c r="D3906" s="11" t="s">
        <v>212</v>
      </c>
      <c r="E3906" s="11" t="n">
        <v>70</v>
      </c>
      <c r="F3906" s="11" t="n">
        <v>70</v>
      </c>
      <c r="G3906" s="11" t="n">
        <v>70</v>
      </c>
      <c r="H3906" s="11" t="s">
        <v>1477</v>
      </c>
      <c r="I3906" s="11" t="s">
        <v>1477</v>
      </c>
    </row>
    <row r="3907" customFormat="false" ht="83" hidden="false" customHeight="true" outlineLevel="0" collapsed="false">
      <c r="A3907" s="11" t="s">
        <v>213</v>
      </c>
      <c r="B3907" s="11" t="s">
        <v>213</v>
      </c>
      <c r="C3907" s="11" t="s">
        <v>213</v>
      </c>
      <c r="D3907" s="11" t="s">
        <v>213</v>
      </c>
      <c r="E3907" s="11" t="n">
        <v>120</v>
      </c>
      <c r="F3907" s="11" t="n">
        <v>120</v>
      </c>
      <c r="G3907" s="11" t="n">
        <v>120</v>
      </c>
      <c r="H3907" s="11" t="s">
        <v>1477</v>
      </c>
      <c r="I3907" s="11" t="s">
        <v>1477</v>
      </c>
    </row>
    <row r="3908" customFormat="false" ht="83" hidden="false" customHeight="true" outlineLevel="0" collapsed="false">
      <c r="A3908" s="11" t="s">
        <v>214</v>
      </c>
      <c r="B3908" s="11" t="s">
        <v>214</v>
      </c>
      <c r="C3908" s="11" t="s">
        <v>214</v>
      </c>
      <c r="D3908" s="11" t="s">
        <v>214</v>
      </c>
      <c r="E3908" s="11" t="s">
        <v>1405</v>
      </c>
      <c r="F3908" s="11" t="s">
        <v>1405</v>
      </c>
      <c r="G3908" s="11" t="s">
        <v>1405</v>
      </c>
      <c r="H3908" s="11" t="s">
        <v>1477</v>
      </c>
      <c r="I3908" s="11" t="s">
        <v>1477</v>
      </c>
    </row>
    <row r="3909" customFormat="false" ht="83" hidden="false" customHeight="true" outlineLevel="0" collapsed="false">
      <c r="A3909" s="11" t="s">
        <v>216</v>
      </c>
      <c r="B3909" s="11" t="s">
        <v>216</v>
      </c>
      <c r="C3909" s="11" t="s">
        <v>216</v>
      </c>
      <c r="D3909" s="11" t="s">
        <v>216</v>
      </c>
      <c r="E3909" s="11" t="n">
        <v>18.1</v>
      </c>
      <c r="F3909" s="11" t="n">
        <v>18.1</v>
      </c>
      <c r="G3909" s="11" t="n">
        <v>18.1</v>
      </c>
      <c r="H3909" s="11" t="s">
        <v>1477</v>
      </c>
      <c r="I3909" s="11" t="s">
        <v>1477</v>
      </c>
    </row>
    <row r="3910" customFormat="false" ht="83" hidden="false" customHeight="true" outlineLevel="0" collapsed="false">
      <c r="A3910" s="11" t="s">
        <v>217</v>
      </c>
      <c r="B3910" s="11" t="s">
        <v>217</v>
      </c>
      <c r="C3910" s="11" t="s">
        <v>217</v>
      </c>
      <c r="D3910" s="11" t="s">
        <v>217</v>
      </c>
      <c r="E3910" s="11" t="s">
        <v>1406</v>
      </c>
      <c r="F3910" s="11" t="s">
        <v>1406</v>
      </c>
      <c r="G3910" s="11" t="s">
        <v>1406</v>
      </c>
      <c r="H3910" s="11" t="s">
        <v>1477</v>
      </c>
      <c r="I3910" s="11" t="s">
        <v>1477</v>
      </c>
    </row>
    <row r="3911" customFormat="false" ht="83" hidden="false" customHeight="true" outlineLevel="0" collapsed="false">
      <c r="A3911" s="11" t="s">
        <v>221</v>
      </c>
      <c r="B3911" s="11" t="s">
        <v>221</v>
      </c>
      <c r="C3911" s="11" t="s">
        <v>221</v>
      </c>
      <c r="D3911" s="11" t="s">
        <v>221</v>
      </c>
      <c r="E3911" s="11" t="s">
        <v>1403</v>
      </c>
      <c r="F3911" s="11" t="s">
        <v>1403</v>
      </c>
      <c r="G3911" s="11" t="s">
        <v>1403</v>
      </c>
      <c r="H3911" s="11" t="s">
        <v>1477</v>
      </c>
      <c r="I3911" s="11" t="s">
        <v>1477</v>
      </c>
    </row>
    <row r="3912" customFormat="false" ht="83" hidden="false" customHeight="true" outlineLevel="0" collapsed="false">
      <c r="A3912" s="11" t="s">
        <v>222</v>
      </c>
      <c r="B3912" s="11" t="s">
        <v>222</v>
      </c>
      <c r="C3912" s="11" t="s">
        <v>222</v>
      </c>
      <c r="D3912" s="11" t="s">
        <v>222</v>
      </c>
      <c r="E3912" s="11" t="n">
        <v>1000</v>
      </c>
      <c r="F3912" s="11" t="n">
        <v>1000</v>
      </c>
      <c r="G3912" s="11" t="n">
        <v>1000</v>
      </c>
      <c r="H3912" s="11" t="s">
        <v>1477</v>
      </c>
      <c r="I3912" s="11" t="s">
        <v>1477</v>
      </c>
    </row>
    <row r="3913" customFormat="false" ht="83" hidden="false" customHeight="true" outlineLevel="0" collapsed="false">
      <c r="A3913" s="11" t="s">
        <v>1407</v>
      </c>
      <c r="B3913" s="11" t="s">
        <v>1407</v>
      </c>
      <c r="C3913" s="11" t="s">
        <v>1407</v>
      </c>
      <c r="D3913" s="11" t="s">
        <v>1407</v>
      </c>
      <c r="E3913" s="11" t="s">
        <v>1478</v>
      </c>
      <c r="F3913" s="11" t="s">
        <v>1478</v>
      </c>
      <c r="G3913" s="11" t="s">
        <v>1478</v>
      </c>
      <c r="H3913" s="11" t="s">
        <v>1477</v>
      </c>
      <c r="I3913" s="11" t="s">
        <v>1477</v>
      </c>
    </row>
    <row r="3914" customFormat="false" ht="83" hidden="false" customHeight="true" outlineLevel="0" collapsed="false">
      <c r="A3914" s="11" t="s">
        <v>1409</v>
      </c>
      <c r="B3914" s="11" t="s">
        <v>1409</v>
      </c>
      <c r="C3914" s="11" t="s">
        <v>1409</v>
      </c>
      <c r="D3914" s="11" t="s">
        <v>1409</v>
      </c>
      <c r="E3914" s="11" t="s">
        <v>1479</v>
      </c>
      <c r="F3914" s="11" t="s">
        <v>1479</v>
      </c>
      <c r="G3914" s="11" t="s">
        <v>1479</v>
      </c>
      <c r="H3914" s="11" t="s">
        <v>1477</v>
      </c>
      <c r="I3914" s="11" t="s">
        <v>1477</v>
      </c>
    </row>
    <row r="3915" customFormat="false" ht="83" hidden="false" customHeight="true" outlineLevel="0" collapsed="false">
      <c r="A3915" s="11" t="s">
        <v>1411</v>
      </c>
      <c r="B3915" s="11" t="s">
        <v>1411</v>
      </c>
      <c r="C3915" s="11" t="s">
        <v>1411</v>
      </c>
      <c r="D3915" s="11" t="s">
        <v>1411</v>
      </c>
      <c r="E3915" s="11" t="s">
        <v>1464</v>
      </c>
      <c r="F3915" s="11" t="s">
        <v>1464</v>
      </c>
      <c r="G3915" s="11" t="s">
        <v>1464</v>
      </c>
      <c r="H3915" s="11" t="s">
        <v>1477</v>
      </c>
      <c r="I3915" s="11" t="s">
        <v>1477</v>
      </c>
    </row>
    <row r="3916" customFormat="false" ht="83" hidden="false" customHeight="true" outlineLevel="0" collapsed="false">
      <c r="A3916" s="11" t="s">
        <v>1413</v>
      </c>
      <c r="B3916" s="11" t="s">
        <v>1413</v>
      </c>
      <c r="C3916" s="11" t="s">
        <v>1413</v>
      </c>
      <c r="D3916" s="11" t="s">
        <v>1413</v>
      </c>
      <c r="E3916" s="11" t="s">
        <v>1480</v>
      </c>
      <c r="F3916" s="11" t="s">
        <v>1480</v>
      </c>
      <c r="G3916" s="11" t="s">
        <v>1480</v>
      </c>
      <c r="H3916" s="11" t="s">
        <v>1477</v>
      </c>
      <c r="I3916" s="11" t="s">
        <v>1477</v>
      </c>
    </row>
    <row r="3917" customFormat="false" ht="83" hidden="false" customHeight="true" outlineLevel="0" collapsed="false">
      <c r="A3917" s="11" t="s">
        <v>1415</v>
      </c>
      <c r="B3917" s="11" t="s">
        <v>1415</v>
      </c>
      <c r="C3917" s="11" t="s">
        <v>1415</v>
      </c>
      <c r="D3917" s="11" t="s">
        <v>1415</v>
      </c>
      <c r="E3917" s="11" t="s">
        <v>1481</v>
      </c>
      <c r="F3917" s="11" t="s">
        <v>1481</v>
      </c>
      <c r="G3917" s="11" t="s">
        <v>1481</v>
      </c>
      <c r="H3917" s="11" t="s">
        <v>1477</v>
      </c>
      <c r="I3917" s="11" t="s">
        <v>1477</v>
      </c>
    </row>
    <row r="3918" customFormat="false" ht="83" hidden="false" customHeight="true" outlineLevel="0" collapsed="false">
      <c r="A3918" s="11" t="s">
        <v>1417</v>
      </c>
      <c r="B3918" s="11" t="s">
        <v>1417</v>
      </c>
      <c r="C3918" s="11" t="s">
        <v>1417</v>
      </c>
      <c r="D3918" s="11" t="s">
        <v>1417</v>
      </c>
      <c r="E3918" s="11" t="s">
        <v>1482</v>
      </c>
      <c r="F3918" s="11" t="s">
        <v>1482</v>
      </c>
      <c r="G3918" s="11" t="s">
        <v>1482</v>
      </c>
      <c r="H3918" s="11" t="s">
        <v>1477</v>
      </c>
      <c r="I3918" s="11" t="s">
        <v>1477</v>
      </c>
    </row>
    <row r="3919" customFormat="false" ht="83" hidden="false" customHeight="true" outlineLevel="0" collapsed="false">
      <c r="A3919" s="11" t="s">
        <v>1419</v>
      </c>
      <c r="B3919" s="11" t="s">
        <v>1419</v>
      </c>
      <c r="C3919" s="11" t="s">
        <v>1419</v>
      </c>
      <c r="D3919" s="11" t="s">
        <v>1419</v>
      </c>
      <c r="E3919" s="11" t="s">
        <v>1483</v>
      </c>
      <c r="F3919" s="11" t="s">
        <v>1483</v>
      </c>
      <c r="G3919" s="11" t="s">
        <v>1483</v>
      </c>
      <c r="H3919" s="11" t="s">
        <v>1477</v>
      </c>
      <c r="I3919" s="11" t="s">
        <v>1477</v>
      </c>
    </row>
    <row r="3920" customFormat="false" ht="83" hidden="false" customHeight="true" outlineLevel="0" collapsed="false">
      <c r="A3920" s="11" t="s">
        <v>1420</v>
      </c>
      <c r="B3920" s="11" t="s">
        <v>1420</v>
      </c>
      <c r="C3920" s="11" t="s">
        <v>1420</v>
      </c>
      <c r="D3920" s="11" t="s">
        <v>1420</v>
      </c>
      <c r="E3920" s="11" t="s">
        <v>1484</v>
      </c>
      <c r="F3920" s="11" t="s">
        <v>1484</v>
      </c>
      <c r="G3920" s="11" t="s">
        <v>1484</v>
      </c>
      <c r="H3920" s="11" t="s">
        <v>1477</v>
      </c>
      <c r="I3920" s="11" t="s">
        <v>1477</v>
      </c>
    </row>
    <row r="3921" customFormat="false" ht="83" hidden="false" customHeight="true" outlineLevel="0" collapsed="false">
      <c r="A3921" s="11" t="s">
        <v>1422</v>
      </c>
      <c r="B3921" s="11" t="s">
        <v>1422</v>
      </c>
      <c r="C3921" s="11" t="s">
        <v>1422</v>
      </c>
      <c r="D3921" s="11" t="s">
        <v>1422</v>
      </c>
      <c r="E3921" s="11" t="s">
        <v>1485</v>
      </c>
      <c r="F3921" s="11" t="s">
        <v>1485</v>
      </c>
      <c r="G3921" s="11" t="s">
        <v>1485</v>
      </c>
      <c r="H3921" s="11" t="s">
        <v>1477</v>
      </c>
      <c r="I3921" s="11" t="s">
        <v>1477</v>
      </c>
    </row>
    <row r="3922" customFormat="false" ht="83" hidden="false" customHeight="true" outlineLevel="0" collapsed="false">
      <c r="A3922" s="11" t="s">
        <v>1424</v>
      </c>
      <c r="B3922" s="11" t="s">
        <v>1424</v>
      </c>
      <c r="C3922" s="11" t="s">
        <v>1424</v>
      </c>
      <c r="D3922" s="11" t="s">
        <v>1424</v>
      </c>
      <c r="E3922" s="11" t="n">
        <v>3.4</v>
      </c>
      <c r="F3922" s="11" t="n">
        <v>3.4</v>
      </c>
      <c r="G3922" s="11" t="n">
        <v>3.4</v>
      </c>
      <c r="H3922" s="11" t="s">
        <v>1477</v>
      </c>
      <c r="I3922" s="11" t="s">
        <v>1477</v>
      </c>
    </row>
    <row r="3923" customFormat="false" ht="83" hidden="false" customHeight="true" outlineLevel="0" collapsed="false">
      <c r="A3923" s="11" t="s">
        <v>1425</v>
      </c>
      <c r="B3923" s="11" t="s">
        <v>1425</v>
      </c>
      <c r="C3923" s="11" t="s">
        <v>1425</v>
      </c>
      <c r="D3923" s="11" t="s">
        <v>1425</v>
      </c>
      <c r="E3923" s="11" t="n">
        <v>3.45</v>
      </c>
      <c r="F3923" s="11" t="n">
        <v>3.45</v>
      </c>
      <c r="G3923" s="11" t="n">
        <v>3.45</v>
      </c>
      <c r="H3923" s="11" t="s">
        <v>1477</v>
      </c>
      <c r="I3923" s="11" t="s">
        <v>1477</v>
      </c>
    </row>
    <row r="3924" customFormat="false" ht="83" hidden="false" customHeight="true" outlineLevel="0" collapsed="false">
      <c r="A3924" s="11" t="s">
        <v>1426</v>
      </c>
      <c r="B3924" s="11" t="s">
        <v>1426</v>
      </c>
      <c r="C3924" s="11" t="s">
        <v>1426</v>
      </c>
      <c r="D3924" s="11" t="s">
        <v>1426</v>
      </c>
      <c r="E3924" s="11" t="s">
        <v>1486</v>
      </c>
      <c r="F3924" s="11" t="s">
        <v>1486</v>
      </c>
      <c r="G3924" s="11" t="s">
        <v>1486</v>
      </c>
      <c r="H3924" s="11" t="s">
        <v>1477</v>
      </c>
      <c r="I3924" s="11" t="s">
        <v>1477</v>
      </c>
    </row>
    <row r="3925" customFormat="false" ht="83" hidden="false" customHeight="true" outlineLevel="0" collapsed="false">
      <c r="A3925" s="11" t="s">
        <v>1428</v>
      </c>
      <c r="B3925" s="11" t="s">
        <v>1428</v>
      </c>
      <c r="C3925" s="11" t="s">
        <v>1428</v>
      </c>
      <c r="D3925" s="11" t="s">
        <v>1428</v>
      </c>
      <c r="E3925" s="11" t="s">
        <v>1472</v>
      </c>
      <c r="F3925" s="11" t="s">
        <v>1472</v>
      </c>
      <c r="G3925" s="11" t="s">
        <v>1472</v>
      </c>
      <c r="H3925" s="11" t="s">
        <v>1477</v>
      </c>
      <c r="I3925" s="11" t="s">
        <v>1477</v>
      </c>
    </row>
    <row r="3926" customFormat="false" ht="83" hidden="false" customHeight="true" outlineLevel="0" collapsed="false">
      <c r="A3926" s="11" t="s">
        <v>1430</v>
      </c>
      <c r="B3926" s="11" t="s">
        <v>1430</v>
      </c>
      <c r="C3926" s="11" t="s">
        <v>1430</v>
      </c>
      <c r="D3926" s="11" t="s">
        <v>1430</v>
      </c>
      <c r="E3926" s="11" t="s">
        <v>1487</v>
      </c>
      <c r="F3926" s="11" t="s">
        <v>1487</v>
      </c>
      <c r="G3926" s="11" t="s">
        <v>1487</v>
      </c>
      <c r="H3926" s="11" t="s">
        <v>1477</v>
      </c>
      <c r="I3926" s="11" t="s">
        <v>1477</v>
      </c>
    </row>
    <row r="3927" customFormat="false" ht="83" hidden="false" customHeight="true" outlineLevel="0" collapsed="false">
      <c r="A3927" s="11" t="s">
        <v>1432</v>
      </c>
      <c r="B3927" s="11" t="s">
        <v>1432</v>
      </c>
      <c r="C3927" s="11" t="s">
        <v>1432</v>
      </c>
      <c r="D3927" s="11" t="s">
        <v>1432</v>
      </c>
      <c r="E3927" s="11" t="n">
        <v>2.31</v>
      </c>
      <c r="F3927" s="11" t="n">
        <v>2.31</v>
      </c>
      <c r="G3927" s="11" t="n">
        <v>2.31</v>
      </c>
      <c r="H3927" s="11" t="s">
        <v>1477</v>
      </c>
      <c r="I3927" s="11" t="s">
        <v>1477</v>
      </c>
    </row>
    <row r="3928" customFormat="false" ht="83" hidden="false" customHeight="true" outlineLevel="0" collapsed="false">
      <c r="A3928" s="11" t="s">
        <v>1433</v>
      </c>
      <c r="B3928" s="11" t="s">
        <v>1433</v>
      </c>
      <c r="C3928" s="11" t="s">
        <v>1433</v>
      </c>
      <c r="D3928" s="11" t="s">
        <v>1433</v>
      </c>
      <c r="E3928" s="11" t="n">
        <v>2.6</v>
      </c>
      <c r="F3928" s="11" t="n">
        <v>2.6</v>
      </c>
      <c r="G3928" s="11" t="n">
        <v>2.6</v>
      </c>
      <c r="H3928" s="11" t="s">
        <v>1477</v>
      </c>
      <c r="I3928" s="11" t="s">
        <v>1477</v>
      </c>
    </row>
    <row r="3929" customFormat="false" ht="83" hidden="false" customHeight="true" outlineLevel="0" collapsed="false">
      <c r="A3929" s="11" t="s">
        <v>245</v>
      </c>
      <c r="B3929" s="11" t="s">
        <v>245</v>
      </c>
      <c r="C3929" s="11" t="s">
        <v>245</v>
      </c>
      <c r="D3929" s="11" t="s">
        <v>245</v>
      </c>
      <c r="E3929" s="11" t="s">
        <v>1488</v>
      </c>
      <c r="F3929" s="11" t="s">
        <v>1488</v>
      </c>
      <c r="G3929" s="11" t="s">
        <v>1488</v>
      </c>
      <c r="H3929" s="11" t="s">
        <v>1477</v>
      </c>
      <c r="I3929" s="11" t="s">
        <v>1477</v>
      </c>
    </row>
    <row r="3930" customFormat="false" ht="83" hidden="false" customHeight="true" outlineLevel="0" collapsed="false">
      <c r="A3930" s="11" t="s">
        <v>244</v>
      </c>
      <c r="B3930" s="11" t="s">
        <v>244</v>
      </c>
      <c r="C3930" s="11" t="s">
        <v>244</v>
      </c>
      <c r="D3930" s="11" t="s">
        <v>244</v>
      </c>
      <c r="E3930" s="11" t="n">
        <v>70</v>
      </c>
      <c r="F3930" s="11" t="n">
        <v>70</v>
      </c>
      <c r="G3930" s="11" t="n">
        <v>70</v>
      </c>
      <c r="H3930" s="11" t="s">
        <v>1477</v>
      </c>
      <c r="I3930" s="11" t="s">
        <v>1477</v>
      </c>
    </row>
    <row r="3931" customFormat="false" ht="83" hidden="false" customHeight="true" outlineLevel="0" collapsed="false">
      <c r="A3931" s="11" t="s">
        <v>1435</v>
      </c>
      <c r="B3931" s="11" t="s">
        <v>1435</v>
      </c>
      <c r="C3931" s="11" t="s">
        <v>1435</v>
      </c>
      <c r="D3931" s="11" t="s">
        <v>1435</v>
      </c>
      <c r="E3931" s="11" t="s">
        <v>1474</v>
      </c>
      <c r="F3931" s="11" t="s">
        <v>1474</v>
      </c>
      <c r="G3931" s="11" t="s">
        <v>1474</v>
      </c>
      <c r="H3931" s="11" t="s">
        <v>1477</v>
      </c>
      <c r="I3931" s="11" t="s">
        <v>1477</v>
      </c>
    </row>
    <row r="3932" customFormat="false" ht="83" hidden="false" customHeight="true" outlineLevel="0" collapsed="false">
      <c r="A3932" s="11" t="s">
        <v>1437</v>
      </c>
      <c r="B3932" s="11" t="s">
        <v>1437</v>
      </c>
      <c r="C3932" s="11" t="s">
        <v>1437</v>
      </c>
      <c r="D3932" s="11" t="s">
        <v>1437</v>
      </c>
      <c r="E3932" s="11" t="s">
        <v>1489</v>
      </c>
      <c r="F3932" s="11" t="s">
        <v>1489</v>
      </c>
      <c r="G3932" s="11" t="s">
        <v>1489</v>
      </c>
      <c r="H3932" s="11" t="s">
        <v>1477</v>
      </c>
      <c r="I3932" s="11" t="s">
        <v>1477</v>
      </c>
    </row>
    <row r="3933" customFormat="false" ht="83" hidden="false" customHeight="true" outlineLevel="0" collapsed="false">
      <c r="A3933" s="11" t="s">
        <v>1439</v>
      </c>
      <c r="B3933" s="11" t="s">
        <v>1439</v>
      </c>
      <c r="C3933" s="11" t="s">
        <v>1439</v>
      </c>
      <c r="D3933" s="11" t="s">
        <v>1439</v>
      </c>
      <c r="E3933" s="11" t="s">
        <v>1440</v>
      </c>
      <c r="F3933" s="11" t="s">
        <v>1440</v>
      </c>
      <c r="G3933" s="11" t="s">
        <v>1440</v>
      </c>
      <c r="H3933" s="11" t="s">
        <v>1477</v>
      </c>
      <c r="I3933" s="11" t="s">
        <v>1477</v>
      </c>
    </row>
    <row r="3934" customFormat="false" ht="58" hidden="false" customHeight="true" outlineLevel="0" collapsed="false">
      <c r="A3934" s="4" t="s">
        <v>1490</v>
      </c>
      <c r="B3934" s="4" t="s">
        <v>1490</v>
      </c>
      <c r="C3934" s="4" t="s">
        <v>1490</v>
      </c>
      <c r="D3934" s="4" t="s">
        <v>1490</v>
      </c>
      <c r="E3934" s="4" t="s">
        <v>1490</v>
      </c>
      <c r="F3934" s="4" t="s">
        <v>1490</v>
      </c>
      <c r="G3934" s="4" t="s">
        <v>1490</v>
      </c>
      <c r="H3934" s="4" t="s">
        <v>1490</v>
      </c>
      <c r="I3934" s="4" t="s">
        <v>1490</v>
      </c>
    </row>
    <row r="3935" customFormat="false" ht="27" hidden="false" customHeight="true" outlineLevel="0" collapsed="false">
      <c r="A3935" s="1"/>
      <c r="B3935" s="1"/>
      <c r="C3935" s="1"/>
      <c r="D3935" s="1"/>
      <c r="E3935" s="1"/>
      <c r="F3935" s="1"/>
      <c r="G3935" s="1"/>
      <c r="H3935" s="1"/>
      <c r="I3935" s="1"/>
    </row>
    <row r="3936" customFormat="false" ht="31" hidden="false" customHeight="true" outlineLevel="0" collapsed="false">
      <c r="A3936" s="10" t="s">
        <v>250</v>
      </c>
      <c r="B3936" s="10" t="s">
        <v>250</v>
      </c>
      <c r="C3936" s="10" t="s">
        <v>250</v>
      </c>
      <c r="D3936" s="10" t="s">
        <v>250</v>
      </c>
      <c r="E3936" s="10" t="s">
        <v>250</v>
      </c>
      <c r="F3936" s="10" t="s">
        <v>250</v>
      </c>
      <c r="G3936" s="10" t="s">
        <v>250</v>
      </c>
      <c r="H3936" s="10" t="s">
        <v>250</v>
      </c>
      <c r="I3936" s="3" t="str">
        <f aca="false">HYPERLINK("#'Главная'!A55","На главную")</f>
        <v>На главную</v>
      </c>
    </row>
    <row r="3937" customFormat="false" ht="34" hidden="false" customHeight="true" outlineLevel="0" collapsed="false">
      <c r="A3937" s="12" t="s">
        <v>251</v>
      </c>
      <c r="B3937" s="12" t="s">
        <v>251</v>
      </c>
      <c r="C3937" s="12" t="s">
        <v>251</v>
      </c>
      <c r="D3937" s="12" t="s">
        <v>252</v>
      </c>
      <c r="E3937" s="12" t="s">
        <v>252</v>
      </c>
      <c r="F3937" s="12" t="s">
        <v>252</v>
      </c>
      <c r="G3937" s="12" t="s">
        <v>253</v>
      </c>
      <c r="H3937" s="12" t="s">
        <v>254</v>
      </c>
      <c r="I3937" s="12" t="s">
        <v>254</v>
      </c>
    </row>
    <row r="3938" customFormat="false" ht="38" hidden="false" customHeight="true" outlineLevel="0" collapsed="false">
      <c r="A3938" s="1" t="s">
        <v>1442</v>
      </c>
      <c r="B3938" s="1" t="s">
        <v>1442</v>
      </c>
      <c r="C3938" s="1" t="s">
        <v>1442</v>
      </c>
      <c r="D3938" s="1" t="s">
        <v>258</v>
      </c>
      <c r="E3938" s="1" t="s">
        <v>258</v>
      </c>
      <c r="F3938" s="1" t="s">
        <v>258</v>
      </c>
      <c r="G3938" s="1" t="n">
        <v>170</v>
      </c>
      <c r="H3938" s="1" t="s">
        <v>1443</v>
      </c>
      <c r="I3938" s="1" t="s">
        <v>1443</v>
      </c>
    </row>
    <row r="3939" customFormat="false" ht="38" hidden="false" customHeight="true" outlineLevel="0" collapsed="false">
      <c r="A3939" s="1" t="s">
        <v>1442</v>
      </c>
      <c r="B3939" s="1" t="s">
        <v>1442</v>
      </c>
      <c r="C3939" s="1" t="s">
        <v>1442</v>
      </c>
      <c r="D3939" s="1" t="s">
        <v>256</v>
      </c>
      <c r="E3939" s="1" t="s">
        <v>256</v>
      </c>
      <c r="F3939" s="1" t="s">
        <v>256</v>
      </c>
      <c r="G3939" s="1" t="n">
        <v>50.7</v>
      </c>
      <c r="H3939" s="1" t="s">
        <v>1443</v>
      </c>
      <c r="I3939" s="1" t="s">
        <v>1443</v>
      </c>
    </row>
    <row r="3940" customFormat="false" ht="38" hidden="false" customHeight="true" outlineLevel="0" collapsed="false">
      <c r="A3940" s="1" t="s">
        <v>1442</v>
      </c>
      <c r="B3940" s="1" t="s">
        <v>1442</v>
      </c>
      <c r="C3940" s="1" t="s">
        <v>1442</v>
      </c>
      <c r="D3940" s="1" t="s">
        <v>260</v>
      </c>
      <c r="E3940" s="1" t="s">
        <v>260</v>
      </c>
      <c r="F3940" s="1" t="s">
        <v>260</v>
      </c>
      <c r="G3940" s="1" t="n">
        <v>3.35</v>
      </c>
      <c r="H3940" s="1" t="s">
        <v>1443</v>
      </c>
      <c r="I3940" s="1" t="s">
        <v>1443</v>
      </c>
    </row>
    <row r="3941" customFormat="false" ht="38" hidden="false" customHeight="true" outlineLevel="0" collapsed="false">
      <c r="A3941" s="1" t="s">
        <v>1442</v>
      </c>
      <c r="B3941" s="1" t="s">
        <v>1442</v>
      </c>
      <c r="C3941" s="1" t="s">
        <v>1442</v>
      </c>
      <c r="D3941" s="1" t="s">
        <v>292</v>
      </c>
      <c r="E3941" s="1" t="s">
        <v>292</v>
      </c>
      <c r="F3941" s="1" t="s">
        <v>292</v>
      </c>
      <c r="G3941" s="1" t="n">
        <v>120</v>
      </c>
      <c r="H3941" s="1" t="s">
        <v>1443</v>
      </c>
      <c r="I3941" s="1" t="s">
        <v>1443</v>
      </c>
    </row>
    <row r="3942" customFormat="false" ht="38" hidden="false" customHeight="true" outlineLevel="0" collapsed="false">
      <c r="A3942" s="1" t="s">
        <v>1442</v>
      </c>
      <c r="B3942" s="1" t="s">
        <v>1442</v>
      </c>
      <c r="C3942" s="1" t="s">
        <v>1442</v>
      </c>
      <c r="D3942" s="1" t="s">
        <v>256</v>
      </c>
      <c r="E3942" s="1" t="s">
        <v>256</v>
      </c>
      <c r="F3942" s="1" t="s">
        <v>256</v>
      </c>
      <c r="G3942" s="1" t="n">
        <v>43.2</v>
      </c>
      <c r="H3942" s="1" t="s">
        <v>1443</v>
      </c>
      <c r="I3942" s="1" t="s">
        <v>1443</v>
      </c>
    </row>
    <row r="3943" customFormat="false" ht="27" hidden="false" customHeight="true" outlineLevel="0" collapsed="false">
      <c r="A3943" s="1"/>
      <c r="B3943" s="1"/>
      <c r="C3943" s="1"/>
      <c r="D3943" s="1"/>
      <c r="E3943" s="1"/>
      <c r="F3943" s="1"/>
      <c r="G3943" s="1"/>
      <c r="H3943" s="1"/>
      <c r="I3943" s="1"/>
    </row>
    <row r="3944" customFormat="false" ht="31" hidden="false" customHeight="true" outlineLevel="0" collapsed="false">
      <c r="A3944" s="10" t="s">
        <v>304</v>
      </c>
      <c r="B3944" s="10" t="s">
        <v>304</v>
      </c>
      <c r="C3944" s="10" t="s">
        <v>304</v>
      </c>
      <c r="D3944" s="10" t="s">
        <v>304</v>
      </c>
      <c r="E3944" s="10" t="s">
        <v>304</v>
      </c>
      <c r="F3944" s="10" t="s">
        <v>304</v>
      </c>
      <c r="G3944" s="10" t="s">
        <v>304</v>
      </c>
      <c r="H3944" s="10" t="s">
        <v>304</v>
      </c>
      <c r="I3944" s="1"/>
    </row>
    <row r="3945" customFormat="false" ht="28" hidden="false" customHeight="true" outlineLevel="0" collapsed="false">
      <c r="A3945" s="4" t="s">
        <v>305</v>
      </c>
      <c r="B3945" s="4" t="s">
        <v>305</v>
      </c>
      <c r="C3945" s="4" t="s">
        <v>305</v>
      </c>
      <c r="D3945" s="4" t="s">
        <v>305</v>
      </c>
      <c r="E3945" s="4" t="s">
        <v>305</v>
      </c>
      <c r="F3945" s="4" t="s">
        <v>305</v>
      </c>
      <c r="G3945" s="4" t="s">
        <v>305</v>
      </c>
      <c r="H3945" s="4" t="s">
        <v>305</v>
      </c>
      <c r="I3945" s="4" t="s">
        <v>305</v>
      </c>
    </row>
    <row r="3946" customFormat="false" ht="27" hidden="false" customHeight="true" outlineLevel="0" collapsed="false">
      <c r="A3946" s="1"/>
      <c r="B3946" s="1"/>
      <c r="C3946" s="1"/>
      <c r="D3946" s="1"/>
      <c r="E3946" s="1"/>
      <c r="F3946" s="1"/>
      <c r="G3946" s="1"/>
      <c r="H3946" s="1"/>
      <c r="I3946" s="1"/>
    </row>
    <row r="3947" customFormat="false" ht="27" hidden="false" customHeight="true" outlineLevel="0" collapsed="false">
      <c r="A3947" s="1"/>
      <c r="B3947" s="1"/>
      <c r="C3947" s="1"/>
      <c r="D3947" s="1"/>
      <c r="E3947" s="1"/>
      <c r="F3947" s="1"/>
      <c r="G3947" s="1"/>
      <c r="H3947" s="1"/>
      <c r="I3947" s="1"/>
    </row>
    <row r="3948" customFormat="false" ht="27" hidden="false" customHeight="true" outlineLevel="0" collapsed="false">
      <c r="A3948" s="1"/>
      <c r="B3948" s="1"/>
      <c r="C3948" s="1"/>
      <c r="D3948" s="1"/>
      <c r="E3948" s="1"/>
      <c r="F3948" s="1"/>
      <c r="G3948" s="1"/>
      <c r="H3948" s="1"/>
      <c r="I3948" s="1"/>
    </row>
    <row r="3949" customFormat="false" ht="35" hidden="false" customHeight="true" outlineLevel="0" collapsed="false">
      <c r="A3949" s="2" t="s">
        <v>1491</v>
      </c>
      <c r="B3949" s="2" t="s">
        <v>1491</v>
      </c>
      <c r="C3949" s="2" t="s">
        <v>1491</v>
      </c>
      <c r="D3949" s="2" t="s">
        <v>1491</v>
      </c>
      <c r="E3949" s="2" t="s">
        <v>1491</v>
      </c>
      <c r="F3949" s="2" t="s">
        <v>1491</v>
      </c>
      <c r="G3949" s="2" t="s">
        <v>1491</v>
      </c>
      <c r="H3949" s="2" t="s">
        <v>1491</v>
      </c>
      <c r="I3949" s="3" t="str">
        <f aca="false">HYPERLINK("#'Главная'!A56","На главную")</f>
        <v>На главную</v>
      </c>
    </row>
    <row r="3950" customFormat="false" ht="28" hidden="false" customHeight="true" outlineLevel="0" collapsed="false">
      <c r="A3950" s="4" t="s">
        <v>1401</v>
      </c>
      <c r="B3950" s="4" t="s">
        <v>1401</v>
      </c>
      <c r="C3950" s="4" t="s">
        <v>1401</v>
      </c>
      <c r="D3950" s="4" t="s">
        <v>1401</v>
      </c>
      <c r="E3950" s="4" t="s">
        <v>1401</v>
      </c>
      <c r="F3950" s="4" t="s">
        <v>1401</v>
      </c>
      <c r="G3950" s="4" t="s">
        <v>1401</v>
      </c>
      <c r="H3950" s="4" t="s">
        <v>1401</v>
      </c>
      <c r="I3950" s="4" t="s">
        <v>1401</v>
      </c>
    </row>
    <row r="3951" customFormat="false" ht="27" hidden="false" customHeight="true" outlineLevel="0" collapsed="false">
      <c r="A3951" s="3" t="str">
        <f aca="false">HYPERLINK("#'Главная'!A56","Список моделей")</f>
        <v>Список моделей</v>
      </c>
      <c r="B3951" s="1"/>
      <c r="C3951" s="3" t="str">
        <f aca="false">HYPERLINK("#'Данные моделей'!A3952","Характеристики")</f>
        <v>Характеристики</v>
      </c>
      <c r="D3951" s="1"/>
      <c r="E3951" s="1"/>
      <c r="F3951" s="3" t="str">
        <f aca="false">HYPERLINK("#'Данные моделей'!A3988","Рабочие точки")</f>
        <v>Рабочие точки</v>
      </c>
      <c r="G3951" s="1"/>
      <c r="H3951" s="3" t="str">
        <f aca="false">HYPERLINK("#'Данные моделей'!A3996","Карты")</f>
        <v>Карты</v>
      </c>
      <c r="I3951" s="1"/>
    </row>
    <row r="3952" customFormat="false" ht="31" hidden="false" customHeight="true" outlineLevel="0" collapsed="false">
      <c r="A3952" s="10" t="s">
        <v>9</v>
      </c>
      <c r="B3952" s="10" t="s">
        <v>9</v>
      </c>
      <c r="C3952" s="10" t="s">
        <v>9</v>
      </c>
      <c r="D3952" s="10" t="s">
        <v>9</v>
      </c>
      <c r="E3952" s="10" t="s">
        <v>9</v>
      </c>
      <c r="F3952" s="10" t="s">
        <v>9</v>
      </c>
      <c r="G3952" s="10" t="s">
        <v>9</v>
      </c>
      <c r="H3952" s="10" t="s">
        <v>9</v>
      </c>
      <c r="I3952" s="1"/>
    </row>
    <row r="3953" customFormat="false" ht="28" hidden="false" customHeight="true" outlineLevel="0" collapsed="false">
      <c r="A3953" s="11" t="s">
        <v>207</v>
      </c>
      <c r="B3953" s="11" t="s">
        <v>207</v>
      </c>
      <c r="C3953" s="11" t="s">
        <v>207</v>
      </c>
      <c r="D3953" s="11" t="s">
        <v>207</v>
      </c>
      <c r="E3953" s="11" t="s">
        <v>1402</v>
      </c>
      <c r="F3953" s="11" t="s">
        <v>1402</v>
      </c>
      <c r="G3953" s="11" t="s">
        <v>1402</v>
      </c>
      <c r="H3953" s="11"/>
      <c r="I3953" s="11"/>
    </row>
    <row r="3954" customFormat="false" ht="28" hidden="false" customHeight="true" outlineLevel="0" collapsed="false">
      <c r="A3954" s="11" t="s">
        <v>8</v>
      </c>
      <c r="B3954" s="11" t="s">
        <v>8</v>
      </c>
      <c r="C3954" s="11" t="s">
        <v>8</v>
      </c>
      <c r="D3954" s="11" t="s">
        <v>8</v>
      </c>
      <c r="E3954" s="11" t="s">
        <v>97</v>
      </c>
      <c r="F3954" s="11" t="s">
        <v>97</v>
      </c>
      <c r="G3954" s="11" t="s">
        <v>97</v>
      </c>
      <c r="H3954" s="11"/>
      <c r="I3954" s="11"/>
    </row>
    <row r="3955" customFormat="false" ht="28" hidden="false" customHeight="true" outlineLevel="0" collapsed="false">
      <c r="A3955" s="11" t="s">
        <v>209</v>
      </c>
      <c r="B3955" s="11" t="s">
        <v>209</v>
      </c>
      <c r="C3955" s="11" t="s">
        <v>209</v>
      </c>
      <c r="D3955" s="11" t="s">
        <v>209</v>
      </c>
      <c r="E3955" s="11" t="s">
        <v>1403</v>
      </c>
      <c r="F3955" s="11" t="s">
        <v>1403</v>
      </c>
      <c r="G3955" s="11" t="s">
        <v>1403</v>
      </c>
      <c r="H3955" s="11"/>
      <c r="I3955" s="11"/>
    </row>
    <row r="3956" customFormat="false" ht="28" hidden="false" customHeight="true" outlineLevel="0" collapsed="false">
      <c r="A3956" s="11" t="s">
        <v>211</v>
      </c>
      <c r="B3956" s="11" t="s">
        <v>211</v>
      </c>
      <c r="C3956" s="11" t="s">
        <v>211</v>
      </c>
      <c r="D3956" s="11" t="s">
        <v>211</v>
      </c>
      <c r="E3956" s="11" t="n">
        <v>1150</v>
      </c>
      <c r="F3956" s="11" t="n">
        <v>1150</v>
      </c>
      <c r="G3956" s="11" t="n">
        <v>1150</v>
      </c>
      <c r="H3956" s="11"/>
      <c r="I3956" s="11"/>
    </row>
    <row r="3957" customFormat="false" ht="83" hidden="false" customHeight="true" outlineLevel="0" collapsed="false">
      <c r="A3957" s="11" t="s">
        <v>8</v>
      </c>
      <c r="B3957" s="11" t="s">
        <v>8</v>
      </c>
      <c r="C3957" s="11" t="s">
        <v>8</v>
      </c>
      <c r="D3957" s="11" t="s">
        <v>8</v>
      </c>
      <c r="E3957" s="11" t="s">
        <v>97</v>
      </c>
      <c r="F3957" s="11" t="s">
        <v>97</v>
      </c>
      <c r="G3957" s="11" t="s">
        <v>97</v>
      </c>
      <c r="H3957" s="11" t="s">
        <v>1492</v>
      </c>
      <c r="I3957" s="11" t="s">
        <v>1492</v>
      </c>
    </row>
    <row r="3958" customFormat="false" ht="83" hidden="false" customHeight="true" outlineLevel="0" collapsed="false">
      <c r="A3958" s="11" t="s">
        <v>212</v>
      </c>
      <c r="B3958" s="11" t="s">
        <v>212</v>
      </c>
      <c r="C3958" s="11" t="s">
        <v>212</v>
      </c>
      <c r="D3958" s="11" t="s">
        <v>212</v>
      </c>
      <c r="E3958" s="11" t="n">
        <v>70</v>
      </c>
      <c r="F3958" s="11" t="n">
        <v>70</v>
      </c>
      <c r="G3958" s="11" t="n">
        <v>70</v>
      </c>
      <c r="H3958" s="11" t="s">
        <v>1492</v>
      </c>
      <c r="I3958" s="11" t="s">
        <v>1492</v>
      </c>
    </row>
    <row r="3959" customFormat="false" ht="83" hidden="false" customHeight="true" outlineLevel="0" collapsed="false">
      <c r="A3959" s="11" t="s">
        <v>213</v>
      </c>
      <c r="B3959" s="11" t="s">
        <v>213</v>
      </c>
      <c r="C3959" s="11" t="s">
        <v>213</v>
      </c>
      <c r="D3959" s="11" t="s">
        <v>213</v>
      </c>
      <c r="E3959" s="11" t="n">
        <v>130</v>
      </c>
      <c r="F3959" s="11" t="n">
        <v>130</v>
      </c>
      <c r="G3959" s="11" t="n">
        <v>130</v>
      </c>
      <c r="H3959" s="11" t="s">
        <v>1492</v>
      </c>
      <c r="I3959" s="11" t="s">
        <v>1492</v>
      </c>
    </row>
    <row r="3960" customFormat="false" ht="83" hidden="false" customHeight="true" outlineLevel="0" collapsed="false">
      <c r="A3960" s="11" t="s">
        <v>214</v>
      </c>
      <c r="B3960" s="11" t="s">
        <v>214</v>
      </c>
      <c r="C3960" s="11" t="s">
        <v>214</v>
      </c>
      <c r="D3960" s="11" t="s">
        <v>214</v>
      </c>
      <c r="E3960" s="11" t="s">
        <v>1405</v>
      </c>
      <c r="F3960" s="11" t="s">
        <v>1405</v>
      </c>
      <c r="G3960" s="11" t="s">
        <v>1405</v>
      </c>
      <c r="H3960" s="11" t="s">
        <v>1492</v>
      </c>
      <c r="I3960" s="11" t="s">
        <v>1492</v>
      </c>
    </row>
    <row r="3961" customFormat="false" ht="83" hidden="false" customHeight="true" outlineLevel="0" collapsed="false">
      <c r="A3961" s="11" t="s">
        <v>216</v>
      </c>
      <c r="B3961" s="11" t="s">
        <v>216</v>
      </c>
      <c r="C3961" s="11" t="s">
        <v>216</v>
      </c>
      <c r="D3961" s="11" t="s">
        <v>216</v>
      </c>
      <c r="E3961" s="11" t="n">
        <v>30.6</v>
      </c>
      <c r="F3961" s="11" t="n">
        <v>30.6</v>
      </c>
      <c r="G3961" s="11" t="n">
        <v>30.6</v>
      </c>
      <c r="H3961" s="11" t="s">
        <v>1492</v>
      </c>
      <c r="I3961" s="11" t="s">
        <v>1492</v>
      </c>
    </row>
    <row r="3962" customFormat="false" ht="83" hidden="false" customHeight="true" outlineLevel="0" collapsed="false">
      <c r="A3962" s="11" t="s">
        <v>217</v>
      </c>
      <c r="B3962" s="11" t="s">
        <v>217</v>
      </c>
      <c r="C3962" s="11" t="s">
        <v>217</v>
      </c>
      <c r="D3962" s="11" t="s">
        <v>217</v>
      </c>
      <c r="E3962" s="11" t="s">
        <v>1406</v>
      </c>
      <c r="F3962" s="11" t="s">
        <v>1406</v>
      </c>
      <c r="G3962" s="11" t="s">
        <v>1406</v>
      </c>
      <c r="H3962" s="11" t="s">
        <v>1492</v>
      </c>
      <c r="I3962" s="11" t="s">
        <v>1492</v>
      </c>
    </row>
    <row r="3963" customFormat="false" ht="83" hidden="false" customHeight="true" outlineLevel="0" collapsed="false">
      <c r="A3963" s="11" t="s">
        <v>221</v>
      </c>
      <c r="B3963" s="11" t="s">
        <v>221</v>
      </c>
      <c r="C3963" s="11" t="s">
        <v>221</v>
      </c>
      <c r="D3963" s="11" t="s">
        <v>221</v>
      </c>
      <c r="E3963" s="11" t="s">
        <v>1403</v>
      </c>
      <c r="F3963" s="11" t="s">
        <v>1403</v>
      </c>
      <c r="G3963" s="11" t="s">
        <v>1403</v>
      </c>
      <c r="H3963" s="11" t="s">
        <v>1492</v>
      </c>
      <c r="I3963" s="11" t="s">
        <v>1492</v>
      </c>
    </row>
    <row r="3964" customFormat="false" ht="83" hidden="false" customHeight="true" outlineLevel="0" collapsed="false">
      <c r="A3964" s="11" t="s">
        <v>222</v>
      </c>
      <c r="B3964" s="11" t="s">
        <v>222</v>
      </c>
      <c r="C3964" s="11" t="s">
        <v>222</v>
      </c>
      <c r="D3964" s="11" t="s">
        <v>222</v>
      </c>
      <c r="E3964" s="11" t="n">
        <v>1150</v>
      </c>
      <c r="F3964" s="11" t="n">
        <v>1150</v>
      </c>
      <c r="G3964" s="11" t="n">
        <v>1150</v>
      </c>
      <c r="H3964" s="11" t="s">
        <v>1492</v>
      </c>
      <c r="I3964" s="11" t="s">
        <v>1492</v>
      </c>
    </row>
    <row r="3965" customFormat="false" ht="83" hidden="false" customHeight="true" outlineLevel="0" collapsed="false">
      <c r="A3965" s="11" t="s">
        <v>1407</v>
      </c>
      <c r="B3965" s="11" t="s">
        <v>1407</v>
      </c>
      <c r="C3965" s="11" t="s">
        <v>1407</v>
      </c>
      <c r="D3965" s="11" t="s">
        <v>1407</v>
      </c>
      <c r="E3965" s="11" t="s">
        <v>1493</v>
      </c>
      <c r="F3965" s="11" t="s">
        <v>1493</v>
      </c>
      <c r="G3965" s="11" t="s">
        <v>1493</v>
      </c>
      <c r="H3965" s="11" t="s">
        <v>1492</v>
      </c>
      <c r="I3965" s="11" t="s">
        <v>1492</v>
      </c>
    </row>
    <row r="3966" customFormat="false" ht="83" hidden="false" customHeight="true" outlineLevel="0" collapsed="false">
      <c r="A3966" s="11" t="s">
        <v>1409</v>
      </c>
      <c r="B3966" s="11" t="s">
        <v>1409</v>
      </c>
      <c r="C3966" s="11" t="s">
        <v>1409</v>
      </c>
      <c r="D3966" s="11" t="s">
        <v>1409</v>
      </c>
      <c r="E3966" s="11" t="s">
        <v>1494</v>
      </c>
      <c r="F3966" s="11" t="s">
        <v>1494</v>
      </c>
      <c r="G3966" s="11" t="s">
        <v>1494</v>
      </c>
      <c r="H3966" s="11" t="s">
        <v>1492</v>
      </c>
      <c r="I3966" s="11" t="s">
        <v>1492</v>
      </c>
    </row>
    <row r="3967" customFormat="false" ht="83" hidden="false" customHeight="true" outlineLevel="0" collapsed="false">
      <c r="A3967" s="11" t="s">
        <v>1411</v>
      </c>
      <c r="B3967" s="11" t="s">
        <v>1411</v>
      </c>
      <c r="C3967" s="11" t="s">
        <v>1411</v>
      </c>
      <c r="D3967" s="11" t="s">
        <v>1411</v>
      </c>
      <c r="E3967" s="11" t="s">
        <v>1495</v>
      </c>
      <c r="F3967" s="11" t="s">
        <v>1495</v>
      </c>
      <c r="G3967" s="11" t="s">
        <v>1495</v>
      </c>
      <c r="H3967" s="11" t="s">
        <v>1492</v>
      </c>
      <c r="I3967" s="11" t="s">
        <v>1492</v>
      </c>
    </row>
    <row r="3968" customFormat="false" ht="83" hidden="false" customHeight="true" outlineLevel="0" collapsed="false">
      <c r="A3968" s="11" t="s">
        <v>1413</v>
      </c>
      <c r="B3968" s="11" t="s">
        <v>1413</v>
      </c>
      <c r="C3968" s="11" t="s">
        <v>1413</v>
      </c>
      <c r="D3968" s="11" t="s">
        <v>1413</v>
      </c>
      <c r="E3968" s="11" t="s">
        <v>1496</v>
      </c>
      <c r="F3968" s="11" t="s">
        <v>1496</v>
      </c>
      <c r="G3968" s="11" t="s">
        <v>1496</v>
      </c>
      <c r="H3968" s="11" t="s">
        <v>1492</v>
      </c>
      <c r="I3968" s="11" t="s">
        <v>1492</v>
      </c>
    </row>
    <row r="3969" customFormat="false" ht="83" hidden="false" customHeight="true" outlineLevel="0" collapsed="false">
      <c r="A3969" s="11" t="s">
        <v>1415</v>
      </c>
      <c r="B3969" s="11" t="s">
        <v>1415</v>
      </c>
      <c r="C3969" s="11" t="s">
        <v>1415</v>
      </c>
      <c r="D3969" s="11" t="s">
        <v>1415</v>
      </c>
      <c r="E3969" s="11" t="s">
        <v>1497</v>
      </c>
      <c r="F3969" s="11" t="s">
        <v>1497</v>
      </c>
      <c r="G3969" s="11" t="s">
        <v>1497</v>
      </c>
      <c r="H3969" s="11" t="s">
        <v>1492</v>
      </c>
      <c r="I3969" s="11" t="s">
        <v>1492</v>
      </c>
    </row>
    <row r="3970" customFormat="false" ht="83" hidden="false" customHeight="true" outlineLevel="0" collapsed="false">
      <c r="A3970" s="11" t="s">
        <v>1417</v>
      </c>
      <c r="B3970" s="11" t="s">
        <v>1417</v>
      </c>
      <c r="C3970" s="11" t="s">
        <v>1417</v>
      </c>
      <c r="D3970" s="11" t="s">
        <v>1417</v>
      </c>
      <c r="E3970" s="11" t="s">
        <v>1498</v>
      </c>
      <c r="F3970" s="11" t="s">
        <v>1498</v>
      </c>
      <c r="G3970" s="11" t="s">
        <v>1498</v>
      </c>
      <c r="H3970" s="11" t="s">
        <v>1492</v>
      </c>
      <c r="I3970" s="11" t="s">
        <v>1492</v>
      </c>
    </row>
    <row r="3971" customFormat="false" ht="83" hidden="false" customHeight="true" outlineLevel="0" collapsed="false">
      <c r="A3971" s="11" t="s">
        <v>1419</v>
      </c>
      <c r="B3971" s="11" t="s">
        <v>1419</v>
      </c>
      <c r="C3971" s="11" t="s">
        <v>1419</v>
      </c>
      <c r="D3971" s="11" t="s">
        <v>1419</v>
      </c>
      <c r="E3971" s="11" t="s">
        <v>1499</v>
      </c>
      <c r="F3971" s="11" t="s">
        <v>1499</v>
      </c>
      <c r="G3971" s="11" t="s">
        <v>1499</v>
      </c>
      <c r="H3971" s="11" t="s">
        <v>1492</v>
      </c>
      <c r="I3971" s="11" t="s">
        <v>1492</v>
      </c>
    </row>
    <row r="3972" customFormat="false" ht="83" hidden="false" customHeight="true" outlineLevel="0" collapsed="false">
      <c r="A3972" s="11" t="s">
        <v>1420</v>
      </c>
      <c r="B3972" s="11" t="s">
        <v>1420</v>
      </c>
      <c r="C3972" s="11" t="s">
        <v>1420</v>
      </c>
      <c r="D3972" s="11" t="s">
        <v>1420</v>
      </c>
      <c r="E3972" s="11" t="s">
        <v>1500</v>
      </c>
      <c r="F3972" s="11" t="s">
        <v>1500</v>
      </c>
      <c r="G3972" s="11" t="s">
        <v>1500</v>
      </c>
      <c r="H3972" s="11" t="s">
        <v>1492</v>
      </c>
      <c r="I3972" s="11" t="s">
        <v>1492</v>
      </c>
    </row>
    <row r="3973" customFormat="false" ht="83" hidden="false" customHeight="true" outlineLevel="0" collapsed="false">
      <c r="A3973" s="11" t="s">
        <v>1422</v>
      </c>
      <c r="B3973" s="11" t="s">
        <v>1422</v>
      </c>
      <c r="C3973" s="11" t="s">
        <v>1422</v>
      </c>
      <c r="D3973" s="11" t="s">
        <v>1422</v>
      </c>
      <c r="E3973" s="11" t="s">
        <v>1501</v>
      </c>
      <c r="F3973" s="11" t="s">
        <v>1501</v>
      </c>
      <c r="G3973" s="11" t="s">
        <v>1501</v>
      </c>
      <c r="H3973" s="11" t="s">
        <v>1492</v>
      </c>
      <c r="I3973" s="11" t="s">
        <v>1492</v>
      </c>
    </row>
    <row r="3974" customFormat="false" ht="83" hidden="false" customHeight="true" outlineLevel="0" collapsed="false">
      <c r="A3974" s="11" t="s">
        <v>1424</v>
      </c>
      <c r="B3974" s="11" t="s">
        <v>1424</v>
      </c>
      <c r="C3974" s="11" t="s">
        <v>1424</v>
      </c>
      <c r="D3974" s="11" t="s">
        <v>1424</v>
      </c>
      <c r="E3974" s="11" t="n">
        <v>3.85</v>
      </c>
      <c r="F3974" s="11" t="n">
        <v>3.85</v>
      </c>
      <c r="G3974" s="11" t="n">
        <v>3.85</v>
      </c>
      <c r="H3974" s="11" t="s">
        <v>1492</v>
      </c>
      <c r="I3974" s="11" t="s">
        <v>1492</v>
      </c>
    </row>
    <row r="3975" customFormat="false" ht="83" hidden="false" customHeight="true" outlineLevel="0" collapsed="false">
      <c r="A3975" s="11" t="s">
        <v>1425</v>
      </c>
      <c r="B3975" s="11" t="s">
        <v>1425</v>
      </c>
      <c r="C3975" s="11" t="s">
        <v>1425</v>
      </c>
      <c r="D3975" s="11" t="s">
        <v>1425</v>
      </c>
      <c r="E3975" s="11" t="n">
        <v>3.88</v>
      </c>
      <c r="F3975" s="11" t="n">
        <v>3.88</v>
      </c>
      <c r="G3975" s="11" t="n">
        <v>3.88</v>
      </c>
      <c r="H3975" s="11" t="s">
        <v>1492</v>
      </c>
      <c r="I3975" s="11" t="s">
        <v>1492</v>
      </c>
    </row>
    <row r="3976" customFormat="false" ht="83" hidden="false" customHeight="true" outlineLevel="0" collapsed="false">
      <c r="A3976" s="11" t="s">
        <v>1426</v>
      </c>
      <c r="B3976" s="11" t="s">
        <v>1426</v>
      </c>
      <c r="C3976" s="11" t="s">
        <v>1426</v>
      </c>
      <c r="D3976" s="11" t="s">
        <v>1426</v>
      </c>
      <c r="E3976" s="11" t="s">
        <v>1502</v>
      </c>
      <c r="F3976" s="11" t="s">
        <v>1502</v>
      </c>
      <c r="G3976" s="11" t="s">
        <v>1502</v>
      </c>
      <c r="H3976" s="11" t="s">
        <v>1492</v>
      </c>
      <c r="I3976" s="11" t="s">
        <v>1492</v>
      </c>
    </row>
    <row r="3977" customFormat="false" ht="83" hidden="false" customHeight="true" outlineLevel="0" collapsed="false">
      <c r="A3977" s="11" t="s">
        <v>1428</v>
      </c>
      <c r="B3977" s="11" t="s">
        <v>1428</v>
      </c>
      <c r="C3977" s="11" t="s">
        <v>1428</v>
      </c>
      <c r="D3977" s="11" t="s">
        <v>1428</v>
      </c>
      <c r="E3977" s="11" t="s">
        <v>1503</v>
      </c>
      <c r="F3977" s="11" t="s">
        <v>1503</v>
      </c>
      <c r="G3977" s="11" t="s">
        <v>1503</v>
      </c>
      <c r="H3977" s="11" t="s">
        <v>1492</v>
      </c>
      <c r="I3977" s="11" t="s">
        <v>1492</v>
      </c>
    </row>
    <row r="3978" customFormat="false" ht="83" hidden="false" customHeight="true" outlineLevel="0" collapsed="false">
      <c r="A3978" s="11" t="s">
        <v>1430</v>
      </c>
      <c r="B3978" s="11" t="s">
        <v>1430</v>
      </c>
      <c r="C3978" s="11" t="s">
        <v>1430</v>
      </c>
      <c r="D3978" s="11" t="s">
        <v>1430</v>
      </c>
      <c r="E3978" s="11" t="s">
        <v>1504</v>
      </c>
      <c r="F3978" s="11" t="s">
        <v>1504</v>
      </c>
      <c r="G3978" s="11" t="s">
        <v>1504</v>
      </c>
      <c r="H3978" s="11" t="s">
        <v>1492</v>
      </c>
      <c r="I3978" s="11" t="s">
        <v>1492</v>
      </c>
    </row>
    <row r="3979" customFormat="false" ht="83" hidden="false" customHeight="true" outlineLevel="0" collapsed="false">
      <c r="A3979" s="11" t="s">
        <v>1432</v>
      </c>
      <c r="B3979" s="11" t="s">
        <v>1432</v>
      </c>
      <c r="C3979" s="11" t="s">
        <v>1432</v>
      </c>
      <c r="D3979" s="11" t="s">
        <v>1432</v>
      </c>
      <c r="E3979" s="11" t="n">
        <v>2.86</v>
      </c>
      <c r="F3979" s="11" t="n">
        <v>2.86</v>
      </c>
      <c r="G3979" s="11" t="n">
        <v>2.86</v>
      </c>
      <c r="H3979" s="11" t="s">
        <v>1492</v>
      </c>
      <c r="I3979" s="11" t="s">
        <v>1492</v>
      </c>
    </row>
    <row r="3980" customFormat="false" ht="83" hidden="false" customHeight="true" outlineLevel="0" collapsed="false">
      <c r="A3980" s="11" t="s">
        <v>1433</v>
      </c>
      <c r="B3980" s="11" t="s">
        <v>1433</v>
      </c>
      <c r="C3980" s="11" t="s">
        <v>1433</v>
      </c>
      <c r="D3980" s="11" t="s">
        <v>1433</v>
      </c>
      <c r="E3980" s="11" t="n">
        <v>2.95</v>
      </c>
      <c r="F3980" s="11" t="n">
        <v>2.95</v>
      </c>
      <c r="G3980" s="11" t="n">
        <v>2.95</v>
      </c>
      <c r="H3980" s="11" t="s">
        <v>1492</v>
      </c>
      <c r="I3980" s="11" t="s">
        <v>1492</v>
      </c>
    </row>
    <row r="3981" customFormat="false" ht="83" hidden="false" customHeight="true" outlineLevel="0" collapsed="false">
      <c r="A3981" s="11" t="s">
        <v>245</v>
      </c>
      <c r="B3981" s="11" t="s">
        <v>245</v>
      </c>
      <c r="C3981" s="11" t="s">
        <v>245</v>
      </c>
      <c r="D3981" s="11" t="s">
        <v>245</v>
      </c>
      <c r="E3981" s="11" t="s">
        <v>1488</v>
      </c>
      <c r="F3981" s="11" t="s">
        <v>1488</v>
      </c>
      <c r="G3981" s="11" t="s">
        <v>1488</v>
      </c>
      <c r="H3981" s="11" t="s">
        <v>1492</v>
      </c>
      <c r="I3981" s="11" t="s">
        <v>1492</v>
      </c>
    </row>
    <row r="3982" customFormat="false" ht="83" hidden="false" customHeight="true" outlineLevel="0" collapsed="false">
      <c r="A3982" s="11" t="s">
        <v>244</v>
      </c>
      <c r="B3982" s="11" t="s">
        <v>244</v>
      </c>
      <c r="C3982" s="11" t="s">
        <v>244</v>
      </c>
      <c r="D3982" s="11" t="s">
        <v>244</v>
      </c>
      <c r="E3982" s="11" t="n">
        <v>80</v>
      </c>
      <c r="F3982" s="11" t="n">
        <v>80</v>
      </c>
      <c r="G3982" s="11" t="n">
        <v>80</v>
      </c>
      <c r="H3982" s="11" t="s">
        <v>1492</v>
      </c>
      <c r="I3982" s="11" t="s">
        <v>1492</v>
      </c>
    </row>
    <row r="3983" customFormat="false" ht="83" hidden="false" customHeight="true" outlineLevel="0" collapsed="false">
      <c r="A3983" s="11" t="s">
        <v>1435</v>
      </c>
      <c r="B3983" s="11" t="s">
        <v>1435</v>
      </c>
      <c r="C3983" s="11" t="s">
        <v>1435</v>
      </c>
      <c r="D3983" s="11" t="s">
        <v>1435</v>
      </c>
      <c r="E3983" s="11" t="s">
        <v>1505</v>
      </c>
      <c r="F3983" s="11" t="s">
        <v>1505</v>
      </c>
      <c r="G3983" s="11" t="s">
        <v>1505</v>
      </c>
      <c r="H3983" s="11" t="s">
        <v>1492</v>
      </c>
      <c r="I3983" s="11" t="s">
        <v>1492</v>
      </c>
    </row>
    <row r="3984" customFormat="false" ht="83" hidden="false" customHeight="true" outlineLevel="0" collapsed="false">
      <c r="A3984" s="11" t="s">
        <v>1437</v>
      </c>
      <c r="B3984" s="11" t="s">
        <v>1437</v>
      </c>
      <c r="C3984" s="11" t="s">
        <v>1437</v>
      </c>
      <c r="D3984" s="11" t="s">
        <v>1437</v>
      </c>
      <c r="E3984" s="11" t="s">
        <v>1506</v>
      </c>
      <c r="F3984" s="11" t="s">
        <v>1506</v>
      </c>
      <c r="G3984" s="11" t="s">
        <v>1506</v>
      </c>
      <c r="H3984" s="11" t="s">
        <v>1492</v>
      </c>
      <c r="I3984" s="11" t="s">
        <v>1492</v>
      </c>
    </row>
    <row r="3985" customFormat="false" ht="83" hidden="false" customHeight="true" outlineLevel="0" collapsed="false">
      <c r="A3985" s="11" t="s">
        <v>1439</v>
      </c>
      <c r="B3985" s="11" t="s">
        <v>1439</v>
      </c>
      <c r="C3985" s="11" t="s">
        <v>1439</v>
      </c>
      <c r="D3985" s="11" t="s">
        <v>1439</v>
      </c>
      <c r="E3985" s="11" t="s">
        <v>1440</v>
      </c>
      <c r="F3985" s="11" t="s">
        <v>1440</v>
      </c>
      <c r="G3985" s="11" t="s">
        <v>1440</v>
      </c>
      <c r="H3985" s="11" t="s">
        <v>1492</v>
      </c>
      <c r="I3985" s="11" t="s">
        <v>1492</v>
      </c>
    </row>
    <row r="3986" customFormat="false" ht="58" hidden="false" customHeight="true" outlineLevel="0" collapsed="false">
      <c r="A3986" s="4" t="s">
        <v>1507</v>
      </c>
      <c r="B3986" s="4" t="s">
        <v>1507</v>
      </c>
      <c r="C3986" s="4" t="s">
        <v>1507</v>
      </c>
      <c r="D3986" s="4" t="s">
        <v>1507</v>
      </c>
      <c r="E3986" s="4" t="s">
        <v>1507</v>
      </c>
      <c r="F3986" s="4" t="s">
        <v>1507</v>
      </c>
      <c r="G3986" s="4" t="s">
        <v>1507</v>
      </c>
      <c r="H3986" s="4" t="s">
        <v>1507</v>
      </c>
      <c r="I3986" s="4" t="s">
        <v>1507</v>
      </c>
    </row>
    <row r="3987" customFormat="false" ht="27" hidden="false" customHeight="true" outlineLevel="0" collapsed="false">
      <c r="A3987" s="1"/>
      <c r="B3987" s="1"/>
      <c r="C3987" s="1"/>
      <c r="D3987" s="1"/>
      <c r="E3987" s="1"/>
      <c r="F3987" s="1"/>
      <c r="G3987" s="1"/>
      <c r="H3987" s="1"/>
      <c r="I3987" s="1"/>
    </row>
    <row r="3988" customFormat="false" ht="31" hidden="false" customHeight="true" outlineLevel="0" collapsed="false">
      <c r="A3988" s="10" t="s">
        <v>250</v>
      </c>
      <c r="B3988" s="10" t="s">
        <v>250</v>
      </c>
      <c r="C3988" s="10" t="s">
        <v>250</v>
      </c>
      <c r="D3988" s="10" t="s">
        <v>250</v>
      </c>
      <c r="E3988" s="10" t="s">
        <v>250</v>
      </c>
      <c r="F3988" s="10" t="s">
        <v>250</v>
      </c>
      <c r="G3988" s="10" t="s">
        <v>250</v>
      </c>
      <c r="H3988" s="10" t="s">
        <v>250</v>
      </c>
      <c r="I3988" s="3" t="str">
        <f aca="false">HYPERLINK("#'Главная'!A56","На главную")</f>
        <v>На главную</v>
      </c>
    </row>
    <row r="3989" customFormat="false" ht="34" hidden="false" customHeight="true" outlineLevel="0" collapsed="false">
      <c r="A3989" s="12" t="s">
        <v>251</v>
      </c>
      <c r="B3989" s="12" t="s">
        <v>251</v>
      </c>
      <c r="C3989" s="12" t="s">
        <v>251</v>
      </c>
      <c r="D3989" s="12" t="s">
        <v>252</v>
      </c>
      <c r="E3989" s="12" t="s">
        <v>252</v>
      </c>
      <c r="F3989" s="12" t="s">
        <v>252</v>
      </c>
      <c r="G3989" s="12" t="s">
        <v>253</v>
      </c>
      <c r="H3989" s="12" t="s">
        <v>254</v>
      </c>
      <c r="I3989" s="12" t="s">
        <v>254</v>
      </c>
    </row>
    <row r="3990" customFormat="false" ht="38" hidden="false" customHeight="true" outlineLevel="0" collapsed="false">
      <c r="A3990" s="1" t="s">
        <v>1442</v>
      </c>
      <c r="B3990" s="1" t="s">
        <v>1442</v>
      </c>
      <c r="C3990" s="1" t="s">
        <v>1442</v>
      </c>
      <c r="D3990" s="1" t="s">
        <v>258</v>
      </c>
      <c r="E3990" s="1" t="s">
        <v>258</v>
      </c>
      <c r="F3990" s="1" t="s">
        <v>258</v>
      </c>
      <c r="G3990" s="1" t="n">
        <v>210</v>
      </c>
      <c r="H3990" s="1" t="s">
        <v>1443</v>
      </c>
      <c r="I3990" s="1" t="s">
        <v>1443</v>
      </c>
    </row>
    <row r="3991" customFormat="false" ht="38" hidden="false" customHeight="true" outlineLevel="0" collapsed="false">
      <c r="A3991" s="1" t="s">
        <v>1442</v>
      </c>
      <c r="B3991" s="1" t="s">
        <v>1442</v>
      </c>
      <c r="C3991" s="1" t="s">
        <v>1442</v>
      </c>
      <c r="D3991" s="1" t="s">
        <v>256</v>
      </c>
      <c r="E3991" s="1" t="s">
        <v>256</v>
      </c>
      <c r="F3991" s="1" t="s">
        <v>256</v>
      </c>
      <c r="G3991" s="1" t="n">
        <v>50</v>
      </c>
      <c r="H3991" s="1" t="s">
        <v>1443</v>
      </c>
      <c r="I3991" s="1" t="s">
        <v>1443</v>
      </c>
    </row>
    <row r="3992" customFormat="false" ht="38" hidden="false" customHeight="true" outlineLevel="0" collapsed="false">
      <c r="A3992" s="1" t="s">
        <v>1442</v>
      </c>
      <c r="B3992" s="1" t="s">
        <v>1442</v>
      </c>
      <c r="C3992" s="1" t="s">
        <v>1442</v>
      </c>
      <c r="D3992" s="1" t="s">
        <v>260</v>
      </c>
      <c r="E3992" s="1" t="s">
        <v>260</v>
      </c>
      <c r="F3992" s="1" t="s">
        <v>260</v>
      </c>
      <c r="G3992" s="1" t="n">
        <v>4.2</v>
      </c>
      <c r="H3992" s="1" t="s">
        <v>1443</v>
      </c>
      <c r="I3992" s="1" t="s">
        <v>1443</v>
      </c>
    </row>
    <row r="3993" customFormat="false" ht="38" hidden="false" customHeight="true" outlineLevel="0" collapsed="false">
      <c r="A3993" s="1" t="s">
        <v>1442</v>
      </c>
      <c r="B3993" s="1" t="s">
        <v>1442</v>
      </c>
      <c r="C3993" s="1" t="s">
        <v>1442</v>
      </c>
      <c r="D3993" s="1" t="s">
        <v>292</v>
      </c>
      <c r="E3993" s="1" t="s">
        <v>292</v>
      </c>
      <c r="F3993" s="1" t="s">
        <v>292</v>
      </c>
      <c r="G3993" s="1" t="n">
        <v>180</v>
      </c>
      <c r="H3993" s="1" t="s">
        <v>1443</v>
      </c>
      <c r="I3993" s="1" t="s">
        <v>1443</v>
      </c>
    </row>
    <row r="3994" customFormat="false" ht="38" hidden="false" customHeight="true" outlineLevel="0" collapsed="false">
      <c r="A3994" s="1" t="s">
        <v>1442</v>
      </c>
      <c r="B3994" s="1" t="s">
        <v>1442</v>
      </c>
      <c r="C3994" s="1" t="s">
        <v>1442</v>
      </c>
      <c r="D3994" s="1" t="s">
        <v>256</v>
      </c>
      <c r="E3994" s="1" t="s">
        <v>256</v>
      </c>
      <c r="F3994" s="1" t="s">
        <v>256</v>
      </c>
      <c r="G3994" s="1" t="n">
        <v>50.7</v>
      </c>
      <c r="H3994" s="1" t="s">
        <v>1443</v>
      </c>
      <c r="I3994" s="1" t="s">
        <v>1443</v>
      </c>
    </row>
    <row r="3995" customFormat="false" ht="27" hidden="false" customHeight="true" outlineLevel="0" collapsed="false">
      <c r="A3995" s="1"/>
      <c r="B3995" s="1"/>
      <c r="C3995" s="1"/>
      <c r="D3995" s="1"/>
      <c r="E3995" s="1"/>
      <c r="F3995" s="1"/>
      <c r="G3995" s="1"/>
      <c r="H3995" s="1"/>
      <c r="I3995" s="1"/>
    </row>
    <row r="3996" customFormat="false" ht="31" hidden="false" customHeight="true" outlineLevel="0" collapsed="false">
      <c r="A3996" s="10" t="s">
        <v>304</v>
      </c>
      <c r="B3996" s="10" t="s">
        <v>304</v>
      </c>
      <c r="C3996" s="10" t="s">
        <v>304</v>
      </c>
      <c r="D3996" s="10" t="s">
        <v>304</v>
      </c>
      <c r="E3996" s="10" t="s">
        <v>304</v>
      </c>
      <c r="F3996" s="10" t="s">
        <v>304</v>
      </c>
      <c r="G3996" s="10" t="s">
        <v>304</v>
      </c>
      <c r="H3996" s="10" t="s">
        <v>304</v>
      </c>
      <c r="I3996" s="1"/>
    </row>
    <row r="3997" customFormat="false" ht="28" hidden="false" customHeight="true" outlineLevel="0" collapsed="false">
      <c r="A3997" s="4" t="s">
        <v>305</v>
      </c>
      <c r="B3997" s="4" t="s">
        <v>305</v>
      </c>
      <c r="C3997" s="4" t="s">
        <v>305</v>
      </c>
      <c r="D3997" s="4" t="s">
        <v>305</v>
      </c>
      <c r="E3997" s="4" t="s">
        <v>305</v>
      </c>
      <c r="F3997" s="4" t="s">
        <v>305</v>
      </c>
      <c r="G3997" s="4" t="s">
        <v>305</v>
      </c>
      <c r="H3997" s="4" t="s">
        <v>305</v>
      </c>
      <c r="I3997" s="4" t="s">
        <v>305</v>
      </c>
    </row>
    <row r="3998" customFormat="false" ht="27" hidden="false" customHeight="true" outlineLevel="0" collapsed="false">
      <c r="A3998" s="1"/>
      <c r="B3998" s="1"/>
      <c r="C3998" s="1"/>
      <c r="D3998" s="1"/>
      <c r="E3998" s="1"/>
      <c r="F3998" s="1"/>
      <c r="G3998" s="1"/>
      <c r="H3998" s="1"/>
      <c r="I3998" s="1"/>
    </row>
    <row r="3999" customFormat="false" ht="27" hidden="false" customHeight="true" outlineLevel="0" collapsed="false">
      <c r="A3999" s="1"/>
      <c r="B3999" s="1"/>
      <c r="C3999" s="1"/>
      <c r="D3999" s="1"/>
      <c r="E3999" s="1"/>
      <c r="F3999" s="1"/>
      <c r="G3999" s="1"/>
      <c r="H3999" s="1"/>
      <c r="I3999" s="1"/>
    </row>
    <row r="4000" customFormat="false" ht="27" hidden="false" customHeight="true" outlineLevel="0" collapsed="false">
      <c r="A4000" s="1"/>
      <c r="B4000" s="1"/>
      <c r="C4000" s="1"/>
      <c r="D4000" s="1"/>
      <c r="E4000" s="1"/>
      <c r="F4000" s="1"/>
      <c r="G4000" s="1"/>
      <c r="H4000" s="1"/>
      <c r="I4000" s="1"/>
    </row>
    <row r="4001" customFormat="false" ht="35" hidden="false" customHeight="true" outlineLevel="0" collapsed="false">
      <c r="A4001" s="2" t="s">
        <v>1508</v>
      </c>
      <c r="B4001" s="2" t="s">
        <v>1508</v>
      </c>
      <c r="C4001" s="2" t="s">
        <v>1508</v>
      </c>
      <c r="D4001" s="2" t="s">
        <v>1508</v>
      </c>
      <c r="E4001" s="2" t="s">
        <v>1508</v>
      </c>
      <c r="F4001" s="2" t="s">
        <v>1508</v>
      </c>
      <c r="G4001" s="2" t="s">
        <v>1508</v>
      </c>
      <c r="H4001" s="2" t="s">
        <v>1508</v>
      </c>
      <c r="I4001" s="3" t="str">
        <f aca="false">HYPERLINK("#'Главная'!A57","На главную")</f>
        <v>На главную</v>
      </c>
    </row>
    <row r="4002" customFormat="false" ht="28" hidden="false" customHeight="true" outlineLevel="0" collapsed="false">
      <c r="A4002" s="4" t="s">
        <v>1401</v>
      </c>
      <c r="B4002" s="4" t="s">
        <v>1401</v>
      </c>
      <c r="C4002" s="4" t="s">
        <v>1401</v>
      </c>
      <c r="D4002" s="4" t="s">
        <v>1401</v>
      </c>
      <c r="E4002" s="4" t="s">
        <v>1401</v>
      </c>
      <c r="F4002" s="4" t="s">
        <v>1401</v>
      </c>
      <c r="G4002" s="4" t="s">
        <v>1401</v>
      </c>
      <c r="H4002" s="4" t="s">
        <v>1401</v>
      </c>
      <c r="I4002" s="4" t="s">
        <v>1401</v>
      </c>
    </row>
    <row r="4003" customFormat="false" ht="27" hidden="false" customHeight="true" outlineLevel="0" collapsed="false">
      <c r="A4003" s="3" t="str">
        <f aca="false">HYPERLINK("#'Главная'!A57","Список моделей")</f>
        <v>Список моделей</v>
      </c>
      <c r="B4003" s="1"/>
      <c r="C4003" s="3" t="str">
        <f aca="false">HYPERLINK("#'Данные моделей'!A4004","Характеристики")</f>
        <v>Характеристики</v>
      </c>
      <c r="D4003" s="1"/>
      <c r="E4003" s="1"/>
      <c r="F4003" s="3" t="str">
        <f aca="false">HYPERLINK("#'Данные моделей'!A4039","Рабочие точки")</f>
        <v>Рабочие точки</v>
      </c>
      <c r="G4003" s="1"/>
      <c r="H4003" s="3" t="str">
        <f aca="false">HYPERLINK("#'Данные моделей'!A4048","Карты")</f>
        <v>Карты</v>
      </c>
      <c r="I4003" s="1"/>
    </row>
    <row r="4004" customFormat="false" ht="31" hidden="false" customHeight="true" outlineLevel="0" collapsed="false">
      <c r="A4004" s="10" t="s">
        <v>9</v>
      </c>
      <c r="B4004" s="10" t="s">
        <v>9</v>
      </c>
      <c r="C4004" s="10" t="s">
        <v>9</v>
      </c>
      <c r="D4004" s="10" t="s">
        <v>9</v>
      </c>
      <c r="E4004" s="10" t="s">
        <v>9</v>
      </c>
      <c r="F4004" s="10" t="s">
        <v>9</v>
      </c>
      <c r="G4004" s="10" t="s">
        <v>9</v>
      </c>
      <c r="H4004" s="10" t="s">
        <v>9</v>
      </c>
      <c r="I4004" s="1"/>
    </row>
    <row r="4005" customFormat="false" ht="28" hidden="false" customHeight="true" outlineLevel="0" collapsed="false">
      <c r="A4005" s="11" t="s">
        <v>207</v>
      </c>
      <c r="B4005" s="11" t="s">
        <v>207</v>
      </c>
      <c r="C4005" s="11" t="s">
        <v>207</v>
      </c>
      <c r="D4005" s="11" t="s">
        <v>207</v>
      </c>
      <c r="E4005" s="11" t="s">
        <v>1402</v>
      </c>
      <c r="F4005" s="11" t="s">
        <v>1402</v>
      </c>
      <c r="G4005" s="11" t="s">
        <v>1402</v>
      </c>
      <c r="H4005" s="11"/>
      <c r="I4005" s="11"/>
    </row>
    <row r="4006" customFormat="false" ht="28" hidden="false" customHeight="true" outlineLevel="0" collapsed="false">
      <c r="A4006" s="11" t="s">
        <v>8</v>
      </c>
      <c r="B4006" s="11" t="s">
        <v>8</v>
      </c>
      <c r="C4006" s="11" t="s">
        <v>8</v>
      </c>
      <c r="D4006" s="11" t="s">
        <v>8</v>
      </c>
      <c r="E4006" s="11" t="s">
        <v>97</v>
      </c>
      <c r="F4006" s="11" t="s">
        <v>97</v>
      </c>
      <c r="G4006" s="11" t="s">
        <v>97</v>
      </c>
      <c r="H4006" s="11"/>
      <c r="I4006" s="11"/>
    </row>
    <row r="4007" customFormat="false" ht="28" hidden="false" customHeight="true" outlineLevel="0" collapsed="false">
      <c r="A4007" s="11" t="s">
        <v>209</v>
      </c>
      <c r="B4007" s="11" t="s">
        <v>209</v>
      </c>
      <c r="C4007" s="11" t="s">
        <v>209</v>
      </c>
      <c r="D4007" s="11" t="s">
        <v>209</v>
      </c>
      <c r="E4007" s="11" t="s">
        <v>1403</v>
      </c>
      <c r="F4007" s="11" t="s">
        <v>1403</v>
      </c>
      <c r="G4007" s="11" t="s">
        <v>1403</v>
      </c>
      <c r="H4007" s="11"/>
      <c r="I4007" s="11"/>
    </row>
    <row r="4008" customFormat="false" ht="28" hidden="false" customHeight="true" outlineLevel="0" collapsed="false">
      <c r="A4008" s="11" t="s">
        <v>211</v>
      </c>
      <c r="B4008" s="11" t="s">
        <v>211</v>
      </c>
      <c r="C4008" s="11" t="s">
        <v>211</v>
      </c>
      <c r="D4008" s="11" t="s">
        <v>211</v>
      </c>
      <c r="E4008" s="11" t="n">
        <v>500</v>
      </c>
      <c r="F4008" s="11" t="n">
        <v>500</v>
      </c>
      <c r="G4008" s="11" t="n">
        <v>500</v>
      </c>
      <c r="H4008" s="11"/>
      <c r="I4008" s="11"/>
    </row>
    <row r="4009" customFormat="false" ht="53" hidden="false" customHeight="true" outlineLevel="0" collapsed="false">
      <c r="A4009" s="11" t="s">
        <v>8</v>
      </c>
      <c r="B4009" s="11" t="s">
        <v>8</v>
      </c>
      <c r="C4009" s="11" t="s">
        <v>8</v>
      </c>
      <c r="D4009" s="11" t="s">
        <v>8</v>
      </c>
      <c r="E4009" s="11" t="s">
        <v>97</v>
      </c>
      <c r="F4009" s="11" t="s">
        <v>97</v>
      </c>
      <c r="G4009" s="11" t="s">
        <v>97</v>
      </c>
      <c r="H4009" s="11" t="s">
        <v>1445</v>
      </c>
      <c r="I4009" s="11" t="s">
        <v>1445</v>
      </c>
    </row>
    <row r="4010" customFormat="false" ht="53" hidden="false" customHeight="true" outlineLevel="0" collapsed="false">
      <c r="A4010" s="11" t="s">
        <v>212</v>
      </c>
      <c r="B4010" s="11" t="s">
        <v>212</v>
      </c>
      <c r="C4010" s="11" t="s">
        <v>212</v>
      </c>
      <c r="D4010" s="11" t="s">
        <v>212</v>
      </c>
      <c r="E4010" s="11" t="n">
        <v>35</v>
      </c>
      <c r="F4010" s="11" t="n">
        <v>35</v>
      </c>
      <c r="G4010" s="11" t="n">
        <v>35</v>
      </c>
      <c r="H4010" s="11" t="s">
        <v>1445</v>
      </c>
      <c r="I4010" s="11" t="s">
        <v>1445</v>
      </c>
    </row>
    <row r="4011" customFormat="false" ht="53" hidden="false" customHeight="true" outlineLevel="0" collapsed="false">
      <c r="A4011" s="11" t="s">
        <v>213</v>
      </c>
      <c r="B4011" s="11" t="s">
        <v>213</v>
      </c>
      <c r="C4011" s="11" t="s">
        <v>213</v>
      </c>
      <c r="D4011" s="11" t="s">
        <v>213</v>
      </c>
      <c r="E4011" s="11" t="n">
        <v>60</v>
      </c>
      <c r="F4011" s="11" t="n">
        <v>60</v>
      </c>
      <c r="G4011" s="11" t="n">
        <v>60</v>
      </c>
      <c r="H4011" s="11" t="s">
        <v>1445</v>
      </c>
      <c r="I4011" s="11" t="s">
        <v>1445</v>
      </c>
    </row>
    <row r="4012" customFormat="false" ht="53" hidden="false" customHeight="true" outlineLevel="0" collapsed="false">
      <c r="A4012" s="11" t="s">
        <v>214</v>
      </c>
      <c r="B4012" s="11" t="s">
        <v>214</v>
      </c>
      <c r="C4012" s="11" t="s">
        <v>214</v>
      </c>
      <c r="D4012" s="11" t="s">
        <v>214</v>
      </c>
      <c r="E4012" s="11" t="s">
        <v>1405</v>
      </c>
      <c r="F4012" s="11" t="s">
        <v>1405</v>
      </c>
      <c r="G4012" s="11" t="s">
        <v>1405</v>
      </c>
      <c r="H4012" s="11" t="s">
        <v>1445</v>
      </c>
      <c r="I4012" s="11" t="s">
        <v>1445</v>
      </c>
    </row>
    <row r="4013" customFormat="false" ht="53" hidden="false" customHeight="true" outlineLevel="0" collapsed="false">
      <c r="A4013" s="11" t="s">
        <v>216</v>
      </c>
      <c r="B4013" s="11" t="s">
        <v>216</v>
      </c>
      <c r="C4013" s="11" t="s">
        <v>216</v>
      </c>
      <c r="D4013" s="11" t="s">
        <v>216</v>
      </c>
      <c r="E4013" s="11" t="n">
        <v>9.05</v>
      </c>
      <c r="F4013" s="11" t="n">
        <v>9.05</v>
      </c>
      <c r="G4013" s="11" t="n">
        <v>9.05</v>
      </c>
      <c r="H4013" s="11" t="s">
        <v>1445</v>
      </c>
      <c r="I4013" s="11" t="s">
        <v>1445</v>
      </c>
    </row>
    <row r="4014" customFormat="false" ht="53" hidden="false" customHeight="true" outlineLevel="0" collapsed="false">
      <c r="A4014" s="11" t="s">
        <v>217</v>
      </c>
      <c r="B4014" s="11" t="s">
        <v>217</v>
      </c>
      <c r="C4014" s="11" t="s">
        <v>217</v>
      </c>
      <c r="D4014" s="11" t="s">
        <v>217</v>
      </c>
      <c r="E4014" s="11" t="s">
        <v>1406</v>
      </c>
      <c r="F4014" s="11" t="s">
        <v>1406</v>
      </c>
      <c r="G4014" s="11" t="s">
        <v>1406</v>
      </c>
      <c r="H4014" s="11" t="s">
        <v>1445</v>
      </c>
      <c r="I4014" s="11" t="s">
        <v>1445</v>
      </c>
    </row>
    <row r="4015" customFormat="false" ht="53" hidden="false" customHeight="true" outlineLevel="0" collapsed="false">
      <c r="A4015" s="11" t="s">
        <v>221</v>
      </c>
      <c r="B4015" s="11" t="s">
        <v>221</v>
      </c>
      <c r="C4015" s="11" t="s">
        <v>221</v>
      </c>
      <c r="D4015" s="11" t="s">
        <v>221</v>
      </c>
      <c r="E4015" s="11" t="s">
        <v>1403</v>
      </c>
      <c r="F4015" s="11" t="s">
        <v>1403</v>
      </c>
      <c r="G4015" s="11" t="s">
        <v>1403</v>
      </c>
      <c r="H4015" s="11" t="s">
        <v>1445</v>
      </c>
      <c r="I4015" s="11" t="s">
        <v>1445</v>
      </c>
    </row>
    <row r="4016" customFormat="false" ht="53" hidden="false" customHeight="true" outlineLevel="0" collapsed="false">
      <c r="A4016" s="11" t="s">
        <v>222</v>
      </c>
      <c r="B4016" s="11" t="s">
        <v>222</v>
      </c>
      <c r="C4016" s="11" t="s">
        <v>222</v>
      </c>
      <c r="D4016" s="11" t="s">
        <v>222</v>
      </c>
      <c r="E4016" s="11" t="n">
        <v>500</v>
      </c>
      <c r="F4016" s="11" t="n">
        <v>500</v>
      </c>
      <c r="G4016" s="11" t="n">
        <v>500</v>
      </c>
      <c r="H4016" s="11" t="s">
        <v>1445</v>
      </c>
      <c r="I4016" s="11" t="s">
        <v>1445</v>
      </c>
    </row>
    <row r="4017" customFormat="false" ht="53" hidden="false" customHeight="true" outlineLevel="0" collapsed="false">
      <c r="A4017" s="11" t="s">
        <v>1407</v>
      </c>
      <c r="B4017" s="11" t="s">
        <v>1407</v>
      </c>
      <c r="C4017" s="11" t="s">
        <v>1407</v>
      </c>
      <c r="D4017" s="11" t="s">
        <v>1407</v>
      </c>
      <c r="E4017" s="11" t="s">
        <v>1509</v>
      </c>
      <c r="F4017" s="11" t="s">
        <v>1509</v>
      </c>
      <c r="G4017" s="11" t="s">
        <v>1509</v>
      </c>
      <c r="H4017" s="11" t="s">
        <v>1445</v>
      </c>
      <c r="I4017" s="11" t="s">
        <v>1445</v>
      </c>
    </row>
    <row r="4018" customFormat="false" ht="53" hidden="false" customHeight="true" outlineLevel="0" collapsed="false">
      <c r="A4018" s="11" t="s">
        <v>1409</v>
      </c>
      <c r="B4018" s="11" t="s">
        <v>1409</v>
      </c>
      <c r="C4018" s="11" t="s">
        <v>1409</v>
      </c>
      <c r="D4018" s="11" t="s">
        <v>1409</v>
      </c>
      <c r="E4018" s="11" t="s">
        <v>1510</v>
      </c>
      <c r="F4018" s="11" t="s">
        <v>1510</v>
      </c>
      <c r="G4018" s="11" t="s">
        <v>1510</v>
      </c>
      <c r="H4018" s="11" t="s">
        <v>1445</v>
      </c>
      <c r="I4018" s="11" t="s">
        <v>1445</v>
      </c>
    </row>
    <row r="4019" customFormat="false" ht="53" hidden="false" customHeight="true" outlineLevel="0" collapsed="false">
      <c r="A4019" s="11" t="s">
        <v>1411</v>
      </c>
      <c r="B4019" s="11" t="s">
        <v>1411</v>
      </c>
      <c r="C4019" s="11" t="s">
        <v>1411</v>
      </c>
      <c r="D4019" s="11" t="s">
        <v>1411</v>
      </c>
      <c r="E4019" s="11" t="s">
        <v>1464</v>
      </c>
      <c r="F4019" s="11" t="s">
        <v>1464</v>
      </c>
      <c r="G4019" s="11" t="s">
        <v>1464</v>
      </c>
      <c r="H4019" s="11" t="s">
        <v>1445</v>
      </c>
      <c r="I4019" s="11" t="s">
        <v>1445</v>
      </c>
    </row>
    <row r="4020" customFormat="false" ht="53" hidden="false" customHeight="true" outlineLevel="0" collapsed="false">
      <c r="A4020" s="11" t="s">
        <v>1413</v>
      </c>
      <c r="B4020" s="11" t="s">
        <v>1413</v>
      </c>
      <c r="C4020" s="11" t="s">
        <v>1413</v>
      </c>
      <c r="D4020" s="11" t="s">
        <v>1413</v>
      </c>
      <c r="E4020" s="11" t="s">
        <v>1511</v>
      </c>
      <c r="F4020" s="11" t="s">
        <v>1511</v>
      </c>
      <c r="G4020" s="11" t="s">
        <v>1511</v>
      </c>
      <c r="H4020" s="11" t="s">
        <v>1445</v>
      </c>
      <c r="I4020" s="11" t="s">
        <v>1445</v>
      </c>
    </row>
    <row r="4021" customFormat="false" ht="53" hidden="false" customHeight="true" outlineLevel="0" collapsed="false">
      <c r="A4021" s="11" t="s">
        <v>1415</v>
      </c>
      <c r="B4021" s="11" t="s">
        <v>1415</v>
      </c>
      <c r="C4021" s="11" t="s">
        <v>1415</v>
      </c>
      <c r="D4021" s="11" t="s">
        <v>1415</v>
      </c>
      <c r="E4021" s="11" t="s">
        <v>1512</v>
      </c>
      <c r="F4021" s="11" t="s">
        <v>1512</v>
      </c>
      <c r="G4021" s="11" t="s">
        <v>1512</v>
      </c>
      <c r="H4021" s="11" t="s">
        <v>1445</v>
      </c>
      <c r="I4021" s="11" t="s">
        <v>1445</v>
      </c>
    </row>
    <row r="4022" customFormat="false" ht="53" hidden="false" customHeight="true" outlineLevel="0" collapsed="false">
      <c r="A4022" s="11" t="s">
        <v>1417</v>
      </c>
      <c r="B4022" s="11" t="s">
        <v>1417</v>
      </c>
      <c r="C4022" s="11" t="s">
        <v>1417</v>
      </c>
      <c r="D4022" s="11" t="s">
        <v>1417</v>
      </c>
      <c r="E4022" s="11" t="s">
        <v>1482</v>
      </c>
      <c r="F4022" s="11" t="s">
        <v>1482</v>
      </c>
      <c r="G4022" s="11" t="s">
        <v>1482</v>
      </c>
      <c r="H4022" s="11" t="s">
        <v>1445</v>
      </c>
      <c r="I4022" s="11" t="s">
        <v>1445</v>
      </c>
    </row>
    <row r="4023" customFormat="false" ht="53" hidden="false" customHeight="true" outlineLevel="0" collapsed="false">
      <c r="A4023" s="11" t="s">
        <v>1419</v>
      </c>
      <c r="B4023" s="11" t="s">
        <v>1419</v>
      </c>
      <c r="C4023" s="11" t="s">
        <v>1419</v>
      </c>
      <c r="D4023" s="11" t="s">
        <v>1419</v>
      </c>
      <c r="E4023" s="11" t="s">
        <v>1513</v>
      </c>
      <c r="F4023" s="11" t="s">
        <v>1513</v>
      </c>
      <c r="G4023" s="11" t="s">
        <v>1513</v>
      </c>
      <c r="H4023" s="11" t="s">
        <v>1445</v>
      </c>
      <c r="I4023" s="11" t="s">
        <v>1445</v>
      </c>
    </row>
    <row r="4024" customFormat="false" ht="53" hidden="false" customHeight="true" outlineLevel="0" collapsed="false">
      <c r="A4024" s="11" t="s">
        <v>1420</v>
      </c>
      <c r="B4024" s="11" t="s">
        <v>1420</v>
      </c>
      <c r="C4024" s="11" t="s">
        <v>1420</v>
      </c>
      <c r="D4024" s="11" t="s">
        <v>1420</v>
      </c>
      <c r="E4024" s="11" t="s">
        <v>1484</v>
      </c>
      <c r="F4024" s="11" t="s">
        <v>1484</v>
      </c>
      <c r="G4024" s="11" t="s">
        <v>1484</v>
      </c>
      <c r="H4024" s="11" t="s">
        <v>1445</v>
      </c>
      <c r="I4024" s="11" t="s">
        <v>1445</v>
      </c>
    </row>
    <row r="4025" customFormat="false" ht="53" hidden="false" customHeight="true" outlineLevel="0" collapsed="false">
      <c r="A4025" s="11" t="s">
        <v>1422</v>
      </c>
      <c r="B4025" s="11" t="s">
        <v>1422</v>
      </c>
      <c r="C4025" s="11" t="s">
        <v>1422</v>
      </c>
      <c r="D4025" s="11" t="s">
        <v>1422</v>
      </c>
      <c r="E4025" s="11" t="s">
        <v>1514</v>
      </c>
      <c r="F4025" s="11" t="s">
        <v>1514</v>
      </c>
      <c r="G4025" s="11" t="s">
        <v>1514</v>
      </c>
      <c r="H4025" s="11" t="s">
        <v>1445</v>
      </c>
      <c r="I4025" s="11" t="s">
        <v>1445</v>
      </c>
    </row>
    <row r="4026" customFormat="false" ht="53" hidden="false" customHeight="true" outlineLevel="0" collapsed="false">
      <c r="A4026" s="11" t="s">
        <v>1424</v>
      </c>
      <c r="B4026" s="11" t="s">
        <v>1424</v>
      </c>
      <c r="C4026" s="11" t="s">
        <v>1424</v>
      </c>
      <c r="D4026" s="11" t="s">
        <v>1424</v>
      </c>
      <c r="E4026" s="11" t="n">
        <v>3.4</v>
      </c>
      <c r="F4026" s="11" t="n">
        <v>3.4</v>
      </c>
      <c r="G4026" s="11" t="n">
        <v>3.4</v>
      </c>
      <c r="H4026" s="11" t="s">
        <v>1445</v>
      </c>
      <c r="I4026" s="11" t="s">
        <v>1445</v>
      </c>
    </row>
    <row r="4027" customFormat="false" ht="53" hidden="false" customHeight="true" outlineLevel="0" collapsed="false">
      <c r="A4027" s="11" t="s">
        <v>1425</v>
      </c>
      <c r="B4027" s="11" t="s">
        <v>1425</v>
      </c>
      <c r="C4027" s="11" t="s">
        <v>1425</v>
      </c>
      <c r="D4027" s="11" t="s">
        <v>1425</v>
      </c>
      <c r="E4027" s="11" t="n">
        <v>3.45</v>
      </c>
      <c r="F4027" s="11" t="n">
        <v>3.45</v>
      </c>
      <c r="G4027" s="11" t="n">
        <v>3.45</v>
      </c>
      <c r="H4027" s="11" t="s">
        <v>1445</v>
      </c>
      <c r="I4027" s="11" t="s">
        <v>1445</v>
      </c>
    </row>
    <row r="4028" customFormat="false" ht="53" hidden="false" customHeight="true" outlineLevel="0" collapsed="false">
      <c r="A4028" s="11" t="s">
        <v>1426</v>
      </c>
      <c r="B4028" s="11" t="s">
        <v>1426</v>
      </c>
      <c r="C4028" s="11" t="s">
        <v>1426</v>
      </c>
      <c r="D4028" s="11" t="s">
        <v>1426</v>
      </c>
      <c r="E4028" s="11" t="s">
        <v>1515</v>
      </c>
      <c r="F4028" s="11" t="s">
        <v>1515</v>
      </c>
      <c r="G4028" s="11" t="s">
        <v>1515</v>
      </c>
      <c r="H4028" s="11" t="s">
        <v>1445</v>
      </c>
      <c r="I4028" s="11" t="s">
        <v>1445</v>
      </c>
    </row>
    <row r="4029" customFormat="false" ht="53" hidden="false" customHeight="true" outlineLevel="0" collapsed="false">
      <c r="A4029" s="11" t="s">
        <v>1428</v>
      </c>
      <c r="B4029" s="11" t="s">
        <v>1428</v>
      </c>
      <c r="C4029" s="11" t="s">
        <v>1428</v>
      </c>
      <c r="D4029" s="11" t="s">
        <v>1428</v>
      </c>
      <c r="E4029" s="11" t="s">
        <v>1516</v>
      </c>
      <c r="F4029" s="11" t="s">
        <v>1516</v>
      </c>
      <c r="G4029" s="11" t="s">
        <v>1516</v>
      </c>
      <c r="H4029" s="11" t="s">
        <v>1445</v>
      </c>
      <c r="I4029" s="11" t="s">
        <v>1445</v>
      </c>
    </row>
    <row r="4030" customFormat="false" ht="53" hidden="false" customHeight="true" outlineLevel="0" collapsed="false">
      <c r="A4030" s="11" t="s">
        <v>1430</v>
      </c>
      <c r="B4030" s="11" t="s">
        <v>1430</v>
      </c>
      <c r="C4030" s="11" t="s">
        <v>1430</v>
      </c>
      <c r="D4030" s="11" t="s">
        <v>1430</v>
      </c>
      <c r="E4030" s="11" t="s">
        <v>1517</v>
      </c>
      <c r="F4030" s="11" t="s">
        <v>1517</v>
      </c>
      <c r="G4030" s="11" t="s">
        <v>1517</v>
      </c>
      <c r="H4030" s="11" t="s">
        <v>1445</v>
      </c>
      <c r="I4030" s="11" t="s">
        <v>1445</v>
      </c>
    </row>
    <row r="4031" customFormat="false" ht="53" hidden="false" customHeight="true" outlineLevel="0" collapsed="false">
      <c r="A4031" s="11" t="s">
        <v>1432</v>
      </c>
      <c r="B4031" s="11" t="s">
        <v>1432</v>
      </c>
      <c r="C4031" s="11" t="s">
        <v>1432</v>
      </c>
      <c r="D4031" s="11" t="s">
        <v>1432</v>
      </c>
      <c r="E4031" s="11" t="n">
        <v>2.31</v>
      </c>
      <c r="F4031" s="11" t="n">
        <v>2.31</v>
      </c>
      <c r="G4031" s="11" t="n">
        <v>2.31</v>
      </c>
      <c r="H4031" s="11" t="s">
        <v>1445</v>
      </c>
      <c r="I4031" s="11" t="s">
        <v>1445</v>
      </c>
    </row>
    <row r="4032" customFormat="false" ht="53" hidden="false" customHeight="true" outlineLevel="0" collapsed="false">
      <c r="A4032" s="11" t="s">
        <v>1433</v>
      </c>
      <c r="B4032" s="11" t="s">
        <v>1433</v>
      </c>
      <c r="C4032" s="11" t="s">
        <v>1433</v>
      </c>
      <c r="D4032" s="11" t="s">
        <v>1433</v>
      </c>
      <c r="E4032" s="11" t="n">
        <v>2.58</v>
      </c>
      <c r="F4032" s="11" t="n">
        <v>2.58</v>
      </c>
      <c r="G4032" s="11" t="n">
        <v>2.58</v>
      </c>
      <c r="H4032" s="11" t="s">
        <v>1445</v>
      </c>
      <c r="I4032" s="11" t="s">
        <v>1445</v>
      </c>
    </row>
    <row r="4033" customFormat="false" ht="53" hidden="false" customHeight="true" outlineLevel="0" collapsed="false">
      <c r="A4033" s="11" t="s">
        <v>245</v>
      </c>
      <c r="B4033" s="11" t="s">
        <v>245</v>
      </c>
      <c r="C4033" s="11" t="s">
        <v>245</v>
      </c>
      <c r="D4033" s="11" t="s">
        <v>245</v>
      </c>
      <c r="E4033" s="11" t="s">
        <v>1518</v>
      </c>
      <c r="F4033" s="11" t="s">
        <v>1518</v>
      </c>
      <c r="G4033" s="11" t="s">
        <v>1518</v>
      </c>
      <c r="H4033" s="11" t="s">
        <v>1445</v>
      </c>
      <c r="I4033" s="11" t="s">
        <v>1445</v>
      </c>
    </row>
    <row r="4034" customFormat="false" ht="53" hidden="false" customHeight="true" outlineLevel="0" collapsed="false">
      <c r="A4034" s="11" t="s">
        <v>244</v>
      </c>
      <c r="B4034" s="11" t="s">
        <v>244</v>
      </c>
      <c r="C4034" s="11" t="s">
        <v>244</v>
      </c>
      <c r="D4034" s="11" t="s">
        <v>244</v>
      </c>
      <c r="E4034" s="11" t="n">
        <v>50</v>
      </c>
      <c r="F4034" s="11" t="n">
        <v>50</v>
      </c>
      <c r="G4034" s="11" t="n">
        <v>50</v>
      </c>
      <c r="H4034" s="11" t="s">
        <v>1445</v>
      </c>
      <c r="I4034" s="11" t="s">
        <v>1445</v>
      </c>
    </row>
    <row r="4035" customFormat="false" ht="53" hidden="false" customHeight="true" outlineLevel="0" collapsed="false">
      <c r="A4035" s="11" t="s">
        <v>1437</v>
      </c>
      <c r="B4035" s="11" t="s">
        <v>1437</v>
      </c>
      <c r="C4035" s="11" t="s">
        <v>1437</v>
      </c>
      <c r="D4035" s="11" t="s">
        <v>1437</v>
      </c>
      <c r="E4035" s="11" t="s">
        <v>1519</v>
      </c>
      <c r="F4035" s="11" t="s">
        <v>1519</v>
      </c>
      <c r="G4035" s="11" t="s">
        <v>1519</v>
      </c>
      <c r="H4035" s="11" t="s">
        <v>1445</v>
      </c>
      <c r="I4035" s="11" t="s">
        <v>1445</v>
      </c>
    </row>
    <row r="4036" customFormat="false" ht="53" hidden="false" customHeight="true" outlineLevel="0" collapsed="false">
      <c r="A4036" s="11" t="s">
        <v>1439</v>
      </c>
      <c r="B4036" s="11" t="s">
        <v>1439</v>
      </c>
      <c r="C4036" s="11" t="s">
        <v>1439</v>
      </c>
      <c r="D4036" s="11" t="s">
        <v>1439</v>
      </c>
      <c r="E4036" s="11" t="s">
        <v>1440</v>
      </c>
      <c r="F4036" s="11" t="s">
        <v>1440</v>
      </c>
      <c r="G4036" s="11" t="s">
        <v>1440</v>
      </c>
      <c r="H4036" s="11" t="s">
        <v>1445</v>
      </c>
      <c r="I4036" s="11" t="s">
        <v>1445</v>
      </c>
    </row>
    <row r="4037" customFormat="false" ht="58" hidden="false" customHeight="true" outlineLevel="0" collapsed="false">
      <c r="A4037" s="4" t="s">
        <v>1520</v>
      </c>
      <c r="B4037" s="4" t="s">
        <v>1520</v>
      </c>
      <c r="C4037" s="4" t="s">
        <v>1520</v>
      </c>
      <c r="D4037" s="4" t="s">
        <v>1520</v>
      </c>
      <c r="E4037" s="4" t="s">
        <v>1520</v>
      </c>
      <c r="F4037" s="4" t="s">
        <v>1520</v>
      </c>
      <c r="G4037" s="4" t="s">
        <v>1520</v>
      </c>
      <c r="H4037" s="4" t="s">
        <v>1520</v>
      </c>
      <c r="I4037" s="4" t="s">
        <v>1520</v>
      </c>
    </row>
    <row r="4038" customFormat="false" ht="27" hidden="false" customHeight="true" outlineLevel="0" collapsed="false">
      <c r="A4038" s="1"/>
      <c r="B4038" s="1"/>
      <c r="C4038" s="1"/>
      <c r="D4038" s="1"/>
      <c r="E4038" s="1"/>
      <c r="F4038" s="1"/>
      <c r="G4038" s="1"/>
      <c r="H4038" s="1"/>
      <c r="I4038" s="1"/>
    </row>
    <row r="4039" customFormat="false" ht="31" hidden="false" customHeight="true" outlineLevel="0" collapsed="false">
      <c r="A4039" s="10" t="s">
        <v>250</v>
      </c>
      <c r="B4039" s="10" t="s">
        <v>250</v>
      </c>
      <c r="C4039" s="10" t="s">
        <v>250</v>
      </c>
      <c r="D4039" s="10" t="s">
        <v>250</v>
      </c>
      <c r="E4039" s="10" t="s">
        <v>250</v>
      </c>
      <c r="F4039" s="10" t="s">
        <v>250</v>
      </c>
      <c r="G4039" s="10" t="s">
        <v>250</v>
      </c>
      <c r="H4039" s="10" t="s">
        <v>250</v>
      </c>
      <c r="I4039" s="3" t="str">
        <f aca="false">HYPERLINK("#'Главная'!A57","На главную")</f>
        <v>На главную</v>
      </c>
    </row>
    <row r="4040" customFormat="false" ht="34" hidden="false" customHeight="true" outlineLevel="0" collapsed="false">
      <c r="A4040" s="12" t="s">
        <v>251</v>
      </c>
      <c r="B4040" s="12" t="s">
        <v>251</v>
      </c>
      <c r="C4040" s="12" t="s">
        <v>251</v>
      </c>
      <c r="D4040" s="12" t="s">
        <v>252</v>
      </c>
      <c r="E4040" s="12" t="s">
        <v>252</v>
      </c>
      <c r="F4040" s="12" t="s">
        <v>252</v>
      </c>
      <c r="G4040" s="12" t="s">
        <v>253</v>
      </c>
      <c r="H4040" s="12" t="s">
        <v>254</v>
      </c>
      <c r="I4040" s="12" t="s">
        <v>254</v>
      </c>
    </row>
    <row r="4041" customFormat="false" ht="38" hidden="false" customHeight="true" outlineLevel="0" collapsed="false">
      <c r="A4041" s="1" t="s">
        <v>1442</v>
      </c>
      <c r="B4041" s="1" t="s">
        <v>1442</v>
      </c>
      <c r="C4041" s="1" t="s">
        <v>1442</v>
      </c>
      <c r="D4041" s="1" t="s">
        <v>258</v>
      </c>
      <c r="E4041" s="1" t="s">
        <v>258</v>
      </c>
      <c r="F4041" s="1" t="s">
        <v>258</v>
      </c>
      <c r="G4041" s="1" t="n">
        <v>90</v>
      </c>
      <c r="H4041" s="1" t="s">
        <v>1443</v>
      </c>
      <c r="I4041" s="1" t="s">
        <v>1443</v>
      </c>
    </row>
    <row r="4042" customFormat="false" ht="38" hidden="false" customHeight="true" outlineLevel="0" collapsed="false">
      <c r="A4042" s="1" t="s">
        <v>1442</v>
      </c>
      <c r="B4042" s="1" t="s">
        <v>1442</v>
      </c>
      <c r="C4042" s="1" t="s">
        <v>1442</v>
      </c>
      <c r="D4042" s="1" t="s">
        <v>256</v>
      </c>
      <c r="E4042" s="1" t="s">
        <v>256</v>
      </c>
      <c r="F4042" s="1" t="s">
        <v>256</v>
      </c>
      <c r="G4042" s="1" t="n">
        <v>26.9</v>
      </c>
      <c r="H4042" s="1" t="s">
        <v>1443</v>
      </c>
      <c r="I4042" s="1" t="s">
        <v>1443</v>
      </c>
    </row>
    <row r="4043" customFormat="false" ht="38" hidden="false" customHeight="true" outlineLevel="0" collapsed="false">
      <c r="A4043" s="1" t="s">
        <v>1442</v>
      </c>
      <c r="B4043" s="1" t="s">
        <v>1442</v>
      </c>
      <c r="C4043" s="1" t="s">
        <v>1442</v>
      </c>
      <c r="D4043" s="1" t="s">
        <v>260</v>
      </c>
      <c r="E4043" s="1" t="s">
        <v>260</v>
      </c>
      <c r="F4043" s="1" t="s">
        <v>260</v>
      </c>
      <c r="G4043" s="1" t="n">
        <v>3.34</v>
      </c>
      <c r="H4043" s="1" t="s">
        <v>1443</v>
      </c>
      <c r="I4043" s="1" t="s">
        <v>1443</v>
      </c>
    </row>
    <row r="4044" customFormat="false" ht="38" hidden="false" customHeight="true" outlineLevel="0" collapsed="false">
      <c r="A4044" s="1" t="s">
        <v>1442</v>
      </c>
      <c r="B4044" s="1" t="s">
        <v>1442</v>
      </c>
      <c r="C4044" s="1" t="s">
        <v>1442</v>
      </c>
      <c r="D4044" s="1" t="s">
        <v>292</v>
      </c>
      <c r="E4044" s="1" t="s">
        <v>292</v>
      </c>
      <c r="F4044" s="1" t="s">
        <v>292</v>
      </c>
      <c r="G4044" s="1" t="n">
        <v>52</v>
      </c>
      <c r="H4044" s="1" t="s">
        <v>1443</v>
      </c>
      <c r="I4044" s="1" t="s">
        <v>1443</v>
      </c>
    </row>
    <row r="4045" customFormat="false" ht="38" hidden="false" customHeight="true" outlineLevel="0" collapsed="false">
      <c r="A4045" s="1" t="s">
        <v>1442</v>
      </c>
      <c r="B4045" s="1" t="s">
        <v>1442</v>
      </c>
      <c r="C4045" s="1" t="s">
        <v>1442</v>
      </c>
      <c r="D4045" s="1" t="s">
        <v>256</v>
      </c>
      <c r="E4045" s="1" t="s">
        <v>256</v>
      </c>
      <c r="F4045" s="1" t="s">
        <v>256</v>
      </c>
      <c r="G4045" s="1" t="n">
        <v>18.9</v>
      </c>
      <c r="H4045" s="1" t="s">
        <v>1443</v>
      </c>
      <c r="I4045" s="1" t="s">
        <v>1443</v>
      </c>
    </row>
    <row r="4046" customFormat="false" ht="38" hidden="false" customHeight="true" outlineLevel="0" collapsed="false">
      <c r="A4046" s="1" t="s">
        <v>1442</v>
      </c>
      <c r="B4046" s="1" t="s">
        <v>1442</v>
      </c>
      <c r="C4046" s="1" t="s">
        <v>1442</v>
      </c>
      <c r="D4046" s="1" t="s">
        <v>294</v>
      </c>
      <c r="E4046" s="1" t="s">
        <v>294</v>
      </c>
      <c r="F4046" s="1" t="s">
        <v>294</v>
      </c>
      <c r="G4046" s="1" t="n">
        <v>2.75</v>
      </c>
      <c r="H4046" s="1" t="s">
        <v>1443</v>
      </c>
      <c r="I4046" s="1" t="s">
        <v>1443</v>
      </c>
    </row>
    <row r="4047" customFormat="false" ht="27" hidden="false" customHeight="true" outlineLevel="0" collapsed="false">
      <c r="A4047" s="1"/>
      <c r="B4047" s="1"/>
      <c r="C4047" s="1"/>
      <c r="D4047" s="1"/>
      <c r="E4047" s="1"/>
      <c r="F4047" s="1"/>
      <c r="G4047" s="1"/>
      <c r="H4047" s="1"/>
      <c r="I4047" s="1"/>
    </row>
    <row r="4048" customFormat="false" ht="31" hidden="false" customHeight="true" outlineLevel="0" collapsed="false">
      <c r="A4048" s="10" t="s">
        <v>304</v>
      </c>
      <c r="B4048" s="10" t="s">
        <v>304</v>
      </c>
      <c r="C4048" s="10" t="s">
        <v>304</v>
      </c>
      <c r="D4048" s="10" t="s">
        <v>304</v>
      </c>
      <c r="E4048" s="10" t="s">
        <v>304</v>
      </c>
      <c r="F4048" s="10" t="s">
        <v>304</v>
      </c>
      <c r="G4048" s="10" t="s">
        <v>304</v>
      </c>
      <c r="H4048" s="10" t="s">
        <v>304</v>
      </c>
      <c r="I4048" s="1"/>
    </row>
    <row r="4049" customFormat="false" ht="28" hidden="false" customHeight="true" outlineLevel="0" collapsed="false">
      <c r="A4049" s="4" t="s">
        <v>305</v>
      </c>
      <c r="B4049" s="4" t="s">
        <v>305</v>
      </c>
      <c r="C4049" s="4" t="s">
        <v>305</v>
      </c>
      <c r="D4049" s="4" t="s">
        <v>305</v>
      </c>
      <c r="E4049" s="4" t="s">
        <v>305</v>
      </c>
      <c r="F4049" s="4" t="s">
        <v>305</v>
      </c>
      <c r="G4049" s="4" t="s">
        <v>305</v>
      </c>
      <c r="H4049" s="4" t="s">
        <v>305</v>
      </c>
      <c r="I4049" s="4" t="s">
        <v>305</v>
      </c>
    </row>
    <row r="4050" customFormat="false" ht="27" hidden="false" customHeight="true" outlineLevel="0" collapsed="false">
      <c r="A4050" s="1"/>
      <c r="B4050" s="1"/>
      <c r="C4050" s="1"/>
      <c r="D4050" s="1"/>
      <c r="E4050" s="1"/>
      <c r="F4050" s="1"/>
      <c r="G4050" s="1"/>
      <c r="H4050" s="1"/>
      <c r="I4050" s="1"/>
    </row>
    <row r="4051" customFormat="false" ht="27" hidden="false" customHeight="true" outlineLevel="0" collapsed="false">
      <c r="A4051" s="1"/>
      <c r="B4051" s="1"/>
      <c r="C4051" s="1"/>
      <c r="D4051" s="1"/>
      <c r="E4051" s="1"/>
      <c r="F4051" s="1"/>
      <c r="G4051" s="1"/>
      <c r="H4051" s="1"/>
      <c r="I4051" s="1"/>
    </row>
    <row r="4052" customFormat="false" ht="27" hidden="false" customHeight="true" outlineLevel="0" collapsed="false">
      <c r="A4052" s="1"/>
      <c r="B4052" s="1"/>
      <c r="C4052" s="1"/>
      <c r="D4052" s="1"/>
      <c r="E4052" s="1"/>
      <c r="F4052" s="1"/>
      <c r="G4052" s="1"/>
      <c r="H4052" s="1"/>
      <c r="I4052" s="1"/>
    </row>
    <row r="4053" customFormat="false" ht="35" hidden="false" customHeight="true" outlineLevel="0" collapsed="false">
      <c r="A4053" s="2" t="s">
        <v>1521</v>
      </c>
      <c r="B4053" s="2" t="s">
        <v>1521</v>
      </c>
      <c r="C4053" s="2" t="s">
        <v>1521</v>
      </c>
      <c r="D4053" s="2" t="s">
        <v>1521</v>
      </c>
      <c r="E4053" s="2" t="s">
        <v>1521</v>
      </c>
      <c r="F4053" s="2" t="s">
        <v>1521</v>
      </c>
      <c r="G4053" s="2" t="s">
        <v>1521</v>
      </c>
      <c r="H4053" s="2" t="s">
        <v>1521</v>
      </c>
      <c r="I4053" s="3" t="str">
        <f aca="false">HYPERLINK("#'Главная'!A58","На главную")</f>
        <v>На главную</v>
      </c>
    </row>
    <row r="4054" customFormat="false" ht="28" hidden="false" customHeight="true" outlineLevel="0" collapsed="false">
      <c r="A4054" s="4" t="s">
        <v>1522</v>
      </c>
      <c r="B4054" s="4" t="s">
        <v>1522</v>
      </c>
      <c r="C4054" s="4" t="s">
        <v>1522</v>
      </c>
      <c r="D4054" s="4" t="s">
        <v>1522</v>
      </c>
      <c r="E4054" s="4" t="s">
        <v>1522</v>
      </c>
      <c r="F4054" s="4" t="s">
        <v>1522</v>
      </c>
      <c r="G4054" s="4" t="s">
        <v>1522</v>
      </c>
      <c r="H4054" s="4" t="s">
        <v>1522</v>
      </c>
      <c r="I4054" s="4" t="s">
        <v>1522</v>
      </c>
    </row>
    <row r="4055" customFormat="false" ht="27" hidden="false" customHeight="true" outlineLevel="0" collapsed="false">
      <c r="A4055" s="3" t="str">
        <f aca="false">HYPERLINK("#'Главная'!A58","Список моделей")</f>
        <v>Список моделей</v>
      </c>
      <c r="B4055" s="1"/>
      <c r="C4055" s="3" t="str">
        <f aca="false">HYPERLINK("#'Данные моделей'!A4056","Характеристики")</f>
        <v>Характеристики</v>
      </c>
      <c r="D4055" s="1"/>
      <c r="E4055" s="1"/>
      <c r="F4055" s="3" t="str">
        <f aca="false">HYPERLINK("#'Данные моделей'!A4077","Рабочие точки")</f>
        <v>Рабочие точки</v>
      </c>
      <c r="G4055" s="1"/>
      <c r="H4055" s="3" t="str">
        <f aca="false">HYPERLINK("#'Данные моделей'!A4083","Карты")</f>
        <v>Карты</v>
      </c>
      <c r="I4055" s="1"/>
    </row>
    <row r="4056" customFormat="false" ht="31" hidden="false" customHeight="true" outlineLevel="0" collapsed="false">
      <c r="A4056" s="10" t="s">
        <v>9</v>
      </c>
      <c r="B4056" s="10" t="s">
        <v>9</v>
      </c>
      <c r="C4056" s="10" t="s">
        <v>9</v>
      </c>
      <c r="D4056" s="10" t="s">
        <v>9</v>
      </c>
      <c r="E4056" s="10" t="s">
        <v>9</v>
      </c>
      <c r="F4056" s="10" t="s">
        <v>9</v>
      </c>
      <c r="G4056" s="10" t="s">
        <v>9</v>
      </c>
      <c r="H4056" s="10" t="s">
        <v>9</v>
      </c>
      <c r="I4056" s="1"/>
    </row>
    <row r="4057" customFormat="false" ht="28" hidden="false" customHeight="true" outlineLevel="0" collapsed="false">
      <c r="A4057" s="11" t="s">
        <v>207</v>
      </c>
      <c r="B4057" s="11" t="s">
        <v>207</v>
      </c>
      <c r="C4057" s="11" t="s">
        <v>207</v>
      </c>
      <c r="D4057" s="11" t="s">
        <v>207</v>
      </c>
      <c r="E4057" s="11" t="s">
        <v>1523</v>
      </c>
      <c r="F4057" s="11" t="s">
        <v>1523</v>
      </c>
      <c r="G4057" s="11" t="s">
        <v>1523</v>
      </c>
      <c r="H4057" s="11"/>
      <c r="I4057" s="11"/>
    </row>
    <row r="4058" customFormat="false" ht="28" hidden="false" customHeight="true" outlineLevel="0" collapsed="false">
      <c r="A4058" s="11" t="s">
        <v>8</v>
      </c>
      <c r="B4058" s="11" t="s">
        <v>8</v>
      </c>
      <c r="C4058" s="11" t="s">
        <v>8</v>
      </c>
      <c r="D4058" s="11" t="s">
        <v>8</v>
      </c>
      <c r="E4058" s="11" t="s">
        <v>101</v>
      </c>
      <c r="F4058" s="11" t="s">
        <v>101</v>
      </c>
      <c r="G4058" s="11" t="s">
        <v>101</v>
      </c>
      <c r="H4058" s="11"/>
      <c r="I4058" s="11"/>
    </row>
    <row r="4059" customFormat="false" ht="28" hidden="false" customHeight="true" outlineLevel="0" collapsed="false">
      <c r="A4059" s="11" t="s">
        <v>209</v>
      </c>
      <c r="B4059" s="11" t="s">
        <v>209</v>
      </c>
      <c r="C4059" s="11" t="s">
        <v>209</v>
      </c>
      <c r="D4059" s="11" t="s">
        <v>209</v>
      </c>
      <c r="E4059" s="11" t="s">
        <v>1524</v>
      </c>
      <c r="F4059" s="11" t="s">
        <v>1524</v>
      </c>
      <c r="G4059" s="11" t="s">
        <v>1524</v>
      </c>
      <c r="H4059" s="11"/>
      <c r="I4059" s="11"/>
    </row>
    <row r="4060" customFormat="false" ht="28" hidden="false" customHeight="true" outlineLevel="0" collapsed="false">
      <c r="A4060" s="11" t="s">
        <v>211</v>
      </c>
      <c r="B4060" s="11" t="s">
        <v>211</v>
      </c>
      <c r="C4060" s="11" t="s">
        <v>211</v>
      </c>
      <c r="D4060" s="11" t="s">
        <v>211</v>
      </c>
      <c r="E4060" s="11" t="n">
        <v>61</v>
      </c>
      <c r="F4060" s="11" t="n">
        <v>61</v>
      </c>
      <c r="G4060" s="11" t="n">
        <v>61</v>
      </c>
      <c r="H4060" s="11"/>
      <c r="I4060" s="11"/>
    </row>
    <row r="4061" customFormat="false" ht="28" hidden="false" customHeight="true" outlineLevel="0" collapsed="false">
      <c r="A4061" s="11" t="s">
        <v>8</v>
      </c>
      <c r="B4061" s="11" t="s">
        <v>8</v>
      </c>
      <c r="C4061" s="11" t="s">
        <v>8</v>
      </c>
      <c r="D4061" s="11" t="s">
        <v>8</v>
      </c>
      <c r="E4061" s="11" t="s">
        <v>101</v>
      </c>
      <c r="F4061" s="11" t="s">
        <v>101</v>
      </c>
      <c r="G4061" s="11" t="s">
        <v>101</v>
      </c>
      <c r="H4061" s="11"/>
      <c r="I4061" s="11"/>
    </row>
    <row r="4062" customFormat="false" ht="28" hidden="false" customHeight="true" outlineLevel="0" collapsed="false">
      <c r="A4062" s="11" t="s">
        <v>1525</v>
      </c>
      <c r="B4062" s="11" t="s">
        <v>1525</v>
      </c>
      <c r="C4062" s="11" t="s">
        <v>1525</v>
      </c>
      <c r="D4062" s="11" t="s">
        <v>1525</v>
      </c>
      <c r="E4062" s="11" t="n">
        <v>150</v>
      </c>
      <c r="F4062" s="11" t="n">
        <v>150</v>
      </c>
      <c r="G4062" s="11" t="n">
        <v>150</v>
      </c>
      <c r="H4062" s="11"/>
      <c r="I4062" s="11"/>
    </row>
    <row r="4063" customFormat="false" ht="28" hidden="false" customHeight="true" outlineLevel="0" collapsed="false">
      <c r="A4063" s="11" t="s">
        <v>1526</v>
      </c>
      <c r="B4063" s="11" t="s">
        <v>1526</v>
      </c>
      <c r="C4063" s="11" t="s">
        <v>1526</v>
      </c>
      <c r="D4063" s="11" t="s">
        <v>1526</v>
      </c>
      <c r="E4063" s="11" t="n">
        <v>80</v>
      </c>
      <c r="F4063" s="11" t="n">
        <v>80</v>
      </c>
      <c r="G4063" s="11" t="n">
        <v>80</v>
      </c>
      <c r="H4063" s="11"/>
      <c r="I4063" s="11"/>
    </row>
    <row r="4064" customFormat="false" ht="28" hidden="false" customHeight="true" outlineLevel="0" collapsed="false">
      <c r="A4064" s="11" t="s">
        <v>213</v>
      </c>
      <c r="B4064" s="11" t="s">
        <v>213</v>
      </c>
      <c r="C4064" s="11" t="s">
        <v>213</v>
      </c>
      <c r="D4064" s="11" t="s">
        <v>213</v>
      </c>
      <c r="E4064" s="11" t="n">
        <v>5.75</v>
      </c>
      <c r="F4064" s="11" t="n">
        <v>5.75</v>
      </c>
      <c r="G4064" s="11" t="n">
        <v>5.75</v>
      </c>
      <c r="H4064" s="11"/>
      <c r="I4064" s="11"/>
    </row>
    <row r="4065" customFormat="false" ht="28" hidden="false" customHeight="true" outlineLevel="0" collapsed="false">
      <c r="A4065" s="11" t="s">
        <v>214</v>
      </c>
      <c r="B4065" s="11" t="s">
        <v>214</v>
      </c>
      <c r="C4065" s="11" t="s">
        <v>214</v>
      </c>
      <c r="D4065" s="11" t="s">
        <v>214</v>
      </c>
      <c r="E4065" s="11" t="s">
        <v>1527</v>
      </c>
      <c r="F4065" s="11" t="s">
        <v>1527</v>
      </c>
      <c r="G4065" s="11" t="s">
        <v>1527</v>
      </c>
      <c r="H4065" s="11"/>
      <c r="I4065" s="11"/>
    </row>
    <row r="4066" customFormat="false" ht="28" hidden="false" customHeight="true" outlineLevel="0" collapsed="false">
      <c r="A4066" s="11" t="s">
        <v>217</v>
      </c>
      <c r="B4066" s="11" t="s">
        <v>217</v>
      </c>
      <c r="C4066" s="11" t="s">
        <v>217</v>
      </c>
      <c r="D4066" s="11" t="s">
        <v>217</v>
      </c>
      <c r="E4066" s="11" t="s">
        <v>1528</v>
      </c>
      <c r="F4066" s="11" t="s">
        <v>1528</v>
      </c>
      <c r="G4066" s="11" t="s">
        <v>1528</v>
      </c>
      <c r="H4066" s="11"/>
      <c r="I4066" s="11"/>
    </row>
    <row r="4067" customFormat="false" ht="28" hidden="false" customHeight="true" outlineLevel="0" collapsed="false">
      <c r="A4067" s="11" t="s">
        <v>219</v>
      </c>
      <c r="B4067" s="11" t="s">
        <v>219</v>
      </c>
      <c r="C4067" s="11" t="s">
        <v>219</v>
      </c>
      <c r="D4067" s="11" t="s">
        <v>219</v>
      </c>
      <c r="E4067" s="11" t="s">
        <v>1529</v>
      </c>
      <c r="F4067" s="11" t="s">
        <v>1529</v>
      </c>
      <c r="G4067" s="11" t="s">
        <v>1529</v>
      </c>
      <c r="H4067" s="11"/>
      <c r="I4067" s="11"/>
    </row>
    <row r="4068" customFormat="false" ht="28" hidden="false" customHeight="true" outlineLevel="0" collapsed="false">
      <c r="A4068" s="11" t="s">
        <v>1530</v>
      </c>
      <c r="B4068" s="11" t="s">
        <v>1530</v>
      </c>
      <c r="C4068" s="11" t="s">
        <v>1530</v>
      </c>
      <c r="D4068" s="11" t="s">
        <v>1530</v>
      </c>
      <c r="E4068" s="11" t="n">
        <v>52</v>
      </c>
      <c r="F4068" s="11" t="n">
        <v>52</v>
      </c>
      <c r="G4068" s="11" t="n">
        <v>52</v>
      </c>
      <c r="H4068" s="11"/>
      <c r="I4068" s="11"/>
    </row>
    <row r="4069" customFormat="false" ht="28" hidden="false" customHeight="true" outlineLevel="0" collapsed="false">
      <c r="A4069" s="11" t="s">
        <v>221</v>
      </c>
      <c r="B4069" s="11" t="s">
        <v>221</v>
      </c>
      <c r="C4069" s="11" t="s">
        <v>221</v>
      </c>
      <c r="D4069" s="11" t="s">
        <v>221</v>
      </c>
      <c r="E4069" s="11" t="s">
        <v>1524</v>
      </c>
      <c r="F4069" s="11" t="s">
        <v>1524</v>
      </c>
      <c r="G4069" s="11" t="s">
        <v>1524</v>
      </c>
      <c r="H4069" s="11"/>
      <c r="I4069" s="11"/>
    </row>
    <row r="4070" customFormat="false" ht="28" hidden="false" customHeight="true" outlineLevel="0" collapsed="false">
      <c r="A4070" s="11" t="s">
        <v>222</v>
      </c>
      <c r="B4070" s="11" t="s">
        <v>222</v>
      </c>
      <c r="C4070" s="11" t="s">
        <v>222</v>
      </c>
      <c r="D4070" s="11" t="s">
        <v>222</v>
      </c>
      <c r="E4070" s="11" t="n">
        <v>61</v>
      </c>
      <c r="F4070" s="11" t="n">
        <v>61</v>
      </c>
      <c r="G4070" s="11" t="n">
        <v>61</v>
      </c>
      <c r="H4070" s="11"/>
      <c r="I4070" s="11"/>
    </row>
    <row r="4071" customFormat="false" ht="28" hidden="false" customHeight="true" outlineLevel="0" collapsed="false">
      <c r="A4071" s="11" t="s">
        <v>245</v>
      </c>
      <c r="B4071" s="11" t="s">
        <v>245</v>
      </c>
      <c r="C4071" s="11" t="s">
        <v>245</v>
      </c>
      <c r="D4071" s="11" t="s">
        <v>245</v>
      </c>
      <c r="E4071" s="11" t="s">
        <v>1531</v>
      </c>
      <c r="F4071" s="11" t="s">
        <v>1531</v>
      </c>
      <c r="G4071" s="11" t="s">
        <v>1531</v>
      </c>
      <c r="H4071" s="11"/>
      <c r="I4071" s="11"/>
    </row>
    <row r="4072" customFormat="false" ht="28" hidden="false" customHeight="true" outlineLevel="0" collapsed="false">
      <c r="A4072" s="11" t="s">
        <v>1532</v>
      </c>
      <c r="B4072" s="11" t="s">
        <v>1532</v>
      </c>
      <c r="C4072" s="11" t="s">
        <v>1532</v>
      </c>
      <c r="D4072" s="11" t="s">
        <v>1532</v>
      </c>
      <c r="E4072" s="11" t="s">
        <v>1533</v>
      </c>
      <c r="F4072" s="11" t="s">
        <v>1533</v>
      </c>
      <c r="G4072" s="11" t="s">
        <v>1533</v>
      </c>
      <c r="H4072" s="11"/>
      <c r="I4072" s="11"/>
    </row>
    <row r="4073" customFormat="false" ht="28" hidden="false" customHeight="true" outlineLevel="0" collapsed="false">
      <c r="A4073" s="11" t="s">
        <v>1534</v>
      </c>
      <c r="B4073" s="11" t="s">
        <v>1534</v>
      </c>
      <c r="C4073" s="11" t="s">
        <v>1534</v>
      </c>
      <c r="D4073" s="11" t="s">
        <v>1534</v>
      </c>
      <c r="E4073" s="11" t="s">
        <v>1535</v>
      </c>
      <c r="F4073" s="11" t="s">
        <v>1535</v>
      </c>
      <c r="G4073" s="11" t="s">
        <v>1535</v>
      </c>
      <c r="H4073" s="11"/>
      <c r="I4073" s="11"/>
    </row>
    <row r="4074" customFormat="false" ht="28" hidden="false" customHeight="true" outlineLevel="0" collapsed="false">
      <c r="A4074" s="11" t="s">
        <v>1407</v>
      </c>
      <c r="B4074" s="11" t="s">
        <v>1407</v>
      </c>
      <c r="C4074" s="11" t="s">
        <v>1407</v>
      </c>
      <c r="D4074" s="11" t="s">
        <v>1407</v>
      </c>
      <c r="E4074" s="11" t="s">
        <v>1536</v>
      </c>
      <c r="F4074" s="11" t="s">
        <v>1536</v>
      </c>
      <c r="G4074" s="11" t="s">
        <v>1536</v>
      </c>
      <c r="H4074" s="11"/>
      <c r="I4074" s="11"/>
    </row>
    <row r="4075" customFormat="false" ht="28" hidden="false" customHeight="true" outlineLevel="0" collapsed="false">
      <c r="A4075" s="11" t="s">
        <v>249</v>
      </c>
      <c r="B4075" s="11" t="s">
        <v>249</v>
      </c>
      <c r="C4075" s="11" t="s">
        <v>249</v>
      </c>
      <c r="D4075" s="11" t="s">
        <v>249</v>
      </c>
      <c r="E4075" s="11" t="n">
        <v>72</v>
      </c>
      <c r="F4075" s="11" t="n">
        <v>72</v>
      </c>
      <c r="G4075" s="11" t="n">
        <v>72</v>
      </c>
      <c r="H4075" s="11"/>
      <c r="I4075" s="11"/>
    </row>
    <row r="4076" customFormat="false" ht="27" hidden="false" customHeight="true" outlineLevel="0" collapsed="false">
      <c r="A4076" s="1"/>
      <c r="B4076" s="1"/>
      <c r="C4076" s="1"/>
      <c r="D4076" s="1"/>
      <c r="E4076" s="1"/>
      <c r="F4076" s="1"/>
      <c r="G4076" s="1"/>
      <c r="H4076" s="1"/>
      <c r="I4076" s="1"/>
    </row>
    <row r="4077" customFormat="false" ht="31" hidden="false" customHeight="true" outlineLevel="0" collapsed="false">
      <c r="A4077" s="10" t="s">
        <v>250</v>
      </c>
      <c r="B4077" s="10" t="s">
        <v>250</v>
      </c>
      <c r="C4077" s="10" t="s">
        <v>250</v>
      </c>
      <c r="D4077" s="10" t="s">
        <v>250</v>
      </c>
      <c r="E4077" s="10" t="s">
        <v>250</v>
      </c>
      <c r="F4077" s="10" t="s">
        <v>250</v>
      </c>
      <c r="G4077" s="10" t="s">
        <v>250</v>
      </c>
      <c r="H4077" s="10" t="s">
        <v>250</v>
      </c>
      <c r="I4077" s="3" t="str">
        <f aca="false">HYPERLINK("#'Главная'!A58","На главную")</f>
        <v>На главную</v>
      </c>
    </row>
    <row r="4078" customFormat="false" ht="34" hidden="false" customHeight="true" outlineLevel="0" collapsed="false">
      <c r="A4078" s="12" t="s">
        <v>251</v>
      </c>
      <c r="B4078" s="12" t="s">
        <v>251</v>
      </c>
      <c r="C4078" s="12" t="s">
        <v>251</v>
      </c>
      <c r="D4078" s="12" t="s">
        <v>252</v>
      </c>
      <c r="E4078" s="12" t="s">
        <v>252</v>
      </c>
      <c r="F4078" s="12" t="s">
        <v>252</v>
      </c>
      <c r="G4078" s="12" t="s">
        <v>253</v>
      </c>
      <c r="H4078" s="12" t="s">
        <v>254</v>
      </c>
      <c r="I4078" s="12" t="s">
        <v>254</v>
      </c>
    </row>
    <row r="4079" customFormat="false" ht="53" hidden="false" customHeight="true" outlineLevel="0" collapsed="false">
      <c r="A4079" s="1" t="s">
        <v>1537</v>
      </c>
      <c r="B4079" s="1" t="s">
        <v>1537</v>
      </c>
      <c r="C4079" s="1" t="s">
        <v>1537</v>
      </c>
      <c r="D4079" s="1" t="s">
        <v>258</v>
      </c>
      <c r="E4079" s="1" t="s">
        <v>258</v>
      </c>
      <c r="F4079" s="1" t="s">
        <v>258</v>
      </c>
      <c r="G4079" s="1" t="n">
        <v>3.7</v>
      </c>
      <c r="H4079" s="1" t="s">
        <v>1522</v>
      </c>
      <c r="I4079" s="1" t="s">
        <v>1522</v>
      </c>
    </row>
    <row r="4080" customFormat="false" ht="53" hidden="false" customHeight="true" outlineLevel="0" collapsed="false">
      <c r="A4080" s="1" t="s">
        <v>1537</v>
      </c>
      <c r="B4080" s="1" t="s">
        <v>1537</v>
      </c>
      <c r="C4080" s="1" t="s">
        <v>1537</v>
      </c>
      <c r="D4080" s="1" t="s">
        <v>256</v>
      </c>
      <c r="E4080" s="1" t="s">
        <v>256</v>
      </c>
      <c r="F4080" s="1" t="s">
        <v>256</v>
      </c>
      <c r="G4080" s="1" t="n">
        <v>0.93</v>
      </c>
      <c r="H4080" s="1" t="s">
        <v>1522</v>
      </c>
      <c r="I4080" s="1" t="s">
        <v>1522</v>
      </c>
    </row>
    <row r="4081" customFormat="false" ht="53" hidden="false" customHeight="true" outlineLevel="0" collapsed="false">
      <c r="A4081" s="1" t="s">
        <v>1537</v>
      </c>
      <c r="B4081" s="1" t="s">
        <v>1537</v>
      </c>
      <c r="C4081" s="1" t="s">
        <v>1537</v>
      </c>
      <c r="D4081" s="1" t="s">
        <v>260</v>
      </c>
      <c r="E4081" s="1" t="s">
        <v>260</v>
      </c>
      <c r="F4081" s="1" t="s">
        <v>260</v>
      </c>
      <c r="G4081" s="1" t="n">
        <v>4</v>
      </c>
      <c r="H4081" s="1" t="s">
        <v>1522</v>
      </c>
      <c r="I4081" s="1" t="s">
        <v>1522</v>
      </c>
    </row>
    <row r="4082" customFormat="false" ht="27" hidden="false" customHeight="true" outlineLevel="0" collapsed="false">
      <c r="A4082" s="1"/>
      <c r="B4082" s="1"/>
      <c r="C4082" s="1"/>
      <c r="D4082" s="1"/>
      <c r="E4082" s="1"/>
      <c r="F4082" s="1"/>
      <c r="G4082" s="1"/>
      <c r="H4082" s="1"/>
      <c r="I4082" s="1"/>
    </row>
    <row r="4083" customFormat="false" ht="31" hidden="false" customHeight="true" outlineLevel="0" collapsed="false">
      <c r="A4083" s="10" t="s">
        <v>304</v>
      </c>
      <c r="B4083" s="10" t="s">
        <v>304</v>
      </c>
      <c r="C4083" s="10" t="s">
        <v>304</v>
      </c>
      <c r="D4083" s="10" t="s">
        <v>304</v>
      </c>
      <c r="E4083" s="10" t="s">
        <v>304</v>
      </c>
      <c r="F4083" s="10" t="s">
        <v>304</v>
      </c>
      <c r="G4083" s="10" t="s">
        <v>304</v>
      </c>
      <c r="H4083" s="10" t="s">
        <v>304</v>
      </c>
      <c r="I4083" s="1"/>
    </row>
    <row r="4084" customFormat="false" ht="28" hidden="false" customHeight="true" outlineLevel="0" collapsed="false">
      <c r="A4084" s="4" t="s">
        <v>305</v>
      </c>
      <c r="B4084" s="4" t="s">
        <v>305</v>
      </c>
      <c r="C4084" s="4" t="s">
        <v>305</v>
      </c>
      <c r="D4084" s="4" t="s">
        <v>305</v>
      </c>
      <c r="E4084" s="4" t="s">
        <v>305</v>
      </c>
      <c r="F4084" s="4" t="s">
        <v>305</v>
      </c>
      <c r="G4084" s="4" t="s">
        <v>305</v>
      </c>
      <c r="H4084" s="4" t="s">
        <v>305</v>
      </c>
      <c r="I4084" s="4" t="s">
        <v>305</v>
      </c>
    </row>
    <row r="4085" customFormat="false" ht="27" hidden="false" customHeight="true" outlineLevel="0" collapsed="false">
      <c r="A4085" s="1"/>
      <c r="B4085" s="1"/>
      <c r="C4085" s="1"/>
      <c r="D4085" s="1"/>
      <c r="E4085" s="1"/>
      <c r="F4085" s="1"/>
      <c r="G4085" s="1"/>
      <c r="H4085" s="1"/>
      <c r="I4085" s="1"/>
    </row>
    <row r="4086" customFormat="false" ht="27" hidden="false" customHeight="true" outlineLevel="0" collapsed="false">
      <c r="A4086" s="1"/>
      <c r="B4086" s="1"/>
      <c r="C4086" s="1"/>
      <c r="D4086" s="1"/>
      <c r="E4086" s="1"/>
      <c r="F4086" s="1"/>
      <c r="G4086" s="1"/>
      <c r="H4086" s="1"/>
      <c r="I4086" s="1"/>
    </row>
    <row r="4087" customFormat="false" ht="27" hidden="false" customHeight="true" outlineLevel="0" collapsed="false">
      <c r="A4087" s="1"/>
      <c r="B4087" s="1"/>
      <c r="C4087" s="1"/>
      <c r="D4087" s="1"/>
      <c r="E4087" s="1"/>
      <c r="F4087" s="1"/>
      <c r="G4087" s="1"/>
      <c r="H4087" s="1"/>
      <c r="I4087" s="1"/>
    </row>
    <row r="4088" customFormat="false" ht="35" hidden="false" customHeight="true" outlineLevel="0" collapsed="false">
      <c r="A4088" s="2" t="s">
        <v>1538</v>
      </c>
      <c r="B4088" s="2" t="s">
        <v>1538</v>
      </c>
      <c r="C4088" s="2" t="s">
        <v>1538</v>
      </c>
      <c r="D4088" s="2" t="s">
        <v>1538</v>
      </c>
      <c r="E4088" s="2" t="s">
        <v>1538</v>
      </c>
      <c r="F4088" s="2" t="s">
        <v>1538</v>
      </c>
      <c r="G4088" s="2" t="s">
        <v>1538</v>
      </c>
      <c r="H4088" s="2" t="s">
        <v>1538</v>
      </c>
      <c r="I4088" s="3" t="str">
        <f aca="false">HYPERLINK("#'Главная'!A59","На главную")</f>
        <v>На главную</v>
      </c>
    </row>
    <row r="4089" customFormat="false" ht="28" hidden="false" customHeight="true" outlineLevel="0" collapsed="false">
      <c r="A4089" s="4" t="s">
        <v>1522</v>
      </c>
      <c r="B4089" s="4" t="s">
        <v>1522</v>
      </c>
      <c r="C4089" s="4" t="s">
        <v>1522</v>
      </c>
      <c r="D4089" s="4" t="s">
        <v>1522</v>
      </c>
      <c r="E4089" s="4" t="s">
        <v>1522</v>
      </c>
      <c r="F4089" s="4" t="s">
        <v>1522</v>
      </c>
      <c r="G4089" s="4" t="s">
        <v>1522</v>
      </c>
      <c r="H4089" s="4" t="s">
        <v>1522</v>
      </c>
      <c r="I4089" s="4" t="s">
        <v>1522</v>
      </c>
    </row>
    <row r="4090" customFormat="false" ht="27" hidden="false" customHeight="true" outlineLevel="0" collapsed="false">
      <c r="A4090" s="3" t="str">
        <f aca="false">HYPERLINK("#'Главная'!A59","Список моделей")</f>
        <v>Список моделей</v>
      </c>
      <c r="B4090" s="1"/>
      <c r="C4090" s="3" t="str">
        <f aca="false">HYPERLINK("#'Данные моделей'!A4091","Характеристики")</f>
        <v>Характеристики</v>
      </c>
      <c r="D4090" s="1"/>
      <c r="E4090" s="1"/>
      <c r="F4090" s="3" t="str">
        <f aca="false">HYPERLINK("#'Данные моделей'!A4112","Рабочие точки")</f>
        <v>Рабочие точки</v>
      </c>
      <c r="G4090" s="1"/>
      <c r="H4090" s="3" t="str">
        <f aca="false">HYPERLINK("#'Данные моделей'!A4118","Карты")</f>
        <v>Карты</v>
      </c>
      <c r="I4090" s="1"/>
    </row>
    <row r="4091" customFormat="false" ht="31" hidden="false" customHeight="true" outlineLevel="0" collapsed="false">
      <c r="A4091" s="10" t="s">
        <v>9</v>
      </c>
      <c r="B4091" s="10" t="s">
        <v>9</v>
      </c>
      <c r="C4091" s="10" t="s">
        <v>9</v>
      </c>
      <c r="D4091" s="10" t="s">
        <v>9</v>
      </c>
      <c r="E4091" s="10" t="s">
        <v>9</v>
      </c>
      <c r="F4091" s="10" t="s">
        <v>9</v>
      </c>
      <c r="G4091" s="10" t="s">
        <v>9</v>
      </c>
      <c r="H4091" s="10" t="s">
        <v>9</v>
      </c>
      <c r="I4091" s="1"/>
    </row>
    <row r="4092" customFormat="false" ht="28" hidden="false" customHeight="true" outlineLevel="0" collapsed="false">
      <c r="A4092" s="11" t="s">
        <v>207</v>
      </c>
      <c r="B4092" s="11" t="s">
        <v>207</v>
      </c>
      <c r="C4092" s="11" t="s">
        <v>207</v>
      </c>
      <c r="D4092" s="11" t="s">
        <v>207</v>
      </c>
      <c r="E4092" s="11" t="s">
        <v>1523</v>
      </c>
      <c r="F4092" s="11" t="s">
        <v>1523</v>
      </c>
      <c r="G4092" s="11" t="s">
        <v>1523</v>
      </c>
      <c r="H4092" s="11"/>
      <c r="I4092" s="11"/>
    </row>
    <row r="4093" customFormat="false" ht="28" hidden="false" customHeight="true" outlineLevel="0" collapsed="false">
      <c r="A4093" s="11" t="s">
        <v>8</v>
      </c>
      <c r="B4093" s="11" t="s">
        <v>8</v>
      </c>
      <c r="C4093" s="11" t="s">
        <v>8</v>
      </c>
      <c r="D4093" s="11" t="s">
        <v>8</v>
      </c>
      <c r="E4093" s="11" t="s">
        <v>101</v>
      </c>
      <c r="F4093" s="11" t="s">
        <v>101</v>
      </c>
      <c r="G4093" s="11" t="s">
        <v>101</v>
      </c>
      <c r="H4093" s="11"/>
      <c r="I4093" s="11"/>
    </row>
    <row r="4094" customFormat="false" ht="28" hidden="false" customHeight="true" outlineLevel="0" collapsed="false">
      <c r="A4094" s="11" t="s">
        <v>209</v>
      </c>
      <c r="B4094" s="11" t="s">
        <v>209</v>
      </c>
      <c r="C4094" s="11" t="s">
        <v>209</v>
      </c>
      <c r="D4094" s="11" t="s">
        <v>209</v>
      </c>
      <c r="E4094" s="11" t="s">
        <v>1539</v>
      </c>
      <c r="F4094" s="11" t="s">
        <v>1539</v>
      </c>
      <c r="G4094" s="11" t="s">
        <v>1539</v>
      </c>
      <c r="H4094" s="11"/>
      <c r="I4094" s="11"/>
    </row>
    <row r="4095" customFormat="false" ht="28" hidden="false" customHeight="true" outlineLevel="0" collapsed="false">
      <c r="A4095" s="11" t="s">
        <v>211</v>
      </c>
      <c r="B4095" s="11" t="s">
        <v>211</v>
      </c>
      <c r="C4095" s="11" t="s">
        <v>211</v>
      </c>
      <c r="D4095" s="11" t="s">
        <v>211</v>
      </c>
      <c r="E4095" s="11" t="n">
        <v>66</v>
      </c>
      <c r="F4095" s="11" t="n">
        <v>66</v>
      </c>
      <c r="G4095" s="11" t="n">
        <v>66</v>
      </c>
      <c r="H4095" s="11"/>
      <c r="I4095" s="11"/>
    </row>
    <row r="4096" customFormat="false" ht="28" hidden="false" customHeight="true" outlineLevel="0" collapsed="false">
      <c r="A4096" s="11" t="s">
        <v>8</v>
      </c>
      <c r="B4096" s="11" t="s">
        <v>8</v>
      </c>
      <c r="C4096" s="11" t="s">
        <v>8</v>
      </c>
      <c r="D4096" s="11" t="s">
        <v>8</v>
      </c>
      <c r="E4096" s="11" t="s">
        <v>101</v>
      </c>
      <c r="F4096" s="11" t="s">
        <v>101</v>
      </c>
      <c r="G4096" s="11" t="s">
        <v>101</v>
      </c>
      <c r="H4096" s="11"/>
      <c r="I4096" s="11"/>
    </row>
    <row r="4097" customFormat="false" ht="28" hidden="false" customHeight="true" outlineLevel="0" collapsed="false">
      <c r="A4097" s="11" t="s">
        <v>1525</v>
      </c>
      <c r="B4097" s="11" t="s">
        <v>1525</v>
      </c>
      <c r="C4097" s="11" t="s">
        <v>1525</v>
      </c>
      <c r="D4097" s="11" t="s">
        <v>1525</v>
      </c>
      <c r="E4097" s="11" t="n">
        <v>200</v>
      </c>
      <c r="F4097" s="11" t="n">
        <v>200</v>
      </c>
      <c r="G4097" s="11" t="n">
        <v>200</v>
      </c>
      <c r="H4097" s="11"/>
      <c r="I4097" s="11"/>
    </row>
    <row r="4098" customFormat="false" ht="28" hidden="false" customHeight="true" outlineLevel="0" collapsed="false">
      <c r="A4098" s="11" t="s">
        <v>1526</v>
      </c>
      <c r="B4098" s="11" t="s">
        <v>1526</v>
      </c>
      <c r="C4098" s="11" t="s">
        <v>1526</v>
      </c>
      <c r="D4098" s="11" t="s">
        <v>1526</v>
      </c>
      <c r="E4098" s="11" t="n">
        <v>80</v>
      </c>
      <c r="F4098" s="11" t="n">
        <v>80</v>
      </c>
      <c r="G4098" s="11" t="n">
        <v>80</v>
      </c>
      <c r="H4098" s="11"/>
      <c r="I4098" s="11"/>
    </row>
    <row r="4099" customFormat="false" ht="28" hidden="false" customHeight="true" outlineLevel="0" collapsed="false">
      <c r="A4099" s="11" t="s">
        <v>213</v>
      </c>
      <c r="B4099" s="11" t="s">
        <v>213</v>
      </c>
      <c r="C4099" s="11" t="s">
        <v>213</v>
      </c>
      <c r="D4099" s="11" t="s">
        <v>213</v>
      </c>
      <c r="E4099" s="11" t="n">
        <v>5.75</v>
      </c>
      <c r="F4099" s="11" t="n">
        <v>5.75</v>
      </c>
      <c r="G4099" s="11" t="n">
        <v>5.75</v>
      </c>
      <c r="H4099" s="11"/>
      <c r="I4099" s="11"/>
    </row>
    <row r="4100" customFormat="false" ht="28" hidden="false" customHeight="true" outlineLevel="0" collapsed="false">
      <c r="A4100" s="11" t="s">
        <v>214</v>
      </c>
      <c r="B4100" s="11" t="s">
        <v>214</v>
      </c>
      <c r="C4100" s="11" t="s">
        <v>214</v>
      </c>
      <c r="D4100" s="11" t="s">
        <v>214</v>
      </c>
      <c r="E4100" s="11" t="s">
        <v>1527</v>
      </c>
      <c r="F4100" s="11" t="s">
        <v>1527</v>
      </c>
      <c r="G4100" s="11" t="s">
        <v>1527</v>
      </c>
      <c r="H4100" s="11"/>
      <c r="I4100" s="11"/>
    </row>
    <row r="4101" customFormat="false" ht="28" hidden="false" customHeight="true" outlineLevel="0" collapsed="false">
      <c r="A4101" s="11" t="s">
        <v>217</v>
      </c>
      <c r="B4101" s="11" t="s">
        <v>217</v>
      </c>
      <c r="C4101" s="11" t="s">
        <v>217</v>
      </c>
      <c r="D4101" s="11" t="s">
        <v>217</v>
      </c>
      <c r="E4101" s="11" t="s">
        <v>1528</v>
      </c>
      <c r="F4101" s="11" t="s">
        <v>1528</v>
      </c>
      <c r="G4101" s="11" t="s">
        <v>1528</v>
      </c>
      <c r="H4101" s="11"/>
      <c r="I4101" s="11"/>
    </row>
    <row r="4102" customFormat="false" ht="28" hidden="false" customHeight="true" outlineLevel="0" collapsed="false">
      <c r="A4102" s="11" t="s">
        <v>219</v>
      </c>
      <c r="B4102" s="11" t="s">
        <v>219</v>
      </c>
      <c r="C4102" s="11" t="s">
        <v>219</v>
      </c>
      <c r="D4102" s="11" t="s">
        <v>219</v>
      </c>
      <c r="E4102" s="11" t="s">
        <v>1529</v>
      </c>
      <c r="F4102" s="11" t="s">
        <v>1529</v>
      </c>
      <c r="G4102" s="11" t="s">
        <v>1529</v>
      </c>
      <c r="H4102" s="11"/>
      <c r="I4102" s="11"/>
    </row>
    <row r="4103" customFormat="false" ht="28" hidden="false" customHeight="true" outlineLevel="0" collapsed="false">
      <c r="A4103" s="11" t="s">
        <v>1530</v>
      </c>
      <c r="B4103" s="11" t="s">
        <v>1530</v>
      </c>
      <c r="C4103" s="11" t="s">
        <v>1530</v>
      </c>
      <c r="D4103" s="11" t="s">
        <v>1530</v>
      </c>
      <c r="E4103" s="11" t="n">
        <v>52</v>
      </c>
      <c r="F4103" s="11" t="n">
        <v>52</v>
      </c>
      <c r="G4103" s="11" t="n">
        <v>52</v>
      </c>
      <c r="H4103" s="11"/>
      <c r="I4103" s="11"/>
    </row>
    <row r="4104" customFormat="false" ht="28" hidden="false" customHeight="true" outlineLevel="0" collapsed="false">
      <c r="A4104" s="11" t="s">
        <v>221</v>
      </c>
      <c r="B4104" s="11" t="s">
        <v>221</v>
      </c>
      <c r="C4104" s="11" t="s">
        <v>221</v>
      </c>
      <c r="D4104" s="11" t="s">
        <v>221</v>
      </c>
      <c r="E4104" s="11" t="s">
        <v>1539</v>
      </c>
      <c r="F4104" s="11" t="s">
        <v>1539</v>
      </c>
      <c r="G4104" s="11" t="s">
        <v>1539</v>
      </c>
      <c r="H4104" s="11"/>
      <c r="I4104" s="11"/>
    </row>
    <row r="4105" customFormat="false" ht="28" hidden="false" customHeight="true" outlineLevel="0" collapsed="false">
      <c r="A4105" s="11" t="s">
        <v>222</v>
      </c>
      <c r="B4105" s="11" t="s">
        <v>222</v>
      </c>
      <c r="C4105" s="11" t="s">
        <v>222</v>
      </c>
      <c r="D4105" s="11" t="s">
        <v>222</v>
      </c>
      <c r="E4105" s="11" t="n">
        <v>66</v>
      </c>
      <c r="F4105" s="11" t="n">
        <v>66</v>
      </c>
      <c r="G4105" s="11" t="n">
        <v>66</v>
      </c>
      <c r="H4105" s="11"/>
      <c r="I4105" s="11"/>
    </row>
    <row r="4106" customFormat="false" ht="28" hidden="false" customHeight="true" outlineLevel="0" collapsed="false">
      <c r="A4106" s="11" t="s">
        <v>245</v>
      </c>
      <c r="B4106" s="11" t="s">
        <v>245</v>
      </c>
      <c r="C4106" s="11" t="s">
        <v>245</v>
      </c>
      <c r="D4106" s="11" t="s">
        <v>245</v>
      </c>
      <c r="E4106" s="11" t="s">
        <v>1531</v>
      </c>
      <c r="F4106" s="11" t="s">
        <v>1531</v>
      </c>
      <c r="G4106" s="11" t="s">
        <v>1531</v>
      </c>
      <c r="H4106" s="11"/>
      <c r="I4106" s="11"/>
    </row>
    <row r="4107" customFormat="false" ht="28" hidden="false" customHeight="true" outlineLevel="0" collapsed="false">
      <c r="A4107" s="11" t="s">
        <v>1532</v>
      </c>
      <c r="B4107" s="11" t="s">
        <v>1532</v>
      </c>
      <c r="C4107" s="11" t="s">
        <v>1532</v>
      </c>
      <c r="D4107" s="11" t="s">
        <v>1532</v>
      </c>
      <c r="E4107" s="11" t="s">
        <v>1533</v>
      </c>
      <c r="F4107" s="11" t="s">
        <v>1533</v>
      </c>
      <c r="G4107" s="11" t="s">
        <v>1533</v>
      </c>
      <c r="H4107" s="11"/>
      <c r="I4107" s="11"/>
    </row>
    <row r="4108" customFormat="false" ht="28" hidden="false" customHeight="true" outlineLevel="0" collapsed="false">
      <c r="A4108" s="11" t="s">
        <v>1534</v>
      </c>
      <c r="B4108" s="11" t="s">
        <v>1534</v>
      </c>
      <c r="C4108" s="11" t="s">
        <v>1534</v>
      </c>
      <c r="D4108" s="11" t="s">
        <v>1534</v>
      </c>
      <c r="E4108" s="11" t="s">
        <v>1535</v>
      </c>
      <c r="F4108" s="11" t="s">
        <v>1535</v>
      </c>
      <c r="G4108" s="11" t="s">
        <v>1535</v>
      </c>
      <c r="H4108" s="11"/>
      <c r="I4108" s="11"/>
    </row>
    <row r="4109" customFormat="false" ht="28" hidden="false" customHeight="true" outlineLevel="0" collapsed="false">
      <c r="A4109" s="11" t="s">
        <v>1407</v>
      </c>
      <c r="B4109" s="11" t="s">
        <v>1407</v>
      </c>
      <c r="C4109" s="11" t="s">
        <v>1407</v>
      </c>
      <c r="D4109" s="11" t="s">
        <v>1407</v>
      </c>
      <c r="E4109" s="11" t="s">
        <v>1540</v>
      </c>
      <c r="F4109" s="11" t="s">
        <v>1540</v>
      </c>
      <c r="G4109" s="11" t="s">
        <v>1540</v>
      </c>
      <c r="H4109" s="11"/>
      <c r="I4109" s="11"/>
    </row>
    <row r="4110" customFormat="false" ht="28" hidden="false" customHeight="true" outlineLevel="0" collapsed="false">
      <c r="A4110" s="11" t="s">
        <v>249</v>
      </c>
      <c r="B4110" s="11" t="s">
        <v>249</v>
      </c>
      <c r="C4110" s="11" t="s">
        <v>249</v>
      </c>
      <c r="D4110" s="11" t="s">
        <v>249</v>
      </c>
      <c r="E4110" s="11" t="n">
        <v>78</v>
      </c>
      <c r="F4110" s="11" t="n">
        <v>78</v>
      </c>
      <c r="G4110" s="11" t="n">
        <v>78</v>
      </c>
      <c r="H4110" s="11"/>
      <c r="I4110" s="11"/>
    </row>
    <row r="4111" customFormat="false" ht="27" hidden="false" customHeight="true" outlineLevel="0" collapsed="false">
      <c r="A4111" s="1"/>
      <c r="B4111" s="1"/>
      <c r="C4111" s="1"/>
      <c r="D4111" s="1"/>
      <c r="E4111" s="1"/>
      <c r="F4111" s="1"/>
      <c r="G4111" s="1"/>
      <c r="H4111" s="1"/>
      <c r="I4111" s="1"/>
    </row>
    <row r="4112" customFormat="false" ht="31" hidden="false" customHeight="true" outlineLevel="0" collapsed="false">
      <c r="A4112" s="10" t="s">
        <v>250</v>
      </c>
      <c r="B4112" s="10" t="s">
        <v>250</v>
      </c>
      <c r="C4112" s="10" t="s">
        <v>250</v>
      </c>
      <c r="D4112" s="10" t="s">
        <v>250</v>
      </c>
      <c r="E4112" s="10" t="s">
        <v>250</v>
      </c>
      <c r="F4112" s="10" t="s">
        <v>250</v>
      </c>
      <c r="G4112" s="10" t="s">
        <v>250</v>
      </c>
      <c r="H4112" s="10" t="s">
        <v>250</v>
      </c>
      <c r="I4112" s="3" t="str">
        <f aca="false">HYPERLINK("#'Главная'!A59","На главную")</f>
        <v>На главную</v>
      </c>
    </row>
    <row r="4113" customFormat="false" ht="34" hidden="false" customHeight="true" outlineLevel="0" collapsed="false">
      <c r="A4113" s="12" t="s">
        <v>251</v>
      </c>
      <c r="B4113" s="12" t="s">
        <v>251</v>
      </c>
      <c r="C4113" s="12" t="s">
        <v>251</v>
      </c>
      <c r="D4113" s="12" t="s">
        <v>252</v>
      </c>
      <c r="E4113" s="12" t="s">
        <v>252</v>
      </c>
      <c r="F4113" s="12" t="s">
        <v>252</v>
      </c>
      <c r="G4113" s="12" t="s">
        <v>253</v>
      </c>
      <c r="H4113" s="12" t="s">
        <v>254</v>
      </c>
      <c r="I4113" s="12" t="s">
        <v>254</v>
      </c>
    </row>
    <row r="4114" customFormat="false" ht="53" hidden="false" customHeight="true" outlineLevel="0" collapsed="false">
      <c r="A4114" s="1" t="s">
        <v>1537</v>
      </c>
      <c r="B4114" s="1" t="s">
        <v>1537</v>
      </c>
      <c r="C4114" s="1" t="s">
        <v>1537</v>
      </c>
      <c r="D4114" s="1" t="s">
        <v>258</v>
      </c>
      <c r="E4114" s="1" t="s">
        <v>258</v>
      </c>
      <c r="F4114" s="1" t="s">
        <v>258</v>
      </c>
      <c r="G4114" s="1" t="n">
        <v>3.7</v>
      </c>
      <c r="H4114" s="1" t="s">
        <v>1522</v>
      </c>
      <c r="I4114" s="1" t="s">
        <v>1522</v>
      </c>
    </row>
    <row r="4115" customFormat="false" ht="53" hidden="false" customHeight="true" outlineLevel="0" collapsed="false">
      <c r="A4115" s="1" t="s">
        <v>1537</v>
      </c>
      <c r="B4115" s="1" t="s">
        <v>1537</v>
      </c>
      <c r="C4115" s="1" t="s">
        <v>1537</v>
      </c>
      <c r="D4115" s="1" t="s">
        <v>256</v>
      </c>
      <c r="E4115" s="1" t="s">
        <v>256</v>
      </c>
      <c r="F4115" s="1" t="s">
        <v>256</v>
      </c>
      <c r="G4115" s="1" t="n">
        <v>0.93</v>
      </c>
      <c r="H4115" s="1" t="s">
        <v>1522</v>
      </c>
      <c r="I4115" s="1" t="s">
        <v>1522</v>
      </c>
    </row>
    <row r="4116" customFormat="false" ht="53" hidden="false" customHeight="true" outlineLevel="0" collapsed="false">
      <c r="A4116" s="1" t="s">
        <v>1537</v>
      </c>
      <c r="B4116" s="1" t="s">
        <v>1537</v>
      </c>
      <c r="C4116" s="1" t="s">
        <v>1537</v>
      </c>
      <c r="D4116" s="1" t="s">
        <v>260</v>
      </c>
      <c r="E4116" s="1" t="s">
        <v>260</v>
      </c>
      <c r="F4116" s="1" t="s">
        <v>260</v>
      </c>
      <c r="G4116" s="1" t="n">
        <v>4</v>
      </c>
      <c r="H4116" s="1" t="s">
        <v>1522</v>
      </c>
      <c r="I4116" s="1" t="s">
        <v>1522</v>
      </c>
    </row>
    <row r="4117" customFormat="false" ht="27" hidden="false" customHeight="true" outlineLevel="0" collapsed="false">
      <c r="A4117" s="1"/>
      <c r="B4117" s="1"/>
      <c r="C4117" s="1"/>
      <c r="D4117" s="1"/>
      <c r="E4117" s="1"/>
      <c r="F4117" s="1"/>
      <c r="G4117" s="1"/>
      <c r="H4117" s="1"/>
      <c r="I4117" s="1"/>
    </row>
    <row r="4118" customFormat="false" ht="31" hidden="false" customHeight="true" outlineLevel="0" collapsed="false">
      <c r="A4118" s="10" t="s">
        <v>304</v>
      </c>
      <c r="B4118" s="10" t="s">
        <v>304</v>
      </c>
      <c r="C4118" s="10" t="s">
        <v>304</v>
      </c>
      <c r="D4118" s="10" t="s">
        <v>304</v>
      </c>
      <c r="E4118" s="10" t="s">
        <v>304</v>
      </c>
      <c r="F4118" s="10" t="s">
        <v>304</v>
      </c>
      <c r="G4118" s="10" t="s">
        <v>304</v>
      </c>
      <c r="H4118" s="10" t="s">
        <v>304</v>
      </c>
      <c r="I4118" s="1"/>
    </row>
    <row r="4119" customFormat="false" ht="28" hidden="false" customHeight="true" outlineLevel="0" collapsed="false">
      <c r="A4119" s="4" t="s">
        <v>305</v>
      </c>
      <c r="B4119" s="4" t="s">
        <v>305</v>
      </c>
      <c r="C4119" s="4" t="s">
        <v>305</v>
      </c>
      <c r="D4119" s="4" t="s">
        <v>305</v>
      </c>
      <c r="E4119" s="4" t="s">
        <v>305</v>
      </c>
      <c r="F4119" s="4" t="s">
        <v>305</v>
      </c>
      <c r="G4119" s="4" t="s">
        <v>305</v>
      </c>
      <c r="H4119" s="4" t="s">
        <v>305</v>
      </c>
      <c r="I4119" s="4" t="s">
        <v>305</v>
      </c>
    </row>
    <row r="4120" customFormat="false" ht="27" hidden="false" customHeight="true" outlineLevel="0" collapsed="false">
      <c r="A4120" s="1"/>
      <c r="B4120" s="1"/>
      <c r="C4120" s="1"/>
      <c r="D4120" s="1"/>
      <c r="E4120" s="1"/>
      <c r="F4120" s="1"/>
      <c r="G4120" s="1"/>
      <c r="H4120" s="1"/>
      <c r="I4120" s="1"/>
    </row>
    <row r="4121" customFormat="false" ht="27" hidden="false" customHeight="true" outlineLevel="0" collapsed="false">
      <c r="A4121" s="1"/>
      <c r="B4121" s="1"/>
      <c r="C4121" s="1"/>
      <c r="D4121" s="1"/>
      <c r="E4121" s="1"/>
      <c r="F4121" s="1"/>
      <c r="G4121" s="1"/>
      <c r="H4121" s="1"/>
      <c r="I4121" s="1"/>
    </row>
    <row r="4122" customFormat="false" ht="27" hidden="false" customHeight="true" outlineLevel="0" collapsed="false">
      <c r="A4122" s="1"/>
      <c r="B4122" s="1"/>
      <c r="C4122" s="1"/>
      <c r="D4122" s="1"/>
      <c r="E4122" s="1"/>
      <c r="F4122" s="1"/>
      <c r="G4122" s="1"/>
      <c r="H4122" s="1"/>
      <c r="I4122" s="1"/>
    </row>
    <row r="4123" customFormat="false" ht="35" hidden="false" customHeight="true" outlineLevel="0" collapsed="false">
      <c r="A4123" s="2" t="s">
        <v>1541</v>
      </c>
      <c r="B4123" s="2" t="s">
        <v>1541</v>
      </c>
      <c r="C4123" s="2" t="s">
        <v>1541</v>
      </c>
      <c r="D4123" s="2" t="s">
        <v>1541</v>
      </c>
      <c r="E4123" s="2" t="s">
        <v>1541</v>
      </c>
      <c r="F4123" s="2" t="s">
        <v>1541</v>
      </c>
      <c r="G4123" s="2" t="s">
        <v>1541</v>
      </c>
      <c r="H4123" s="2" t="s">
        <v>1541</v>
      </c>
      <c r="I4123" s="3" t="str">
        <f aca="false">HYPERLINK("#'Главная'!A60","На главную")</f>
        <v>На главную</v>
      </c>
    </row>
    <row r="4124" customFormat="false" ht="28" hidden="false" customHeight="true" outlineLevel="0" collapsed="false">
      <c r="A4124" s="4" t="s">
        <v>1522</v>
      </c>
      <c r="B4124" s="4" t="s">
        <v>1522</v>
      </c>
      <c r="C4124" s="4" t="s">
        <v>1522</v>
      </c>
      <c r="D4124" s="4" t="s">
        <v>1522</v>
      </c>
      <c r="E4124" s="4" t="s">
        <v>1522</v>
      </c>
      <c r="F4124" s="4" t="s">
        <v>1522</v>
      </c>
      <c r="G4124" s="4" t="s">
        <v>1522</v>
      </c>
      <c r="H4124" s="4" t="s">
        <v>1522</v>
      </c>
      <c r="I4124" s="4" t="s">
        <v>1522</v>
      </c>
    </row>
    <row r="4125" customFormat="false" ht="27" hidden="false" customHeight="true" outlineLevel="0" collapsed="false">
      <c r="A4125" s="3" t="str">
        <f aca="false">HYPERLINK("#'Главная'!A60","Список моделей")</f>
        <v>Список моделей</v>
      </c>
      <c r="B4125" s="1"/>
      <c r="C4125" s="3" t="str">
        <f aca="false">HYPERLINK("#'Данные моделей'!A4126","Характеристики")</f>
        <v>Характеристики</v>
      </c>
      <c r="D4125" s="1"/>
      <c r="E4125" s="1"/>
      <c r="F4125" s="3" t="str">
        <f aca="false">HYPERLINK("#'Данные моделей'!A4147","Рабочие точки")</f>
        <v>Рабочие точки</v>
      </c>
      <c r="G4125" s="1"/>
      <c r="H4125" s="3" t="str">
        <f aca="false">HYPERLINK("#'Данные моделей'!A4153","Карты")</f>
        <v>Карты</v>
      </c>
      <c r="I4125" s="1"/>
    </row>
    <row r="4126" customFormat="false" ht="31" hidden="false" customHeight="true" outlineLevel="0" collapsed="false">
      <c r="A4126" s="10" t="s">
        <v>9</v>
      </c>
      <c r="B4126" s="10" t="s">
        <v>9</v>
      </c>
      <c r="C4126" s="10" t="s">
        <v>9</v>
      </c>
      <c r="D4126" s="10" t="s">
        <v>9</v>
      </c>
      <c r="E4126" s="10" t="s">
        <v>9</v>
      </c>
      <c r="F4126" s="10" t="s">
        <v>9</v>
      </c>
      <c r="G4126" s="10" t="s">
        <v>9</v>
      </c>
      <c r="H4126" s="10" t="s">
        <v>9</v>
      </c>
      <c r="I4126" s="1"/>
    </row>
    <row r="4127" customFormat="false" ht="28" hidden="false" customHeight="true" outlineLevel="0" collapsed="false">
      <c r="A4127" s="11" t="s">
        <v>207</v>
      </c>
      <c r="B4127" s="11" t="s">
        <v>207</v>
      </c>
      <c r="C4127" s="11" t="s">
        <v>207</v>
      </c>
      <c r="D4127" s="11" t="s">
        <v>207</v>
      </c>
      <c r="E4127" s="11" t="s">
        <v>1523</v>
      </c>
      <c r="F4127" s="11" t="s">
        <v>1523</v>
      </c>
      <c r="G4127" s="11" t="s">
        <v>1523</v>
      </c>
      <c r="H4127" s="11"/>
      <c r="I4127" s="11"/>
    </row>
    <row r="4128" customFormat="false" ht="28" hidden="false" customHeight="true" outlineLevel="0" collapsed="false">
      <c r="A4128" s="11" t="s">
        <v>8</v>
      </c>
      <c r="B4128" s="11" t="s">
        <v>8</v>
      </c>
      <c r="C4128" s="11" t="s">
        <v>8</v>
      </c>
      <c r="D4128" s="11" t="s">
        <v>8</v>
      </c>
      <c r="E4128" s="11" t="s">
        <v>101</v>
      </c>
      <c r="F4128" s="11" t="s">
        <v>101</v>
      </c>
      <c r="G4128" s="11" t="s">
        <v>101</v>
      </c>
      <c r="H4128" s="11"/>
      <c r="I4128" s="11"/>
    </row>
    <row r="4129" customFormat="false" ht="28" hidden="false" customHeight="true" outlineLevel="0" collapsed="false">
      <c r="A4129" s="11" t="s">
        <v>209</v>
      </c>
      <c r="B4129" s="11" t="s">
        <v>209</v>
      </c>
      <c r="C4129" s="11" t="s">
        <v>209</v>
      </c>
      <c r="D4129" s="11" t="s">
        <v>209</v>
      </c>
      <c r="E4129" s="11" t="s">
        <v>1542</v>
      </c>
      <c r="F4129" s="11" t="s">
        <v>1542</v>
      </c>
      <c r="G4129" s="11" t="s">
        <v>1542</v>
      </c>
      <c r="H4129" s="11"/>
      <c r="I4129" s="11"/>
    </row>
    <row r="4130" customFormat="false" ht="28" hidden="false" customHeight="true" outlineLevel="0" collapsed="false">
      <c r="A4130" s="11" t="s">
        <v>211</v>
      </c>
      <c r="B4130" s="11" t="s">
        <v>211</v>
      </c>
      <c r="C4130" s="11" t="s">
        <v>211</v>
      </c>
      <c r="D4130" s="11" t="s">
        <v>211</v>
      </c>
      <c r="E4130" s="11" t="n">
        <v>100</v>
      </c>
      <c r="F4130" s="11" t="n">
        <v>100</v>
      </c>
      <c r="G4130" s="11" t="n">
        <v>100</v>
      </c>
      <c r="H4130" s="11"/>
      <c r="I4130" s="11"/>
    </row>
    <row r="4131" customFormat="false" ht="28" hidden="false" customHeight="true" outlineLevel="0" collapsed="false">
      <c r="A4131" s="11" t="s">
        <v>8</v>
      </c>
      <c r="B4131" s="11" t="s">
        <v>8</v>
      </c>
      <c r="C4131" s="11" t="s">
        <v>8</v>
      </c>
      <c r="D4131" s="11" t="s">
        <v>8</v>
      </c>
      <c r="E4131" s="11" t="s">
        <v>101</v>
      </c>
      <c r="F4131" s="11" t="s">
        <v>101</v>
      </c>
      <c r="G4131" s="11" t="s">
        <v>101</v>
      </c>
      <c r="H4131" s="11"/>
      <c r="I4131" s="11"/>
    </row>
    <row r="4132" customFormat="false" ht="28" hidden="false" customHeight="true" outlineLevel="0" collapsed="false">
      <c r="A4132" s="11" t="s">
        <v>1525</v>
      </c>
      <c r="B4132" s="11" t="s">
        <v>1525</v>
      </c>
      <c r="C4132" s="11" t="s">
        <v>1525</v>
      </c>
      <c r="D4132" s="11" t="s">
        <v>1525</v>
      </c>
      <c r="E4132" s="11" t="n">
        <v>300</v>
      </c>
      <c r="F4132" s="11" t="n">
        <v>300</v>
      </c>
      <c r="G4132" s="11" t="n">
        <v>300</v>
      </c>
      <c r="H4132" s="11"/>
      <c r="I4132" s="11"/>
    </row>
    <row r="4133" customFormat="false" ht="28" hidden="false" customHeight="true" outlineLevel="0" collapsed="false">
      <c r="A4133" s="11" t="s">
        <v>1526</v>
      </c>
      <c r="B4133" s="11" t="s">
        <v>1526</v>
      </c>
      <c r="C4133" s="11" t="s">
        <v>1526</v>
      </c>
      <c r="D4133" s="11" t="s">
        <v>1526</v>
      </c>
      <c r="E4133" s="11" t="n">
        <v>80</v>
      </c>
      <c r="F4133" s="11" t="n">
        <v>80</v>
      </c>
      <c r="G4133" s="11" t="n">
        <v>80</v>
      </c>
      <c r="H4133" s="11"/>
      <c r="I4133" s="11"/>
    </row>
    <row r="4134" customFormat="false" ht="28" hidden="false" customHeight="true" outlineLevel="0" collapsed="false">
      <c r="A4134" s="11" t="s">
        <v>213</v>
      </c>
      <c r="B4134" s="11" t="s">
        <v>213</v>
      </c>
      <c r="C4134" s="11" t="s">
        <v>213</v>
      </c>
      <c r="D4134" s="11" t="s">
        <v>213</v>
      </c>
      <c r="E4134" s="11" t="n">
        <v>5.75</v>
      </c>
      <c r="F4134" s="11" t="n">
        <v>5.75</v>
      </c>
      <c r="G4134" s="11" t="n">
        <v>5.75</v>
      </c>
      <c r="H4134" s="11"/>
      <c r="I4134" s="11"/>
    </row>
    <row r="4135" customFormat="false" ht="28" hidden="false" customHeight="true" outlineLevel="0" collapsed="false">
      <c r="A4135" s="11" t="s">
        <v>214</v>
      </c>
      <c r="B4135" s="11" t="s">
        <v>214</v>
      </c>
      <c r="C4135" s="11" t="s">
        <v>214</v>
      </c>
      <c r="D4135" s="11" t="s">
        <v>214</v>
      </c>
      <c r="E4135" s="11" t="s">
        <v>1527</v>
      </c>
      <c r="F4135" s="11" t="s">
        <v>1527</v>
      </c>
      <c r="G4135" s="11" t="s">
        <v>1527</v>
      </c>
      <c r="H4135" s="11"/>
      <c r="I4135" s="11"/>
    </row>
    <row r="4136" customFormat="false" ht="28" hidden="false" customHeight="true" outlineLevel="0" collapsed="false">
      <c r="A4136" s="11" t="s">
        <v>217</v>
      </c>
      <c r="B4136" s="11" t="s">
        <v>217</v>
      </c>
      <c r="C4136" s="11" t="s">
        <v>217</v>
      </c>
      <c r="D4136" s="11" t="s">
        <v>217</v>
      </c>
      <c r="E4136" s="11" t="s">
        <v>1528</v>
      </c>
      <c r="F4136" s="11" t="s">
        <v>1528</v>
      </c>
      <c r="G4136" s="11" t="s">
        <v>1528</v>
      </c>
      <c r="H4136" s="11"/>
      <c r="I4136" s="11"/>
    </row>
    <row r="4137" customFormat="false" ht="28" hidden="false" customHeight="true" outlineLevel="0" collapsed="false">
      <c r="A4137" s="11" t="s">
        <v>219</v>
      </c>
      <c r="B4137" s="11" t="s">
        <v>219</v>
      </c>
      <c r="C4137" s="11" t="s">
        <v>219</v>
      </c>
      <c r="D4137" s="11" t="s">
        <v>219</v>
      </c>
      <c r="E4137" s="11" t="s">
        <v>1529</v>
      </c>
      <c r="F4137" s="11" t="s">
        <v>1529</v>
      </c>
      <c r="G4137" s="11" t="s">
        <v>1529</v>
      </c>
      <c r="H4137" s="11"/>
      <c r="I4137" s="11"/>
    </row>
    <row r="4138" customFormat="false" ht="28" hidden="false" customHeight="true" outlineLevel="0" collapsed="false">
      <c r="A4138" s="11" t="s">
        <v>1530</v>
      </c>
      <c r="B4138" s="11" t="s">
        <v>1530</v>
      </c>
      <c r="C4138" s="11" t="s">
        <v>1530</v>
      </c>
      <c r="D4138" s="11" t="s">
        <v>1530</v>
      </c>
      <c r="E4138" s="11" t="n">
        <v>52</v>
      </c>
      <c r="F4138" s="11" t="n">
        <v>52</v>
      </c>
      <c r="G4138" s="11" t="n">
        <v>52</v>
      </c>
      <c r="H4138" s="11"/>
      <c r="I4138" s="11"/>
    </row>
    <row r="4139" customFormat="false" ht="28" hidden="false" customHeight="true" outlineLevel="0" collapsed="false">
      <c r="A4139" s="11" t="s">
        <v>221</v>
      </c>
      <c r="B4139" s="11" t="s">
        <v>221</v>
      </c>
      <c r="C4139" s="11" t="s">
        <v>221</v>
      </c>
      <c r="D4139" s="11" t="s">
        <v>221</v>
      </c>
      <c r="E4139" s="11" t="s">
        <v>1542</v>
      </c>
      <c r="F4139" s="11" t="s">
        <v>1542</v>
      </c>
      <c r="G4139" s="11" t="s">
        <v>1542</v>
      </c>
      <c r="H4139" s="11"/>
      <c r="I4139" s="11"/>
    </row>
    <row r="4140" customFormat="false" ht="28" hidden="false" customHeight="true" outlineLevel="0" collapsed="false">
      <c r="A4140" s="11" t="s">
        <v>222</v>
      </c>
      <c r="B4140" s="11" t="s">
        <v>222</v>
      </c>
      <c r="C4140" s="11" t="s">
        <v>222</v>
      </c>
      <c r="D4140" s="11" t="s">
        <v>222</v>
      </c>
      <c r="E4140" s="11" t="n">
        <v>100</v>
      </c>
      <c r="F4140" s="11" t="n">
        <v>100</v>
      </c>
      <c r="G4140" s="11" t="n">
        <v>100</v>
      </c>
      <c r="H4140" s="11"/>
      <c r="I4140" s="11"/>
    </row>
    <row r="4141" customFormat="false" ht="28" hidden="false" customHeight="true" outlineLevel="0" collapsed="false">
      <c r="A4141" s="11" t="s">
        <v>245</v>
      </c>
      <c r="B4141" s="11" t="s">
        <v>245</v>
      </c>
      <c r="C4141" s="11" t="s">
        <v>245</v>
      </c>
      <c r="D4141" s="11" t="s">
        <v>245</v>
      </c>
      <c r="E4141" s="11" t="s">
        <v>1531</v>
      </c>
      <c r="F4141" s="11" t="s">
        <v>1531</v>
      </c>
      <c r="G4141" s="11" t="s">
        <v>1531</v>
      </c>
      <c r="H4141" s="11"/>
      <c r="I4141" s="11"/>
    </row>
    <row r="4142" customFormat="false" ht="28" hidden="false" customHeight="true" outlineLevel="0" collapsed="false">
      <c r="A4142" s="11" t="s">
        <v>1532</v>
      </c>
      <c r="B4142" s="11" t="s">
        <v>1532</v>
      </c>
      <c r="C4142" s="11" t="s">
        <v>1532</v>
      </c>
      <c r="D4142" s="11" t="s">
        <v>1532</v>
      </c>
      <c r="E4142" s="11" t="s">
        <v>1533</v>
      </c>
      <c r="F4142" s="11" t="s">
        <v>1533</v>
      </c>
      <c r="G4142" s="11" t="s">
        <v>1533</v>
      </c>
      <c r="H4142" s="11"/>
      <c r="I4142" s="11"/>
    </row>
    <row r="4143" customFormat="false" ht="28" hidden="false" customHeight="true" outlineLevel="0" collapsed="false">
      <c r="A4143" s="11" t="s">
        <v>1534</v>
      </c>
      <c r="B4143" s="11" t="s">
        <v>1534</v>
      </c>
      <c r="C4143" s="11" t="s">
        <v>1534</v>
      </c>
      <c r="D4143" s="11" t="s">
        <v>1534</v>
      </c>
      <c r="E4143" s="11" t="s">
        <v>1535</v>
      </c>
      <c r="F4143" s="11" t="s">
        <v>1535</v>
      </c>
      <c r="G4143" s="11" t="s">
        <v>1535</v>
      </c>
      <c r="H4143" s="11"/>
      <c r="I4143" s="11"/>
    </row>
    <row r="4144" customFormat="false" ht="28" hidden="false" customHeight="true" outlineLevel="0" collapsed="false">
      <c r="A4144" s="11" t="s">
        <v>1407</v>
      </c>
      <c r="B4144" s="11" t="s">
        <v>1407</v>
      </c>
      <c r="C4144" s="11" t="s">
        <v>1407</v>
      </c>
      <c r="D4144" s="11" t="s">
        <v>1407</v>
      </c>
      <c r="E4144" s="11" t="s">
        <v>1543</v>
      </c>
      <c r="F4144" s="11" t="s">
        <v>1543</v>
      </c>
      <c r="G4144" s="11" t="s">
        <v>1543</v>
      </c>
      <c r="H4144" s="11"/>
      <c r="I4144" s="11"/>
    </row>
    <row r="4145" customFormat="false" ht="28" hidden="false" customHeight="true" outlineLevel="0" collapsed="false">
      <c r="A4145" s="11" t="s">
        <v>249</v>
      </c>
      <c r="B4145" s="11" t="s">
        <v>249</v>
      </c>
      <c r="C4145" s="11" t="s">
        <v>249</v>
      </c>
      <c r="D4145" s="11" t="s">
        <v>249</v>
      </c>
      <c r="E4145" s="11" t="n">
        <v>115</v>
      </c>
      <c r="F4145" s="11" t="n">
        <v>115</v>
      </c>
      <c r="G4145" s="11" t="n">
        <v>115</v>
      </c>
      <c r="H4145" s="11"/>
      <c r="I4145" s="11"/>
    </row>
    <row r="4146" customFormat="false" ht="27" hidden="false" customHeight="true" outlineLevel="0" collapsed="false">
      <c r="A4146" s="1"/>
      <c r="B4146" s="1"/>
      <c r="C4146" s="1"/>
      <c r="D4146" s="1"/>
      <c r="E4146" s="1"/>
      <c r="F4146" s="1"/>
      <c r="G4146" s="1"/>
      <c r="H4146" s="1"/>
      <c r="I4146" s="1"/>
    </row>
    <row r="4147" customFormat="false" ht="31" hidden="false" customHeight="true" outlineLevel="0" collapsed="false">
      <c r="A4147" s="10" t="s">
        <v>250</v>
      </c>
      <c r="B4147" s="10" t="s">
        <v>250</v>
      </c>
      <c r="C4147" s="10" t="s">
        <v>250</v>
      </c>
      <c r="D4147" s="10" t="s">
        <v>250</v>
      </c>
      <c r="E4147" s="10" t="s">
        <v>250</v>
      </c>
      <c r="F4147" s="10" t="s">
        <v>250</v>
      </c>
      <c r="G4147" s="10" t="s">
        <v>250</v>
      </c>
      <c r="H4147" s="10" t="s">
        <v>250</v>
      </c>
      <c r="I4147" s="3" t="str">
        <f aca="false">HYPERLINK("#'Главная'!A60","На главную")</f>
        <v>На главную</v>
      </c>
    </row>
    <row r="4148" customFormat="false" ht="34" hidden="false" customHeight="true" outlineLevel="0" collapsed="false">
      <c r="A4148" s="12" t="s">
        <v>251</v>
      </c>
      <c r="B4148" s="12" t="s">
        <v>251</v>
      </c>
      <c r="C4148" s="12" t="s">
        <v>251</v>
      </c>
      <c r="D4148" s="12" t="s">
        <v>252</v>
      </c>
      <c r="E4148" s="12" t="s">
        <v>252</v>
      </c>
      <c r="F4148" s="12" t="s">
        <v>252</v>
      </c>
      <c r="G4148" s="12" t="s">
        <v>253</v>
      </c>
      <c r="H4148" s="12" t="s">
        <v>254</v>
      </c>
      <c r="I4148" s="12" t="s">
        <v>254</v>
      </c>
    </row>
    <row r="4149" customFormat="false" ht="53" hidden="false" customHeight="true" outlineLevel="0" collapsed="false">
      <c r="A4149" s="1" t="s">
        <v>1537</v>
      </c>
      <c r="B4149" s="1" t="s">
        <v>1537</v>
      </c>
      <c r="C4149" s="1" t="s">
        <v>1537</v>
      </c>
      <c r="D4149" s="1" t="s">
        <v>258</v>
      </c>
      <c r="E4149" s="1" t="s">
        <v>258</v>
      </c>
      <c r="F4149" s="1" t="s">
        <v>258</v>
      </c>
      <c r="G4149" s="1" t="n">
        <v>3.7</v>
      </c>
      <c r="H4149" s="1" t="s">
        <v>1522</v>
      </c>
      <c r="I4149" s="1" t="s">
        <v>1522</v>
      </c>
    </row>
    <row r="4150" customFormat="false" ht="53" hidden="false" customHeight="true" outlineLevel="0" collapsed="false">
      <c r="A4150" s="1" t="s">
        <v>1537</v>
      </c>
      <c r="B4150" s="1" t="s">
        <v>1537</v>
      </c>
      <c r="C4150" s="1" t="s">
        <v>1537</v>
      </c>
      <c r="D4150" s="1" t="s">
        <v>256</v>
      </c>
      <c r="E4150" s="1" t="s">
        <v>256</v>
      </c>
      <c r="F4150" s="1" t="s">
        <v>256</v>
      </c>
      <c r="G4150" s="1" t="n">
        <v>0.93</v>
      </c>
      <c r="H4150" s="1" t="s">
        <v>1522</v>
      </c>
      <c r="I4150" s="1" t="s">
        <v>1522</v>
      </c>
    </row>
    <row r="4151" customFormat="false" ht="53" hidden="false" customHeight="true" outlineLevel="0" collapsed="false">
      <c r="A4151" s="1" t="s">
        <v>1537</v>
      </c>
      <c r="B4151" s="1" t="s">
        <v>1537</v>
      </c>
      <c r="C4151" s="1" t="s">
        <v>1537</v>
      </c>
      <c r="D4151" s="1" t="s">
        <v>260</v>
      </c>
      <c r="E4151" s="1" t="s">
        <v>260</v>
      </c>
      <c r="F4151" s="1" t="s">
        <v>260</v>
      </c>
      <c r="G4151" s="1" t="n">
        <v>4</v>
      </c>
      <c r="H4151" s="1" t="s">
        <v>1522</v>
      </c>
      <c r="I4151" s="1" t="s">
        <v>1522</v>
      </c>
    </row>
    <row r="4152" customFormat="false" ht="27" hidden="false" customHeight="true" outlineLevel="0" collapsed="false">
      <c r="A4152" s="1"/>
      <c r="B4152" s="1"/>
      <c r="C4152" s="1"/>
      <c r="D4152" s="1"/>
      <c r="E4152" s="1"/>
      <c r="F4152" s="1"/>
      <c r="G4152" s="1"/>
      <c r="H4152" s="1"/>
      <c r="I4152" s="1"/>
    </row>
    <row r="4153" customFormat="false" ht="31" hidden="false" customHeight="true" outlineLevel="0" collapsed="false">
      <c r="A4153" s="10" t="s">
        <v>304</v>
      </c>
      <c r="B4153" s="10" t="s">
        <v>304</v>
      </c>
      <c r="C4153" s="10" t="s">
        <v>304</v>
      </c>
      <c r="D4153" s="10" t="s">
        <v>304</v>
      </c>
      <c r="E4153" s="10" t="s">
        <v>304</v>
      </c>
      <c r="F4153" s="10" t="s">
        <v>304</v>
      </c>
      <c r="G4153" s="10" t="s">
        <v>304</v>
      </c>
      <c r="H4153" s="10" t="s">
        <v>304</v>
      </c>
      <c r="I4153" s="1"/>
    </row>
    <row r="4154" customFormat="false" ht="28" hidden="false" customHeight="true" outlineLevel="0" collapsed="false">
      <c r="A4154" s="4" t="s">
        <v>305</v>
      </c>
      <c r="B4154" s="4" t="s">
        <v>305</v>
      </c>
      <c r="C4154" s="4" t="s">
        <v>305</v>
      </c>
      <c r="D4154" s="4" t="s">
        <v>305</v>
      </c>
      <c r="E4154" s="4" t="s">
        <v>305</v>
      </c>
      <c r="F4154" s="4" t="s">
        <v>305</v>
      </c>
      <c r="G4154" s="4" t="s">
        <v>305</v>
      </c>
      <c r="H4154" s="4" t="s">
        <v>305</v>
      </c>
      <c r="I4154" s="4" t="s">
        <v>305</v>
      </c>
    </row>
    <row r="4155" customFormat="false" ht="27" hidden="false" customHeight="true" outlineLevel="0" collapsed="false">
      <c r="A4155" s="1"/>
      <c r="B4155" s="1"/>
      <c r="C4155" s="1"/>
      <c r="D4155" s="1"/>
      <c r="E4155" s="1"/>
      <c r="F4155" s="1"/>
      <c r="G4155" s="1"/>
      <c r="H4155" s="1"/>
      <c r="I4155" s="1"/>
    </row>
    <row r="4156" customFormat="false" ht="27" hidden="false" customHeight="true" outlineLevel="0" collapsed="false">
      <c r="A4156" s="1"/>
      <c r="B4156" s="1"/>
      <c r="C4156" s="1"/>
      <c r="D4156" s="1"/>
      <c r="E4156" s="1"/>
      <c r="F4156" s="1"/>
      <c r="G4156" s="1"/>
      <c r="H4156" s="1"/>
      <c r="I4156" s="1"/>
    </row>
    <row r="4157" customFormat="false" ht="27" hidden="false" customHeight="true" outlineLevel="0" collapsed="false">
      <c r="A4157" s="1"/>
      <c r="B4157" s="1"/>
      <c r="C4157" s="1"/>
      <c r="D4157" s="1"/>
      <c r="E4157" s="1"/>
      <c r="F4157" s="1"/>
      <c r="G4157" s="1"/>
      <c r="H4157" s="1"/>
      <c r="I4157" s="1"/>
    </row>
    <row r="4158" customFormat="false" ht="35" hidden="false" customHeight="true" outlineLevel="0" collapsed="false">
      <c r="A4158" s="2" t="s">
        <v>1544</v>
      </c>
      <c r="B4158" s="2" t="s">
        <v>1544</v>
      </c>
      <c r="C4158" s="2" t="s">
        <v>1544</v>
      </c>
      <c r="D4158" s="2" t="s">
        <v>1544</v>
      </c>
      <c r="E4158" s="2" t="s">
        <v>1544</v>
      </c>
      <c r="F4158" s="2" t="s">
        <v>1544</v>
      </c>
      <c r="G4158" s="2" t="s">
        <v>1544</v>
      </c>
      <c r="H4158" s="2" t="s">
        <v>1544</v>
      </c>
      <c r="I4158" s="3" t="str">
        <f aca="false">HYPERLINK("#'Главная'!A61","На главную")</f>
        <v>На главную</v>
      </c>
    </row>
    <row r="4159" customFormat="false" ht="28" hidden="false" customHeight="true" outlineLevel="0" collapsed="false">
      <c r="A4159" s="4" t="s">
        <v>1522</v>
      </c>
      <c r="B4159" s="4" t="s">
        <v>1522</v>
      </c>
      <c r="C4159" s="4" t="s">
        <v>1522</v>
      </c>
      <c r="D4159" s="4" t="s">
        <v>1522</v>
      </c>
      <c r="E4159" s="4" t="s">
        <v>1522</v>
      </c>
      <c r="F4159" s="4" t="s">
        <v>1522</v>
      </c>
      <c r="G4159" s="4" t="s">
        <v>1522</v>
      </c>
      <c r="H4159" s="4" t="s">
        <v>1522</v>
      </c>
      <c r="I4159" s="4" t="s">
        <v>1522</v>
      </c>
    </row>
    <row r="4160" customFormat="false" ht="27" hidden="false" customHeight="true" outlineLevel="0" collapsed="false">
      <c r="A4160" s="3" t="str">
        <f aca="false">HYPERLINK("#'Главная'!A61","Список моделей")</f>
        <v>Список моделей</v>
      </c>
      <c r="B4160" s="1"/>
      <c r="C4160" s="3" t="str">
        <f aca="false">HYPERLINK("#'Данные моделей'!A4161","Характеристики")</f>
        <v>Характеристики</v>
      </c>
      <c r="D4160" s="1"/>
      <c r="E4160" s="1"/>
      <c r="F4160" s="3" t="str">
        <f aca="false">HYPERLINK("#'Данные моделей'!A4182","Рабочие точки")</f>
        <v>Рабочие точки</v>
      </c>
      <c r="G4160" s="1"/>
      <c r="H4160" s="3" t="str">
        <f aca="false">HYPERLINK("#'Данные моделей'!A4188","Карты")</f>
        <v>Карты</v>
      </c>
      <c r="I4160" s="1"/>
    </row>
    <row r="4161" customFormat="false" ht="31" hidden="false" customHeight="true" outlineLevel="0" collapsed="false">
      <c r="A4161" s="10" t="s">
        <v>9</v>
      </c>
      <c r="B4161" s="10" t="s">
        <v>9</v>
      </c>
      <c r="C4161" s="10" t="s">
        <v>9</v>
      </c>
      <c r="D4161" s="10" t="s">
        <v>9</v>
      </c>
      <c r="E4161" s="10" t="s">
        <v>9</v>
      </c>
      <c r="F4161" s="10" t="s">
        <v>9</v>
      </c>
      <c r="G4161" s="10" t="s">
        <v>9</v>
      </c>
      <c r="H4161" s="10" t="s">
        <v>9</v>
      </c>
      <c r="I4161" s="1"/>
    </row>
    <row r="4162" customFormat="false" ht="28" hidden="false" customHeight="true" outlineLevel="0" collapsed="false">
      <c r="A4162" s="11" t="s">
        <v>207</v>
      </c>
      <c r="B4162" s="11" t="s">
        <v>207</v>
      </c>
      <c r="C4162" s="11" t="s">
        <v>207</v>
      </c>
      <c r="D4162" s="11" t="s">
        <v>207</v>
      </c>
      <c r="E4162" s="11" t="s">
        <v>1523</v>
      </c>
      <c r="F4162" s="11" t="s">
        <v>1523</v>
      </c>
      <c r="G4162" s="11" t="s">
        <v>1523</v>
      </c>
      <c r="H4162" s="11"/>
      <c r="I4162" s="11"/>
    </row>
    <row r="4163" customFormat="false" ht="28" hidden="false" customHeight="true" outlineLevel="0" collapsed="false">
      <c r="A4163" s="11" t="s">
        <v>8</v>
      </c>
      <c r="B4163" s="11" t="s">
        <v>8</v>
      </c>
      <c r="C4163" s="11" t="s">
        <v>8</v>
      </c>
      <c r="D4163" s="11" t="s">
        <v>8</v>
      </c>
      <c r="E4163" s="11" t="s">
        <v>101</v>
      </c>
      <c r="F4163" s="11" t="s">
        <v>101</v>
      </c>
      <c r="G4163" s="11" t="s">
        <v>101</v>
      </c>
      <c r="H4163" s="11"/>
      <c r="I4163" s="11"/>
    </row>
    <row r="4164" customFormat="false" ht="28" hidden="false" customHeight="true" outlineLevel="0" collapsed="false">
      <c r="A4164" s="11" t="s">
        <v>209</v>
      </c>
      <c r="B4164" s="11" t="s">
        <v>209</v>
      </c>
      <c r="C4164" s="11" t="s">
        <v>209</v>
      </c>
      <c r="D4164" s="11" t="s">
        <v>209</v>
      </c>
      <c r="E4164" s="11" t="s">
        <v>1545</v>
      </c>
      <c r="F4164" s="11" t="s">
        <v>1545</v>
      </c>
      <c r="G4164" s="11" t="s">
        <v>1545</v>
      </c>
      <c r="H4164" s="11"/>
      <c r="I4164" s="11"/>
    </row>
    <row r="4165" customFormat="false" ht="28" hidden="false" customHeight="true" outlineLevel="0" collapsed="false">
      <c r="A4165" s="11" t="s">
        <v>211</v>
      </c>
      <c r="B4165" s="11" t="s">
        <v>211</v>
      </c>
      <c r="C4165" s="11" t="s">
        <v>211</v>
      </c>
      <c r="D4165" s="11" t="s">
        <v>211</v>
      </c>
      <c r="E4165" s="11" t="n">
        <v>235</v>
      </c>
      <c r="F4165" s="11" t="n">
        <v>235</v>
      </c>
      <c r="G4165" s="11" t="n">
        <v>235</v>
      </c>
      <c r="H4165" s="11"/>
      <c r="I4165" s="11"/>
    </row>
    <row r="4166" customFormat="false" ht="28" hidden="false" customHeight="true" outlineLevel="0" collapsed="false">
      <c r="A4166" s="11" t="s">
        <v>8</v>
      </c>
      <c r="B4166" s="11" t="s">
        <v>8</v>
      </c>
      <c r="C4166" s="11" t="s">
        <v>8</v>
      </c>
      <c r="D4166" s="11" t="s">
        <v>8</v>
      </c>
      <c r="E4166" s="11" t="s">
        <v>101</v>
      </c>
      <c r="F4166" s="11" t="s">
        <v>101</v>
      </c>
      <c r="G4166" s="11" t="s">
        <v>101</v>
      </c>
      <c r="H4166" s="11"/>
      <c r="I4166" s="11"/>
    </row>
    <row r="4167" customFormat="false" ht="28" hidden="false" customHeight="true" outlineLevel="0" collapsed="false">
      <c r="A4167" s="11" t="s">
        <v>1525</v>
      </c>
      <c r="B4167" s="11" t="s">
        <v>1525</v>
      </c>
      <c r="C4167" s="11" t="s">
        <v>1525</v>
      </c>
      <c r="D4167" s="11" t="s">
        <v>1525</v>
      </c>
      <c r="E4167" s="11" t="n">
        <v>400</v>
      </c>
      <c r="F4167" s="11" t="n">
        <v>400</v>
      </c>
      <c r="G4167" s="11" t="n">
        <v>400</v>
      </c>
      <c r="H4167" s="11"/>
      <c r="I4167" s="11"/>
    </row>
    <row r="4168" customFormat="false" ht="28" hidden="false" customHeight="true" outlineLevel="0" collapsed="false">
      <c r="A4168" s="11" t="s">
        <v>1526</v>
      </c>
      <c r="B4168" s="11" t="s">
        <v>1526</v>
      </c>
      <c r="C4168" s="11" t="s">
        <v>1526</v>
      </c>
      <c r="D4168" s="11" t="s">
        <v>1526</v>
      </c>
      <c r="E4168" s="11" t="n">
        <v>161</v>
      </c>
      <c r="F4168" s="11" t="n">
        <v>161</v>
      </c>
      <c r="G4168" s="11" t="n">
        <v>161</v>
      </c>
      <c r="H4168" s="11"/>
      <c r="I4168" s="11"/>
    </row>
    <row r="4169" customFormat="false" ht="28" hidden="false" customHeight="true" outlineLevel="0" collapsed="false">
      <c r="A4169" s="11" t="s">
        <v>213</v>
      </c>
      <c r="B4169" s="11" t="s">
        <v>213</v>
      </c>
      <c r="C4169" s="11" t="s">
        <v>213</v>
      </c>
      <c r="D4169" s="11" t="s">
        <v>213</v>
      </c>
      <c r="E4169" s="11" t="n">
        <v>13</v>
      </c>
      <c r="F4169" s="11" t="n">
        <v>13</v>
      </c>
      <c r="G4169" s="11" t="n">
        <v>13</v>
      </c>
      <c r="H4169" s="11"/>
      <c r="I4169" s="11"/>
    </row>
    <row r="4170" customFormat="false" ht="28" hidden="false" customHeight="true" outlineLevel="0" collapsed="false">
      <c r="A4170" s="11" t="s">
        <v>214</v>
      </c>
      <c r="B4170" s="11" t="s">
        <v>214</v>
      </c>
      <c r="C4170" s="11" t="s">
        <v>214</v>
      </c>
      <c r="D4170" s="11" t="s">
        <v>214</v>
      </c>
      <c r="E4170" s="11" t="s">
        <v>1527</v>
      </c>
      <c r="F4170" s="11" t="s">
        <v>1527</v>
      </c>
      <c r="G4170" s="11" t="s">
        <v>1527</v>
      </c>
      <c r="H4170" s="11"/>
      <c r="I4170" s="11"/>
    </row>
    <row r="4171" customFormat="false" ht="28" hidden="false" customHeight="true" outlineLevel="0" collapsed="false">
      <c r="A4171" s="11" t="s">
        <v>217</v>
      </c>
      <c r="B4171" s="11" t="s">
        <v>217</v>
      </c>
      <c r="C4171" s="11" t="s">
        <v>217</v>
      </c>
      <c r="D4171" s="11" t="s">
        <v>217</v>
      </c>
      <c r="E4171" s="11" t="s">
        <v>1528</v>
      </c>
      <c r="F4171" s="11" t="s">
        <v>1528</v>
      </c>
      <c r="G4171" s="11" t="s">
        <v>1528</v>
      </c>
      <c r="H4171" s="11"/>
      <c r="I4171" s="11"/>
    </row>
    <row r="4172" customFormat="false" ht="28" hidden="false" customHeight="true" outlineLevel="0" collapsed="false">
      <c r="A4172" s="11" t="s">
        <v>219</v>
      </c>
      <c r="B4172" s="11" t="s">
        <v>219</v>
      </c>
      <c r="C4172" s="11" t="s">
        <v>219</v>
      </c>
      <c r="D4172" s="11" t="s">
        <v>219</v>
      </c>
      <c r="E4172" s="11" t="s">
        <v>1529</v>
      </c>
      <c r="F4172" s="11" t="s">
        <v>1529</v>
      </c>
      <c r="G4172" s="11" t="s">
        <v>1529</v>
      </c>
      <c r="H4172" s="11"/>
      <c r="I4172" s="11"/>
    </row>
    <row r="4173" customFormat="false" ht="28" hidden="false" customHeight="true" outlineLevel="0" collapsed="false">
      <c r="A4173" s="11" t="s">
        <v>1530</v>
      </c>
      <c r="B4173" s="11" t="s">
        <v>1530</v>
      </c>
      <c r="C4173" s="11" t="s">
        <v>1530</v>
      </c>
      <c r="D4173" s="11" t="s">
        <v>1530</v>
      </c>
      <c r="E4173" s="11" t="n">
        <v>54</v>
      </c>
      <c r="F4173" s="11" t="n">
        <v>54</v>
      </c>
      <c r="G4173" s="11" t="n">
        <v>54</v>
      </c>
      <c r="H4173" s="11"/>
      <c r="I4173" s="11"/>
    </row>
    <row r="4174" customFormat="false" ht="28" hidden="false" customHeight="true" outlineLevel="0" collapsed="false">
      <c r="A4174" s="11" t="s">
        <v>221</v>
      </c>
      <c r="B4174" s="11" t="s">
        <v>221</v>
      </c>
      <c r="C4174" s="11" t="s">
        <v>221</v>
      </c>
      <c r="D4174" s="11" t="s">
        <v>221</v>
      </c>
      <c r="E4174" s="11" t="s">
        <v>1545</v>
      </c>
      <c r="F4174" s="11" t="s">
        <v>1545</v>
      </c>
      <c r="G4174" s="11" t="s">
        <v>1545</v>
      </c>
      <c r="H4174" s="11"/>
      <c r="I4174" s="11"/>
    </row>
    <row r="4175" customFormat="false" ht="28" hidden="false" customHeight="true" outlineLevel="0" collapsed="false">
      <c r="A4175" s="11" t="s">
        <v>222</v>
      </c>
      <c r="B4175" s="11" t="s">
        <v>222</v>
      </c>
      <c r="C4175" s="11" t="s">
        <v>222</v>
      </c>
      <c r="D4175" s="11" t="s">
        <v>222</v>
      </c>
      <c r="E4175" s="11" t="n">
        <v>235</v>
      </c>
      <c r="F4175" s="11" t="n">
        <v>235</v>
      </c>
      <c r="G4175" s="11" t="n">
        <v>235</v>
      </c>
      <c r="H4175" s="11"/>
      <c r="I4175" s="11"/>
    </row>
    <row r="4176" customFormat="false" ht="28" hidden="false" customHeight="true" outlineLevel="0" collapsed="false">
      <c r="A4176" s="11" t="s">
        <v>245</v>
      </c>
      <c r="B4176" s="11" t="s">
        <v>245</v>
      </c>
      <c r="C4176" s="11" t="s">
        <v>245</v>
      </c>
      <c r="D4176" s="11" t="s">
        <v>245</v>
      </c>
      <c r="E4176" s="11" t="s">
        <v>1531</v>
      </c>
      <c r="F4176" s="11" t="s">
        <v>1531</v>
      </c>
      <c r="G4176" s="11" t="s">
        <v>1531</v>
      </c>
      <c r="H4176" s="11"/>
      <c r="I4176" s="11"/>
    </row>
    <row r="4177" customFormat="false" ht="28" hidden="false" customHeight="true" outlineLevel="0" collapsed="false">
      <c r="A4177" s="11" t="s">
        <v>1532</v>
      </c>
      <c r="B4177" s="11" t="s">
        <v>1532</v>
      </c>
      <c r="C4177" s="11" t="s">
        <v>1532</v>
      </c>
      <c r="D4177" s="11" t="s">
        <v>1532</v>
      </c>
      <c r="E4177" s="11" t="s">
        <v>1533</v>
      </c>
      <c r="F4177" s="11" t="s">
        <v>1533</v>
      </c>
      <c r="G4177" s="11" t="s">
        <v>1533</v>
      </c>
      <c r="H4177" s="11"/>
      <c r="I4177" s="11"/>
    </row>
    <row r="4178" customFormat="false" ht="28" hidden="false" customHeight="true" outlineLevel="0" collapsed="false">
      <c r="A4178" s="11" t="s">
        <v>1534</v>
      </c>
      <c r="B4178" s="11" t="s">
        <v>1534</v>
      </c>
      <c r="C4178" s="11" t="s">
        <v>1534</v>
      </c>
      <c r="D4178" s="11" t="s">
        <v>1534</v>
      </c>
      <c r="E4178" s="11" t="s">
        <v>1535</v>
      </c>
      <c r="F4178" s="11" t="s">
        <v>1535</v>
      </c>
      <c r="G4178" s="11" t="s">
        <v>1535</v>
      </c>
      <c r="H4178" s="11"/>
      <c r="I4178" s="11"/>
    </row>
    <row r="4179" customFormat="false" ht="28" hidden="false" customHeight="true" outlineLevel="0" collapsed="false">
      <c r="A4179" s="11" t="s">
        <v>1407</v>
      </c>
      <c r="B4179" s="11" t="s">
        <v>1407</v>
      </c>
      <c r="C4179" s="11" t="s">
        <v>1407</v>
      </c>
      <c r="D4179" s="11" t="s">
        <v>1407</v>
      </c>
      <c r="E4179" s="11" t="s">
        <v>1546</v>
      </c>
      <c r="F4179" s="11" t="s">
        <v>1546</v>
      </c>
      <c r="G4179" s="11" t="s">
        <v>1546</v>
      </c>
      <c r="H4179" s="11"/>
      <c r="I4179" s="11"/>
    </row>
    <row r="4180" customFormat="false" ht="28" hidden="false" customHeight="true" outlineLevel="0" collapsed="false">
      <c r="A4180" s="11" t="s">
        <v>249</v>
      </c>
      <c r="B4180" s="11" t="s">
        <v>249</v>
      </c>
      <c r="C4180" s="11" t="s">
        <v>249</v>
      </c>
      <c r="D4180" s="11" t="s">
        <v>249</v>
      </c>
      <c r="E4180" s="11" t="n">
        <v>255</v>
      </c>
      <c r="F4180" s="11" t="n">
        <v>255</v>
      </c>
      <c r="G4180" s="11" t="n">
        <v>255</v>
      </c>
      <c r="H4180" s="11"/>
      <c r="I4180" s="11"/>
    </row>
    <row r="4181" customFormat="false" ht="27" hidden="false" customHeight="true" outlineLevel="0" collapsed="false">
      <c r="A4181" s="1"/>
      <c r="B4181" s="1"/>
      <c r="C4181" s="1"/>
      <c r="D4181" s="1"/>
      <c r="E4181" s="1"/>
      <c r="F4181" s="1"/>
      <c r="G4181" s="1"/>
      <c r="H4181" s="1"/>
      <c r="I4181" s="1"/>
    </row>
    <row r="4182" customFormat="false" ht="31" hidden="false" customHeight="true" outlineLevel="0" collapsed="false">
      <c r="A4182" s="10" t="s">
        <v>250</v>
      </c>
      <c r="B4182" s="10" t="s">
        <v>250</v>
      </c>
      <c r="C4182" s="10" t="s">
        <v>250</v>
      </c>
      <c r="D4182" s="10" t="s">
        <v>250</v>
      </c>
      <c r="E4182" s="10" t="s">
        <v>250</v>
      </c>
      <c r="F4182" s="10" t="s">
        <v>250</v>
      </c>
      <c r="G4182" s="10" t="s">
        <v>250</v>
      </c>
      <c r="H4182" s="10" t="s">
        <v>250</v>
      </c>
      <c r="I4182" s="3" t="str">
        <f aca="false">HYPERLINK("#'Главная'!A61","На главную")</f>
        <v>На главную</v>
      </c>
    </row>
    <row r="4183" customFormat="false" ht="34" hidden="false" customHeight="true" outlineLevel="0" collapsed="false">
      <c r="A4183" s="12" t="s">
        <v>251</v>
      </c>
      <c r="B4183" s="12" t="s">
        <v>251</v>
      </c>
      <c r="C4183" s="12" t="s">
        <v>251</v>
      </c>
      <c r="D4183" s="12" t="s">
        <v>252</v>
      </c>
      <c r="E4183" s="12" t="s">
        <v>252</v>
      </c>
      <c r="F4183" s="12" t="s">
        <v>252</v>
      </c>
      <c r="G4183" s="12" t="s">
        <v>253</v>
      </c>
      <c r="H4183" s="12" t="s">
        <v>254</v>
      </c>
      <c r="I4183" s="12" t="s">
        <v>254</v>
      </c>
    </row>
    <row r="4184" customFormat="false" ht="53" hidden="false" customHeight="true" outlineLevel="0" collapsed="false">
      <c r="A4184" s="1" t="s">
        <v>1537</v>
      </c>
      <c r="B4184" s="1" t="s">
        <v>1537</v>
      </c>
      <c r="C4184" s="1" t="s">
        <v>1537</v>
      </c>
      <c r="D4184" s="1" t="s">
        <v>258</v>
      </c>
      <c r="E4184" s="1" t="s">
        <v>258</v>
      </c>
      <c r="F4184" s="1" t="s">
        <v>258</v>
      </c>
      <c r="G4184" s="1" t="n">
        <v>7.5</v>
      </c>
      <c r="H4184" s="1" t="s">
        <v>1522</v>
      </c>
      <c r="I4184" s="1" t="s">
        <v>1522</v>
      </c>
    </row>
    <row r="4185" customFormat="false" ht="53" hidden="false" customHeight="true" outlineLevel="0" collapsed="false">
      <c r="A4185" s="1" t="s">
        <v>1537</v>
      </c>
      <c r="B4185" s="1" t="s">
        <v>1537</v>
      </c>
      <c r="C4185" s="1" t="s">
        <v>1537</v>
      </c>
      <c r="D4185" s="1" t="s">
        <v>256</v>
      </c>
      <c r="E4185" s="1" t="s">
        <v>256</v>
      </c>
      <c r="F4185" s="1" t="s">
        <v>256</v>
      </c>
      <c r="G4185" s="1" t="n">
        <v>1.7</v>
      </c>
      <c r="H4185" s="1" t="s">
        <v>1522</v>
      </c>
      <c r="I4185" s="1" t="s">
        <v>1522</v>
      </c>
    </row>
    <row r="4186" customFormat="false" ht="53" hidden="false" customHeight="true" outlineLevel="0" collapsed="false">
      <c r="A4186" s="1" t="s">
        <v>1537</v>
      </c>
      <c r="B4186" s="1" t="s">
        <v>1537</v>
      </c>
      <c r="C4186" s="1" t="s">
        <v>1537</v>
      </c>
      <c r="D4186" s="1" t="s">
        <v>260</v>
      </c>
      <c r="E4186" s="1" t="s">
        <v>260</v>
      </c>
      <c r="F4186" s="1" t="s">
        <v>260</v>
      </c>
      <c r="G4186" s="1" t="n">
        <v>4.38</v>
      </c>
      <c r="H4186" s="1" t="s">
        <v>1522</v>
      </c>
      <c r="I4186" s="1" t="s">
        <v>1522</v>
      </c>
    </row>
    <row r="4187" customFormat="false" ht="27" hidden="false" customHeight="true" outlineLevel="0" collapsed="false">
      <c r="A4187" s="1"/>
      <c r="B4187" s="1"/>
      <c r="C4187" s="1"/>
      <c r="D4187" s="1"/>
      <c r="E4187" s="1"/>
      <c r="F4187" s="1"/>
      <c r="G4187" s="1"/>
      <c r="H4187" s="1"/>
      <c r="I4187" s="1"/>
    </row>
    <row r="4188" customFormat="false" ht="31" hidden="false" customHeight="true" outlineLevel="0" collapsed="false">
      <c r="A4188" s="10" t="s">
        <v>304</v>
      </c>
      <c r="B4188" s="10" t="s">
        <v>304</v>
      </c>
      <c r="C4188" s="10" t="s">
        <v>304</v>
      </c>
      <c r="D4188" s="10" t="s">
        <v>304</v>
      </c>
      <c r="E4188" s="10" t="s">
        <v>304</v>
      </c>
      <c r="F4188" s="10" t="s">
        <v>304</v>
      </c>
      <c r="G4188" s="10" t="s">
        <v>304</v>
      </c>
      <c r="H4188" s="10" t="s">
        <v>304</v>
      </c>
      <c r="I4188" s="1"/>
    </row>
    <row r="4189" customFormat="false" ht="28" hidden="false" customHeight="true" outlineLevel="0" collapsed="false">
      <c r="A4189" s="4" t="s">
        <v>305</v>
      </c>
      <c r="B4189" s="4" t="s">
        <v>305</v>
      </c>
      <c r="C4189" s="4" t="s">
        <v>305</v>
      </c>
      <c r="D4189" s="4" t="s">
        <v>305</v>
      </c>
      <c r="E4189" s="4" t="s">
        <v>305</v>
      </c>
      <c r="F4189" s="4" t="s">
        <v>305</v>
      </c>
      <c r="G4189" s="4" t="s">
        <v>305</v>
      </c>
      <c r="H4189" s="4" t="s">
        <v>305</v>
      </c>
      <c r="I4189" s="4" t="s">
        <v>305</v>
      </c>
    </row>
    <row r="4190" customFormat="false" ht="27" hidden="false" customHeight="true" outlineLevel="0" collapsed="false">
      <c r="A4190" s="1"/>
      <c r="B4190" s="1"/>
      <c r="C4190" s="1"/>
      <c r="D4190" s="1"/>
      <c r="E4190" s="1"/>
      <c r="F4190" s="1"/>
      <c r="G4190" s="1"/>
      <c r="H4190" s="1"/>
      <c r="I4190" s="1"/>
    </row>
    <row r="4191" customFormat="false" ht="27" hidden="false" customHeight="true" outlineLevel="0" collapsed="false">
      <c r="A4191" s="1"/>
      <c r="B4191" s="1"/>
      <c r="C4191" s="1"/>
      <c r="D4191" s="1"/>
      <c r="E4191" s="1"/>
      <c r="F4191" s="1"/>
      <c r="G4191" s="1"/>
      <c r="H4191" s="1"/>
      <c r="I4191" s="1"/>
    </row>
    <row r="4192" customFormat="false" ht="27" hidden="false" customHeight="true" outlineLevel="0" collapsed="false">
      <c r="A4192" s="1"/>
      <c r="B4192" s="1"/>
      <c r="C4192" s="1"/>
      <c r="D4192" s="1"/>
      <c r="E4192" s="1"/>
      <c r="F4192" s="1"/>
      <c r="G4192" s="1"/>
      <c r="H4192" s="1"/>
      <c r="I4192" s="1"/>
    </row>
    <row r="4193" customFormat="false" ht="35" hidden="false" customHeight="true" outlineLevel="0" collapsed="false">
      <c r="A4193" s="2" t="s">
        <v>1547</v>
      </c>
      <c r="B4193" s="2" t="s">
        <v>1547</v>
      </c>
      <c r="C4193" s="2" t="s">
        <v>1547</v>
      </c>
      <c r="D4193" s="2" t="s">
        <v>1547</v>
      </c>
      <c r="E4193" s="2" t="s">
        <v>1547</v>
      </c>
      <c r="F4193" s="2" t="s">
        <v>1547</v>
      </c>
      <c r="G4193" s="2" t="s">
        <v>1547</v>
      </c>
      <c r="H4193" s="2" t="s">
        <v>1547</v>
      </c>
      <c r="I4193" s="3" t="str">
        <f aca="false">HYPERLINK("#'Главная'!A62","На главную")</f>
        <v>На главную</v>
      </c>
    </row>
    <row r="4194" customFormat="false" ht="28" hidden="false" customHeight="true" outlineLevel="0" collapsed="false">
      <c r="A4194" s="4" t="s">
        <v>1522</v>
      </c>
      <c r="B4194" s="4" t="s">
        <v>1522</v>
      </c>
      <c r="C4194" s="4" t="s">
        <v>1522</v>
      </c>
      <c r="D4194" s="4" t="s">
        <v>1522</v>
      </c>
      <c r="E4194" s="4" t="s">
        <v>1522</v>
      </c>
      <c r="F4194" s="4" t="s">
        <v>1522</v>
      </c>
      <c r="G4194" s="4" t="s">
        <v>1522</v>
      </c>
      <c r="H4194" s="4" t="s">
        <v>1522</v>
      </c>
      <c r="I4194" s="4" t="s">
        <v>1522</v>
      </c>
    </row>
    <row r="4195" customFormat="false" ht="27" hidden="false" customHeight="true" outlineLevel="0" collapsed="false">
      <c r="A4195" s="3" t="str">
        <f aca="false">HYPERLINK("#'Главная'!A62","Список моделей")</f>
        <v>Список моделей</v>
      </c>
      <c r="B4195" s="1"/>
      <c r="C4195" s="3" t="str">
        <f aca="false">HYPERLINK("#'Данные моделей'!A4196","Характеристики")</f>
        <v>Характеристики</v>
      </c>
      <c r="D4195" s="1"/>
      <c r="E4195" s="1"/>
      <c r="F4195" s="3" t="str">
        <f aca="false">HYPERLINK("#'Данные моделей'!A4217","Рабочие точки")</f>
        <v>Рабочие точки</v>
      </c>
      <c r="G4195" s="1"/>
      <c r="H4195" s="3" t="str">
        <f aca="false">HYPERLINK("#'Данные моделей'!A4223","Карты")</f>
        <v>Карты</v>
      </c>
      <c r="I4195" s="1"/>
    </row>
    <row r="4196" customFormat="false" ht="31" hidden="false" customHeight="true" outlineLevel="0" collapsed="false">
      <c r="A4196" s="10" t="s">
        <v>9</v>
      </c>
      <c r="B4196" s="10" t="s">
        <v>9</v>
      </c>
      <c r="C4196" s="10" t="s">
        <v>9</v>
      </c>
      <c r="D4196" s="10" t="s">
        <v>9</v>
      </c>
      <c r="E4196" s="10" t="s">
        <v>9</v>
      </c>
      <c r="F4196" s="10" t="s">
        <v>9</v>
      </c>
      <c r="G4196" s="10" t="s">
        <v>9</v>
      </c>
      <c r="H4196" s="10" t="s">
        <v>9</v>
      </c>
      <c r="I4196" s="1"/>
    </row>
    <row r="4197" customFormat="false" ht="28" hidden="false" customHeight="true" outlineLevel="0" collapsed="false">
      <c r="A4197" s="11" t="s">
        <v>207</v>
      </c>
      <c r="B4197" s="11" t="s">
        <v>207</v>
      </c>
      <c r="C4197" s="11" t="s">
        <v>207</v>
      </c>
      <c r="D4197" s="11" t="s">
        <v>207</v>
      </c>
      <c r="E4197" s="11" t="s">
        <v>1523</v>
      </c>
      <c r="F4197" s="11" t="s">
        <v>1523</v>
      </c>
      <c r="G4197" s="11" t="s">
        <v>1523</v>
      </c>
      <c r="H4197" s="11"/>
      <c r="I4197" s="11"/>
    </row>
    <row r="4198" customFormat="false" ht="28" hidden="false" customHeight="true" outlineLevel="0" collapsed="false">
      <c r="A4198" s="11" t="s">
        <v>8</v>
      </c>
      <c r="B4198" s="11" t="s">
        <v>8</v>
      </c>
      <c r="C4198" s="11" t="s">
        <v>8</v>
      </c>
      <c r="D4198" s="11" t="s">
        <v>8</v>
      </c>
      <c r="E4198" s="11" t="s">
        <v>101</v>
      </c>
      <c r="F4198" s="11" t="s">
        <v>101</v>
      </c>
      <c r="G4198" s="11" t="s">
        <v>101</v>
      </c>
      <c r="H4198" s="11"/>
      <c r="I4198" s="11"/>
    </row>
    <row r="4199" customFormat="false" ht="28" hidden="false" customHeight="true" outlineLevel="0" collapsed="false">
      <c r="A4199" s="11" t="s">
        <v>209</v>
      </c>
      <c r="B4199" s="11" t="s">
        <v>209</v>
      </c>
      <c r="C4199" s="11" t="s">
        <v>209</v>
      </c>
      <c r="D4199" s="11" t="s">
        <v>209</v>
      </c>
      <c r="E4199" s="11" t="s">
        <v>1548</v>
      </c>
      <c r="F4199" s="11" t="s">
        <v>1548</v>
      </c>
      <c r="G4199" s="11" t="s">
        <v>1548</v>
      </c>
      <c r="H4199" s="11"/>
      <c r="I4199" s="11"/>
    </row>
    <row r="4200" customFormat="false" ht="28" hidden="false" customHeight="true" outlineLevel="0" collapsed="false">
      <c r="A4200" s="11" t="s">
        <v>211</v>
      </c>
      <c r="B4200" s="11" t="s">
        <v>211</v>
      </c>
      <c r="C4200" s="11" t="s">
        <v>211</v>
      </c>
      <c r="D4200" s="11" t="s">
        <v>211</v>
      </c>
      <c r="E4200" s="11" t="n">
        <v>256</v>
      </c>
      <c r="F4200" s="11" t="n">
        <v>256</v>
      </c>
      <c r="G4200" s="11" t="n">
        <v>256</v>
      </c>
      <c r="H4200" s="11"/>
      <c r="I4200" s="11"/>
    </row>
    <row r="4201" customFormat="false" ht="28" hidden="false" customHeight="true" outlineLevel="0" collapsed="false">
      <c r="A4201" s="11" t="s">
        <v>8</v>
      </c>
      <c r="B4201" s="11" t="s">
        <v>8</v>
      </c>
      <c r="C4201" s="11" t="s">
        <v>8</v>
      </c>
      <c r="D4201" s="11" t="s">
        <v>8</v>
      </c>
      <c r="E4201" s="11" t="s">
        <v>101</v>
      </c>
      <c r="F4201" s="11" t="s">
        <v>101</v>
      </c>
      <c r="G4201" s="11" t="s">
        <v>101</v>
      </c>
      <c r="H4201" s="11"/>
      <c r="I4201" s="11"/>
    </row>
    <row r="4202" customFormat="false" ht="28" hidden="false" customHeight="true" outlineLevel="0" collapsed="false">
      <c r="A4202" s="11" t="s">
        <v>1525</v>
      </c>
      <c r="B4202" s="11" t="s">
        <v>1525</v>
      </c>
      <c r="C4202" s="11" t="s">
        <v>1525</v>
      </c>
      <c r="D4202" s="11" t="s">
        <v>1525</v>
      </c>
      <c r="E4202" s="11" t="n">
        <v>500</v>
      </c>
      <c r="F4202" s="11" t="n">
        <v>500</v>
      </c>
      <c r="G4202" s="11" t="n">
        <v>500</v>
      </c>
      <c r="H4202" s="11"/>
      <c r="I4202" s="11"/>
    </row>
    <row r="4203" customFormat="false" ht="28" hidden="false" customHeight="true" outlineLevel="0" collapsed="false">
      <c r="A4203" s="11" t="s">
        <v>1526</v>
      </c>
      <c r="B4203" s="11" t="s">
        <v>1526</v>
      </c>
      <c r="C4203" s="11" t="s">
        <v>1526</v>
      </c>
      <c r="D4203" s="11" t="s">
        <v>1526</v>
      </c>
      <c r="E4203" s="11" t="n">
        <v>161</v>
      </c>
      <c r="F4203" s="11" t="n">
        <v>161</v>
      </c>
      <c r="G4203" s="11" t="n">
        <v>161</v>
      </c>
      <c r="H4203" s="11"/>
      <c r="I4203" s="11"/>
    </row>
    <row r="4204" customFormat="false" ht="28" hidden="false" customHeight="true" outlineLevel="0" collapsed="false">
      <c r="A4204" s="11" t="s">
        <v>213</v>
      </c>
      <c r="B4204" s="11" t="s">
        <v>213</v>
      </c>
      <c r="C4204" s="11" t="s">
        <v>213</v>
      </c>
      <c r="D4204" s="11" t="s">
        <v>213</v>
      </c>
      <c r="E4204" s="11" t="n">
        <v>13</v>
      </c>
      <c r="F4204" s="11" t="n">
        <v>13</v>
      </c>
      <c r="G4204" s="11" t="n">
        <v>13</v>
      </c>
      <c r="H4204" s="11"/>
      <c r="I4204" s="11"/>
    </row>
    <row r="4205" customFormat="false" ht="28" hidden="false" customHeight="true" outlineLevel="0" collapsed="false">
      <c r="A4205" s="11" t="s">
        <v>214</v>
      </c>
      <c r="B4205" s="11" t="s">
        <v>214</v>
      </c>
      <c r="C4205" s="11" t="s">
        <v>214</v>
      </c>
      <c r="D4205" s="11" t="s">
        <v>214</v>
      </c>
      <c r="E4205" s="11" t="s">
        <v>1527</v>
      </c>
      <c r="F4205" s="11" t="s">
        <v>1527</v>
      </c>
      <c r="G4205" s="11" t="s">
        <v>1527</v>
      </c>
      <c r="H4205" s="11"/>
      <c r="I4205" s="11"/>
    </row>
    <row r="4206" customFormat="false" ht="28" hidden="false" customHeight="true" outlineLevel="0" collapsed="false">
      <c r="A4206" s="11" t="s">
        <v>217</v>
      </c>
      <c r="B4206" s="11" t="s">
        <v>217</v>
      </c>
      <c r="C4206" s="11" t="s">
        <v>217</v>
      </c>
      <c r="D4206" s="11" t="s">
        <v>217</v>
      </c>
      <c r="E4206" s="11" t="s">
        <v>1528</v>
      </c>
      <c r="F4206" s="11" t="s">
        <v>1528</v>
      </c>
      <c r="G4206" s="11" t="s">
        <v>1528</v>
      </c>
      <c r="H4206" s="11"/>
      <c r="I4206" s="11"/>
    </row>
    <row r="4207" customFormat="false" ht="28" hidden="false" customHeight="true" outlineLevel="0" collapsed="false">
      <c r="A4207" s="11" t="s">
        <v>219</v>
      </c>
      <c r="B4207" s="11" t="s">
        <v>219</v>
      </c>
      <c r="C4207" s="11" t="s">
        <v>219</v>
      </c>
      <c r="D4207" s="11" t="s">
        <v>219</v>
      </c>
      <c r="E4207" s="11" t="s">
        <v>1529</v>
      </c>
      <c r="F4207" s="11" t="s">
        <v>1529</v>
      </c>
      <c r="G4207" s="11" t="s">
        <v>1529</v>
      </c>
      <c r="H4207" s="11"/>
      <c r="I4207" s="11"/>
    </row>
    <row r="4208" customFormat="false" ht="28" hidden="false" customHeight="true" outlineLevel="0" collapsed="false">
      <c r="A4208" s="11" t="s">
        <v>1530</v>
      </c>
      <c r="B4208" s="11" t="s">
        <v>1530</v>
      </c>
      <c r="C4208" s="11" t="s">
        <v>1530</v>
      </c>
      <c r="D4208" s="11" t="s">
        <v>1530</v>
      </c>
      <c r="E4208" s="11" t="n">
        <v>54</v>
      </c>
      <c r="F4208" s="11" t="n">
        <v>54</v>
      </c>
      <c r="G4208" s="11" t="n">
        <v>54</v>
      </c>
      <c r="H4208" s="11"/>
      <c r="I4208" s="11"/>
    </row>
    <row r="4209" customFormat="false" ht="28" hidden="false" customHeight="true" outlineLevel="0" collapsed="false">
      <c r="A4209" s="11" t="s">
        <v>221</v>
      </c>
      <c r="B4209" s="11" t="s">
        <v>221</v>
      </c>
      <c r="C4209" s="11" t="s">
        <v>221</v>
      </c>
      <c r="D4209" s="11" t="s">
        <v>221</v>
      </c>
      <c r="E4209" s="11" t="s">
        <v>1548</v>
      </c>
      <c r="F4209" s="11" t="s">
        <v>1548</v>
      </c>
      <c r="G4209" s="11" t="s">
        <v>1548</v>
      </c>
      <c r="H4209" s="11"/>
      <c r="I4209" s="11"/>
    </row>
    <row r="4210" customFormat="false" ht="28" hidden="false" customHeight="true" outlineLevel="0" collapsed="false">
      <c r="A4210" s="11" t="s">
        <v>222</v>
      </c>
      <c r="B4210" s="11" t="s">
        <v>222</v>
      </c>
      <c r="C4210" s="11" t="s">
        <v>222</v>
      </c>
      <c r="D4210" s="11" t="s">
        <v>222</v>
      </c>
      <c r="E4210" s="11" t="n">
        <v>256</v>
      </c>
      <c r="F4210" s="11" t="n">
        <v>256</v>
      </c>
      <c r="G4210" s="11" t="n">
        <v>256</v>
      </c>
      <c r="H4210" s="11"/>
      <c r="I4210" s="11"/>
    </row>
    <row r="4211" customFormat="false" ht="28" hidden="false" customHeight="true" outlineLevel="0" collapsed="false">
      <c r="A4211" s="11" t="s">
        <v>245</v>
      </c>
      <c r="B4211" s="11" t="s">
        <v>245</v>
      </c>
      <c r="C4211" s="11" t="s">
        <v>245</v>
      </c>
      <c r="D4211" s="11" t="s">
        <v>245</v>
      </c>
      <c r="E4211" s="11" t="s">
        <v>1531</v>
      </c>
      <c r="F4211" s="11" t="s">
        <v>1531</v>
      </c>
      <c r="G4211" s="11" t="s">
        <v>1531</v>
      </c>
      <c r="H4211" s="11"/>
      <c r="I4211" s="11"/>
    </row>
    <row r="4212" customFormat="false" ht="28" hidden="false" customHeight="true" outlineLevel="0" collapsed="false">
      <c r="A4212" s="11" t="s">
        <v>1532</v>
      </c>
      <c r="B4212" s="11" t="s">
        <v>1532</v>
      </c>
      <c r="C4212" s="11" t="s">
        <v>1532</v>
      </c>
      <c r="D4212" s="11" t="s">
        <v>1532</v>
      </c>
      <c r="E4212" s="11" t="s">
        <v>1533</v>
      </c>
      <c r="F4212" s="11" t="s">
        <v>1533</v>
      </c>
      <c r="G4212" s="11" t="s">
        <v>1533</v>
      </c>
      <c r="H4212" s="11"/>
      <c r="I4212" s="11"/>
    </row>
    <row r="4213" customFormat="false" ht="28" hidden="false" customHeight="true" outlineLevel="0" collapsed="false">
      <c r="A4213" s="11" t="s">
        <v>1534</v>
      </c>
      <c r="B4213" s="11" t="s">
        <v>1534</v>
      </c>
      <c r="C4213" s="11" t="s">
        <v>1534</v>
      </c>
      <c r="D4213" s="11" t="s">
        <v>1534</v>
      </c>
      <c r="E4213" s="11" t="s">
        <v>1535</v>
      </c>
      <c r="F4213" s="11" t="s">
        <v>1535</v>
      </c>
      <c r="G4213" s="11" t="s">
        <v>1535</v>
      </c>
      <c r="H4213" s="11"/>
      <c r="I4213" s="11"/>
    </row>
    <row r="4214" customFormat="false" ht="28" hidden="false" customHeight="true" outlineLevel="0" collapsed="false">
      <c r="A4214" s="11" t="s">
        <v>1407</v>
      </c>
      <c r="B4214" s="11" t="s">
        <v>1407</v>
      </c>
      <c r="C4214" s="11" t="s">
        <v>1407</v>
      </c>
      <c r="D4214" s="11" t="s">
        <v>1407</v>
      </c>
      <c r="E4214" s="11" t="s">
        <v>1549</v>
      </c>
      <c r="F4214" s="11" t="s">
        <v>1549</v>
      </c>
      <c r="G4214" s="11" t="s">
        <v>1549</v>
      </c>
      <c r="H4214" s="11"/>
      <c r="I4214" s="11"/>
    </row>
    <row r="4215" customFormat="false" ht="28" hidden="false" customHeight="true" outlineLevel="0" collapsed="false">
      <c r="A4215" s="11" t="s">
        <v>249</v>
      </c>
      <c r="B4215" s="11" t="s">
        <v>249</v>
      </c>
      <c r="C4215" s="11" t="s">
        <v>249</v>
      </c>
      <c r="D4215" s="11" t="s">
        <v>249</v>
      </c>
      <c r="E4215" s="11" t="n">
        <v>275</v>
      </c>
      <c r="F4215" s="11" t="n">
        <v>275</v>
      </c>
      <c r="G4215" s="11" t="n">
        <v>275</v>
      </c>
      <c r="H4215" s="11"/>
      <c r="I4215" s="11"/>
    </row>
    <row r="4216" customFormat="false" ht="27" hidden="false" customHeight="true" outlineLevel="0" collapsed="false">
      <c r="A4216" s="1"/>
      <c r="B4216" s="1"/>
      <c r="C4216" s="1"/>
      <c r="D4216" s="1"/>
      <c r="E4216" s="1"/>
      <c r="F4216" s="1"/>
      <c r="G4216" s="1"/>
      <c r="H4216" s="1"/>
      <c r="I4216" s="1"/>
    </row>
    <row r="4217" customFormat="false" ht="31" hidden="false" customHeight="true" outlineLevel="0" collapsed="false">
      <c r="A4217" s="10" t="s">
        <v>250</v>
      </c>
      <c r="B4217" s="10" t="s">
        <v>250</v>
      </c>
      <c r="C4217" s="10" t="s">
        <v>250</v>
      </c>
      <c r="D4217" s="10" t="s">
        <v>250</v>
      </c>
      <c r="E4217" s="10" t="s">
        <v>250</v>
      </c>
      <c r="F4217" s="10" t="s">
        <v>250</v>
      </c>
      <c r="G4217" s="10" t="s">
        <v>250</v>
      </c>
      <c r="H4217" s="10" t="s">
        <v>250</v>
      </c>
      <c r="I4217" s="3" t="str">
        <f aca="false">HYPERLINK("#'Главная'!A62","На главную")</f>
        <v>На главную</v>
      </c>
    </row>
    <row r="4218" customFormat="false" ht="34" hidden="false" customHeight="true" outlineLevel="0" collapsed="false">
      <c r="A4218" s="12" t="s">
        <v>251</v>
      </c>
      <c r="B4218" s="12" t="s">
        <v>251</v>
      </c>
      <c r="C4218" s="12" t="s">
        <v>251</v>
      </c>
      <c r="D4218" s="12" t="s">
        <v>252</v>
      </c>
      <c r="E4218" s="12" t="s">
        <v>252</v>
      </c>
      <c r="F4218" s="12" t="s">
        <v>252</v>
      </c>
      <c r="G4218" s="12" t="s">
        <v>253</v>
      </c>
      <c r="H4218" s="12" t="s">
        <v>254</v>
      </c>
      <c r="I4218" s="12" t="s">
        <v>254</v>
      </c>
    </row>
    <row r="4219" customFormat="false" ht="53" hidden="false" customHeight="true" outlineLevel="0" collapsed="false">
      <c r="A4219" s="1" t="s">
        <v>1537</v>
      </c>
      <c r="B4219" s="1" t="s">
        <v>1537</v>
      </c>
      <c r="C4219" s="1" t="s">
        <v>1537</v>
      </c>
      <c r="D4219" s="1" t="s">
        <v>258</v>
      </c>
      <c r="E4219" s="1" t="s">
        <v>258</v>
      </c>
      <c r="F4219" s="1" t="s">
        <v>258</v>
      </c>
      <c r="G4219" s="1" t="n">
        <v>7.5</v>
      </c>
      <c r="H4219" s="1" t="s">
        <v>1522</v>
      </c>
      <c r="I4219" s="1" t="s">
        <v>1522</v>
      </c>
    </row>
    <row r="4220" customFormat="false" ht="53" hidden="false" customHeight="true" outlineLevel="0" collapsed="false">
      <c r="A4220" s="1" t="s">
        <v>1537</v>
      </c>
      <c r="B4220" s="1" t="s">
        <v>1537</v>
      </c>
      <c r="C4220" s="1" t="s">
        <v>1537</v>
      </c>
      <c r="D4220" s="1" t="s">
        <v>256</v>
      </c>
      <c r="E4220" s="1" t="s">
        <v>256</v>
      </c>
      <c r="F4220" s="1" t="s">
        <v>256</v>
      </c>
      <c r="G4220" s="1" t="n">
        <v>1.7</v>
      </c>
      <c r="H4220" s="1" t="s">
        <v>1522</v>
      </c>
      <c r="I4220" s="1" t="s">
        <v>1522</v>
      </c>
    </row>
    <row r="4221" customFormat="false" ht="53" hidden="false" customHeight="true" outlineLevel="0" collapsed="false">
      <c r="A4221" s="1" t="s">
        <v>1537</v>
      </c>
      <c r="B4221" s="1" t="s">
        <v>1537</v>
      </c>
      <c r="C4221" s="1" t="s">
        <v>1537</v>
      </c>
      <c r="D4221" s="1" t="s">
        <v>260</v>
      </c>
      <c r="E4221" s="1" t="s">
        <v>260</v>
      </c>
      <c r="F4221" s="1" t="s">
        <v>260</v>
      </c>
      <c r="G4221" s="1" t="n">
        <v>4.39</v>
      </c>
      <c r="H4221" s="1" t="s">
        <v>1522</v>
      </c>
      <c r="I4221" s="1" t="s">
        <v>1522</v>
      </c>
    </row>
    <row r="4222" customFormat="false" ht="27" hidden="false" customHeight="true" outlineLevel="0" collapsed="false">
      <c r="A4222" s="1"/>
      <c r="B4222" s="1"/>
      <c r="C4222" s="1"/>
      <c r="D4222" s="1"/>
      <c r="E4222" s="1"/>
      <c r="F4222" s="1"/>
      <c r="G4222" s="1"/>
      <c r="H4222" s="1"/>
      <c r="I4222" s="1"/>
    </row>
    <row r="4223" customFormat="false" ht="31" hidden="false" customHeight="true" outlineLevel="0" collapsed="false">
      <c r="A4223" s="10" t="s">
        <v>304</v>
      </c>
      <c r="B4223" s="10" t="s">
        <v>304</v>
      </c>
      <c r="C4223" s="10" t="s">
        <v>304</v>
      </c>
      <c r="D4223" s="10" t="s">
        <v>304</v>
      </c>
      <c r="E4223" s="10" t="s">
        <v>304</v>
      </c>
      <c r="F4223" s="10" t="s">
        <v>304</v>
      </c>
      <c r="G4223" s="10" t="s">
        <v>304</v>
      </c>
      <c r="H4223" s="10" t="s">
        <v>304</v>
      </c>
      <c r="I4223" s="1"/>
    </row>
    <row r="4224" customFormat="false" ht="28" hidden="false" customHeight="true" outlineLevel="0" collapsed="false">
      <c r="A4224" s="4" t="s">
        <v>305</v>
      </c>
      <c r="B4224" s="4" t="s">
        <v>305</v>
      </c>
      <c r="C4224" s="4" t="s">
        <v>305</v>
      </c>
      <c r="D4224" s="4" t="s">
        <v>305</v>
      </c>
      <c r="E4224" s="4" t="s">
        <v>305</v>
      </c>
      <c r="F4224" s="4" t="s">
        <v>305</v>
      </c>
      <c r="G4224" s="4" t="s">
        <v>305</v>
      </c>
      <c r="H4224" s="4" t="s">
        <v>305</v>
      </c>
      <c r="I4224" s="4" t="s">
        <v>305</v>
      </c>
    </row>
    <row r="4225" customFormat="false" ht="27" hidden="false" customHeight="true" outlineLevel="0" collapsed="false">
      <c r="A4225" s="1"/>
      <c r="B4225" s="1"/>
      <c r="C4225" s="1"/>
      <c r="D4225" s="1"/>
      <c r="E4225" s="1"/>
      <c r="F4225" s="1"/>
      <c r="G4225" s="1"/>
      <c r="H4225" s="1"/>
      <c r="I4225" s="1"/>
    </row>
    <row r="4226" customFormat="false" ht="27" hidden="false" customHeight="true" outlineLevel="0" collapsed="false">
      <c r="A4226" s="1"/>
      <c r="B4226" s="1"/>
      <c r="C4226" s="1"/>
      <c r="D4226" s="1"/>
      <c r="E4226" s="1"/>
      <c r="F4226" s="1"/>
      <c r="G4226" s="1"/>
      <c r="H4226" s="1"/>
      <c r="I4226" s="1"/>
    </row>
    <row r="4227" customFormat="false" ht="27" hidden="false" customHeight="true" outlineLevel="0" collapsed="false">
      <c r="A4227" s="1"/>
      <c r="B4227" s="1"/>
      <c r="C4227" s="1"/>
      <c r="D4227" s="1"/>
      <c r="E4227" s="1"/>
      <c r="F4227" s="1"/>
      <c r="G4227" s="1"/>
      <c r="H4227" s="1"/>
      <c r="I4227" s="1"/>
    </row>
    <row r="4228" customFormat="false" ht="35" hidden="false" customHeight="true" outlineLevel="0" collapsed="false">
      <c r="A4228" s="2" t="s">
        <v>1550</v>
      </c>
      <c r="B4228" s="2" t="s">
        <v>1550</v>
      </c>
      <c r="C4228" s="2" t="s">
        <v>1550</v>
      </c>
      <c r="D4228" s="2" t="s">
        <v>1550</v>
      </c>
      <c r="E4228" s="2" t="s">
        <v>1550</v>
      </c>
      <c r="F4228" s="2" t="s">
        <v>1550</v>
      </c>
      <c r="G4228" s="2" t="s">
        <v>1550</v>
      </c>
      <c r="H4228" s="2" t="s">
        <v>1550</v>
      </c>
      <c r="I4228" s="3" t="str">
        <f aca="false">HYPERLINK("#'Главная'!A63","На главную")</f>
        <v>На главную</v>
      </c>
    </row>
    <row r="4229" customFormat="false" ht="28" hidden="false" customHeight="true" outlineLevel="0" collapsed="false">
      <c r="A4229" s="4" t="s">
        <v>1522</v>
      </c>
      <c r="B4229" s="4" t="s">
        <v>1522</v>
      </c>
      <c r="C4229" s="4" t="s">
        <v>1522</v>
      </c>
      <c r="D4229" s="4" t="s">
        <v>1522</v>
      </c>
      <c r="E4229" s="4" t="s">
        <v>1522</v>
      </c>
      <c r="F4229" s="4" t="s">
        <v>1522</v>
      </c>
      <c r="G4229" s="4" t="s">
        <v>1522</v>
      </c>
      <c r="H4229" s="4" t="s">
        <v>1522</v>
      </c>
      <c r="I4229" s="4" t="s">
        <v>1522</v>
      </c>
    </row>
    <row r="4230" customFormat="false" ht="27" hidden="false" customHeight="true" outlineLevel="0" collapsed="false">
      <c r="A4230" s="3" t="str">
        <f aca="false">HYPERLINK("#'Главная'!A63","Список моделей")</f>
        <v>Список моделей</v>
      </c>
      <c r="B4230" s="1"/>
      <c r="C4230" s="3" t="str">
        <f aca="false">HYPERLINK("#'Данные моделей'!A4231","Характеристики")</f>
        <v>Характеристики</v>
      </c>
      <c r="D4230" s="1"/>
      <c r="E4230" s="1"/>
      <c r="F4230" s="3" t="str">
        <f aca="false">HYPERLINK("#'Данные моделей'!A4252","Рабочие точки")</f>
        <v>Рабочие точки</v>
      </c>
      <c r="G4230" s="1"/>
      <c r="H4230" s="3" t="str">
        <f aca="false">HYPERLINK("#'Данные моделей'!A4258","Карты")</f>
        <v>Карты</v>
      </c>
      <c r="I4230" s="1"/>
    </row>
    <row r="4231" customFormat="false" ht="31" hidden="false" customHeight="true" outlineLevel="0" collapsed="false">
      <c r="A4231" s="10" t="s">
        <v>9</v>
      </c>
      <c r="B4231" s="10" t="s">
        <v>9</v>
      </c>
      <c r="C4231" s="10" t="s">
        <v>9</v>
      </c>
      <c r="D4231" s="10" t="s">
        <v>9</v>
      </c>
      <c r="E4231" s="10" t="s">
        <v>9</v>
      </c>
      <c r="F4231" s="10" t="s">
        <v>9</v>
      </c>
      <c r="G4231" s="10" t="s">
        <v>9</v>
      </c>
      <c r="H4231" s="10" t="s">
        <v>9</v>
      </c>
      <c r="I4231" s="1"/>
    </row>
    <row r="4232" customFormat="false" ht="28" hidden="false" customHeight="true" outlineLevel="0" collapsed="false">
      <c r="A4232" s="11" t="s">
        <v>207</v>
      </c>
      <c r="B4232" s="11" t="s">
        <v>207</v>
      </c>
      <c r="C4232" s="11" t="s">
        <v>207</v>
      </c>
      <c r="D4232" s="11" t="s">
        <v>207</v>
      </c>
      <c r="E4232" s="11" t="s">
        <v>1523</v>
      </c>
      <c r="F4232" s="11" t="s">
        <v>1523</v>
      </c>
      <c r="G4232" s="11" t="s">
        <v>1523</v>
      </c>
      <c r="H4232" s="11"/>
      <c r="I4232" s="11"/>
    </row>
    <row r="4233" customFormat="false" ht="28" hidden="false" customHeight="true" outlineLevel="0" collapsed="false">
      <c r="A4233" s="11" t="s">
        <v>8</v>
      </c>
      <c r="B4233" s="11" t="s">
        <v>8</v>
      </c>
      <c r="C4233" s="11" t="s">
        <v>8</v>
      </c>
      <c r="D4233" s="11" t="s">
        <v>8</v>
      </c>
      <c r="E4233" s="11" t="s">
        <v>101</v>
      </c>
      <c r="F4233" s="11" t="s">
        <v>101</v>
      </c>
      <c r="G4233" s="11" t="s">
        <v>101</v>
      </c>
      <c r="H4233" s="11"/>
      <c r="I4233" s="11"/>
    </row>
    <row r="4234" customFormat="false" ht="28" hidden="false" customHeight="true" outlineLevel="0" collapsed="false">
      <c r="A4234" s="11" t="s">
        <v>209</v>
      </c>
      <c r="B4234" s="11" t="s">
        <v>209</v>
      </c>
      <c r="C4234" s="11" t="s">
        <v>209</v>
      </c>
      <c r="D4234" s="11" t="s">
        <v>209</v>
      </c>
      <c r="E4234" s="11" t="s">
        <v>1548</v>
      </c>
      <c r="F4234" s="11" t="s">
        <v>1548</v>
      </c>
      <c r="G4234" s="11" t="s">
        <v>1548</v>
      </c>
      <c r="H4234" s="11"/>
      <c r="I4234" s="11"/>
    </row>
    <row r="4235" customFormat="false" ht="28" hidden="false" customHeight="true" outlineLevel="0" collapsed="false">
      <c r="A4235" s="11" t="s">
        <v>211</v>
      </c>
      <c r="B4235" s="11" t="s">
        <v>211</v>
      </c>
      <c r="C4235" s="11" t="s">
        <v>211</v>
      </c>
      <c r="D4235" s="11" t="s">
        <v>211</v>
      </c>
      <c r="E4235" s="11" t="n">
        <v>262</v>
      </c>
      <c r="F4235" s="11" t="n">
        <v>262</v>
      </c>
      <c r="G4235" s="11" t="n">
        <v>262</v>
      </c>
      <c r="H4235" s="11"/>
      <c r="I4235" s="11"/>
    </row>
    <row r="4236" customFormat="false" ht="28" hidden="false" customHeight="true" outlineLevel="0" collapsed="false">
      <c r="A4236" s="11" t="s">
        <v>8</v>
      </c>
      <c r="B4236" s="11" t="s">
        <v>8</v>
      </c>
      <c r="C4236" s="11" t="s">
        <v>8</v>
      </c>
      <c r="D4236" s="11" t="s">
        <v>8</v>
      </c>
      <c r="E4236" s="11" t="s">
        <v>101</v>
      </c>
      <c r="F4236" s="11" t="s">
        <v>101</v>
      </c>
      <c r="G4236" s="11" t="s">
        <v>101</v>
      </c>
      <c r="H4236" s="11"/>
      <c r="I4236" s="11"/>
    </row>
    <row r="4237" customFormat="false" ht="28" hidden="false" customHeight="true" outlineLevel="0" collapsed="false">
      <c r="A4237" s="11" t="s">
        <v>1525</v>
      </c>
      <c r="B4237" s="11" t="s">
        <v>1525</v>
      </c>
      <c r="C4237" s="11" t="s">
        <v>1525</v>
      </c>
      <c r="D4237" s="11" t="s">
        <v>1525</v>
      </c>
      <c r="E4237" s="11" t="n">
        <v>500</v>
      </c>
      <c r="F4237" s="11" t="n">
        <v>500</v>
      </c>
      <c r="G4237" s="11" t="n">
        <v>500</v>
      </c>
      <c r="H4237" s="11"/>
      <c r="I4237" s="11"/>
    </row>
    <row r="4238" customFormat="false" ht="28" hidden="false" customHeight="true" outlineLevel="0" collapsed="false">
      <c r="A4238" s="11" t="s">
        <v>1526</v>
      </c>
      <c r="B4238" s="11" t="s">
        <v>1526</v>
      </c>
      <c r="C4238" s="11" t="s">
        <v>1526</v>
      </c>
      <c r="D4238" s="11" t="s">
        <v>1526</v>
      </c>
      <c r="E4238" s="11" t="n">
        <v>215</v>
      </c>
      <c r="F4238" s="11" t="n">
        <v>215</v>
      </c>
      <c r="G4238" s="11" t="n">
        <v>215</v>
      </c>
      <c r="H4238" s="11"/>
      <c r="I4238" s="11"/>
    </row>
    <row r="4239" customFormat="false" ht="28" hidden="false" customHeight="true" outlineLevel="0" collapsed="false">
      <c r="A4239" s="11" t="s">
        <v>213</v>
      </c>
      <c r="B4239" s="11" t="s">
        <v>213</v>
      </c>
      <c r="C4239" s="11" t="s">
        <v>213</v>
      </c>
      <c r="D4239" s="11" t="s">
        <v>213</v>
      </c>
      <c r="E4239" s="11" t="n">
        <v>17</v>
      </c>
      <c r="F4239" s="11" t="n">
        <v>17</v>
      </c>
      <c r="G4239" s="11" t="n">
        <v>17</v>
      </c>
      <c r="H4239" s="11"/>
      <c r="I4239" s="11"/>
    </row>
    <row r="4240" customFormat="false" ht="28" hidden="false" customHeight="true" outlineLevel="0" collapsed="false">
      <c r="A4240" s="11" t="s">
        <v>214</v>
      </c>
      <c r="B4240" s="11" t="s">
        <v>214</v>
      </c>
      <c r="C4240" s="11" t="s">
        <v>214</v>
      </c>
      <c r="D4240" s="11" t="s">
        <v>214</v>
      </c>
      <c r="E4240" s="11" t="s">
        <v>1527</v>
      </c>
      <c r="F4240" s="11" t="s">
        <v>1527</v>
      </c>
      <c r="G4240" s="11" t="s">
        <v>1527</v>
      </c>
      <c r="H4240" s="11"/>
      <c r="I4240" s="11"/>
    </row>
    <row r="4241" customFormat="false" ht="28" hidden="false" customHeight="true" outlineLevel="0" collapsed="false">
      <c r="A4241" s="11" t="s">
        <v>217</v>
      </c>
      <c r="B4241" s="11" t="s">
        <v>217</v>
      </c>
      <c r="C4241" s="11" t="s">
        <v>217</v>
      </c>
      <c r="D4241" s="11" t="s">
        <v>217</v>
      </c>
      <c r="E4241" s="11" t="s">
        <v>1528</v>
      </c>
      <c r="F4241" s="11" t="s">
        <v>1528</v>
      </c>
      <c r="G4241" s="11" t="s">
        <v>1528</v>
      </c>
      <c r="H4241" s="11"/>
      <c r="I4241" s="11"/>
    </row>
    <row r="4242" customFormat="false" ht="28" hidden="false" customHeight="true" outlineLevel="0" collapsed="false">
      <c r="A4242" s="11" t="s">
        <v>219</v>
      </c>
      <c r="B4242" s="11" t="s">
        <v>219</v>
      </c>
      <c r="C4242" s="11" t="s">
        <v>219</v>
      </c>
      <c r="D4242" s="11" t="s">
        <v>219</v>
      </c>
      <c r="E4242" s="11" t="s">
        <v>1529</v>
      </c>
      <c r="F4242" s="11" t="s">
        <v>1529</v>
      </c>
      <c r="G4242" s="11" t="s">
        <v>1529</v>
      </c>
      <c r="H4242" s="11"/>
      <c r="I4242" s="11"/>
    </row>
    <row r="4243" customFormat="false" ht="28" hidden="false" customHeight="true" outlineLevel="0" collapsed="false">
      <c r="A4243" s="11" t="s">
        <v>1530</v>
      </c>
      <c r="B4243" s="11" t="s">
        <v>1530</v>
      </c>
      <c r="C4243" s="11" t="s">
        <v>1530</v>
      </c>
      <c r="D4243" s="11" t="s">
        <v>1530</v>
      </c>
      <c r="E4243" s="11" t="n">
        <v>56</v>
      </c>
      <c r="F4243" s="11" t="n">
        <v>56</v>
      </c>
      <c r="G4243" s="11" t="n">
        <v>56</v>
      </c>
      <c r="H4243" s="11"/>
      <c r="I4243" s="11"/>
    </row>
    <row r="4244" customFormat="false" ht="28" hidden="false" customHeight="true" outlineLevel="0" collapsed="false">
      <c r="A4244" s="11" t="s">
        <v>221</v>
      </c>
      <c r="B4244" s="11" t="s">
        <v>221</v>
      </c>
      <c r="C4244" s="11" t="s">
        <v>221</v>
      </c>
      <c r="D4244" s="11" t="s">
        <v>221</v>
      </c>
      <c r="E4244" s="11" t="s">
        <v>1548</v>
      </c>
      <c r="F4244" s="11" t="s">
        <v>1548</v>
      </c>
      <c r="G4244" s="11" t="s">
        <v>1548</v>
      </c>
      <c r="H4244" s="11"/>
      <c r="I4244" s="11"/>
    </row>
    <row r="4245" customFormat="false" ht="28" hidden="false" customHeight="true" outlineLevel="0" collapsed="false">
      <c r="A4245" s="11" t="s">
        <v>222</v>
      </c>
      <c r="B4245" s="11" t="s">
        <v>222</v>
      </c>
      <c r="C4245" s="11" t="s">
        <v>222</v>
      </c>
      <c r="D4245" s="11" t="s">
        <v>222</v>
      </c>
      <c r="E4245" s="11" t="n">
        <v>262</v>
      </c>
      <c r="F4245" s="11" t="n">
        <v>262</v>
      </c>
      <c r="G4245" s="11" t="n">
        <v>262</v>
      </c>
      <c r="H4245" s="11"/>
      <c r="I4245" s="11"/>
    </row>
    <row r="4246" customFormat="false" ht="28" hidden="false" customHeight="true" outlineLevel="0" collapsed="false">
      <c r="A4246" s="11" t="s">
        <v>245</v>
      </c>
      <c r="B4246" s="11" t="s">
        <v>245</v>
      </c>
      <c r="C4246" s="11" t="s">
        <v>245</v>
      </c>
      <c r="D4246" s="11" t="s">
        <v>245</v>
      </c>
      <c r="E4246" s="11" t="s">
        <v>1531</v>
      </c>
      <c r="F4246" s="11" t="s">
        <v>1531</v>
      </c>
      <c r="G4246" s="11" t="s">
        <v>1531</v>
      </c>
      <c r="H4246" s="11"/>
      <c r="I4246" s="11"/>
    </row>
    <row r="4247" customFormat="false" ht="28" hidden="false" customHeight="true" outlineLevel="0" collapsed="false">
      <c r="A4247" s="11" t="s">
        <v>1532</v>
      </c>
      <c r="B4247" s="11" t="s">
        <v>1532</v>
      </c>
      <c r="C4247" s="11" t="s">
        <v>1532</v>
      </c>
      <c r="D4247" s="11" t="s">
        <v>1532</v>
      </c>
      <c r="E4247" s="11" t="s">
        <v>1533</v>
      </c>
      <c r="F4247" s="11" t="s">
        <v>1533</v>
      </c>
      <c r="G4247" s="11" t="s">
        <v>1533</v>
      </c>
      <c r="H4247" s="11"/>
      <c r="I4247" s="11"/>
    </row>
    <row r="4248" customFormat="false" ht="28" hidden="false" customHeight="true" outlineLevel="0" collapsed="false">
      <c r="A4248" s="11" t="s">
        <v>1534</v>
      </c>
      <c r="B4248" s="11" t="s">
        <v>1534</v>
      </c>
      <c r="C4248" s="11" t="s">
        <v>1534</v>
      </c>
      <c r="D4248" s="11" t="s">
        <v>1534</v>
      </c>
      <c r="E4248" s="11" t="s">
        <v>1535</v>
      </c>
      <c r="F4248" s="11" t="s">
        <v>1535</v>
      </c>
      <c r="G4248" s="11" t="s">
        <v>1535</v>
      </c>
      <c r="H4248" s="11"/>
      <c r="I4248" s="11"/>
    </row>
    <row r="4249" customFormat="false" ht="28" hidden="false" customHeight="true" outlineLevel="0" collapsed="false">
      <c r="A4249" s="11" t="s">
        <v>1407</v>
      </c>
      <c r="B4249" s="11" t="s">
        <v>1407</v>
      </c>
      <c r="C4249" s="11" t="s">
        <v>1407</v>
      </c>
      <c r="D4249" s="11" t="s">
        <v>1407</v>
      </c>
      <c r="E4249" s="11" t="s">
        <v>1549</v>
      </c>
      <c r="F4249" s="11" t="s">
        <v>1549</v>
      </c>
      <c r="G4249" s="11" t="s">
        <v>1549</v>
      </c>
      <c r="H4249" s="11"/>
      <c r="I4249" s="11"/>
    </row>
    <row r="4250" customFormat="false" ht="28" hidden="false" customHeight="true" outlineLevel="0" collapsed="false">
      <c r="A4250" s="11" t="s">
        <v>249</v>
      </c>
      <c r="B4250" s="11" t="s">
        <v>249</v>
      </c>
      <c r="C4250" s="11" t="s">
        <v>249</v>
      </c>
      <c r="D4250" s="11" t="s">
        <v>249</v>
      </c>
      <c r="E4250" s="11" t="n">
        <v>282</v>
      </c>
      <c r="F4250" s="11" t="n">
        <v>282</v>
      </c>
      <c r="G4250" s="11" t="n">
        <v>282</v>
      </c>
      <c r="H4250" s="11"/>
      <c r="I4250" s="11"/>
    </row>
    <row r="4251" customFormat="false" ht="27" hidden="false" customHeight="true" outlineLevel="0" collapsed="false">
      <c r="A4251" s="1"/>
      <c r="B4251" s="1"/>
      <c r="C4251" s="1"/>
      <c r="D4251" s="1"/>
      <c r="E4251" s="1"/>
      <c r="F4251" s="1"/>
      <c r="G4251" s="1"/>
      <c r="H4251" s="1"/>
      <c r="I4251" s="1"/>
    </row>
    <row r="4252" customFormat="false" ht="31" hidden="false" customHeight="true" outlineLevel="0" collapsed="false">
      <c r="A4252" s="10" t="s">
        <v>250</v>
      </c>
      <c r="B4252" s="10" t="s">
        <v>250</v>
      </c>
      <c r="C4252" s="10" t="s">
        <v>250</v>
      </c>
      <c r="D4252" s="10" t="s">
        <v>250</v>
      </c>
      <c r="E4252" s="10" t="s">
        <v>250</v>
      </c>
      <c r="F4252" s="10" t="s">
        <v>250</v>
      </c>
      <c r="G4252" s="10" t="s">
        <v>250</v>
      </c>
      <c r="H4252" s="10" t="s">
        <v>250</v>
      </c>
      <c r="I4252" s="3" t="str">
        <f aca="false">HYPERLINK("#'Главная'!A63","На главную")</f>
        <v>На главную</v>
      </c>
    </row>
    <row r="4253" customFormat="false" ht="34" hidden="false" customHeight="true" outlineLevel="0" collapsed="false">
      <c r="A4253" s="12" t="s">
        <v>251</v>
      </c>
      <c r="B4253" s="12" t="s">
        <v>251</v>
      </c>
      <c r="C4253" s="12" t="s">
        <v>251</v>
      </c>
      <c r="D4253" s="12" t="s">
        <v>252</v>
      </c>
      <c r="E4253" s="12" t="s">
        <v>252</v>
      </c>
      <c r="F4253" s="12" t="s">
        <v>252</v>
      </c>
      <c r="G4253" s="12" t="s">
        <v>253</v>
      </c>
      <c r="H4253" s="12" t="s">
        <v>254</v>
      </c>
      <c r="I4253" s="12" t="s">
        <v>254</v>
      </c>
    </row>
    <row r="4254" customFormat="false" ht="53" hidden="false" customHeight="true" outlineLevel="0" collapsed="false">
      <c r="A4254" s="1" t="s">
        <v>1537</v>
      </c>
      <c r="B4254" s="1" t="s">
        <v>1537</v>
      </c>
      <c r="C4254" s="1" t="s">
        <v>1537</v>
      </c>
      <c r="D4254" s="1" t="s">
        <v>258</v>
      </c>
      <c r="E4254" s="1" t="s">
        <v>258</v>
      </c>
      <c r="F4254" s="1" t="s">
        <v>258</v>
      </c>
      <c r="G4254" s="1" t="n">
        <v>10</v>
      </c>
      <c r="H4254" s="1" t="s">
        <v>1522</v>
      </c>
      <c r="I4254" s="1" t="s">
        <v>1522</v>
      </c>
    </row>
    <row r="4255" customFormat="false" ht="53" hidden="false" customHeight="true" outlineLevel="0" collapsed="false">
      <c r="A4255" s="1" t="s">
        <v>1537</v>
      </c>
      <c r="B4255" s="1" t="s">
        <v>1537</v>
      </c>
      <c r="C4255" s="1" t="s">
        <v>1537</v>
      </c>
      <c r="D4255" s="1" t="s">
        <v>256</v>
      </c>
      <c r="E4255" s="1" t="s">
        <v>256</v>
      </c>
      <c r="F4255" s="1" t="s">
        <v>256</v>
      </c>
      <c r="G4255" s="1" t="n">
        <v>2.4</v>
      </c>
      <c r="H4255" s="1" t="s">
        <v>1522</v>
      </c>
      <c r="I4255" s="1" t="s">
        <v>1522</v>
      </c>
    </row>
    <row r="4256" customFormat="false" ht="53" hidden="false" customHeight="true" outlineLevel="0" collapsed="false">
      <c r="A4256" s="1" t="s">
        <v>1537</v>
      </c>
      <c r="B4256" s="1" t="s">
        <v>1537</v>
      </c>
      <c r="C4256" s="1" t="s">
        <v>1537</v>
      </c>
      <c r="D4256" s="1" t="s">
        <v>260</v>
      </c>
      <c r="E4256" s="1" t="s">
        <v>260</v>
      </c>
      <c r="F4256" s="1" t="s">
        <v>260</v>
      </c>
      <c r="G4256" s="1" t="n">
        <v>4.17</v>
      </c>
      <c r="H4256" s="1" t="s">
        <v>1522</v>
      </c>
      <c r="I4256" s="1" t="s">
        <v>1522</v>
      </c>
    </row>
    <row r="4257" customFormat="false" ht="27" hidden="false" customHeight="true" outlineLevel="0" collapsed="false">
      <c r="A4257" s="1"/>
      <c r="B4257" s="1"/>
      <c r="C4257" s="1"/>
      <c r="D4257" s="1"/>
      <c r="E4257" s="1"/>
      <c r="F4257" s="1"/>
      <c r="G4257" s="1"/>
      <c r="H4257" s="1"/>
      <c r="I4257" s="1"/>
    </row>
    <row r="4258" customFormat="false" ht="31" hidden="false" customHeight="true" outlineLevel="0" collapsed="false">
      <c r="A4258" s="10" t="s">
        <v>304</v>
      </c>
      <c r="B4258" s="10" t="s">
        <v>304</v>
      </c>
      <c r="C4258" s="10" t="s">
        <v>304</v>
      </c>
      <c r="D4258" s="10" t="s">
        <v>304</v>
      </c>
      <c r="E4258" s="10" t="s">
        <v>304</v>
      </c>
      <c r="F4258" s="10" t="s">
        <v>304</v>
      </c>
      <c r="G4258" s="10" t="s">
        <v>304</v>
      </c>
      <c r="H4258" s="10" t="s">
        <v>304</v>
      </c>
      <c r="I4258" s="1"/>
    </row>
    <row r="4259" customFormat="false" ht="28" hidden="false" customHeight="true" outlineLevel="0" collapsed="false">
      <c r="A4259" s="4" t="s">
        <v>305</v>
      </c>
      <c r="B4259" s="4" t="s">
        <v>305</v>
      </c>
      <c r="C4259" s="4" t="s">
        <v>305</v>
      </c>
      <c r="D4259" s="4" t="s">
        <v>305</v>
      </c>
      <c r="E4259" s="4" t="s">
        <v>305</v>
      </c>
      <c r="F4259" s="4" t="s">
        <v>305</v>
      </c>
      <c r="G4259" s="4" t="s">
        <v>305</v>
      </c>
      <c r="H4259" s="4" t="s">
        <v>305</v>
      </c>
      <c r="I4259" s="4" t="s">
        <v>305</v>
      </c>
    </row>
    <row r="4260" customFormat="false" ht="27" hidden="false" customHeight="true" outlineLevel="0" collapsed="false">
      <c r="A4260" s="1"/>
      <c r="B4260" s="1"/>
      <c r="C4260" s="1"/>
      <c r="D4260" s="1"/>
      <c r="E4260" s="1"/>
      <c r="F4260" s="1"/>
      <c r="G4260" s="1"/>
      <c r="H4260" s="1"/>
      <c r="I4260" s="1"/>
    </row>
    <row r="4261" customFormat="false" ht="27" hidden="false" customHeight="true" outlineLevel="0" collapsed="false">
      <c r="A4261" s="1"/>
      <c r="B4261" s="1"/>
      <c r="C4261" s="1"/>
      <c r="D4261" s="1"/>
      <c r="E4261" s="1"/>
      <c r="F4261" s="1"/>
      <c r="G4261" s="1"/>
      <c r="H4261" s="1"/>
      <c r="I4261" s="1"/>
    </row>
    <row r="4262" customFormat="false" ht="27" hidden="false" customHeight="true" outlineLevel="0" collapsed="false">
      <c r="A4262" s="1"/>
      <c r="B4262" s="1"/>
      <c r="C4262" s="1"/>
      <c r="D4262" s="1"/>
      <c r="E4262" s="1"/>
      <c r="F4262" s="1"/>
      <c r="G4262" s="1"/>
      <c r="H4262" s="1"/>
      <c r="I4262" s="1"/>
    </row>
    <row r="4263" customFormat="false" ht="35" hidden="false" customHeight="true" outlineLevel="0" collapsed="false">
      <c r="A4263" s="2" t="s">
        <v>1551</v>
      </c>
      <c r="B4263" s="2" t="s">
        <v>1551</v>
      </c>
      <c r="C4263" s="2" t="s">
        <v>1551</v>
      </c>
      <c r="D4263" s="2" t="s">
        <v>1551</v>
      </c>
      <c r="E4263" s="2" t="s">
        <v>1551</v>
      </c>
      <c r="F4263" s="2" t="s">
        <v>1551</v>
      </c>
      <c r="G4263" s="2" t="s">
        <v>1551</v>
      </c>
      <c r="H4263" s="2" t="s">
        <v>1551</v>
      </c>
      <c r="I4263" s="3" t="str">
        <f aca="false">HYPERLINK("#'Главная'!A64","На главную")</f>
        <v>На главную</v>
      </c>
    </row>
    <row r="4264" customFormat="false" ht="28" hidden="false" customHeight="true" outlineLevel="0" collapsed="false">
      <c r="A4264" s="4" t="s">
        <v>1522</v>
      </c>
      <c r="B4264" s="4" t="s">
        <v>1522</v>
      </c>
      <c r="C4264" s="4" t="s">
        <v>1522</v>
      </c>
      <c r="D4264" s="4" t="s">
        <v>1522</v>
      </c>
      <c r="E4264" s="4" t="s">
        <v>1522</v>
      </c>
      <c r="F4264" s="4" t="s">
        <v>1522</v>
      </c>
      <c r="G4264" s="4" t="s">
        <v>1522</v>
      </c>
      <c r="H4264" s="4" t="s">
        <v>1522</v>
      </c>
      <c r="I4264" s="4" t="s">
        <v>1522</v>
      </c>
    </row>
    <row r="4265" customFormat="false" ht="27" hidden="false" customHeight="true" outlineLevel="0" collapsed="false">
      <c r="A4265" s="3" t="str">
        <f aca="false">HYPERLINK("#'Главная'!A64","Список моделей")</f>
        <v>Список моделей</v>
      </c>
      <c r="B4265" s="1"/>
      <c r="C4265" s="3" t="str">
        <f aca="false">HYPERLINK("#'Данные моделей'!A4266","Характеристики")</f>
        <v>Характеристики</v>
      </c>
      <c r="D4265" s="1"/>
      <c r="E4265" s="1"/>
      <c r="F4265" s="3" t="str">
        <f aca="false">HYPERLINK("#'Данные моделей'!A4291","Рабочие точки")</f>
        <v>Рабочие точки</v>
      </c>
      <c r="G4265" s="1"/>
      <c r="H4265" s="3" t="str">
        <f aca="false">HYPERLINK("#'Данные моделей'!A4297","Карты")</f>
        <v>Карты</v>
      </c>
      <c r="I4265" s="1"/>
    </row>
    <row r="4266" customFormat="false" ht="31" hidden="false" customHeight="true" outlineLevel="0" collapsed="false">
      <c r="A4266" s="10" t="s">
        <v>9</v>
      </c>
      <c r="B4266" s="10" t="s">
        <v>9</v>
      </c>
      <c r="C4266" s="10" t="s">
        <v>9</v>
      </c>
      <c r="D4266" s="10" t="s">
        <v>9</v>
      </c>
      <c r="E4266" s="10" t="s">
        <v>9</v>
      </c>
      <c r="F4266" s="10" t="s">
        <v>9</v>
      </c>
      <c r="G4266" s="10" t="s">
        <v>9</v>
      </c>
      <c r="H4266" s="10" t="s">
        <v>9</v>
      </c>
      <c r="I4266" s="1"/>
    </row>
    <row r="4267" customFormat="false" ht="28" hidden="false" customHeight="true" outlineLevel="0" collapsed="false">
      <c r="A4267" s="11" t="s">
        <v>207</v>
      </c>
      <c r="B4267" s="11" t="s">
        <v>207</v>
      </c>
      <c r="C4267" s="11" t="s">
        <v>207</v>
      </c>
      <c r="D4267" s="11" t="s">
        <v>207</v>
      </c>
      <c r="E4267" s="11" t="s">
        <v>1523</v>
      </c>
      <c r="F4267" s="11" t="s">
        <v>1523</v>
      </c>
      <c r="G4267" s="11" t="s">
        <v>1523</v>
      </c>
      <c r="H4267" s="11"/>
      <c r="I4267" s="11"/>
    </row>
    <row r="4268" customFormat="false" ht="28" hidden="false" customHeight="true" outlineLevel="0" collapsed="false">
      <c r="A4268" s="11" t="s">
        <v>8</v>
      </c>
      <c r="B4268" s="11" t="s">
        <v>8</v>
      </c>
      <c r="C4268" s="11" t="s">
        <v>8</v>
      </c>
      <c r="D4268" s="11" t="s">
        <v>8</v>
      </c>
      <c r="E4268" s="11" t="s">
        <v>101</v>
      </c>
      <c r="F4268" s="11" t="s">
        <v>101</v>
      </c>
      <c r="G4268" s="11" t="s">
        <v>101</v>
      </c>
      <c r="H4268" s="11"/>
      <c r="I4268" s="11"/>
    </row>
    <row r="4269" customFormat="false" ht="28" hidden="false" customHeight="true" outlineLevel="0" collapsed="false">
      <c r="A4269" s="11" t="s">
        <v>209</v>
      </c>
      <c r="B4269" s="11" t="s">
        <v>209</v>
      </c>
      <c r="C4269" s="11" t="s">
        <v>209</v>
      </c>
      <c r="D4269" s="11" t="s">
        <v>209</v>
      </c>
      <c r="E4269" s="11" t="s">
        <v>1552</v>
      </c>
      <c r="F4269" s="11" t="s">
        <v>1552</v>
      </c>
      <c r="G4269" s="11" t="s">
        <v>1552</v>
      </c>
      <c r="H4269" s="11"/>
      <c r="I4269" s="11"/>
    </row>
    <row r="4270" customFormat="false" ht="28" hidden="false" customHeight="true" outlineLevel="0" collapsed="false">
      <c r="A4270" s="11" t="s">
        <v>211</v>
      </c>
      <c r="B4270" s="11" t="s">
        <v>211</v>
      </c>
      <c r="C4270" s="11" t="s">
        <v>211</v>
      </c>
      <c r="D4270" s="11" t="s">
        <v>211</v>
      </c>
      <c r="E4270" s="11" t="n">
        <v>94</v>
      </c>
      <c r="F4270" s="11" t="n">
        <v>94</v>
      </c>
      <c r="G4270" s="11" t="n">
        <v>94</v>
      </c>
      <c r="H4270" s="11"/>
      <c r="I4270" s="11"/>
    </row>
    <row r="4271" customFormat="false" ht="28" hidden="false" customHeight="true" outlineLevel="0" collapsed="false">
      <c r="A4271" s="11" t="s">
        <v>8</v>
      </c>
      <c r="B4271" s="11" t="s">
        <v>8</v>
      </c>
      <c r="C4271" s="11" t="s">
        <v>8</v>
      </c>
      <c r="D4271" s="11" t="s">
        <v>8</v>
      </c>
      <c r="E4271" s="11" t="s">
        <v>101</v>
      </c>
      <c r="F4271" s="11" t="s">
        <v>101</v>
      </c>
      <c r="G4271" s="11" t="s">
        <v>101</v>
      </c>
      <c r="H4271" s="11"/>
      <c r="I4271" s="11"/>
    </row>
    <row r="4272" customFormat="false" ht="28" hidden="false" customHeight="true" outlineLevel="0" collapsed="false">
      <c r="A4272" s="11" t="s">
        <v>1525</v>
      </c>
      <c r="B4272" s="11" t="s">
        <v>1525</v>
      </c>
      <c r="C4272" s="11" t="s">
        <v>1525</v>
      </c>
      <c r="D4272" s="11" t="s">
        <v>1525</v>
      </c>
      <c r="E4272" s="11" t="n">
        <v>200</v>
      </c>
      <c r="F4272" s="11" t="n">
        <v>200</v>
      </c>
      <c r="G4272" s="11" t="n">
        <v>200</v>
      </c>
      <c r="H4272" s="11"/>
      <c r="I4272" s="11"/>
    </row>
    <row r="4273" customFormat="false" ht="28" hidden="false" customHeight="true" outlineLevel="0" collapsed="false">
      <c r="A4273" s="11" t="s">
        <v>1526</v>
      </c>
      <c r="B4273" s="11" t="s">
        <v>1526</v>
      </c>
      <c r="C4273" s="11" t="s">
        <v>1526</v>
      </c>
      <c r="D4273" s="11" t="s">
        <v>1526</v>
      </c>
      <c r="E4273" s="11" t="n">
        <v>35</v>
      </c>
      <c r="F4273" s="11" t="n">
        <v>35</v>
      </c>
      <c r="G4273" s="11" t="n">
        <v>35</v>
      </c>
      <c r="H4273" s="11"/>
      <c r="I4273" s="11"/>
    </row>
    <row r="4274" customFormat="false" ht="28" hidden="false" customHeight="true" outlineLevel="0" collapsed="false">
      <c r="A4274" s="11" t="s">
        <v>1553</v>
      </c>
      <c r="B4274" s="11" t="s">
        <v>1553</v>
      </c>
      <c r="C4274" s="11" t="s">
        <v>1553</v>
      </c>
      <c r="D4274" s="11" t="s">
        <v>1553</v>
      </c>
      <c r="E4274" s="11" t="n">
        <v>2</v>
      </c>
      <c r="F4274" s="11" t="n">
        <v>2</v>
      </c>
      <c r="G4274" s="11" t="n">
        <v>2</v>
      </c>
      <c r="H4274" s="11"/>
      <c r="I4274" s="11"/>
    </row>
    <row r="4275" customFormat="false" ht="28" hidden="false" customHeight="true" outlineLevel="0" collapsed="false">
      <c r="A4275" s="11" t="s">
        <v>212</v>
      </c>
      <c r="B4275" s="11" t="s">
        <v>212</v>
      </c>
      <c r="C4275" s="11" t="s">
        <v>212</v>
      </c>
      <c r="D4275" s="11" t="s">
        <v>212</v>
      </c>
      <c r="E4275" s="11" t="n">
        <v>2.45</v>
      </c>
      <c r="F4275" s="11" t="n">
        <v>2.45</v>
      </c>
      <c r="G4275" s="11" t="n">
        <v>2.45</v>
      </c>
      <c r="H4275" s="11"/>
      <c r="I4275" s="11"/>
    </row>
    <row r="4276" customFormat="false" ht="28" hidden="false" customHeight="true" outlineLevel="0" collapsed="false">
      <c r="A4276" s="11" t="s">
        <v>213</v>
      </c>
      <c r="B4276" s="11" t="s">
        <v>213</v>
      </c>
      <c r="C4276" s="11" t="s">
        <v>213</v>
      </c>
      <c r="D4276" s="11" t="s">
        <v>213</v>
      </c>
      <c r="E4276" s="11" t="n">
        <v>11</v>
      </c>
      <c r="F4276" s="11" t="n">
        <v>11</v>
      </c>
      <c r="G4276" s="11" t="n">
        <v>11</v>
      </c>
      <c r="H4276" s="11"/>
      <c r="I4276" s="11"/>
    </row>
    <row r="4277" customFormat="false" ht="28" hidden="false" customHeight="true" outlineLevel="0" collapsed="false">
      <c r="A4277" s="11" t="s">
        <v>214</v>
      </c>
      <c r="B4277" s="11" t="s">
        <v>214</v>
      </c>
      <c r="C4277" s="11" t="s">
        <v>214</v>
      </c>
      <c r="D4277" s="11" t="s">
        <v>214</v>
      </c>
      <c r="E4277" s="11" t="s">
        <v>215</v>
      </c>
      <c r="F4277" s="11" t="s">
        <v>215</v>
      </c>
      <c r="G4277" s="11" t="s">
        <v>215</v>
      </c>
      <c r="H4277" s="11"/>
      <c r="I4277" s="11"/>
    </row>
    <row r="4278" customFormat="false" ht="28" hidden="false" customHeight="true" outlineLevel="0" collapsed="false">
      <c r="A4278" s="11" t="s">
        <v>217</v>
      </c>
      <c r="B4278" s="11" t="s">
        <v>217</v>
      </c>
      <c r="C4278" s="11" t="s">
        <v>217</v>
      </c>
      <c r="D4278" s="11" t="s">
        <v>217</v>
      </c>
      <c r="E4278" s="11" t="s">
        <v>1554</v>
      </c>
      <c r="F4278" s="11" t="s">
        <v>1554</v>
      </c>
      <c r="G4278" s="11" t="s">
        <v>1554</v>
      </c>
      <c r="H4278" s="11"/>
      <c r="I4278" s="11"/>
    </row>
    <row r="4279" customFormat="false" ht="28" hidden="false" customHeight="true" outlineLevel="0" collapsed="false">
      <c r="A4279" s="11" t="s">
        <v>219</v>
      </c>
      <c r="B4279" s="11" t="s">
        <v>219</v>
      </c>
      <c r="C4279" s="11" t="s">
        <v>219</v>
      </c>
      <c r="D4279" s="11" t="s">
        <v>219</v>
      </c>
      <c r="E4279" s="11" t="s">
        <v>1555</v>
      </c>
      <c r="F4279" s="11" t="s">
        <v>1555</v>
      </c>
      <c r="G4279" s="11" t="s">
        <v>1555</v>
      </c>
      <c r="H4279" s="11"/>
      <c r="I4279" s="11"/>
    </row>
    <row r="4280" customFormat="false" ht="28" hidden="false" customHeight="true" outlineLevel="0" collapsed="false">
      <c r="A4280" s="11" t="s">
        <v>1530</v>
      </c>
      <c r="B4280" s="11" t="s">
        <v>1530</v>
      </c>
      <c r="C4280" s="11" t="s">
        <v>1530</v>
      </c>
      <c r="D4280" s="11" t="s">
        <v>1530</v>
      </c>
      <c r="E4280" s="11" t="n">
        <v>43</v>
      </c>
      <c r="F4280" s="11" t="n">
        <v>43</v>
      </c>
      <c r="G4280" s="11" t="n">
        <v>43</v>
      </c>
      <c r="H4280" s="11"/>
      <c r="I4280" s="11"/>
    </row>
    <row r="4281" customFormat="false" ht="28" hidden="false" customHeight="true" outlineLevel="0" collapsed="false">
      <c r="A4281" s="11" t="s">
        <v>221</v>
      </c>
      <c r="B4281" s="11" t="s">
        <v>221</v>
      </c>
      <c r="C4281" s="11" t="s">
        <v>221</v>
      </c>
      <c r="D4281" s="11" t="s">
        <v>221</v>
      </c>
      <c r="E4281" s="11" t="s">
        <v>1552</v>
      </c>
      <c r="F4281" s="11" t="s">
        <v>1552</v>
      </c>
      <c r="G4281" s="11" t="s">
        <v>1552</v>
      </c>
      <c r="H4281" s="11"/>
      <c r="I4281" s="11"/>
    </row>
    <row r="4282" customFormat="false" ht="28" hidden="false" customHeight="true" outlineLevel="0" collapsed="false">
      <c r="A4282" s="11" t="s">
        <v>222</v>
      </c>
      <c r="B4282" s="11" t="s">
        <v>222</v>
      </c>
      <c r="C4282" s="11" t="s">
        <v>222</v>
      </c>
      <c r="D4282" s="11" t="s">
        <v>222</v>
      </c>
      <c r="E4282" s="11" t="n">
        <v>94</v>
      </c>
      <c r="F4282" s="11" t="n">
        <v>94</v>
      </c>
      <c r="G4282" s="11" t="n">
        <v>94</v>
      </c>
      <c r="H4282" s="11"/>
      <c r="I4282" s="11"/>
    </row>
    <row r="4283" customFormat="false" ht="28" hidden="false" customHeight="true" outlineLevel="0" collapsed="false">
      <c r="A4283" s="11" t="s">
        <v>245</v>
      </c>
      <c r="B4283" s="11" t="s">
        <v>245</v>
      </c>
      <c r="C4283" s="11" t="s">
        <v>245</v>
      </c>
      <c r="D4283" s="11" t="s">
        <v>245</v>
      </c>
      <c r="E4283" s="11" t="s">
        <v>1531</v>
      </c>
      <c r="F4283" s="11" t="s">
        <v>1531</v>
      </c>
      <c r="G4283" s="11" t="s">
        <v>1531</v>
      </c>
      <c r="H4283" s="11"/>
      <c r="I4283" s="11"/>
    </row>
    <row r="4284" customFormat="false" ht="28" hidden="false" customHeight="true" outlineLevel="0" collapsed="false">
      <c r="A4284" s="11" t="s">
        <v>1532</v>
      </c>
      <c r="B4284" s="11" t="s">
        <v>1532</v>
      </c>
      <c r="C4284" s="11" t="s">
        <v>1532</v>
      </c>
      <c r="D4284" s="11" t="s">
        <v>1532</v>
      </c>
      <c r="E4284" s="11" t="s">
        <v>1533</v>
      </c>
      <c r="F4284" s="11" t="s">
        <v>1533</v>
      </c>
      <c r="G4284" s="11" t="s">
        <v>1533</v>
      </c>
      <c r="H4284" s="11"/>
      <c r="I4284" s="11"/>
    </row>
    <row r="4285" customFormat="false" ht="28" hidden="false" customHeight="true" outlineLevel="0" collapsed="false">
      <c r="A4285" s="11" t="s">
        <v>1556</v>
      </c>
      <c r="B4285" s="11" t="s">
        <v>1556</v>
      </c>
      <c r="C4285" s="11" t="s">
        <v>1556</v>
      </c>
      <c r="D4285" s="11" t="s">
        <v>1556</v>
      </c>
      <c r="E4285" s="11" t="s">
        <v>1557</v>
      </c>
      <c r="F4285" s="11" t="s">
        <v>1557</v>
      </c>
      <c r="G4285" s="11" t="s">
        <v>1557</v>
      </c>
      <c r="H4285" s="11"/>
      <c r="I4285" s="11"/>
    </row>
    <row r="4286" customFormat="false" ht="28" hidden="false" customHeight="true" outlineLevel="0" collapsed="false">
      <c r="A4286" s="11" t="s">
        <v>1558</v>
      </c>
      <c r="B4286" s="11" t="s">
        <v>1558</v>
      </c>
      <c r="C4286" s="11" t="s">
        <v>1558</v>
      </c>
      <c r="D4286" s="11" t="s">
        <v>1558</v>
      </c>
      <c r="E4286" s="11" t="s">
        <v>1559</v>
      </c>
      <c r="F4286" s="11" t="s">
        <v>1559</v>
      </c>
      <c r="G4286" s="11" t="s">
        <v>1559</v>
      </c>
      <c r="H4286" s="11"/>
      <c r="I4286" s="11"/>
    </row>
    <row r="4287" customFormat="false" ht="28" hidden="false" customHeight="true" outlineLevel="0" collapsed="false">
      <c r="A4287" s="11" t="s">
        <v>1560</v>
      </c>
      <c r="B4287" s="11" t="s">
        <v>1560</v>
      </c>
      <c r="C4287" s="11" t="s">
        <v>1560</v>
      </c>
      <c r="D4287" s="11" t="s">
        <v>1560</v>
      </c>
      <c r="E4287" s="11" t="n">
        <v>150</v>
      </c>
      <c r="F4287" s="11" t="n">
        <v>150</v>
      </c>
      <c r="G4287" s="11" t="n">
        <v>150</v>
      </c>
      <c r="H4287" s="11"/>
      <c r="I4287" s="11"/>
    </row>
    <row r="4288" customFormat="false" ht="28" hidden="false" customHeight="true" outlineLevel="0" collapsed="false">
      <c r="A4288" s="11" t="s">
        <v>1407</v>
      </c>
      <c r="B4288" s="11" t="s">
        <v>1407</v>
      </c>
      <c r="C4288" s="11" t="s">
        <v>1407</v>
      </c>
      <c r="D4288" s="11" t="s">
        <v>1407</v>
      </c>
      <c r="E4288" s="11" t="s">
        <v>1561</v>
      </c>
      <c r="F4288" s="11" t="s">
        <v>1561</v>
      </c>
      <c r="G4288" s="11" t="s">
        <v>1561</v>
      </c>
      <c r="H4288" s="11"/>
      <c r="I4288" s="11"/>
    </row>
    <row r="4289" customFormat="false" ht="28" hidden="false" customHeight="true" outlineLevel="0" collapsed="false">
      <c r="A4289" s="11" t="s">
        <v>249</v>
      </c>
      <c r="B4289" s="11" t="s">
        <v>249</v>
      </c>
      <c r="C4289" s="11" t="s">
        <v>249</v>
      </c>
      <c r="D4289" s="11" t="s">
        <v>249</v>
      </c>
      <c r="E4289" s="11" t="n">
        <v>108</v>
      </c>
      <c r="F4289" s="11" t="n">
        <v>108</v>
      </c>
      <c r="G4289" s="11" t="n">
        <v>108</v>
      </c>
      <c r="H4289" s="11"/>
      <c r="I4289" s="11"/>
    </row>
    <row r="4290" customFormat="false" ht="27" hidden="false" customHeight="true" outlineLevel="0" collapsed="false">
      <c r="A4290" s="1"/>
      <c r="B4290" s="1"/>
      <c r="C4290" s="1"/>
      <c r="D4290" s="1"/>
      <c r="E4290" s="1"/>
      <c r="F4290" s="1"/>
      <c r="G4290" s="1"/>
      <c r="H4290" s="1"/>
      <c r="I4290" s="1"/>
    </row>
    <row r="4291" customFormat="false" ht="31" hidden="false" customHeight="true" outlineLevel="0" collapsed="false">
      <c r="A4291" s="10" t="s">
        <v>250</v>
      </c>
      <c r="B4291" s="10" t="s">
        <v>250</v>
      </c>
      <c r="C4291" s="10" t="s">
        <v>250</v>
      </c>
      <c r="D4291" s="10" t="s">
        <v>250</v>
      </c>
      <c r="E4291" s="10" t="s">
        <v>250</v>
      </c>
      <c r="F4291" s="10" t="s">
        <v>250</v>
      </c>
      <c r="G4291" s="10" t="s">
        <v>250</v>
      </c>
      <c r="H4291" s="10" t="s">
        <v>250</v>
      </c>
      <c r="I4291" s="3" t="str">
        <f aca="false">HYPERLINK("#'Главная'!A64","На главную")</f>
        <v>На главную</v>
      </c>
    </row>
    <row r="4292" customFormat="false" ht="34" hidden="false" customHeight="true" outlineLevel="0" collapsed="false">
      <c r="A4292" s="12" t="s">
        <v>251</v>
      </c>
      <c r="B4292" s="12" t="s">
        <v>251</v>
      </c>
      <c r="C4292" s="12" t="s">
        <v>251</v>
      </c>
      <c r="D4292" s="12" t="s">
        <v>252</v>
      </c>
      <c r="E4292" s="12" t="s">
        <v>252</v>
      </c>
      <c r="F4292" s="12" t="s">
        <v>252</v>
      </c>
      <c r="G4292" s="12" t="s">
        <v>253</v>
      </c>
      <c r="H4292" s="12" t="s">
        <v>254</v>
      </c>
      <c r="I4292" s="12" t="s">
        <v>254</v>
      </c>
    </row>
    <row r="4293" customFormat="false" ht="53" hidden="false" customHeight="true" outlineLevel="0" collapsed="false">
      <c r="A4293" s="1" t="s">
        <v>1537</v>
      </c>
      <c r="B4293" s="1" t="s">
        <v>1537</v>
      </c>
      <c r="C4293" s="1" t="s">
        <v>1537</v>
      </c>
      <c r="D4293" s="1" t="s">
        <v>258</v>
      </c>
      <c r="E4293" s="1" t="s">
        <v>258</v>
      </c>
      <c r="F4293" s="1" t="s">
        <v>258</v>
      </c>
      <c r="G4293" s="1" t="n">
        <v>1.5</v>
      </c>
      <c r="H4293" s="1" t="s">
        <v>1522</v>
      </c>
      <c r="I4293" s="1" t="s">
        <v>1522</v>
      </c>
    </row>
    <row r="4294" customFormat="false" ht="53" hidden="false" customHeight="true" outlineLevel="0" collapsed="false">
      <c r="A4294" s="1" t="s">
        <v>1537</v>
      </c>
      <c r="B4294" s="1" t="s">
        <v>1537</v>
      </c>
      <c r="C4294" s="1" t="s">
        <v>1537</v>
      </c>
      <c r="D4294" s="1" t="s">
        <v>256</v>
      </c>
      <c r="E4294" s="1" t="s">
        <v>256</v>
      </c>
      <c r="F4294" s="1" t="s">
        <v>256</v>
      </c>
      <c r="G4294" s="1" t="n">
        <v>0.357</v>
      </c>
      <c r="H4294" s="1" t="s">
        <v>1522</v>
      </c>
      <c r="I4294" s="1" t="s">
        <v>1522</v>
      </c>
    </row>
    <row r="4295" customFormat="false" ht="53" hidden="false" customHeight="true" outlineLevel="0" collapsed="false">
      <c r="A4295" s="1" t="s">
        <v>1537</v>
      </c>
      <c r="B4295" s="1" t="s">
        <v>1537</v>
      </c>
      <c r="C4295" s="1" t="s">
        <v>1537</v>
      </c>
      <c r="D4295" s="1" t="s">
        <v>260</v>
      </c>
      <c r="E4295" s="1" t="s">
        <v>260</v>
      </c>
      <c r="F4295" s="1" t="s">
        <v>260</v>
      </c>
      <c r="G4295" s="1" t="n">
        <v>4.2</v>
      </c>
      <c r="H4295" s="1" t="s">
        <v>1522</v>
      </c>
      <c r="I4295" s="1" t="s">
        <v>1522</v>
      </c>
    </row>
    <row r="4296" customFormat="false" ht="27" hidden="false" customHeight="true" outlineLevel="0" collapsed="false">
      <c r="A4296" s="1"/>
      <c r="B4296" s="1"/>
      <c r="C4296" s="1"/>
      <c r="D4296" s="1"/>
      <c r="E4296" s="1"/>
      <c r="F4296" s="1"/>
      <c r="G4296" s="1"/>
      <c r="H4296" s="1"/>
      <c r="I4296" s="1"/>
    </row>
    <row r="4297" customFormat="false" ht="31" hidden="false" customHeight="true" outlineLevel="0" collapsed="false">
      <c r="A4297" s="10" t="s">
        <v>304</v>
      </c>
      <c r="B4297" s="10" t="s">
        <v>304</v>
      </c>
      <c r="C4297" s="10" t="s">
        <v>304</v>
      </c>
      <c r="D4297" s="10" t="s">
        <v>304</v>
      </c>
      <c r="E4297" s="10" t="s">
        <v>304</v>
      </c>
      <c r="F4297" s="10" t="s">
        <v>304</v>
      </c>
      <c r="G4297" s="10" t="s">
        <v>304</v>
      </c>
      <c r="H4297" s="10" t="s">
        <v>304</v>
      </c>
      <c r="I4297" s="1"/>
    </row>
    <row r="4298" customFormat="false" ht="28" hidden="false" customHeight="true" outlineLevel="0" collapsed="false">
      <c r="A4298" s="4" t="s">
        <v>305</v>
      </c>
      <c r="B4298" s="4" t="s">
        <v>305</v>
      </c>
      <c r="C4298" s="4" t="s">
        <v>305</v>
      </c>
      <c r="D4298" s="4" t="s">
        <v>305</v>
      </c>
      <c r="E4298" s="4" t="s">
        <v>305</v>
      </c>
      <c r="F4298" s="4" t="s">
        <v>305</v>
      </c>
      <c r="G4298" s="4" t="s">
        <v>305</v>
      </c>
      <c r="H4298" s="4" t="s">
        <v>305</v>
      </c>
      <c r="I4298" s="4" t="s">
        <v>305</v>
      </c>
    </row>
    <row r="4299" customFormat="false" ht="27" hidden="false" customHeight="true" outlineLevel="0" collapsed="false">
      <c r="A4299" s="1"/>
      <c r="B4299" s="1"/>
      <c r="C4299" s="1"/>
      <c r="D4299" s="1"/>
      <c r="E4299" s="1"/>
      <c r="F4299" s="1"/>
      <c r="G4299" s="1"/>
      <c r="H4299" s="1"/>
      <c r="I4299" s="1"/>
    </row>
    <row r="4300" customFormat="false" ht="27" hidden="false" customHeight="true" outlineLevel="0" collapsed="false">
      <c r="A4300" s="1"/>
      <c r="B4300" s="1"/>
      <c r="C4300" s="1"/>
      <c r="D4300" s="1"/>
      <c r="E4300" s="1"/>
      <c r="F4300" s="1"/>
      <c r="G4300" s="1"/>
      <c r="H4300" s="1"/>
      <c r="I4300" s="1"/>
    </row>
    <row r="4301" customFormat="false" ht="27" hidden="false" customHeight="true" outlineLevel="0" collapsed="false">
      <c r="A4301" s="1"/>
      <c r="B4301" s="1"/>
      <c r="C4301" s="1"/>
      <c r="D4301" s="1"/>
      <c r="E4301" s="1"/>
      <c r="F4301" s="1"/>
      <c r="G4301" s="1"/>
      <c r="H4301" s="1"/>
      <c r="I4301" s="1"/>
    </row>
    <row r="4302" customFormat="false" ht="35" hidden="false" customHeight="true" outlineLevel="0" collapsed="false">
      <c r="A4302" s="2" t="s">
        <v>1562</v>
      </c>
      <c r="B4302" s="2" t="s">
        <v>1562</v>
      </c>
      <c r="C4302" s="2" t="s">
        <v>1562</v>
      </c>
      <c r="D4302" s="2" t="s">
        <v>1562</v>
      </c>
      <c r="E4302" s="2" t="s">
        <v>1562</v>
      </c>
      <c r="F4302" s="2" t="s">
        <v>1562</v>
      </c>
      <c r="G4302" s="2" t="s">
        <v>1562</v>
      </c>
      <c r="H4302" s="2" t="s">
        <v>1562</v>
      </c>
      <c r="I4302" s="3" t="str">
        <f aca="false">HYPERLINK("#'Главная'!A65","На главную")</f>
        <v>На главную</v>
      </c>
    </row>
    <row r="4303" customFormat="false" ht="28" hidden="false" customHeight="true" outlineLevel="0" collapsed="false">
      <c r="A4303" s="4" t="s">
        <v>1522</v>
      </c>
      <c r="B4303" s="4" t="s">
        <v>1522</v>
      </c>
      <c r="C4303" s="4" t="s">
        <v>1522</v>
      </c>
      <c r="D4303" s="4" t="s">
        <v>1522</v>
      </c>
      <c r="E4303" s="4" t="s">
        <v>1522</v>
      </c>
      <c r="F4303" s="4" t="s">
        <v>1522</v>
      </c>
      <c r="G4303" s="4" t="s">
        <v>1522</v>
      </c>
      <c r="H4303" s="4" t="s">
        <v>1522</v>
      </c>
      <c r="I4303" s="4" t="s">
        <v>1522</v>
      </c>
    </row>
    <row r="4304" customFormat="false" ht="27" hidden="false" customHeight="true" outlineLevel="0" collapsed="false">
      <c r="A4304" s="3" t="str">
        <f aca="false">HYPERLINK("#'Главная'!A65","Список моделей")</f>
        <v>Список моделей</v>
      </c>
      <c r="B4304" s="1"/>
      <c r="C4304" s="3" t="str">
        <f aca="false">HYPERLINK("#'Данные моделей'!A4305","Характеристики")</f>
        <v>Характеристики</v>
      </c>
      <c r="D4304" s="1"/>
      <c r="E4304" s="1"/>
      <c r="F4304" s="3" t="str">
        <f aca="false">HYPERLINK("#'Данные моделей'!A4330","Рабочие точки")</f>
        <v>Рабочие точки</v>
      </c>
      <c r="G4304" s="1"/>
      <c r="H4304" s="3" t="str">
        <f aca="false">HYPERLINK("#'Данные моделей'!A4336","Карты")</f>
        <v>Карты</v>
      </c>
      <c r="I4304" s="1"/>
    </row>
    <row r="4305" customFormat="false" ht="31" hidden="false" customHeight="true" outlineLevel="0" collapsed="false">
      <c r="A4305" s="10" t="s">
        <v>9</v>
      </c>
      <c r="B4305" s="10" t="s">
        <v>9</v>
      </c>
      <c r="C4305" s="10" t="s">
        <v>9</v>
      </c>
      <c r="D4305" s="10" t="s">
        <v>9</v>
      </c>
      <c r="E4305" s="10" t="s">
        <v>9</v>
      </c>
      <c r="F4305" s="10" t="s">
        <v>9</v>
      </c>
      <c r="G4305" s="10" t="s">
        <v>9</v>
      </c>
      <c r="H4305" s="10" t="s">
        <v>9</v>
      </c>
      <c r="I4305" s="1"/>
    </row>
    <row r="4306" customFormat="false" ht="28" hidden="false" customHeight="true" outlineLevel="0" collapsed="false">
      <c r="A4306" s="11" t="s">
        <v>207</v>
      </c>
      <c r="B4306" s="11" t="s">
        <v>207</v>
      </c>
      <c r="C4306" s="11" t="s">
        <v>207</v>
      </c>
      <c r="D4306" s="11" t="s">
        <v>207</v>
      </c>
      <c r="E4306" s="11" t="s">
        <v>1523</v>
      </c>
      <c r="F4306" s="11" t="s">
        <v>1523</v>
      </c>
      <c r="G4306" s="11" t="s">
        <v>1523</v>
      </c>
      <c r="H4306" s="11"/>
      <c r="I4306" s="11"/>
    </row>
    <row r="4307" customFormat="false" ht="28" hidden="false" customHeight="true" outlineLevel="0" collapsed="false">
      <c r="A4307" s="11" t="s">
        <v>8</v>
      </c>
      <c r="B4307" s="11" t="s">
        <v>8</v>
      </c>
      <c r="C4307" s="11" t="s">
        <v>8</v>
      </c>
      <c r="D4307" s="11" t="s">
        <v>8</v>
      </c>
      <c r="E4307" s="11" t="s">
        <v>101</v>
      </c>
      <c r="F4307" s="11" t="s">
        <v>101</v>
      </c>
      <c r="G4307" s="11" t="s">
        <v>101</v>
      </c>
      <c r="H4307" s="11"/>
      <c r="I4307" s="11"/>
    </row>
    <row r="4308" customFormat="false" ht="28" hidden="false" customHeight="true" outlineLevel="0" collapsed="false">
      <c r="A4308" s="11" t="s">
        <v>209</v>
      </c>
      <c r="B4308" s="11" t="s">
        <v>209</v>
      </c>
      <c r="C4308" s="11" t="s">
        <v>209</v>
      </c>
      <c r="D4308" s="11" t="s">
        <v>209</v>
      </c>
      <c r="E4308" s="11" t="s">
        <v>1563</v>
      </c>
      <c r="F4308" s="11" t="s">
        <v>1563</v>
      </c>
      <c r="G4308" s="11" t="s">
        <v>1563</v>
      </c>
      <c r="H4308" s="11"/>
      <c r="I4308" s="11"/>
    </row>
    <row r="4309" customFormat="false" ht="28" hidden="false" customHeight="true" outlineLevel="0" collapsed="false">
      <c r="A4309" s="11" t="s">
        <v>211</v>
      </c>
      <c r="B4309" s="11" t="s">
        <v>211</v>
      </c>
      <c r="C4309" s="11" t="s">
        <v>211</v>
      </c>
      <c r="D4309" s="11" t="s">
        <v>211</v>
      </c>
      <c r="E4309" s="11" t="n">
        <v>122</v>
      </c>
      <c r="F4309" s="11" t="n">
        <v>122</v>
      </c>
      <c r="G4309" s="11" t="n">
        <v>122</v>
      </c>
      <c r="H4309" s="11"/>
      <c r="I4309" s="11"/>
    </row>
    <row r="4310" customFormat="false" ht="28" hidden="false" customHeight="true" outlineLevel="0" collapsed="false">
      <c r="A4310" s="11" t="s">
        <v>8</v>
      </c>
      <c r="B4310" s="11" t="s">
        <v>8</v>
      </c>
      <c r="C4310" s="11" t="s">
        <v>8</v>
      </c>
      <c r="D4310" s="11" t="s">
        <v>8</v>
      </c>
      <c r="E4310" s="11" t="s">
        <v>101</v>
      </c>
      <c r="F4310" s="11" t="s">
        <v>101</v>
      </c>
      <c r="G4310" s="11" t="s">
        <v>101</v>
      </c>
      <c r="H4310" s="11"/>
      <c r="I4310" s="11"/>
    </row>
    <row r="4311" customFormat="false" ht="28" hidden="false" customHeight="true" outlineLevel="0" collapsed="false">
      <c r="A4311" s="11" t="s">
        <v>1525</v>
      </c>
      <c r="B4311" s="11" t="s">
        <v>1525</v>
      </c>
      <c r="C4311" s="11" t="s">
        <v>1525</v>
      </c>
      <c r="D4311" s="11" t="s">
        <v>1525</v>
      </c>
      <c r="E4311" s="11" t="n">
        <v>300</v>
      </c>
      <c r="F4311" s="11" t="n">
        <v>300</v>
      </c>
      <c r="G4311" s="11" t="n">
        <v>300</v>
      </c>
      <c r="H4311" s="11"/>
      <c r="I4311" s="11"/>
    </row>
    <row r="4312" customFormat="false" ht="28" hidden="false" customHeight="true" outlineLevel="0" collapsed="false">
      <c r="A4312" s="11" t="s">
        <v>1526</v>
      </c>
      <c r="B4312" s="11" t="s">
        <v>1526</v>
      </c>
      <c r="C4312" s="11" t="s">
        <v>1526</v>
      </c>
      <c r="D4312" s="11" t="s">
        <v>1526</v>
      </c>
      <c r="E4312" s="11" t="n">
        <v>35</v>
      </c>
      <c r="F4312" s="11" t="n">
        <v>35</v>
      </c>
      <c r="G4312" s="11" t="n">
        <v>35</v>
      </c>
      <c r="H4312" s="11"/>
      <c r="I4312" s="11"/>
    </row>
    <row r="4313" customFormat="false" ht="28" hidden="false" customHeight="true" outlineLevel="0" collapsed="false">
      <c r="A4313" s="11" t="s">
        <v>1553</v>
      </c>
      <c r="B4313" s="11" t="s">
        <v>1553</v>
      </c>
      <c r="C4313" s="11" t="s">
        <v>1553</v>
      </c>
      <c r="D4313" s="11" t="s">
        <v>1553</v>
      </c>
      <c r="E4313" s="11" t="n">
        <v>2</v>
      </c>
      <c r="F4313" s="11" t="n">
        <v>2</v>
      </c>
      <c r="G4313" s="11" t="n">
        <v>2</v>
      </c>
      <c r="H4313" s="11"/>
      <c r="I4313" s="11"/>
    </row>
    <row r="4314" customFormat="false" ht="28" hidden="false" customHeight="true" outlineLevel="0" collapsed="false">
      <c r="A4314" s="11" t="s">
        <v>212</v>
      </c>
      <c r="B4314" s="11" t="s">
        <v>212</v>
      </c>
      <c r="C4314" s="11" t="s">
        <v>212</v>
      </c>
      <c r="D4314" s="11" t="s">
        <v>212</v>
      </c>
      <c r="E4314" s="11" t="n">
        <v>2.45</v>
      </c>
      <c r="F4314" s="11" t="n">
        <v>2.45</v>
      </c>
      <c r="G4314" s="11" t="n">
        <v>2.45</v>
      </c>
      <c r="H4314" s="11"/>
      <c r="I4314" s="11"/>
    </row>
    <row r="4315" customFormat="false" ht="28" hidden="false" customHeight="true" outlineLevel="0" collapsed="false">
      <c r="A4315" s="11" t="s">
        <v>213</v>
      </c>
      <c r="B4315" s="11" t="s">
        <v>213</v>
      </c>
      <c r="C4315" s="11" t="s">
        <v>213</v>
      </c>
      <c r="D4315" s="11" t="s">
        <v>213</v>
      </c>
      <c r="E4315" s="11" t="n">
        <v>11</v>
      </c>
      <c r="F4315" s="11" t="n">
        <v>11</v>
      </c>
      <c r="G4315" s="11" t="n">
        <v>11</v>
      </c>
      <c r="H4315" s="11"/>
      <c r="I4315" s="11"/>
    </row>
    <row r="4316" customFormat="false" ht="28" hidden="false" customHeight="true" outlineLevel="0" collapsed="false">
      <c r="A4316" s="11" t="s">
        <v>214</v>
      </c>
      <c r="B4316" s="11" t="s">
        <v>214</v>
      </c>
      <c r="C4316" s="11" t="s">
        <v>214</v>
      </c>
      <c r="D4316" s="11" t="s">
        <v>214</v>
      </c>
      <c r="E4316" s="11" t="s">
        <v>215</v>
      </c>
      <c r="F4316" s="11" t="s">
        <v>215</v>
      </c>
      <c r="G4316" s="11" t="s">
        <v>215</v>
      </c>
      <c r="H4316" s="11"/>
      <c r="I4316" s="11"/>
    </row>
    <row r="4317" customFormat="false" ht="28" hidden="false" customHeight="true" outlineLevel="0" collapsed="false">
      <c r="A4317" s="11" t="s">
        <v>217</v>
      </c>
      <c r="B4317" s="11" t="s">
        <v>217</v>
      </c>
      <c r="C4317" s="11" t="s">
        <v>217</v>
      </c>
      <c r="D4317" s="11" t="s">
        <v>217</v>
      </c>
      <c r="E4317" s="11" t="s">
        <v>1554</v>
      </c>
      <c r="F4317" s="11" t="s">
        <v>1554</v>
      </c>
      <c r="G4317" s="11" t="s">
        <v>1554</v>
      </c>
      <c r="H4317" s="11"/>
      <c r="I4317" s="11"/>
    </row>
    <row r="4318" customFormat="false" ht="28" hidden="false" customHeight="true" outlineLevel="0" collapsed="false">
      <c r="A4318" s="11" t="s">
        <v>219</v>
      </c>
      <c r="B4318" s="11" t="s">
        <v>219</v>
      </c>
      <c r="C4318" s="11" t="s">
        <v>219</v>
      </c>
      <c r="D4318" s="11" t="s">
        <v>219</v>
      </c>
      <c r="E4318" s="11" t="s">
        <v>1555</v>
      </c>
      <c r="F4318" s="11" t="s">
        <v>1555</v>
      </c>
      <c r="G4318" s="11" t="s">
        <v>1555</v>
      </c>
      <c r="H4318" s="11"/>
      <c r="I4318" s="11"/>
    </row>
    <row r="4319" customFormat="false" ht="28" hidden="false" customHeight="true" outlineLevel="0" collapsed="false">
      <c r="A4319" s="11" t="s">
        <v>1530</v>
      </c>
      <c r="B4319" s="11" t="s">
        <v>1530</v>
      </c>
      <c r="C4319" s="11" t="s">
        <v>1530</v>
      </c>
      <c r="D4319" s="11" t="s">
        <v>1530</v>
      </c>
      <c r="E4319" s="11" t="n">
        <v>43</v>
      </c>
      <c r="F4319" s="11" t="n">
        <v>43</v>
      </c>
      <c r="G4319" s="11" t="n">
        <v>43</v>
      </c>
      <c r="H4319" s="11"/>
      <c r="I4319" s="11"/>
    </row>
    <row r="4320" customFormat="false" ht="28" hidden="false" customHeight="true" outlineLevel="0" collapsed="false">
      <c r="A4320" s="11" t="s">
        <v>221</v>
      </c>
      <c r="B4320" s="11" t="s">
        <v>221</v>
      </c>
      <c r="C4320" s="11" t="s">
        <v>221</v>
      </c>
      <c r="D4320" s="11" t="s">
        <v>221</v>
      </c>
      <c r="E4320" s="11" t="s">
        <v>1563</v>
      </c>
      <c r="F4320" s="11" t="s">
        <v>1563</v>
      </c>
      <c r="G4320" s="11" t="s">
        <v>1563</v>
      </c>
      <c r="H4320" s="11"/>
      <c r="I4320" s="11"/>
    </row>
    <row r="4321" customFormat="false" ht="28" hidden="false" customHeight="true" outlineLevel="0" collapsed="false">
      <c r="A4321" s="11" t="s">
        <v>222</v>
      </c>
      <c r="B4321" s="11" t="s">
        <v>222</v>
      </c>
      <c r="C4321" s="11" t="s">
        <v>222</v>
      </c>
      <c r="D4321" s="11" t="s">
        <v>222</v>
      </c>
      <c r="E4321" s="11" t="n">
        <v>122</v>
      </c>
      <c r="F4321" s="11" t="n">
        <v>122</v>
      </c>
      <c r="G4321" s="11" t="n">
        <v>122</v>
      </c>
      <c r="H4321" s="11"/>
      <c r="I4321" s="11"/>
    </row>
    <row r="4322" customFormat="false" ht="28" hidden="false" customHeight="true" outlineLevel="0" collapsed="false">
      <c r="A4322" s="11" t="s">
        <v>245</v>
      </c>
      <c r="B4322" s="11" t="s">
        <v>245</v>
      </c>
      <c r="C4322" s="11" t="s">
        <v>245</v>
      </c>
      <c r="D4322" s="11" t="s">
        <v>245</v>
      </c>
      <c r="E4322" s="11" t="s">
        <v>1531</v>
      </c>
      <c r="F4322" s="11" t="s">
        <v>1531</v>
      </c>
      <c r="G4322" s="11" t="s">
        <v>1531</v>
      </c>
      <c r="H4322" s="11"/>
      <c r="I4322" s="11"/>
    </row>
    <row r="4323" customFormat="false" ht="28" hidden="false" customHeight="true" outlineLevel="0" collapsed="false">
      <c r="A4323" s="11" t="s">
        <v>1532</v>
      </c>
      <c r="B4323" s="11" t="s">
        <v>1532</v>
      </c>
      <c r="C4323" s="11" t="s">
        <v>1532</v>
      </c>
      <c r="D4323" s="11" t="s">
        <v>1532</v>
      </c>
      <c r="E4323" s="11" t="s">
        <v>1533</v>
      </c>
      <c r="F4323" s="11" t="s">
        <v>1533</v>
      </c>
      <c r="G4323" s="11" t="s">
        <v>1533</v>
      </c>
      <c r="H4323" s="11"/>
      <c r="I4323" s="11"/>
    </row>
    <row r="4324" customFormat="false" ht="28" hidden="false" customHeight="true" outlineLevel="0" collapsed="false">
      <c r="A4324" s="11" t="s">
        <v>1556</v>
      </c>
      <c r="B4324" s="11" t="s">
        <v>1556</v>
      </c>
      <c r="C4324" s="11" t="s">
        <v>1556</v>
      </c>
      <c r="D4324" s="11" t="s">
        <v>1556</v>
      </c>
      <c r="E4324" s="11" t="s">
        <v>1557</v>
      </c>
      <c r="F4324" s="11" t="s">
        <v>1557</v>
      </c>
      <c r="G4324" s="11" t="s">
        <v>1557</v>
      </c>
      <c r="H4324" s="11"/>
      <c r="I4324" s="11"/>
    </row>
    <row r="4325" customFormat="false" ht="28" hidden="false" customHeight="true" outlineLevel="0" collapsed="false">
      <c r="A4325" s="11" t="s">
        <v>1558</v>
      </c>
      <c r="B4325" s="11" t="s">
        <v>1558</v>
      </c>
      <c r="C4325" s="11" t="s">
        <v>1558</v>
      </c>
      <c r="D4325" s="11" t="s">
        <v>1558</v>
      </c>
      <c r="E4325" s="11" t="s">
        <v>1559</v>
      </c>
      <c r="F4325" s="11" t="s">
        <v>1559</v>
      </c>
      <c r="G4325" s="11" t="s">
        <v>1559</v>
      </c>
      <c r="H4325" s="11"/>
      <c r="I4325" s="11"/>
    </row>
    <row r="4326" customFormat="false" ht="28" hidden="false" customHeight="true" outlineLevel="0" collapsed="false">
      <c r="A4326" s="11" t="s">
        <v>1560</v>
      </c>
      <c r="B4326" s="11" t="s">
        <v>1560</v>
      </c>
      <c r="C4326" s="11" t="s">
        <v>1560</v>
      </c>
      <c r="D4326" s="11" t="s">
        <v>1560</v>
      </c>
      <c r="E4326" s="11" t="n">
        <v>150</v>
      </c>
      <c r="F4326" s="11" t="n">
        <v>150</v>
      </c>
      <c r="G4326" s="11" t="n">
        <v>150</v>
      </c>
      <c r="H4326" s="11"/>
      <c r="I4326" s="11"/>
    </row>
    <row r="4327" customFormat="false" ht="28" hidden="false" customHeight="true" outlineLevel="0" collapsed="false">
      <c r="A4327" s="11" t="s">
        <v>1407</v>
      </c>
      <c r="B4327" s="11" t="s">
        <v>1407</v>
      </c>
      <c r="C4327" s="11" t="s">
        <v>1407</v>
      </c>
      <c r="D4327" s="11" t="s">
        <v>1407</v>
      </c>
      <c r="E4327" s="11" t="s">
        <v>1564</v>
      </c>
      <c r="F4327" s="11" t="s">
        <v>1564</v>
      </c>
      <c r="G4327" s="11" t="s">
        <v>1564</v>
      </c>
      <c r="H4327" s="11"/>
      <c r="I4327" s="11"/>
    </row>
    <row r="4328" customFormat="false" ht="28" hidden="false" customHeight="true" outlineLevel="0" collapsed="false">
      <c r="A4328" s="11" t="s">
        <v>249</v>
      </c>
      <c r="B4328" s="11" t="s">
        <v>249</v>
      </c>
      <c r="C4328" s="11" t="s">
        <v>249</v>
      </c>
      <c r="D4328" s="11" t="s">
        <v>249</v>
      </c>
      <c r="E4328" s="11" t="n">
        <v>137</v>
      </c>
      <c r="F4328" s="11" t="n">
        <v>137</v>
      </c>
      <c r="G4328" s="11" t="n">
        <v>137</v>
      </c>
      <c r="H4328" s="11"/>
      <c r="I4328" s="11"/>
    </row>
    <row r="4329" customFormat="false" ht="27" hidden="false" customHeight="true" outlineLevel="0" collapsed="false">
      <c r="A4329" s="1"/>
      <c r="B4329" s="1"/>
      <c r="C4329" s="1"/>
      <c r="D4329" s="1"/>
      <c r="E4329" s="1"/>
      <c r="F4329" s="1"/>
      <c r="G4329" s="1"/>
      <c r="H4329" s="1"/>
      <c r="I4329" s="1"/>
    </row>
    <row r="4330" customFormat="false" ht="31" hidden="false" customHeight="true" outlineLevel="0" collapsed="false">
      <c r="A4330" s="10" t="s">
        <v>250</v>
      </c>
      <c r="B4330" s="10" t="s">
        <v>250</v>
      </c>
      <c r="C4330" s="10" t="s">
        <v>250</v>
      </c>
      <c r="D4330" s="10" t="s">
        <v>250</v>
      </c>
      <c r="E4330" s="10" t="s">
        <v>250</v>
      </c>
      <c r="F4330" s="10" t="s">
        <v>250</v>
      </c>
      <c r="G4330" s="10" t="s">
        <v>250</v>
      </c>
      <c r="H4330" s="10" t="s">
        <v>250</v>
      </c>
      <c r="I4330" s="3" t="str">
        <f aca="false">HYPERLINK("#'Главная'!A65","На главную")</f>
        <v>На главную</v>
      </c>
    </row>
    <row r="4331" customFormat="false" ht="34" hidden="false" customHeight="true" outlineLevel="0" collapsed="false">
      <c r="A4331" s="12" t="s">
        <v>251</v>
      </c>
      <c r="B4331" s="12" t="s">
        <v>251</v>
      </c>
      <c r="C4331" s="12" t="s">
        <v>251</v>
      </c>
      <c r="D4331" s="12" t="s">
        <v>252</v>
      </c>
      <c r="E4331" s="12" t="s">
        <v>252</v>
      </c>
      <c r="F4331" s="12" t="s">
        <v>252</v>
      </c>
      <c r="G4331" s="12" t="s">
        <v>253</v>
      </c>
      <c r="H4331" s="12" t="s">
        <v>254</v>
      </c>
      <c r="I4331" s="12" t="s">
        <v>254</v>
      </c>
    </row>
    <row r="4332" customFormat="false" ht="53" hidden="false" customHeight="true" outlineLevel="0" collapsed="false">
      <c r="A4332" s="1" t="s">
        <v>1537</v>
      </c>
      <c r="B4332" s="1" t="s">
        <v>1537</v>
      </c>
      <c r="C4332" s="1" t="s">
        <v>1537</v>
      </c>
      <c r="D4332" s="1" t="s">
        <v>258</v>
      </c>
      <c r="E4332" s="1" t="s">
        <v>258</v>
      </c>
      <c r="F4332" s="1" t="s">
        <v>258</v>
      </c>
      <c r="G4332" s="1" t="n">
        <v>1.5</v>
      </c>
      <c r="H4332" s="1" t="s">
        <v>1522</v>
      </c>
      <c r="I4332" s="1" t="s">
        <v>1522</v>
      </c>
    </row>
    <row r="4333" customFormat="false" ht="53" hidden="false" customHeight="true" outlineLevel="0" collapsed="false">
      <c r="A4333" s="1" t="s">
        <v>1537</v>
      </c>
      <c r="B4333" s="1" t="s">
        <v>1537</v>
      </c>
      <c r="C4333" s="1" t="s">
        <v>1537</v>
      </c>
      <c r="D4333" s="1" t="s">
        <v>256</v>
      </c>
      <c r="E4333" s="1" t="s">
        <v>256</v>
      </c>
      <c r="F4333" s="1" t="s">
        <v>256</v>
      </c>
      <c r="G4333" s="1" t="n">
        <v>0.357</v>
      </c>
      <c r="H4333" s="1" t="s">
        <v>1522</v>
      </c>
      <c r="I4333" s="1" t="s">
        <v>1522</v>
      </c>
    </row>
    <row r="4334" customFormat="false" ht="53" hidden="false" customHeight="true" outlineLevel="0" collapsed="false">
      <c r="A4334" s="1" t="s">
        <v>1537</v>
      </c>
      <c r="B4334" s="1" t="s">
        <v>1537</v>
      </c>
      <c r="C4334" s="1" t="s">
        <v>1537</v>
      </c>
      <c r="D4334" s="1" t="s">
        <v>260</v>
      </c>
      <c r="E4334" s="1" t="s">
        <v>260</v>
      </c>
      <c r="F4334" s="1" t="s">
        <v>260</v>
      </c>
      <c r="G4334" s="1" t="n">
        <v>4.2</v>
      </c>
      <c r="H4334" s="1" t="s">
        <v>1522</v>
      </c>
      <c r="I4334" s="1" t="s">
        <v>1522</v>
      </c>
    </row>
    <row r="4335" customFormat="false" ht="27" hidden="false" customHeight="true" outlineLevel="0" collapsed="false">
      <c r="A4335" s="1"/>
      <c r="B4335" s="1"/>
      <c r="C4335" s="1"/>
      <c r="D4335" s="1"/>
      <c r="E4335" s="1"/>
      <c r="F4335" s="1"/>
      <c r="G4335" s="1"/>
      <c r="H4335" s="1"/>
      <c r="I4335" s="1"/>
    </row>
    <row r="4336" customFormat="false" ht="31" hidden="false" customHeight="true" outlineLevel="0" collapsed="false">
      <c r="A4336" s="10" t="s">
        <v>304</v>
      </c>
      <c r="B4336" s="10" t="s">
        <v>304</v>
      </c>
      <c r="C4336" s="10" t="s">
        <v>304</v>
      </c>
      <c r="D4336" s="10" t="s">
        <v>304</v>
      </c>
      <c r="E4336" s="10" t="s">
        <v>304</v>
      </c>
      <c r="F4336" s="10" t="s">
        <v>304</v>
      </c>
      <c r="G4336" s="10" t="s">
        <v>304</v>
      </c>
      <c r="H4336" s="10" t="s">
        <v>304</v>
      </c>
      <c r="I4336" s="1"/>
    </row>
    <row r="4337" customFormat="false" ht="28" hidden="false" customHeight="true" outlineLevel="0" collapsed="false">
      <c r="A4337" s="4" t="s">
        <v>305</v>
      </c>
      <c r="B4337" s="4" t="s">
        <v>305</v>
      </c>
      <c r="C4337" s="4" t="s">
        <v>305</v>
      </c>
      <c r="D4337" s="4" t="s">
        <v>305</v>
      </c>
      <c r="E4337" s="4" t="s">
        <v>305</v>
      </c>
      <c r="F4337" s="4" t="s">
        <v>305</v>
      </c>
      <c r="G4337" s="4" t="s">
        <v>305</v>
      </c>
      <c r="H4337" s="4" t="s">
        <v>305</v>
      </c>
      <c r="I4337" s="4" t="s">
        <v>305</v>
      </c>
    </row>
    <row r="4338" customFormat="false" ht="27" hidden="false" customHeight="true" outlineLevel="0" collapsed="false">
      <c r="A4338" s="1"/>
      <c r="B4338" s="1"/>
      <c r="C4338" s="1"/>
      <c r="D4338" s="1"/>
      <c r="E4338" s="1"/>
      <c r="F4338" s="1"/>
      <c r="G4338" s="1"/>
      <c r="H4338" s="1"/>
      <c r="I4338" s="1"/>
    </row>
    <row r="4339" customFormat="false" ht="27" hidden="false" customHeight="true" outlineLevel="0" collapsed="false">
      <c r="A4339" s="1"/>
      <c r="B4339" s="1"/>
      <c r="C4339" s="1"/>
      <c r="D4339" s="1"/>
      <c r="E4339" s="1"/>
      <c r="F4339" s="1"/>
      <c r="G4339" s="1"/>
      <c r="H4339" s="1"/>
      <c r="I4339" s="1"/>
    </row>
    <row r="4340" customFormat="false" ht="27" hidden="false" customHeight="true" outlineLevel="0" collapsed="false">
      <c r="A4340" s="1"/>
      <c r="B4340" s="1"/>
      <c r="C4340" s="1"/>
      <c r="D4340" s="1"/>
      <c r="E4340" s="1"/>
      <c r="F4340" s="1"/>
      <c r="G4340" s="1"/>
      <c r="H4340" s="1"/>
      <c r="I4340" s="1"/>
    </row>
    <row r="4341" customFormat="false" ht="35" hidden="false" customHeight="true" outlineLevel="0" collapsed="false">
      <c r="A4341" s="2" t="s">
        <v>1565</v>
      </c>
      <c r="B4341" s="2" t="s">
        <v>1565</v>
      </c>
      <c r="C4341" s="2" t="s">
        <v>1565</v>
      </c>
      <c r="D4341" s="2" t="s">
        <v>1565</v>
      </c>
      <c r="E4341" s="2" t="s">
        <v>1565</v>
      </c>
      <c r="F4341" s="2" t="s">
        <v>1565</v>
      </c>
      <c r="G4341" s="2" t="s">
        <v>1565</v>
      </c>
      <c r="H4341" s="2" t="s">
        <v>1565</v>
      </c>
      <c r="I4341" s="3" t="str">
        <f aca="false">HYPERLINK("#'Главная'!A66","На главную")</f>
        <v>На главную</v>
      </c>
    </row>
    <row r="4342" customFormat="false" ht="28" hidden="false" customHeight="true" outlineLevel="0" collapsed="false">
      <c r="A4342" s="4" t="s">
        <v>1522</v>
      </c>
      <c r="B4342" s="4" t="s">
        <v>1522</v>
      </c>
      <c r="C4342" s="4" t="s">
        <v>1522</v>
      </c>
      <c r="D4342" s="4" t="s">
        <v>1522</v>
      </c>
      <c r="E4342" s="4" t="s">
        <v>1522</v>
      </c>
      <c r="F4342" s="4" t="s">
        <v>1522</v>
      </c>
      <c r="G4342" s="4" t="s">
        <v>1522</v>
      </c>
      <c r="H4342" s="4" t="s">
        <v>1522</v>
      </c>
      <c r="I4342" s="4" t="s">
        <v>1522</v>
      </c>
    </row>
    <row r="4343" customFormat="false" ht="27" hidden="false" customHeight="true" outlineLevel="0" collapsed="false">
      <c r="A4343" s="3" t="str">
        <f aca="false">HYPERLINK("#'Главная'!A66","Список моделей")</f>
        <v>Список моделей</v>
      </c>
      <c r="B4343" s="1"/>
      <c r="C4343" s="3" t="str">
        <f aca="false">HYPERLINK("#'Данные моделей'!A4344","Характеристики")</f>
        <v>Характеристики</v>
      </c>
      <c r="D4343" s="1"/>
      <c r="E4343" s="1"/>
      <c r="F4343" s="3" t="str">
        <f aca="false">HYPERLINK("#'Данные моделей'!A4365","Рабочие точки")</f>
        <v>Рабочие точки</v>
      </c>
      <c r="G4343" s="1"/>
      <c r="H4343" s="3" t="str">
        <f aca="false">HYPERLINK("#'Данные моделей'!A4371","Карты")</f>
        <v>Карты</v>
      </c>
      <c r="I4343" s="1"/>
    </row>
    <row r="4344" customFormat="false" ht="31" hidden="false" customHeight="true" outlineLevel="0" collapsed="false">
      <c r="A4344" s="10" t="s">
        <v>9</v>
      </c>
      <c r="B4344" s="10" t="s">
        <v>9</v>
      </c>
      <c r="C4344" s="10" t="s">
        <v>9</v>
      </c>
      <c r="D4344" s="10" t="s">
        <v>9</v>
      </c>
      <c r="E4344" s="10" t="s">
        <v>9</v>
      </c>
      <c r="F4344" s="10" t="s">
        <v>9</v>
      </c>
      <c r="G4344" s="10" t="s">
        <v>9</v>
      </c>
      <c r="H4344" s="10" t="s">
        <v>9</v>
      </c>
      <c r="I4344" s="1"/>
    </row>
    <row r="4345" customFormat="false" ht="28" hidden="false" customHeight="true" outlineLevel="0" collapsed="false">
      <c r="A4345" s="11" t="s">
        <v>207</v>
      </c>
      <c r="B4345" s="11" t="s">
        <v>207</v>
      </c>
      <c r="C4345" s="11" t="s">
        <v>207</v>
      </c>
      <c r="D4345" s="11" t="s">
        <v>207</v>
      </c>
      <c r="E4345" s="11" t="s">
        <v>1566</v>
      </c>
      <c r="F4345" s="11" t="s">
        <v>1566</v>
      </c>
      <c r="G4345" s="11" t="s">
        <v>1566</v>
      </c>
      <c r="H4345" s="11"/>
      <c r="I4345" s="11"/>
    </row>
    <row r="4346" customFormat="false" ht="28" hidden="false" customHeight="true" outlineLevel="0" collapsed="false">
      <c r="A4346" s="11" t="s">
        <v>8</v>
      </c>
      <c r="B4346" s="11" t="s">
        <v>8</v>
      </c>
      <c r="C4346" s="11" t="s">
        <v>8</v>
      </c>
      <c r="D4346" s="11" t="s">
        <v>8</v>
      </c>
      <c r="E4346" s="11" t="s">
        <v>104</v>
      </c>
      <c r="F4346" s="11" t="s">
        <v>104</v>
      </c>
      <c r="G4346" s="11" t="s">
        <v>104</v>
      </c>
      <c r="H4346" s="11"/>
      <c r="I4346" s="11"/>
    </row>
    <row r="4347" customFormat="false" ht="28" hidden="false" customHeight="true" outlineLevel="0" collapsed="false">
      <c r="A4347" s="11" t="s">
        <v>209</v>
      </c>
      <c r="B4347" s="11" t="s">
        <v>209</v>
      </c>
      <c r="C4347" s="11" t="s">
        <v>209</v>
      </c>
      <c r="D4347" s="11" t="s">
        <v>209</v>
      </c>
      <c r="E4347" s="11" t="s">
        <v>1567</v>
      </c>
      <c r="F4347" s="11" t="s">
        <v>1567</v>
      </c>
      <c r="G4347" s="11" t="s">
        <v>1567</v>
      </c>
      <c r="H4347" s="11"/>
      <c r="I4347" s="11"/>
    </row>
    <row r="4348" customFormat="false" ht="28" hidden="false" customHeight="true" outlineLevel="0" collapsed="false">
      <c r="A4348" s="11" t="s">
        <v>211</v>
      </c>
      <c r="B4348" s="11" t="s">
        <v>211</v>
      </c>
      <c r="C4348" s="11" t="s">
        <v>211</v>
      </c>
      <c r="D4348" s="11" t="s">
        <v>211</v>
      </c>
      <c r="E4348" s="11" t="n">
        <v>70</v>
      </c>
      <c r="F4348" s="11" t="n">
        <v>70</v>
      </c>
      <c r="G4348" s="11" t="n">
        <v>70</v>
      </c>
      <c r="H4348" s="11"/>
      <c r="I4348" s="11"/>
    </row>
    <row r="4349" customFormat="false" ht="28" hidden="false" customHeight="true" outlineLevel="0" collapsed="false">
      <c r="A4349" s="11" t="s">
        <v>8</v>
      </c>
      <c r="B4349" s="11" t="s">
        <v>8</v>
      </c>
      <c r="C4349" s="11" t="s">
        <v>8</v>
      </c>
      <c r="D4349" s="11" t="s">
        <v>8</v>
      </c>
      <c r="E4349" s="11" t="s">
        <v>104</v>
      </c>
      <c r="F4349" s="11" t="s">
        <v>104</v>
      </c>
      <c r="G4349" s="11" t="s">
        <v>104</v>
      </c>
      <c r="H4349" s="11"/>
      <c r="I4349" s="11"/>
    </row>
    <row r="4350" customFormat="false" ht="28" hidden="false" customHeight="true" outlineLevel="0" collapsed="false">
      <c r="A4350" s="11" t="s">
        <v>1526</v>
      </c>
      <c r="B4350" s="11" t="s">
        <v>1526</v>
      </c>
      <c r="C4350" s="11" t="s">
        <v>1526</v>
      </c>
      <c r="D4350" s="11" t="s">
        <v>1526</v>
      </c>
      <c r="E4350" s="11" t="n">
        <v>215</v>
      </c>
      <c r="F4350" s="11" t="n">
        <v>215</v>
      </c>
      <c r="G4350" s="11" t="n">
        <v>215</v>
      </c>
      <c r="H4350" s="11"/>
      <c r="I4350" s="11"/>
    </row>
    <row r="4351" customFormat="false" ht="28" hidden="false" customHeight="true" outlineLevel="0" collapsed="false">
      <c r="A4351" s="11" t="s">
        <v>213</v>
      </c>
      <c r="B4351" s="11" t="s">
        <v>213</v>
      </c>
      <c r="C4351" s="11" t="s">
        <v>213</v>
      </c>
      <c r="D4351" s="11" t="s">
        <v>213</v>
      </c>
      <c r="E4351" s="11" t="n">
        <v>17</v>
      </c>
      <c r="F4351" s="11" t="n">
        <v>17</v>
      </c>
      <c r="G4351" s="11" t="n">
        <v>17</v>
      </c>
      <c r="H4351" s="11"/>
      <c r="I4351" s="11"/>
    </row>
    <row r="4352" customFormat="false" ht="28" hidden="false" customHeight="true" outlineLevel="0" collapsed="false">
      <c r="A4352" s="11" t="s">
        <v>214</v>
      </c>
      <c r="B4352" s="11" t="s">
        <v>214</v>
      </c>
      <c r="C4352" s="11" t="s">
        <v>214</v>
      </c>
      <c r="D4352" s="11" t="s">
        <v>214</v>
      </c>
      <c r="E4352" s="11" t="s">
        <v>1568</v>
      </c>
      <c r="F4352" s="11" t="s">
        <v>1568</v>
      </c>
      <c r="G4352" s="11" t="s">
        <v>1568</v>
      </c>
      <c r="H4352" s="11"/>
      <c r="I4352" s="11"/>
    </row>
    <row r="4353" customFormat="false" ht="28" hidden="false" customHeight="true" outlineLevel="0" collapsed="false">
      <c r="A4353" s="11" t="s">
        <v>216</v>
      </c>
      <c r="B4353" s="11" t="s">
        <v>216</v>
      </c>
      <c r="C4353" s="11" t="s">
        <v>216</v>
      </c>
      <c r="D4353" s="11" t="s">
        <v>216</v>
      </c>
      <c r="E4353" s="11" t="n">
        <v>1.72</v>
      </c>
      <c r="F4353" s="11" t="n">
        <v>1.72</v>
      </c>
      <c r="G4353" s="11" t="n">
        <v>1.72</v>
      </c>
      <c r="H4353" s="11"/>
      <c r="I4353" s="11"/>
    </row>
    <row r="4354" customFormat="false" ht="28" hidden="false" customHeight="true" outlineLevel="0" collapsed="false">
      <c r="A4354" s="11" t="s">
        <v>217</v>
      </c>
      <c r="B4354" s="11" t="s">
        <v>217</v>
      </c>
      <c r="C4354" s="11" t="s">
        <v>217</v>
      </c>
      <c r="D4354" s="11" t="s">
        <v>217</v>
      </c>
      <c r="E4354" s="11" t="s">
        <v>1528</v>
      </c>
      <c r="F4354" s="11" t="s">
        <v>1528</v>
      </c>
      <c r="G4354" s="11" t="s">
        <v>1528</v>
      </c>
      <c r="H4354" s="11"/>
      <c r="I4354" s="11"/>
    </row>
    <row r="4355" customFormat="false" ht="28" hidden="false" customHeight="true" outlineLevel="0" collapsed="false">
      <c r="A4355" s="11" t="s">
        <v>219</v>
      </c>
      <c r="B4355" s="11" t="s">
        <v>219</v>
      </c>
      <c r="C4355" s="11" t="s">
        <v>219</v>
      </c>
      <c r="D4355" s="11" t="s">
        <v>219</v>
      </c>
      <c r="E4355" s="11" t="s">
        <v>1569</v>
      </c>
      <c r="F4355" s="11" t="s">
        <v>1569</v>
      </c>
      <c r="G4355" s="11" t="s">
        <v>1569</v>
      </c>
      <c r="H4355" s="11"/>
      <c r="I4355" s="11"/>
    </row>
    <row r="4356" customFormat="false" ht="28" hidden="false" customHeight="true" outlineLevel="0" collapsed="false">
      <c r="A4356" s="11" t="s">
        <v>1530</v>
      </c>
      <c r="B4356" s="11" t="s">
        <v>1530</v>
      </c>
      <c r="C4356" s="11" t="s">
        <v>1530</v>
      </c>
      <c r="D4356" s="11" t="s">
        <v>1530</v>
      </c>
      <c r="E4356" s="11" t="n">
        <v>54</v>
      </c>
      <c r="F4356" s="11" t="n">
        <v>54</v>
      </c>
      <c r="G4356" s="11" t="n">
        <v>54</v>
      </c>
      <c r="H4356" s="11"/>
      <c r="I4356" s="11"/>
    </row>
    <row r="4357" customFormat="false" ht="28" hidden="false" customHeight="true" outlineLevel="0" collapsed="false">
      <c r="A4357" s="11" t="s">
        <v>221</v>
      </c>
      <c r="B4357" s="11" t="s">
        <v>221</v>
      </c>
      <c r="C4357" s="11" t="s">
        <v>221</v>
      </c>
      <c r="D4357" s="11" t="s">
        <v>221</v>
      </c>
      <c r="E4357" s="11" t="s">
        <v>1567</v>
      </c>
      <c r="F4357" s="11" t="s">
        <v>1567</v>
      </c>
      <c r="G4357" s="11" t="s">
        <v>1567</v>
      </c>
      <c r="H4357" s="11"/>
      <c r="I4357" s="11"/>
    </row>
    <row r="4358" customFormat="false" ht="28" hidden="false" customHeight="true" outlineLevel="0" collapsed="false">
      <c r="A4358" s="11" t="s">
        <v>222</v>
      </c>
      <c r="B4358" s="11" t="s">
        <v>222</v>
      </c>
      <c r="C4358" s="11" t="s">
        <v>222</v>
      </c>
      <c r="D4358" s="11" t="s">
        <v>222</v>
      </c>
      <c r="E4358" s="11" t="n">
        <v>70</v>
      </c>
      <c r="F4358" s="11" t="n">
        <v>70</v>
      </c>
      <c r="G4358" s="11" t="n">
        <v>70</v>
      </c>
      <c r="H4358" s="11"/>
      <c r="I4358" s="11"/>
    </row>
    <row r="4359" customFormat="false" ht="28" hidden="false" customHeight="true" outlineLevel="0" collapsed="false">
      <c r="A4359" s="11" t="s">
        <v>245</v>
      </c>
      <c r="B4359" s="11" t="s">
        <v>245</v>
      </c>
      <c r="C4359" s="11" t="s">
        <v>245</v>
      </c>
      <c r="D4359" s="11" t="s">
        <v>245</v>
      </c>
      <c r="E4359" s="11" t="s">
        <v>1570</v>
      </c>
      <c r="F4359" s="11" t="s">
        <v>1570</v>
      </c>
      <c r="G4359" s="11" t="s">
        <v>1570</v>
      </c>
      <c r="H4359" s="11"/>
      <c r="I4359" s="11"/>
    </row>
    <row r="4360" customFormat="false" ht="28" hidden="false" customHeight="true" outlineLevel="0" collapsed="false">
      <c r="A4360" s="11" t="s">
        <v>1532</v>
      </c>
      <c r="B4360" s="11" t="s">
        <v>1532</v>
      </c>
      <c r="C4360" s="11" t="s">
        <v>1532</v>
      </c>
      <c r="D4360" s="11" t="s">
        <v>1532</v>
      </c>
      <c r="E4360" s="11" t="s">
        <v>1533</v>
      </c>
      <c r="F4360" s="11" t="s">
        <v>1533</v>
      </c>
      <c r="G4360" s="11" t="s">
        <v>1533</v>
      </c>
      <c r="H4360" s="11"/>
      <c r="I4360" s="11"/>
    </row>
    <row r="4361" customFormat="false" ht="28" hidden="false" customHeight="true" outlineLevel="0" collapsed="false">
      <c r="A4361" s="11" t="s">
        <v>1534</v>
      </c>
      <c r="B4361" s="11" t="s">
        <v>1534</v>
      </c>
      <c r="C4361" s="11" t="s">
        <v>1534</v>
      </c>
      <c r="D4361" s="11" t="s">
        <v>1534</v>
      </c>
      <c r="E4361" s="11" t="s">
        <v>1535</v>
      </c>
      <c r="F4361" s="11" t="s">
        <v>1535</v>
      </c>
      <c r="G4361" s="11" t="s">
        <v>1535</v>
      </c>
      <c r="H4361" s="11"/>
      <c r="I4361" s="11"/>
    </row>
    <row r="4362" customFormat="false" ht="28" hidden="false" customHeight="true" outlineLevel="0" collapsed="false">
      <c r="A4362" s="11" t="s">
        <v>1407</v>
      </c>
      <c r="B4362" s="11" t="s">
        <v>1407</v>
      </c>
      <c r="C4362" s="11" t="s">
        <v>1407</v>
      </c>
      <c r="D4362" s="11" t="s">
        <v>1407</v>
      </c>
      <c r="E4362" s="11" t="s">
        <v>1571</v>
      </c>
      <c r="F4362" s="11" t="s">
        <v>1571</v>
      </c>
      <c r="G4362" s="11" t="s">
        <v>1571</v>
      </c>
      <c r="H4362" s="11"/>
      <c r="I4362" s="11"/>
    </row>
    <row r="4363" customFormat="false" ht="28" hidden="false" customHeight="true" outlineLevel="0" collapsed="false">
      <c r="A4363" s="11" t="s">
        <v>249</v>
      </c>
      <c r="B4363" s="11" t="s">
        <v>249</v>
      </c>
      <c r="C4363" s="11" t="s">
        <v>249</v>
      </c>
      <c r="D4363" s="11" t="s">
        <v>249</v>
      </c>
      <c r="E4363" s="11" t="n">
        <v>80</v>
      </c>
      <c r="F4363" s="11" t="n">
        <v>80</v>
      </c>
      <c r="G4363" s="11" t="n">
        <v>80</v>
      </c>
      <c r="H4363" s="11"/>
      <c r="I4363" s="11"/>
    </row>
    <row r="4364" customFormat="false" ht="27" hidden="false" customHeight="true" outlineLevel="0" collapsed="false">
      <c r="A4364" s="1"/>
      <c r="B4364" s="1"/>
      <c r="C4364" s="1"/>
      <c r="D4364" s="1"/>
      <c r="E4364" s="1"/>
      <c r="F4364" s="1"/>
      <c r="G4364" s="1"/>
      <c r="H4364" s="1"/>
      <c r="I4364" s="1"/>
    </row>
    <row r="4365" customFormat="false" ht="31" hidden="false" customHeight="true" outlineLevel="0" collapsed="false">
      <c r="A4365" s="10" t="s">
        <v>250</v>
      </c>
      <c r="B4365" s="10" t="s">
        <v>250</v>
      </c>
      <c r="C4365" s="10" t="s">
        <v>250</v>
      </c>
      <c r="D4365" s="10" t="s">
        <v>250</v>
      </c>
      <c r="E4365" s="10" t="s">
        <v>250</v>
      </c>
      <c r="F4365" s="10" t="s">
        <v>250</v>
      </c>
      <c r="G4365" s="10" t="s">
        <v>250</v>
      </c>
      <c r="H4365" s="10" t="s">
        <v>250</v>
      </c>
      <c r="I4365" s="3" t="str">
        <f aca="false">HYPERLINK("#'Главная'!A66","На главную")</f>
        <v>На главную</v>
      </c>
    </row>
    <row r="4366" customFormat="false" ht="34" hidden="false" customHeight="true" outlineLevel="0" collapsed="false">
      <c r="A4366" s="12" t="s">
        <v>251</v>
      </c>
      <c r="B4366" s="12" t="s">
        <v>251</v>
      </c>
      <c r="C4366" s="12" t="s">
        <v>251</v>
      </c>
      <c r="D4366" s="12" t="s">
        <v>252</v>
      </c>
      <c r="E4366" s="12" t="s">
        <v>252</v>
      </c>
      <c r="F4366" s="12" t="s">
        <v>252</v>
      </c>
      <c r="G4366" s="12" t="s">
        <v>253</v>
      </c>
      <c r="H4366" s="12" t="s">
        <v>254</v>
      </c>
      <c r="I4366" s="12" t="s">
        <v>254</v>
      </c>
    </row>
    <row r="4367" customFormat="false" ht="53" hidden="false" customHeight="true" outlineLevel="0" collapsed="false">
      <c r="A4367" s="1" t="s">
        <v>1537</v>
      </c>
      <c r="B4367" s="1" t="s">
        <v>1537</v>
      </c>
      <c r="C4367" s="1" t="s">
        <v>1537</v>
      </c>
      <c r="D4367" s="1" t="s">
        <v>258</v>
      </c>
      <c r="E4367" s="1" t="s">
        <v>258</v>
      </c>
      <c r="F4367" s="1" t="s">
        <v>258</v>
      </c>
      <c r="G4367" s="1" t="n">
        <v>10</v>
      </c>
      <c r="H4367" s="1" t="s">
        <v>1522</v>
      </c>
      <c r="I4367" s="1" t="s">
        <v>1522</v>
      </c>
    </row>
    <row r="4368" customFormat="false" ht="53" hidden="false" customHeight="true" outlineLevel="0" collapsed="false">
      <c r="A4368" s="1" t="s">
        <v>1537</v>
      </c>
      <c r="B4368" s="1" t="s">
        <v>1537</v>
      </c>
      <c r="C4368" s="1" t="s">
        <v>1537</v>
      </c>
      <c r="D4368" s="1" t="s">
        <v>256</v>
      </c>
      <c r="E4368" s="1" t="s">
        <v>256</v>
      </c>
      <c r="F4368" s="1" t="s">
        <v>256</v>
      </c>
      <c r="G4368" s="1" t="n">
        <v>2.33</v>
      </c>
      <c r="H4368" s="1" t="s">
        <v>1522</v>
      </c>
      <c r="I4368" s="1" t="s">
        <v>1522</v>
      </c>
    </row>
    <row r="4369" customFormat="false" ht="53" hidden="false" customHeight="true" outlineLevel="0" collapsed="false">
      <c r="A4369" s="1" t="s">
        <v>1537</v>
      </c>
      <c r="B4369" s="1" t="s">
        <v>1537</v>
      </c>
      <c r="C4369" s="1" t="s">
        <v>1537</v>
      </c>
      <c r="D4369" s="1" t="s">
        <v>260</v>
      </c>
      <c r="E4369" s="1" t="s">
        <v>260</v>
      </c>
      <c r="F4369" s="1" t="s">
        <v>260</v>
      </c>
      <c r="G4369" s="1" t="n">
        <v>4.3</v>
      </c>
      <c r="H4369" s="1" t="s">
        <v>1522</v>
      </c>
      <c r="I4369" s="1" t="s">
        <v>1522</v>
      </c>
    </row>
    <row r="4370" customFormat="false" ht="27" hidden="false" customHeight="true" outlineLevel="0" collapsed="false">
      <c r="A4370" s="1"/>
      <c r="B4370" s="1"/>
      <c r="C4370" s="1"/>
      <c r="D4370" s="1"/>
      <c r="E4370" s="1"/>
      <c r="F4370" s="1"/>
      <c r="G4370" s="1"/>
      <c r="H4370" s="1"/>
      <c r="I4370" s="1"/>
    </row>
    <row r="4371" customFormat="false" ht="31" hidden="false" customHeight="true" outlineLevel="0" collapsed="false">
      <c r="A4371" s="10" t="s">
        <v>304</v>
      </c>
      <c r="B4371" s="10" t="s">
        <v>304</v>
      </c>
      <c r="C4371" s="10" t="s">
        <v>304</v>
      </c>
      <c r="D4371" s="10" t="s">
        <v>304</v>
      </c>
      <c r="E4371" s="10" t="s">
        <v>304</v>
      </c>
      <c r="F4371" s="10" t="s">
        <v>304</v>
      </c>
      <c r="G4371" s="10" t="s">
        <v>304</v>
      </c>
      <c r="H4371" s="10" t="s">
        <v>304</v>
      </c>
      <c r="I4371" s="1"/>
    </row>
    <row r="4372" customFormat="false" ht="28" hidden="false" customHeight="true" outlineLevel="0" collapsed="false">
      <c r="A4372" s="4" t="s">
        <v>305</v>
      </c>
      <c r="B4372" s="4" t="s">
        <v>305</v>
      </c>
      <c r="C4372" s="4" t="s">
        <v>305</v>
      </c>
      <c r="D4372" s="4" t="s">
        <v>305</v>
      </c>
      <c r="E4372" s="4" t="s">
        <v>305</v>
      </c>
      <c r="F4372" s="4" t="s">
        <v>305</v>
      </c>
      <c r="G4372" s="4" t="s">
        <v>305</v>
      </c>
      <c r="H4372" s="4" t="s">
        <v>305</v>
      </c>
      <c r="I4372" s="4" t="s">
        <v>305</v>
      </c>
    </row>
    <row r="4373" customFormat="false" ht="27" hidden="false" customHeight="true" outlineLevel="0" collapsed="false">
      <c r="A4373" s="1"/>
      <c r="B4373" s="1"/>
      <c r="C4373" s="1"/>
      <c r="D4373" s="1"/>
      <c r="E4373" s="1"/>
      <c r="F4373" s="1"/>
      <c r="G4373" s="1"/>
      <c r="H4373" s="1"/>
      <c r="I4373" s="1"/>
    </row>
    <row r="4374" customFormat="false" ht="27" hidden="false" customHeight="true" outlineLevel="0" collapsed="false">
      <c r="A4374" s="1"/>
      <c r="B4374" s="1"/>
      <c r="C4374" s="1"/>
      <c r="D4374" s="1"/>
      <c r="E4374" s="1"/>
      <c r="F4374" s="1"/>
      <c r="G4374" s="1"/>
      <c r="H4374" s="1"/>
      <c r="I4374" s="1"/>
    </row>
    <row r="4375" customFormat="false" ht="27" hidden="false" customHeight="true" outlineLevel="0" collapsed="false">
      <c r="A4375" s="1"/>
      <c r="B4375" s="1"/>
      <c r="C4375" s="1"/>
      <c r="D4375" s="1"/>
      <c r="E4375" s="1"/>
      <c r="F4375" s="1"/>
      <c r="G4375" s="1"/>
      <c r="H4375" s="1"/>
      <c r="I4375" s="1"/>
    </row>
    <row r="4376" customFormat="false" ht="35" hidden="false" customHeight="true" outlineLevel="0" collapsed="false">
      <c r="A4376" s="2" t="s">
        <v>1572</v>
      </c>
      <c r="B4376" s="2" t="s">
        <v>1572</v>
      </c>
      <c r="C4376" s="2" t="s">
        <v>1572</v>
      </c>
      <c r="D4376" s="2" t="s">
        <v>1572</v>
      </c>
      <c r="E4376" s="2" t="s">
        <v>1572</v>
      </c>
      <c r="F4376" s="2" t="s">
        <v>1572</v>
      </c>
      <c r="G4376" s="2" t="s">
        <v>1572</v>
      </c>
      <c r="H4376" s="2" t="s">
        <v>1572</v>
      </c>
      <c r="I4376" s="3" t="str">
        <f aca="false">HYPERLINK("#'Главная'!A67","На главную")</f>
        <v>На главную</v>
      </c>
    </row>
    <row r="4377" customFormat="false" ht="28" hidden="false" customHeight="true" outlineLevel="0" collapsed="false">
      <c r="A4377" s="4" t="s">
        <v>1522</v>
      </c>
      <c r="B4377" s="4" t="s">
        <v>1522</v>
      </c>
      <c r="C4377" s="4" t="s">
        <v>1522</v>
      </c>
      <c r="D4377" s="4" t="s">
        <v>1522</v>
      </c>
      <c r="E4377" s="4" t="s">
        <v>1522</v>
      </c>
      <c r="F4377" s="4" t="s">
        <v>1522</v>
      </c>
      <c r="G4377" s="4" t="s">
        <v>1522</v>
      </c>
      <c r="H4377" s="4" t="s">
        <v>1522</v>
      </c>
      <c r="I4377" s="4" t="s">
        <v>1522</v>
      </c>
    </row>
    <row r="4378" customFormat="false" ht="27" hidden="false" customHeight="true" outlineLevel="0" collapsed="false">
      <c r="A4378" s="3" t="str">
        <f aca="false">HYPERLINK("#'Главная'!A67","Список моделей")</f>
        <v>Список моделей</v>
      </c>
      <c r="B4378" s="1"/>
      <c r="C4378" s="3" t="str">
        <f aca="false">HYPERLINK("#'Данные моделей'!A4379","Характеристики")</f>
        <v>Характеристики</v>
      </c>
      <c r="D4378" s="1"/>
      <c r="E4378" s="1"/>
      <c r="F4378" s="3" t="str">
        <f aca="false">HYPERLINK("#'Данные моделей'!A4400","Рабочие точки")</f>
        <v>Рабочие точки</v>
      </c>
      <c r="G4378" s="1"/>
      <c r="H4378" s="3" t="str">
        <f aca="false">HYPERLINK("#'Данные моделей'!A4406","Карты")</f>
        <v>Карты</v>
      </c>
      <c r="I4378" s="1"/>
    </row>
    <row r="4379" customFormat="false" ht="31" hidden="false" customHeight="true" outlineLevel="0" collapsed="false">
      <c r="A4379" s="10" t="s">
        <v>9</v>
      </c>
      <c r="B4379" s="10" t="s">
        <v>9</v>
      </c>
      <c r="C4379" s="10" t="s">
        <v>9</v>
      </c>
      <c r="D4379" s="10" t="s">
        <v>9</v>
      </c>
      <c r="E4379" s="10" t="s">
        <v>9</v>
      </c>
      <c r="F4379" s="10" t="s">
        <v>9</v>
      </c>
      <c r="G4379" s="10" t="s">
        <v>9</v>
      </c>
      <c r="H4379" s="10" t="s">
        <v>9</v>
      </c>
      <c r="I4379" s="1"/>
    </row>
    <row r="4380" customFormat="false" ht="28" hidden="false" customHeight="true" outlineLevel="0" collapsed="false">
      <c r="A4380" s="11" t="s">
        <v>207</v>
      </c>
      <c r="B4380" s="11" t="s">
        <v>207</v>
      </c>
      <c r="C4380" s="11" t="s">
        <v>207</v>
      </c>
      <c r="D4380" s="11" t="s">
        <v>207</v>
      </c>
      <c r="E4380" s="11" t="s">
        <v>1566</v>
      </c>
      <c r="F4380" s="11" t="s">
        <v>1566</v>
      </c>
      <c r="G4380" s="11" t="s">
        <v>1566</v>
      </c>
      <c r="H4380" s="11"/>
      <c r="I4380" s="11"/>
    </row>
    <row r="4381" customFormat="false" ht="28" hidden="false" customHeight="true" outlineLevel="0" collapsed="false">
      <c r="A4381" s="11" t="s">
        <v>8</v>
      </c>
      <c r="B4381" s="11" t="s">
        <v>8</v>
      </c>
      <c r="C4381" s="11" t="s">
        <v>8</v>
      </c>
      <c r="D4381" s="11" t="s">
        <v>8</v>
      </c>
      <c r="E4381" s="11" t="s">
        <v>104</v>
      </c>
      <c r="F4381" s="11" t="s">
        <v>104</v>
      </c>
      <c r="G4381" s="11" t="s">
        <v>104</v>
      </c>
      <c r="H4381" s="11"/>
      <c r="I4381" s="11"/>
    </row>
    <row r="4382" customFormat="false" ht="28" hidden="false" customHeight="true" outlineLevel="0" collapsed="false">
      <c r="A4382" s="11" t="s">
        <v>209</v>
      </c>
      <c r="B4382" s="11" t="s">
        <v>209</v>
      </c>
      <c r="C4382" s="11" t="s">
        <v>209</v>
      </c>
      <c r="D4382" s="11" t="s">
        <v>209</v>
      </c>
      <c r="E4382" s="11" t="s">
        <v>1573</v>
      </c>
      <c r="F4382" s="11" t="s">
        <v>1573</v>
      </c>
      <c r="G4382" s="11" t="s">
        <v>1573</v>
      </c>
      <c r="H4382" s="11"/>
      <c r="I4382" s="11"/>
    </row>
    <row r="4383" customFormat="false" ht="28" hidden="false" customHeight="true" outlineLevel="0" collapsed="false">
      <c r="A4383" s="11" t="s">
        <v>211</v>
      </c>
      <c r="B4383" s="11" t="s">
        <v>211</v>
      </c>
      <c r="C4383" s="11" t="s">
        <v>211</v>
      </c>
      <c r="D4383" s="11" t="s">
        <v>211</v>
      </c>
      <c r="E4383" s="11" t="n">
        <v>105</v>
      </c>
      <c r="F4383" s="11" t="n">
        <v>105</v>
      </c>
      <c r="G4383" s="11" t="n">
        <v>105</v>
      </c>
      <c r="H4383" s="11"/>
      <c r="I4383" s="11"/>
    </row>
    <row r="4384" customFormat="false" ht="28" hidden="false" customHeight="true" outlineLevel="0" collapsed="false">
      <c r="A4384" s="11" t="s">
        <v>8</v>
      </c>
      <c r="B4384" s="11" t="s">
        <v>8</v>
      </c>
      <c r="C4384" s="11" t="s">
        <v>8</v>
      </c>
      <c r="D4384" s="11" t="s">
        <v>8</v>
      </c>
      <c r="E4384" s="11" t="s">
        <v>104</v>
      </c>
      <c r="F4384" s="11" t="s">
        <v>104</v>
      </c>
      <c r="G4384" s="11" t="s">
        <v>104</v>
      </c>
      <c r="H4384" s="11"/>
      <c r="I4384" s="11"/>
    </row>
    <row r="4385" customFormat="false" ht="28" hidden="false" customHeight="true" outlineLevel="0" collapsed="false">
      <c r="A4385" s="11" t="s">
        <v>1526</v>
      </c>
      <c r="B4385" s="11" t="s">
        <v>1526</v>
      </c>
      <c r="C4385" s="11" t="s">
        <v>1526</v>
      </c>
      <c r="D4385" s="11" t="s">
        <v>1526</v>
      </c>
      <c r="E4385" s="11" t="n">
        <v>387</v>
      </c>
      <c r="F4385" s="11" t="n">
        <v>387</v>
      </c>
      <c r="G4385" s="11" t="n">
        <v>387</v>
      </c>
      <c r="H4385" s="11"/>
      <c r="I4385" s="11"/>
    </row>
    <row r="4386" customFormat="false" ht="28" hidden="false" customHeight="true" outlineLevel="0" collapsed="false">
      <c r="A4386" s="11" t="s">
        <v>213</v>
      </c>
      <c r="B4386" s="11" t="s">
        <v>213</v>
      </c>
      <c r="C4386" s="11" t="s">
        <v>213</v>
      </c>
      <c r="D4386" s="11" t="s">
        <v>213</v>
      </c>
      <c r="E4386" s="11" t="n">
        <v>28</v>
      </c>
      <c r="F4386" s="11" t="n">
        <v>28</v>
      </c>
      <c r="G4386" s="11" t="n">
        <v>28</v>
      </c>
      <c r="H4386" s="11"/>
      <c r="I4386" s="11"/>
    </row>
    <row r="4387" customFormat="false" ht="28" hidden="false" customHeight="true" outlineLevel="0" collapsed="false">
      <c r="A4387" s="11" t="s">
        <v>214</v>
      </c>
      <c r="B4387" s="11" t="s">
        <v>214</v>
      </c>
      <c r="C4387" s="11" t="s">
        <v>214</v>
      </c>
      <c r="D4387" s="11" t="s">
        <v>214</v>
      </c>
      <c r="E4387" s="11" t="s">
        <v>1568</v>
      </c>
      <c r="F4387" s="11" t="s">
        <v>1568</v>
      </c>
      <c r="G4387" s="11" t="s">
        <v>1568</v>
      </c>
      <c r="H4387" s="11"/>
      <c r="I4387" s="11"/>
    </row>
    <row r="4388" customFormat="false" ht="28" hidden="false" customHeight="true" outlineLevel="0" collapsed="false">
      <c r="A4388" s="11" t="s">
        <v>216</v>
      </c>
      <c r="B4388" s="11" t="s">
        <v>216</v>
      </c>
      <c r="C4388" s="11" t="s">
        <v>216</v>
      </c>
      <c r="D4388" s="11" t="s">
        <v>216</v>
      </c>
      <c r="E4388" s="11" t="n">
        <v>3.1</v>
      </c>
      <c r="F4388" s="11" t="n">
        <v>3.1</v>
      </c>
      <c r="G4388" s="11" t="n">
        <v>3.1</v>
      </c>
      <c r="H4388" s="11"/>
      <c r="I4388" s="11"/>
    </row>
    <row r="4389" customFormat="false" ht="28" hidden="false" customHeight="true" outlineLevel="0" collapsed="false">
      <c r="A4389" s="11" t="s">
        <v>217</v>
      </c>
      <c r="B4389" s="11" t="s">
        <v>217</v>
      </c>
      <c r="C4389" s="11" t="s">
        <v>217</v>
      </c>
      <c r="D4389" s="11" t="s">
        <v>217</v>
      </c>
      <c r="E4389" s="11" t="s">
        <v>1528</v>
      </c>
      <c r="F4389" s="11" t="s">
        <v>1528</v>
      </c>
      <c r="G4389" s="11" t="s">
        <v>1528</v>
      </c>
      <c r="H4389" s="11"/>
      <c r="I4389" s="11"/>
    </row>
    <row r="4390" customFormat="false" ht="28" hidden="false" customHeight="true" outlineLevel="0" collapsed="false">
      <c r="A4390" s="11" t="s">
        <v>219</v>
      </c>
      <c r="B4390" s="11" t="s">
        <v>219</v>
      </c>
      <c r="C4390" s="11" t="s">
        <v>219</v>
      </c>
      <c r="D4390" s="11" t="s">
        <v>219</v>
      </c>
      <c r="E4390" s="11" t="s">
        <v>1569</v>
      </c>
      <c r="F4390" s="11" t="s">
        <v>1569</v>
      </c>
      <c r="G4390" s="11" t="s">
        <v>1569</v>
      </c>
      <c r="H4390" s="11"/>
      <c r="I4390" s="11"/>
    </row>
    <row r="4391" customFormat="false" ht="28" hidden="false" customHeight="true" outlineLevel="0" collapsed="false">
      <c r="A4391" s="11" t="s">
        <v>1530</v>
      </c>
      <c r="B4391" s="11" t="s">
        <v>1530</v>
      </c>
      <c r="C4391" s="11" t="s">
        <v>1530</v>
      </c>
      <c r="D4391" s="11" t="s">
        <v>1530</v>
      </c>
      <c r="E4391" s="11" t="n">
        <v>56</v>
      </c>
      <c r="F4391" s="11" t="n">
        <v>56</v>
      </c>
      <c r="G4391" s="11" t="n">
        <v>56</v>
      </c>
      <c r="H4391" s="11"/>
      <c r="I4391" s="11"/>
    </row>
    <row r="4392" customFormat="false" ht="28" hidden="false" customHeight="true" outlineLevel="0" collapsed="false">
      <c r="A4392" s="11" t="s">
        <v>221</v>
      </c>
      <c r="B4392" s="11" t="s">
        <v>221</v>
      </c>
      <c r="C4392" s="11" t="s">
        <v>221</v>
      </c>
      <c r="D4392" s="11" t="s">
        <v>221</v>
      </c>
      <c r="E4392" s="11" t="s">
        <v>1573</v>
      </c>
      <c r="F4392" s="11" t="s">
        <v>1573</v>
      </c>
      <c r="G4392" s="11" t="s">
        <v>1573</v>
      </c>
      <c r="H4392" s="11"/>
      <c r="I4392" s="11"/>
    </row>
    <row r="4393" customFormat="false" ht="28" hidden="false" customHeight="true" outlineLevel="0" collapsed="false">
      <c r="A4393" s="11" t="s">
        <v>222</v>
      </c>
      <c r="B4393" s="11" t="s">
        <v>222</v>
      </c>
      <c r="C4393" s="11" t="s">
        <v>222</v>
      </c>
      <c r="D4393" s="11" t="s">
        <v>222</v>
      </c>
      <c r="E4393" s="11" t="n">
        <v>105</v>
      </c>
      <c r="F4393" s="11" t="n">
        <v>105</v>
      </c>
      <c r="G4393" s="11" t="n">
        <v>105</v>
      </c>
      <c r="H4393" s="11"/>
      <c r="I4393" s="11"/>
    </row>
    <row r="4394" customFormat="false" ht="28" hidden="false" customHeight="true" outlineLevel="0" collapsed="false">
      <c r="A4394" s="11" t="s">
        <v>245</v>
      </c>
      <c r="B4394" s="11" t="s">
        <v>245</v>
      </c>
      <c r="C4394" s="11" t="s">
        <v>245</v>
      </c>
      <c r="D4394" s="11" t="s">
        <v>245</v>
      </c>
      <c r="E4394" s="11" t="s">
        <v>1570</v>
      </c>
      <c r="F4394" s="11" t="s">
        <v>1570</v>
      </c>
      <c r="G4394" s="11" t="s">
        <v>1570</v>
      </c>
      <c r="H4394" s="11"/>
      <c r="I4394" s="11"/>
    </row>
    <row r="4395" customFormat="false" ht="28" hidden="false" customHeight="true" outlineLevel="0" collapsed="false">
      <c r="A4395" s="11" t="s">
        <v>1532</v>
      </c>
      <c r="B4395" s="11" t="s">
        <v>1532</v>
      </c>
      <c r="C4395" s="11" t="s">
        <v>1532</v>
      </c>
      <c r="D4395" s="11" t="s">
        <v>1532</v>
      </c>
      <c r="E4395" s="11" t="s">
        <v>1533</v>
      </c>
      <c r="F4395" s="11" t="s">
        <v>1533</v>
      </c>
      <c r="G4395" s="11" t="s">
        <v>1533</v>
      </c>
      <c r="H4395" s="11"/>
      <c r="I4395" s="11"/>
    </row>
    <row r="4396" customFormat="false" ht="28" hidden="false" customHeight="true" outlineLevel="0" collapsed="false">
      <c r="A4396" s="11" t="s">
        <v>1534</v>
      </c>
      <c r="B4396" s="11" t="s">
        <v>1534</v>
      </c>
      <c r="C4396" s="11" t="s">
        <v>1534</v>
      </c>
      <c r="D4396" s="11" t="s">
        <v>1534</v>
      </c>
      <c r="E4396" s="11" t="s">
        <v>1535</v>
      </c>
      <c r="F4396" s="11" t="s">
        <v>1535</v>
      </c>
      <c r="G4396" s="11" t="s">
        <v>1535</v>
      </c>
      <c r="H4396" s="11"/>
      <c r="I4396" s="11"/>
    </row>
    <row r="4397" customFormat="false" ht="28" hidden="false" customHeight="true" outlineLevel="0" collapsed="false">
      <c r="A4397" s="11" t="s">
        <v>1407</v>
      </c>
      <c r="B4397" s="11" t="s">
        <v>1407</v>
      </c>
      <c r="C4397" s="11" t="s">
        <v>1407</v>
      </c>
      <c r="D4397" s="11" t="s">
        <v>1407</v>
      </c>
      <c r="E4397" s="11" t="s">
        <v>1574</v>
      </c>
      <c r="F4397" s="11" t="s">
        <v>1574</v>
      </c>
      <c r="G4397" s="11" t="s">
        <v>1574</v>
      </c>
      <c r="H4397" s="11"/>
      <c r="I4397" s="11"/>
    </row>
    <row r="4398" customFormat="false" ht="28" hidden="false" customHeight="true" outlineLevel="0" collapsed="false">
      <c r="A4398" s="11" t="s">
        <v>249</v>
      </c>
      <c r="B4398" s="11" t="s">
        <v>249</v>
      </c>
      <c r="C4398" s="11" t="s">
        <v>249</v>
      </c>
      <c r="D4398" s="11" t="s">
        <v>249</v>
      </c>
      <c r="E4398" s="11" t="n">
        <v>131</v>
      </c>
      <c r="F4398" s="11" t="n">
        <v>131</v>
      </c>
      <c r="G4398" s="11" t="n">
        <v>131</v>
      </c>
      <c r="H4398" s="11"/>
      <c r="I4398" s="11"/>
    </row>
    <row r="4399" customFormat="false" ht="27" hidden="false" customHeight="true" outlineLevel="0" collapsed="false">
      <c r="A4399" s="1"/>
      <c r="B4399" s="1"/>
      <c r="C4399" s="1"/>
      <c r="D4399" s="1"/>
      <c r="E4399" s="1"/>
      <c r="F4399" s="1"/>
      <c r="G4399" s="1"/>
      <c r="H4399" s="1"/>
      <c r="I4399" s="1"/>
    </row>
    <row r="4400" customFormat="false" ht="31" hidden="false" customHeight="true" outlineLevel="0" collapsed="false">
      <c r="A4400" s="10" t="s">
        <v>250</v>
      </c>
      <c r="B4400" s="10" t="s">
        <v>250</v>
      </c>
      <c r="C4400" s="10" t="s">
        <v>250</v>
      </c>
      <c r="D4400" s="10" t="s">
        <v>250</v>
      </c>
      <c r="E4400" s="10" t="s">
        <v>250</v>
      </c>
      <c r="F4400" s="10" t="s">
        <v>250</v>
      </c>
      <c r="G4400" s="10" t="s">
        <v>250</v>
      </c>
      <c r="H4400" s="10" t="s">
        <v>250</v>
      </c>
      <c r="I4400" s="3" t="str">
        <f aca="false">HYPERLINK("#'Главная'!A67","На главную")</f>
        <v>На главную</v>
      </c>
    </row>
    <row r="4401" customFormat="false" ht="34" hidden="false" customHeight="true" outlineLevel="0" collapsed="false">
      <c r="A4401" s="12" t="s">
        <v>251</v>
      </c>
      <c r="B4401" s="12" t="s">
        <v>251</v>
      </c>
      <c r="C4401" s="12" t="s">
        <v>251</v>
      </c>
      <c r="D4401" s="12" t="s">
        <v>252</v>
      </c>
      <c r="E4401" s="12" t="s">
        <v>252</v>
      </c>
      <c r="F4401" s="12" t="s">
        <v>252</v>
      </c>
      <c r="G4401" s="12" t="s">
        <v>253</v>
      </c>
      <c r="H4401" s="12" t="s">
        <v>254</v>
      </c>
      <c r="I4401" s="12" t="s">
        <v>254</v>
      </c>
    </row>
    <row r="4402" customFormat="false" ht="53" hidden="false" customHeight="true" outlineLevel="0" collapsed="false">
      <c r="A4402" s="1" t="s">
        <v>1537</v>
      </c>
      <c r="B4402" s="1" t="s">
        <v>1537</v>
      </c>
      <c r="C4402" s="1" t="s">
        <v>1537</v>
      </c>
      <c r="D4402" s="1" t="s">
        <v>258</v>
      </c>
      <c r="E4402" s="1" t="s">
        <v>258</v>
      </c>
      <c r="F4402" s="1" t="s">
        <v>258</v>
      </c>
      <c r="G4402" s="1" t="n">
        <v>18</v>
      </c>
      <c r="H4402" s="1" t="s">
        <v>1522</v>
      </c>
      <c r="I4402" s="1" t="s">
        <v>1522</v>
      </c>
    </row>
    <row r="4403" customFormat="false" ht="53" hidden="false" customHeight="true" outlineLevel="0" collapsed="false">
      <c r="A4403" s="1" t="s">
        <v>1537</v>
      </c>
      <c r="B4403" s="1" t="s">
        <v>1537</v>
      </c>
      <c r="C4403" s="1" t="s">
        <v>1537</v>
      </c>
      <c r="D4403" s="1" t="s">
        <v>256</v>
      </c>
      <c r="E4403" s="1" t="s">
        <v>256</v>
      </c>
      <c r="F4403" s="1" t="s">
        <v>256</v>
      </c>
      <c r="G4403" s="1" t="n">
        <v>4.19</v>
      </c>
      <c r="H4403" s="1" t="s">
        <v>1522</v>
      </c>
      <c r="I4403" s="1" t="s">
        <v>1522</v>
      </c>
    </row>
    <row r="4404" customFormat="false" ht="53" hidden="false" customHeight="true" outlineLevel="0" collapsed="false">
      <c r="A4404" s="1" t="s">
        <v>1537</v>
      </c>
      <c r="B4404" s="1" t="s">
        <v>1537</v>
      </c>
      <c r="C4404" s="1" t="s">
        <v>1537</v>
      </c>
      <c r="D4404" s="1" t="s">
        <v>260</v>
      </c>
      <c r="E4404" s="1" t="s">
        <v>260</v>
      </c>
      <c r="F4404" s="1" t="s">
        <v>260</v>
      </c>
      <c r="G4404" s="1" t="n">
        <v>4.3</v>
      </c>
      <c r="H4404" s="1" t="s">
        <v>1522</v>
      </c>
      <c r="I4404" s="1" t="s">
        <v>1522</v>
      </c>
    </row>
    <row r="4405" customFormat="false" ht="27" hidden="false" customHeight="true" outlineLevel="0" collapsed="false">
      <c r="A4405" s="1"/>
      <c r="B4405" s="1"/>
      <c r="C4405" s="1"/>
      <c r="D4405" s="1"/>
      <c r="E4405" s="1"/>
      <c r="F4405" s="1"/>
      <c r="G4405" s="1"/>
      <c r="H4405" s="1"/>
      <c r="I4405" s="1"/>
    </row>
    <row r="4406" customFormat="false" ht="31" hidden="false" customHeight="true" outlineLevel="0" collapsed="false">
      <c r="A4406" s="10" t="s">
        <v>304</v>
      </c>
      <c r="B4406" s="10" t="s">
        <v>304</v>
      </c>
      <c r="C4406" s="10" t="s">
        <v>304</v>
      </c>
      <c r="D4406" s="10" t="s">
        <v>304</v>
      </c>
      <c r="E4406" s="10" t="s">
        <v>304</v>
      </c>
      <c r="F4406" s="10" t="s">
        <v>304</v>
      </c>
      <c r="G4406" s="10" t="s">
        <v>304</v>
      </c>
      <c r="H4406" s="10" t="s">
        <v>304</v>
      </c>
      <c r="I4406" s="1"/>
    </row>
    <row r="4407" customFormat="false" ht="28" hidden="false" customHeight="true" outlineLevel="0" collapsed="false">
      <c r="A4407" s="4" t="s">
        <v>305</v>
      </c>
      <c r="B4407" s="4" t="s">
        <v>305</v>
      </c>
      <c r="C4407" s="4" t="s">
        <v>305</v>
      </c>
      <c r="D4407" s="4" t="s">
        <v>305</v>
      </c>
      <c r="E4407" s="4" t="s">
        <v>305</v>
      </c>
      <c r="F4407" s="4" t="s">
        <v>305</v>
      </c>
      <c r="G4407" s="4" t="s">
        <v>305</v>
      </c>
      <c r="H4407" s="4" t="s">
        <v>305</v>
      </c>
      <c r="I4407" s="4" t="s">
        <v>305</v>
      </c>
    </row>
    <row r="4408" customFormat="false" ht="27" hidden="false" customHeight="true" outlineLevel="0" collapsed="false">
      <c r="A4408" s="1"/>
      <c r="B4408" s="1"/>
      <c r="C4408" s="1"/>
      <c r="D4408" s="1"/>
      <c r="E4408" s="1"/>
      <c r="F4408" s="1"/>
      <c r="G4408" s="1"/>
      <c r="H4408" s="1"/>
      <c r="I4408" s="1"/>
    </row>
    <row r="4409" customFormat="false" ht="27" hidden="false" customHeight="true" outlineLevel="0" collapsed="false">
      <c r="A4409" s="1"/>
      <c r="B4409" s="1"/>
      <c r="C4409" s="1"/>
      <c r="D4409" s="1"/>
      <c r="E4409" s="1"/>
      <c r="F4409" s="1"/>
      <c r="G4409" s="1"/>
      <c r="H4409" s="1"/>
      <c r="I4409" s="1"/>
    </row>
    <row r="4410" customFormat="false" ht="27" hidden="false" customHeight="true" outlineLevel="0" collapsed="false">
      <c r="A4410" s="1"/>
      <c r="B4410" s="1"/>
      <c r="C4410" s="1"/>
      <c r="D4410" s="1"/>
      <c r="E4410" s="1"/>
      <c r="F4410" s="1"/>
      <c r="G4410" s="1"/>
      <c r="H4410" s="1"/>
      <c r="I4410" s="1"/>
    </row>
    <row r="4411" customFormat="false" ht="35" hidden="false" customHeight="true" outlineLevel="0" collapsed="false">
      <c r="A4411" s="2" t="s">
        <v>1575</v>
      </c>
      <c r="B4411" s="2" t="s">
        <v>1575</v>
      </c>
      <c r="C4411" s="2" t="s">
        <v>1575</v>
      </c>
      <c r="D4411" s="2" t="s">
        <v>1575</v>
      </c>
      <c r="E4411" s="2" t="s">
        <v>1575</v>
      </c>
      <c r="F4411" s="2" t="s">
        <v>1575</v>
      </c>
      <c r="G4411" s="2" t="s">
        <v>1575</v>
      </c>
      <c r="H4411" s="2" t="s">
        <v>1575</v>
      </c>
      <c r="I4411" s="3" t="str">
        <f aca="false">HYPERLINK("#'Главная'!A68","На главную")</f>
        <v>На главную</v>
      </c>
    </row>
    <row r="4412" customFormat="false" ht="28" hidden="false" customHeight="true" outlineLevel="0" collapsed="false">
      <c r="A4412" s="4" t="s">
        <v>1522</v>
      </c>
      <c r="B4412" s="4" t="s">
        <v>1522</v>
      </c>
      <c r="C4412" s="4" t="s">
        <v>1522</v>
      </c>
      <c r="D4412" s="4" t="s">
        <v>1522</v>
      </c>
      <c r="E4412" s="4" t="s">
        <v>1522</v>
      </c>
      <c r="F4412" s="4" t="s">
        <v>1522</v>
      </c>
      <c r="G4412" s="4" t="s">
        <v>1522</v>
      </c>
      <c r="H4412" s="4" t="s">
        <v>1522</v>
      </c>
      <c r="I4412" s="4" t="s">
        <v>1522</v>
      </c>
    </row>
    <row r="4413" customFormat="false" ht="27" hidden="false" customHeight="true" outlineLevel="0" collapsed="false">
      <c r="A4413" s="3" t="str">
        <f aca="false">HYPERLINK("#'Главная'!A68","Список моделей")</f>
        <v>Список моделей</v>
      </c>
      <c r="B4413" s="1"/>
      <c r="C4413" s="3" t="str">
        <f aca="false">HYPERLINK("#'Данные моделей'!A4414","Характеристики")</f>
        <v>Характеристики</v>
      </c>
      <c r="D4413" s="1"/>
      <c r="E4413" s="1"/>
      <c r="F4413" s="3" t="str">
        <f aca="false">HYPERLINK("#'Данные моделей'!A4436","Рабочие точки")</f>
        <v>Рабочие точки</v>
      </c>
      <c r="G4413" s="1"/>
      <c r="H4413" s="3" t="str">
        <f aca="false">HYPERLINK("#'Данные моделей'!A4442","Карты")</f>
        <v>Карты</v>
      </c>
      <c r="I4413" s="1"/>
    </row>
    <row r="4414" customFormat="false" ht="31" hidden="false" customHeight="true" outlineLevel="0" collapsed="false">
      <c r="A4414" s="10" t="s">
        <v>9</v>
      </c>
      <c r="B4414" s="10" t="s">
        <v>9</v>
      </c>
      <c r="C4414" s="10" t="s">
        <v>9</v>
      </c>
      <c r="D4414" s="10" t="s">
        <v>9</v>
      </c>
      <c r="E4414" s="10" t="s">
        <v>9</v>
      </c>
      <c r="F4414" s="10" t="s">
        <v>9</v>
      </c>
      <c r="G4414" s="10" t="s">
        <v>9</v>
      </c>
      <c r="H4414" s="10" t="s">
        <v>9</v>
      </c>
      <c r="I4414" s="1"/>
    </row>
    <row r="4415" customFormat="false" ht="28" hidden="false" customHeight="true" outlineLevel="0" collapsed="false">
      <c r="A4415" s="11" t="s">
        <v>207</v>
      </c>
      <c r="B4415" s="11" t="s">
        <v>207</v>
      </c>
      <c r="C4415" s="11" t="s">
        <v>207</v>
      </c>
      <c r="D4415" s="11" t="s">
        <v>207</v>
      </c>
      <c r="E4415" s="11" t="s">
        <v>1566</v>
      </c>
      <c r="F4415" s="11" t="s">
        <v>1566</v>
      </c>
      <c r="G4415" s="11" t="s">
        <v>1566</v>
      </c>
      <c r="H4415" s="11"/>
      <c r="I4415" s="11"/>
    </row>
    <row r="4416" customFormat="false" ht="28" hidden="false" customHeight="true" outlineLevel="0" collapsed="false">
      <c r="A4416" s="11" t="s">
        <v>8</v>
      </c>
      <c r="B4416" s="11" t="s">
        <v>8</v>
      </c>
      <c r="C4416" s="11" t="s">
        <v>8</v>
      </c>
      <c r="D4416" s="11" t="s">
        <v>8</v>
      </c>
      <c r="E4416" s="11" t="s">
        <v>104</v>
      </c>
      <c r="F4416" s="11" t="s">
        <v>104</v>
      </c>
      <c r="G4416" s="11" t="s">
        <v>104</v>
      </c>
      <c r="H4416" s="11"/>
      <c r="I4416" s="11"/>
    </row>
    <row r="4417" customFormat="false" ht="28" hidden="false" customHeight="true" outlineLevel="0" collapsed="false">
      <c r="A4417" s="11" t="s">
        <v>209</v>
      </c>
      <c r="B4417" s="11" t="s">
        <v>209</v>
      </c>
      <c r="C4417" s="11" t="s">
        <v>209</v>
      </c>
      <c r="D4417" s="11" t="s">
        <v>209</v>
      </c>
      <c r="E4417" s="11" t="s">
        <v>1576</v>
      </c>
      <c r="F4417" s="11" t="s">
        <v>1576</v>
      </c>
      <c r="G4417" s="11" t="s">
        <v>1576</v>
      </c>
      <c r="H4417" s="11"/>
      <c r="I4417" s="11"/>
    </row>
    <row r="4418" customFormat="false" ht="28" hidden="false" customHeight="true" outlineLevel="0" collapsed="false">
      <c r="A4418" s="11" t="s">
        <v>211</v>
      </c>
      <c r="B4418" s="11" t="s">
        <v>211</v>
      </c>
      <c r="C4418" s="11" t="s">
        <v>211</v>
      </c>
      <c r="D4418" s="11" t="s">
        <v>211</v>
      </c>
      <c r="E4418" s="11" t="n">
        <v>121</v>
      </c>
      <c r="F4418" s="11" t="n">
        <v>121</v>
      </c>
      <c r="G4418" s="11" t="n">
        <v>121</v>
      </c>
      <c r="H4418" s="11"/>
      <c r="I4418" s="11"/>
    </row>
    <row r="4419" customFormat="false" ht="38" hidden="false" customHeight="true" outlineLevel="0" collapsed="false">
      <c r="A4419" s="11" t="s">
        <v>8</v>
      </c>
      <c r="B4419" s="11" t="s">
        <v>8</v>
      </c>
      <c r="C4419" s="11" t="s">
        <v>8</v>
      </c>
      <c r="D4419" s="11" t="s">
        <v>8</v>
      </c>
      <c r="E4419" s="11" t="s">
        <v>104</v>
      </c>
      <c r="F4419" s="11" t="s">
        <v>104</v>
      </c>
      <c r="G4419" s="11" t="s">
        <v>104</v>
      </c>
      <c r="H4419" s="11" t="s">
        <v>1577</v>
      </c>
      <c r="I4419" s="11" t="s">
        <v>1577</v>
      </c>
    </row>
    <row r="4420" customFormat="false" ht="38" hidden="false" customHeight="true" outlineLevel="0" collapsed="false">
      <c r="A4420" s="11" t="s">
        <v>1526</v>
      </c>
      <c r="B4420" s="11" t="s">
        <v>1526</v>
      </c>
      <c r="C4420" s="11" t="s">
        <v>1526</v>
      </c>
      <c r="D4420" s="11" t="s">
        <v>1526</v>
      </c>
      <c r="E4420" s="11" t="n">
        <v>495</v>
      </c>
      <c r="F4420" s="11" t="n">
        <v>495</v>
      </c>
      <c r="G4420" s="11" t="n">
        <v>495</v>
      </c>
      <c r="H4420" s="11" t="s">
        <v>1577</v>
      </c>
      <c r="I4420" s="11" t="s">
        <v>1577</v>
      </c>
    </row>
    <row r="4421" customFormat="false" ht="38" hidden="false" customHeight="true" outlineLevel="0" collapsed="false">
      <c r="A4421" s="11" t="s">
        <v>213</v>
      </c>
      <c r="B4421" s="11" t="s">
        <v>213</v>
      </c>
      <c r="C4421" s="11" t="s">
        <v>213</v>
      </c>
      <c r="D4421" s="11" t="s">
        <v>213</v>
      </c>
      <c r="E4421" s="11" t="n">
        <v>30</v>
      </c>
      <c r="F4421" s="11" t="n">
        <v>30</v>
      </c>
      <c r="G4421" s="11" t="n">
        <v>30</v>
      </c>
      <c r="H4421" s="11" t="s">
        <v>1577</v>
      </c>
      <c r="I4421" s="11" t="s">
        <v>1577</v>
      </c>
    </row>
    <row r="4422" customFormat="false" ht="38" hidden="false" customHeight="true" outlineLevel="0" collapsed="false">
      <c r="A4422" s="11" t="s">
        <v>214</v>
      </c>
      <c r="B4422" s="11" t="s">
        <v>214</v>
      </c>
      <c r="C4422" s="11" t="s">
        <v>214</v>
      </c>
      <c r="D4422" s="11" t="s">
        <v>214</v>
      </c>
      <c r="E4422" s="11" t="s">
        <v>1568</v>
      </c>
      <c r="F4422" s="11" t="s">
        <v>1568</v>
      </c>
      <c r="G4422" s="11" t="s">
        <v>1568</v>
      </c>
      <c r="H4422" s="11" t="s">
        <v>1577</v>
      </c>
      <c r="I4422" s="11" t="s">
        <v>1577</v>
      </c>
    </row>
    <row r="4423" customFormat="false" ht="38" hidden="false" customHeight="true" outlineLevel="0" collapsed="false">
      <c r="A4423" s="11" t="s">
        <v>216</v>
      </c>
      <c r="B4423" s="11" t="s">
        <v>216</v>
      </c>
      <c r="C4423" s="11" t="s">
        <v>216</v>
      </c>
      <c r="D4423" s="11" t="s">
        <v>216</v>
      </c>
      <c r="E4423" s="11" t="n">
        <v>3.96</v>
      </c>
      <c r="F4423" s="11" t="n">
        <v>3.96</v>
      </c>
      <c r="G4423" s="11" t="n">
        <v>3.96</v>
      </c>
      <c r="H4423" s="11" t="s">
        <v>1577</v>
      </c>
      <c r="I4423" s="11" t="s">
        <v>1577</v>
      </c>
    </row>
    <row r="4424" customFormat="false" ht="38" hidden="false" customHeight="true" outlineLevel="0" collapsed="false">
      <c r="A4424" s="11" t="s">
        <v>217</v>
      </c>
      <c r="B4424" s="11" t="s">
        <v>217</v>
      </c>
      <c r="C4424" s="11" t="s">
        <v>217</v>
      </c>
      <c r="D4424" s="11" t="s">
        <v>217</v>
      </c>
      <c r="E4424" s="11" t="s">
        <v>1528</v>
      </c>
      <c r="F4424" s="11" t="s">
        <v>1528</v>
      </c>
      <c r="G4424" s="11" t="s">
        <v>1528</v>
      </c>
      <c r="H4424" s="11" t="s">
        <v>1577</v>
      </c>
      <c r="I4424" s="11" t="s">
        <v>1577</v>
      </c>
    </row>
    <row r="4425" customFormat="false" ht="38" hidden="false" customHeight="true" outlineLevel="0" collapsed="false">
      <c r="A4425" s="11" t="s">
        <v>219</v>
      </c>
      <c r="B4425" s="11" t="s">
        <v>219</v>
      </c>
      <c r="C4425" s="11" t="s">
        <v>219</v>
      </c>
      <c r="D4425" s="11" t="s">
        <v>219</v>
      </c>
      <c r="E4425" s="11" t="s">
        <v>1569</v>
      </c>
      <c r="F4425" s="11" t="s">
        <v>1569</v>
      </c>
      <c r="G4425" s="11" t="s">
        <v>1569</v>
      </c>
      <c r="H4425" s="11" t="s">
        <v>1577</v>
      </c>
      <c r="I4425" s="11" t="s">
        <v>1577</v>
      </c>
    </row>
    <row r="4426" customFormat="false" ht="38" hidden="false" customHeight="true" outlineLevel="0" collapsed="false">
      <c r="A4426" s="11" t="s">
        <v>1530</v>
      </c>
      <c r="B4426" s="11" t="s">
        <v>1530</v>
      </c>
      <c r="C4426" s="11" t="s">
        <v>1530</v>
      </c>
      <c r="D4426" s="11" t="s">
        <v>1530</v>
      </c>
      <c r="E4426" s="11" t="n">
        <v>57</v>
      </c>
      <c r="F4426" s="11" t="n">
        <v>57</v>
      </c>
      <c r="G4426" s="11" t="n">
        <v>57</v>
      </c>
      <c r="H4426" s="11" t="s">
        <v>1577</v>
      </c>
      <c r="I4426" s="11" t="s">
        <v>1577</v>
      </c>
    </row>
    <row r="4427" customFormat="false" ht="38" hidden="false" customHeight="true" outlineLevel="0" collapsed="false">
      <c r="A4427" s="11" t="s">
        <v>221</v>
      </c>
      <c r="B4427" s="11" t="s">
        <v>221</v>
      </c>
      <c r="C4427" s="11" t="s">
        <v>221</v>
      </c>
      <c r="D4427" s="11" t="s">
        <v>221</v>
      </c>
      <c r="E4427" s="11" t="s">
        <v>1576</v>
      </c>
      <c r="F4427" s="11" t="s">
        <v>1576</v>
      </c>
      <c r="G4427" s="11" t="s">
        <v>1576</v>
      </c>
      <c r="H4427" s="11" t="s">
        <v>1577</v>
      </c>
      <c r="I4427" s="11" t="s">
        <v>1577</v>
      </c>
    </row>
    <row r="4428" customFormat="false" ht="38" hidden="false" customHeight="true" outlineLevel="0" collapsed="false">
      <c r="A4428" s="11" t="s">
        <v>222</v>
      </c>
      <c r="B4428" s="11" t="s">
        <v>222</v>
      </c>
      <c r="C4428" s="11" t="s">
        <v>222</v>
      </c>
      <c r="D4428" s="11" t="s">
        <v>222</v>
      </c>
      <c r="E4428" s="11" t="n">
        <v>121</v>
      </c>
      <c r="F4428" s="11" t="n">
        <v>121</v>
      </c>
      <c r="G4428" s="11" t="n">
        <v>121</v>
      </c>
      <c r="H4428" s="11" t="s">
        <v>1577</v>
      </c>
      <c r="I4428" s="11" t="s">
        <v>1577</v>
      </c>
    </row>
    <row r="4429" customFormat="false" ht="38" hidden="false" customHeight="true" outlineLevel="0" collapsed="false">
      <c r="A4429" s="11" t="s">
        <v>245</v>
      </c>
      <c r="B4429" s="11" t="s">
        <v>245</v>
      </c>
      <c r="C4429" s="11" t="s">
        <v>245</v>
      </c>
      <c r="D4429" s="11" t="s">
        <v>245</v>
      </c>
      <c r="E4429" s="11" t="s">
        <v>1578</v>
      </c>
      <c r="F4429" s="11" t="s">
        <v>1578</v>
      </c>
      <c r="G4429" s="11" t="s">
        <v>1578</v>
      </c>
      <c r="H4429" s="11" t="s">
        <v>1577</v>
      </c>
      <c r="I4429" s="11" t="s">
        <v>1577</v>
      </c>
    </row>
    <row r="4430" customFormat="false" ht="38" hidden="false" customHeight="true" outlineLevel="0" collapsed="false">
      <c r="A4430" s="11" t="s">
        <v>1532</v>
      </c>
      <c r="B4430" s="11" t="s">
        <v>1532</v>
      </c>
      <c r="C4430" s="11" t="s">
        <v>1532</v>
      </c>
      <c r="D4430" s="11" t="s">
        <v>1532</v>
      </c>
      <c r="E4430" s="11" t="s">
        <v>1533</v>
      </c>
      <c r="F4430" s="11" t="s">
        <v>1533</v>
      </c>
      <c r="G4430" s="11" t="s">
        <v>1533</v>
      </c>
      <c r="H4430" s="11" t="s">
        <v>1577</v>
      </c>
      <c r="I4430" s="11" t="s">
        <v>1577</v>
      </c>
    </row>
    <row r="4431" customFormat="false" ht="38" hidden="false" customHeight="true" outlineLevel="0" collapsed="false">
      <c r="A4431" s="11" t="s">
        <v>1534</v>
      </c>
      <c r="B4431" s="11" t="s">
        <v>1534</v>
      </c>
      <c r="C4431" s="11" t="s">
        <v>1534</v>
      </c>
      <c r="D4431" s="11" t="s">
        <v>1534</v>
      </c>
      <c r="E4431" s="11" t="s">
        <v>1535</v>
      </c>
      <c r="F4431" s="11" t="s">
        <v>1535</v>
      </c>
      <c r="G4431" s="11" t="s">
        <v>1535</v>
      </c>
      <c r="H4431" s="11" t="s">
        <v>1577</v>
      </c>
      <c r="I4431" s="11" t="s">
        <v>1577</v>
      </c>
    </row>
    <row r="4432" customFormat="false" ht="38" hidden="false" customHeight="true" outlineLevel="0" collapsed="false">
      <c r="A4432" s="11" t="s">
        <v>1407</v>
      </c>
      <c r="B4432" s="11" t="s">
        <v>1407</v>
      </c>
      <c r="C4432" s="11" t="s">
        <v>1407</v>
      </c>
      <c r="D4432" s="11" t="s">
        <v>1407</v>
      </c>
      <c r="E4432" s="11" t="s">
        <v>1579</v>
      </c>
      <c r="F4432" s="11" t="s">
        <v>1579</v>
      </c>
      <c r="G4432" s="11" t="s">
        <v>1579</v>
      </c>
      <c r="H4432" s="11" t="s">
        <v>1577</v>
      </c>
      <c r="I4432" s="11" t="s">
        <v>1577</v>
      </c>
    </row>
    <row r="4433" customFormat="false" ht="38" hidden="false" customHeight="true" outlineLevel="0" collapsed="false">
      <c r="A4433" s="11" t="s">
        <v>249</v>
      </c>
      <c r="B4433" s="11" t="s">
        <v>249</v>
      </c>
      <c r="C4433" s="11" t="s">
        <v>249</v>
      </c>
      <c r="D4433" s="11" t="s">
        <v>249</v>
      </c>
      <c r="E4433" s="11" t="n">
        <v>150</v>
      </c>
      <c r="F4433" s="11" t="n">
        <v>150</v>
      </c>
      <c r="G4433" s="11" t="n">
        <v>150</v>
      </c>
      <c r="H4433" s="11" t="s">
        <v>1577</v>
      </c>
      <c r="I4433" s="11" t="s">
        <v>1577</v>
      </c>
    </row>
    <row r="4434" customFormat="false" ht="42" hidden="false" customHeight="true" outlineLevel="0" collapsed="false">
      <c r="A4434" s="4" t="s">
        <v>1580</v>
      </c>
      <c r="B4434" s="4" t="s">
        <v>1580</v>
      </c>
      <c r="C4434" s="4" t="s">
        <v>1580</v>
      </c>
      <c r="D4434" s="4" t="s">
        <v>1580</v>
      </c>
      <c r="E4434" s="4" t="s">
        <v>1580</v>
      </c>
      <c r="F4434" s="4" t="s">
        <v>1580</v>
      </c>
      <c r="G4434" s="4" t="s">
        <v>1580</v>
      </c>
      <c r="H4434" s="4" t="s">
        <v>1580</v>
      </c>
      <c r="I4434" s="4" t="s">
        <v>1580</v>
      </c>
    </row>
    <row r="4435" customFormat="false" ht="27" hidden="false" customHeight="true" outlineLevel="0" collapsed="false">
      <c r="A4435" s="1"/>
      <c r="B4435" s="1"/>
      <c r="C4435" s="1"/>
      <c r="D4435" s="1"/>
      <c r="E4435" s="1"/>
      <c r="F4435" s="1"/>
      <c r="G4435" s="1"/>
      <c r="H4435" s="1"/>
      <c r="I4435" s="1"/>
    </row>
    <row r="4436" customFormat="false" ht="31" hidden="false" customHeight="true" outlineLevel="0" collapsed="false">
      <c r="A4436" s="10" t="s">
        <v>250</v>
      </c>
      <c r="B4436" s="10" t="s">
        <v>250</v>
      </c>
      <c r="C4436" s="10" t="s">
        <v>250</v>
      </c>
      <c r="D4436" s="10" t="s">
        <v>250</v>
      </c>
      <c r="E4436" s="10" t="s">
        <v>250</v>
      </c>
      <c r="F4436" s="10" t="s">
        <v>250</v>
      </c>
      <c r="G4436" s="10" t="s">
        <v>250</v>
      </c>
      <c r="H4436" s="10" t="s">
        <v>250</v>
      </c>
      <c r="I4436" s="3" t="str">
        <f aca="false">HYPERLINK("#'Главная'!A68","На главную")</f>
        <v>На главную</v>
      </c>
    </row>
    <row r="4437" customFormat="false" ht="34" hidden="false" customHeight="true" outlineLevel="0" collapsed="false">
      <c r="A4437" s="12" t="s">
        <v>251</v>
      </c>
      <c r="B4437" s="12" t="s">
        <v>251</v>
      </c>
      <c r="C4437" s="12" t="s">
        <v>251</v>
      </c>
      <c r="D4437" s="12" t="s">
        <v>252</v>
      </c>
      <c r="E4437" s="12" t="s">
        <v>252</v>
      </c>
      <c r="F4437" s="12" t="s">
        <v>252</v>
      </c>
      <c r="G4437" s="12" t="s">
        <v>253</v>
      </c>
      <c r="H4437" s="12" t="s">
        <v>254</v>
      </c>
      <c r="I4437" s="12" t="s">
        <v>254</v>
      </c>
    </row>
    <row r="4438" customFormat="false" ht="53" hidden="false" customHeight="true" outlineLevel="0" collapsed="false">
      <c r="A4438" s="1" t="s">
        <v>1537</v>
      </c>
      <c r="B4438" s="1" t="s">
        <v>1537</v>
      </c>
      <c r="C4438" s="1" t="s">
        <v>1537</v>
      </c>
      <c r="D4438" s="1" t="s">
        <v>258</v>
      </c>
      <c r="E4438" s="1" t="s">
        <v>258</v>
      </c>
      <c r="F4438" s="1" t="s">
        <v>258</v>
      </c>
      <c r="G4438" s="1" t="n">
        <v>23</v>
      </c>
      <c r="H4438" s="1" t="s">
        <v>1522</v>
      </c>
      <c r="I4438" s="1" t="s">
        <v>1522</v>
      </c>
    </row>
    <row r="4439" customFormat="false" ht="53" hidden="false" customHeight="true" outlineLevel="0" collapsed="false">
      <c r="A4439" s="1" t="s">
        <v>1537</v>
      </c>
      <c r="B4439" s="1" t="s">
        <v>1537</v>
      </c>
      <c r="C4439" s="1" t="s">
        <v>1537</v>
      </c>
      <c r="D4439" s="1" t="s">
        <v>256</v>
      </c>
      <c r="E4439" s="1" t="s">
        <v>256</v>
      </c>
      <c r="F4439" s="1" t="s">
        <v>256</v>
      </c>
      <c r="G4439" s="1" t="n">
        <v>5.35</v>
      </c>
      <c r="H4439" s="1" t="s">
        <v>1522</v>
      </c>
      <c r="I4439" s="1" t="s">
        <v>1522</v>
      </c>
    </row>
    <row r="4440" customFormat="false" ht="53" hidden="false" customHeight="true" outlineLevel="0" collapsed="false">
      <c r="A4440" s="1" t="s">
        <v>1537</v>
      </c>
      <c r="B4440" s="1" t="s">
        <v>1537</v>
      </c>
      <c r="C4440" s="1" t="s">
        <v>1537</v>
      </c>
      <c r="D4440" s="1" t="s">
        <v>260</v>
      </c>
      <c r="E4440" s="1" t="s">
        <v>260</v>
      </c>
      <c r="F4440" s="1" t="s">
        <v>260</v>
      </c>
      <c r="G4440" s="1" t="n">
        <v>4.3</v>
      </c>
      <c r="H4440" s="1" t="s">
        <v>1522</v>
      </c>
      <c r="I4440" s="1" t="s">
        <v>1522</v>
      </c>
    </row>
    <row r="4441" customFormat="false" ht="27" hidden="false" customHeight="true" outlineLevel="0" collapsed="false">
      <c r="A4441" s="1"/>
      <c r="B4441" s="1"/>
      <c r="C4441" s="1"/>
      <c r="D4441" s="1"/>
      <c r="E4441" s="1"/>
      <c r="F4441" s="1"/>
      <c r="G4441" s="1"/>
      <c r="H4441" s="1"/>
      <c r="I4441" s="1"/>
    </row>
    <row r="4442" customFormat="false" ht="31" hidden="false" customHeight="true" outlineLevel="0" collapsed="false">
      <c r="A4442" s="10" t="s">
        <v>304</v>
      </c>
      <c r="B4442" s="10" t="s">
        <v>304</v>
      </c>
      <c r="C4442" s="10" t="s">
        <v>304</v>
      </c>
      <c r="D4442" s="10" t="s">
        <v>304</v>
      </c>
      <c r="E4442" s="10" t="s">
        <v>304</v>
      </c>
      <c r="F4442" s="10" t="s">
        <v>304</v>
      </c>
      <c r="G4442" s="10" t="s">
        <v>304</v>
      </c>
      <c r="H4442" s="10" t="s">
        <v>304</v>
      </c>
      <c r="I4442" s="1"/>
    </row>
    <row r="4443" customFormat="false" ht="28" hidden="false" customHeight="true" outlineLevel="0" collapsed="false">
      <c r="A4443" s="4" t="s">
        <v>305</v>
      </c>
      <c r="B4443" s="4" t="s">
        <v>305</v>
      </c>
      <c r="C4443" s="4" t="s">
        <v>305</v>
      </c>
      <c r="D4443" s="4" t="s">
        <v>305</v>
      </c>
      <c r="E4443" s="4" t="s">
        <v>305</v>
      </c>
      <c r="F4443" s="4" t="s">
        <v>305</v>
      </c>
      <c r="G4443" s="4" t="s">
        <v>305</v>
      </c>
      <c r="H4443" s="4" t="s">
        <v>305</v>
      </c>
      <c r="I4443" s="4" t="s">
        <v>305</v>
      </c>
    </row>
    <row r="4444" customFormat="false" ht="27" hidden="false" customHeight="true" outlineLevel="0" collapsed="false">
      <c r="A4444" s="1"/>
      <c r="B4444" s="1"/>
      <c r="C4444" s="1"/>
      <c r="D4444" s="1"/>
      <c r="E4444" s="1"/>
      <c r="F4444" s="1"/>
      <c r="G4444" s="1"/>
      <c r="H4444" s="1"/>
      <c r="I4444" s="1"/>
    </row>
    <row r="4445" customFormat="false" ht="27" hidden="false" customHeight="true" outlineLevel="0" collapsed="false">
      <c r="A4445" s="1"/>
      <c r="B4445" s="1"/>
      <c r="C4445" s="1"/>
      <c r="D4445" s="1"/>
      <c r="E4445" s="1"/>
      <c r="F4445" s="1"/>
      <c r="G4445" s="1"/>
      <c r="H4445" s="1"/>
      <c r="I4445" s="1"/>
    </row>
    <row r="4446" customFormat="false" ht="27" hidden="false" customHeight="true" outlineLevel="0" collapsed="false">
      <c r="A4446" s="1"/>
      <c r="B4446" s="1"/>
      <c r="C4446" s="1"/>
      <c r="D4446" s="1"/>
      <c r="E4446" s="1"/>
      <c r="F4446" s="1"/>
      <c r="G4446" s="1"/>
      <c r="H4446" s="1"/>
      <c r="I4446" s="1"/>
    </row>
    <row r="4447" customFormat="false" ht="35" hidden="false" customHeight="true" outlineLevel="0" collapsed="false">
      <c r="A4447" s="2" t="s">
        <v>1581</v>
      </c>
      <c r="B4447" s="2" t="s">
        <v>1581</v>
      </c>
      <c r="C4447" s="2" t="s">
        <v>1581</v>
      </c>
      <c r="D4447" s="2" t="s">
        <v>1581</v>
      </c>
      <c r="E4447" s="2" t="s">
        <v>1581</v>
      </c>
      <c r="F4447" s="2" t="s">
        <v>1581</v>
      </c>
      <c r="G4447" s="2" t="s">
        <v>1581</v>
      </c>
      <c r="H4447" s="2" t="s">
        <v>1581</v>
      </c>
      <c r="I4447" s="3" t="str">
        <f aca="false">HYPERLINK("#'Главная'!A69","На главную")</f>
        <v>На главную</v>
      </c>
    </row>
    <row r="4448" customFormat="false" ht="28" hidden="false" customHeight="true" outlineLevel="0" collapsed="false">
      <c r="A4448" s="4" t="s">
        <v>1522</v>
      </c>
      <c r="B4448" s="4" t="s">
        <v>1522</v>
      </c>
      <c r="C4448" s="4" t="s">
        <v>1522</v>
      </c>
      <c r="D4448" s="4" t="s">
        <v>1522</v>
      </c>
      <c r="E4448" s="4" t="s">
        <v>1522</v>
      </c>
      <c r="F4448" s="4" t="s">
        <v>1522</v>
      </c>
      <c r="G4448" s="4" t="s">
        <v>1522</v>
      </c>
      <c r="H4448" s="4" t="s">
        <v>1522</v>
      </c>
      <c r="I4448" s="4" t="s">
        <v>1522</v>
      </c>
    </row>
    <row r="4449" customFormat="false" ht="27" hidden="false" customHeight="true" outlineLevel="0" collapsed="false">
      <c r="A4449" s="3" t="str">
        <f aca="false">HYPERLINK("#'Главная'!A69","Список моделей")</f>
        <v>Список моделей</v>
      </c>
      <c r="B4449" s="1"/>
      <c r="C4449" s="3" t="str">
        <f aca="false">HYPERLINK("#'Данные моделей'!A4450","Характеристики")</f>
        <v>Характеристики</v>
      </c>
      <c r="D4449" s="1"/>
      <c r="E4449" s="1"/>
      <c r="F4449" s="3" t="str">
        <f aca="false">HYPERLINK("#'Данные моделей'!A4471","Рабочие точки")</f>
        <v>Рабочие точки</v>
      </c>
      <c r="G4449" s="1"/>
      <c r="H4449" s="3" t="str">
        <f aca="false">HYPERLINK("#'Данные моделей'!A4477","Карты")</f>
        <v>Карты</v>
      </c>
      <c r="I4449" s="1"/>
    </row>
    <row r="4450" customFormat="false" ht="31" hidden="false" customHeight="true" outlineLevel="0" collapsed="false">
      <c r="A4450" s="10" t="s">
        <v>9</v>
      </c>
      <c r="B4450" s="10" t="s">
        <v>9</v>
      </c>
      <c r="C4450" s="10" t="s">
        <v>9</v>
      </c>
      <c r="D4450" s="10" t="s">
        <v>9</v>
      </c>
      <c r="E4450" s="10" t="s">
        <v>9</v>
      </c>
      <c r="F4450" s="10" t="s">
        <v>9</v>
      </c>
      <c r="G4450" s="10" t="s">
        <v>9</v>
      </c>
      <c r="H4450" s="10" t="s">
        <v>9</v>
      </c>
      <c r="I4450" s="1"/>
    </row>
    <row r="4451" customFormat="false" ht="28" hidden="false" customHeight="true" outlineLevel="0" collapsed="false">
      <c r="A4451" s="11" t="s">
        <v>207</v>
      </c>
      <c r="B4451" s="11" t="s">
        <v>207</v>
      </c>
      <c r="C4451" s="11" t="s">
        <v>207</v>
      </c>
      <c r="D4451" s="11" t="s">
        <v>207</v>
      </c>
      <c r="E4451" s="11" t="s">
        <v>1566</v>
      </c>
      <c r="F4451" s="11" t="s">
        <v>1566</v>
      </c>
      <c r="G4451" s="11" t="s">
        <v>1566</v>
      </c>
      <c r="H4451" s="11"/>
      <c r="I4451" s="11"/>
    </row>
    <row r="4452" customFormat="false" ht="28" hidden="false" customHeight="true" outlineLevel="0" collapsed="false">
      <c r="A4452" s="11" t="s">
        <v>8</v>
      </c>
      <c r="B4452" s="11" t="s">
        <v>8</v>
      </c>
      <c r="C4452" s="11" t="s">
        <v>8</v>
      </c>
      <c r="D4452" s="11" t="s">
        <v>8</v>
      </c>
      <c r="E4452" s="11" t="s">
        <v>105</v>
      </c>
      <c r="F4452" s="11" t="s">
        <v>105</v>
      </c>
      <c r="G4452" s="11" t="s">
        <v>105</v>
      </c>
      <c r="H4452" s="11"/>
      <c r="I4452" s="11"/>
    </row>
    <row r="4453" customFormat="false" ht="28" hidden="false" customHeight="true" outlineLevel="0" collapsed="false">
      <c r="A4453" s="11" t="s">
        <v>209</v>
      </c>
      <c r="B4453" s="11" t="s">
        <v>209</v>
      </c>
      <c r="C4453" s="11" t="s">
        <v>209</v>
      </c>
      <c r="D4453" s="11" t="s">
        <v>209</v>
      </c>
      <c r="E4453" s="11" t="s">
        <v>1582</v>
      </c>
      <c r="F4453" s="11" t="s">
        <v>1582</v>
      </c>
      <c r="G4453" s="11" t="s">
        <v>1582</v>
      </c>
      <c r="H4453" s="11"/>
      <c r="I4453" s="11"/>
    </row>
    <row r="4454" customFormat="false" ht="28" hidden="false" customHeight="true" outlineLevel="0" collapsed="false">
      <c r="A4454" s="11" t="s">
        <v>211</v>
      </c>
      <c r="B4454" s="11" t="s">
        <v>211</v>
      </c>
      <c r="C4454" s="11" t="s">
        <v>211</v>
      </c>
      <c r="D4454" s="11" t="s">
        <v>211</v>
      </c>
      <c r="E4454" s="11" t="n">
        <v>163</v>
      </c>
      <c r="F4454" s="11" t="n">
        <v>163</v>
      </c>
      <c r="G4454" s="11" t="n">
        <v>163</v>
      </c>
      <c r="H4454" s="11"/>
      <c r="I4454" s="11"/>
    </row>
    <row r="4455" customFormat="false" ht="28" hidden="false" customHeight="true" outlineLevel="0" collapsed="false">
      <c r="A4455" s="11" t="s">
        <v>8</v>
      </c>
      <c r="B4455" s="11" t="s">
        <v>8</v>
      </c>
      <c r="C4455" s="11" t="s">
        <v>8</v>
      </c>
      <c r="D4455" s="11" t="s">
        <v>8</v>
      </c>
      <c r="E4455" s="11" t="s">
        <v>105</v>
      </c>
      <c r="F4455" s="11" t="s">
        <v>105</v>
      </c>
      <c r="G4455" s="11" t="s">
        <v>105</v>
      </c>
      <c r="H4455" s="11"/>
      <c r="I4455" s="11"/>
    </row>
    <row r="4456" customFormat="false" ht="28" hidden="false" customHeight="true" outlineLevel="0" collapsed="false">
      <c r="A4456" s="11" t="s">
        <v>1526</v>
      </c>
      <c r="B4456" s="11" t="s">
        <v>1526</v>
      </c>
      <c r="C4456" s="11" t="s">
        <v>1526</v>
      </c>
      <c r="D4456" s="11" t="s">
        <v>1526</v>
      </c>
      <c r="E4456" s="11" t="n">
        <v>774</v>
      </c>
      <c r="F4456" s="11" t="n">
        <v>774</v>
      </c>
      <c r="G4456" s="11" t="n">
        <v>774</v>
      </c>
      <c r="H4456" s="11"/>
      <c r="I4456" s="11"/>
    </row>
    <row r="4457" customFormat="false" ht="28" hidden="false" customHeight="true" outlineLevel="0" collapsed="false">
      <c r="A4457" s="11" t="s">
        <v>213</v>
      </c>
      <c r="B4457" s="11" t="s">
        <v>213</v>
      </c>
      <c r="C4457" s="11" t="s">
        <v>213</v>
      </c>
      <c r="D4457" s="11" t="s">
        <v>213</v>
      </c>
      <c r="E4457" s="11" t="n">
        <v>20</v>
      </c>
      <c r="F4457" s="11" t="n">
        <v>20</v>
      </c>
      <c r="G4457" s="11" t="n">
        <v>20</v>
      </c>
      <c r="H4457" s="11"/>
      <c r="I4457" s="11"/>
    </row>
    <row r="4458" customFormat="false" ht="28" hidden="false" customHeight="true" outlineLevel="0" collapsed="false">
      <c r="A4458" s="11" t="s">
        <v>214</v>
      </c>
      <c r="B4458" s="11" t="s">
        <v>214</v>
      </c>
      <c r="C4458" s="11" t="s">
        <v>214</v>
      </c>
      <c r="D4458" s="11" t="s">
        <v>214</v>
      </c>
      <c r="E4458" s="11" t="s">
        <v>1568</v>
      </c>
      <c r="F4458" s="11" t="s">
        <v>1568</v>
      </c>
      <c r="G4458" s="11" t="s">
        <v>1568</v>
      </c>
      <c r="H4458" s="11"/>
      <c r="I4458" s="11"/>
    </row>
    <row r="4459" customFormat="false" ht="28" hidden="false" customHeight="true" outlineLevel="0" collapsed="false">
      <c r="A4459" s="11" t="s">
        <v>216</v>
      </c>
      <c r="B4459" s="11" t="s">
        <v>216</v>
      </c>
      <c r="C4459" s="11" t="s">
        <v>216</v>
      </c>
      <c r="D4459" s="11" t="s">
        <v>216</v>
      </c>
      <c r="E4459" s="11" t="n">
        <v>6.19</v>
      </c>
      <c r="F4459" s="11" t="n">
        <v>6.19</v>
      </c>
      <c r="G4459" s="11" t="n">
        <v>6.19</v>
      </c>
      <c r="H4459" s="11"/>
      <c r="I4459" s="11"/>
    </row>
    <row r="4460" customFormat="false" ht="28" hidden="false" customHeight="true" outlineLevel="0" collapsed="false">
      <c r="A4460" s="11" t="s">
        <v>217</v>
      </c>
      <c r="B4460" s="11" t="s">
        <v>217</v>
      </c>
      <c r="C4460" s="11" t="s">
        <v>217</v>
      </c>
      <c r="D4460" s="11" t="s">
        <v>217</v>
      </c>
      <c r="E4460" s="11" t="s">
        <v>1528</v>
      </c>
      <c r="F4460" s="11" t="s">
        <v>1528</v>
      </c>
      <c r="G4460" s="11" t="s">
        <v>1528</v>
      </c>
      <c r="H4460" s="11"/>
      <c r="I4460" s="11"/>
    </row>
    <row r="4461" customFormat="false" ht="28" hidden="false" customHeight="true" outlineLevel="0" collapsed="false">
      <c r="A4461" s="11" t="s">
        <v>219</v>
      </c>
      <c r="B4461" s="11" t="s">
        <v>219</v>
      </c>
      <c r="C4461" s="11" t="s">
        <v>219</v>
      </c>
      <c r="D4461" s="11" t="s">
        <v>219</v>
      </c>
      <c r="E4461" s="11" t="s">
        <v>1569</v>
      </c>
      <c r="F4461" s="11" t="s">
        <v>1569</v>
      </c>
      <c r="G4461" s="11" t="s">
        <v>1569</v>
      </c>
      <c r="H4461" s="11"/>
      <c r="I4461" s="11"/>
    </row>
    <row r="4462" customFormat="false" ht="28" hidden="false" customHeight="true" outlineLevel="0" collapsed="false">
      <c r="A4462" s="11" t="s">
        <v>1530</v>
      </c>
      <c r="B4462" s="11" t="s">
        <v>1530</v>
      </c>
      <c r="C4462" s="11" t="s">
        <v>1530</v>
      </c>
      <c r="D4462" s="11" t="s">
        <v>1530</v>
      </c>
      <c r="E4462" s="11" t="n">
        <v>59</v>
      </c>
      <c r="F4462" s="11" t="n">
        <v>59</v>
      </c>
      <c r="G4462" s="11" t="n">
        <v>59</v>
      </c>
      <c r="H4462" s="11"/>
      <c r="I4462" s="11"/>
    </row>
    <row r="4463" customFormat="false" ht="28" hidden="false" customHeight="true" outlineLevel="0" collapsed="false">
      <c r="A4463" s="11" t="s">
        <v>221</v>
      </c>
      <c r="B4463" s="11" t="s">
        <v>221</v>
      </c>
      <c r="C4463" s="11" t="s">
        <v>221</v>
      </c>
      <c r="D4463" s="11" t="s">
        <v>221</v>
      </c>
      <c r="E4463" s="11" t="s">
        <v>1582</v>
      </c>
      <c r="F4463" s="11" t="s">
        <v>1582</v>
      </c>
      <c r="G4463" s="11" t="s">
        <v>1582</v>
      </c>
      <c r="H4463" s="11"/>
      <c r="I4463" s="11"/>
    </row>
    <row r="4464" customFormat="false" ht="28" hidden="false" customHeight="true" outlineLevel="0" collapsed="false">
      <c r="A4464" s="11" t="s">
        <v>222</v>
      </c>
      <c r="B4464" s="11" t="s">
        <v>222</v>
      </c>
      <c r="C4464" s="11" t="s">
        <v>222</v>
      </c>
      <c r="D4464" s="11" t="s">
        <v>222</v>
      </c>
      <c r="E4464" s="11" t="n">
        <v>163</v>
      </c>
      <c r="F4464" s="11" t="n">
        <v>163</v>
      </c>
      <c r="G4464" s="11" t="n">
        <v>163</v>
      </c>
      <c r="H4464" s="11"/>
      <c r="I4464" s="11"/>
    </row>
    <row r="4465" customFormat="false" ht="28" hidden="false" customHeight="true" outlineLevel="0" collapsed="false">
      <c r="A4465" s="11" t="s">
        <v>245</v>
      </c>
      <c r="B4465" s="11" t="s">
        <v>245</v>
      </c>
      <c r="C4465" s="11" t="s">
        <v>245</v>
      </c>
      <c r="D4465" s="11" t="s">
        <v>245</v>
      </c>
      <c r="E4465" s="11" t="s">
        <v>1583</v>
      </c>
      <c r="F4465" s="11" t="s">
        <v>1583</v>
      </c>
      <c r="G4465" s="11" t="s">
        <v>1583</v>
      </c>
      <c r="H4465" s="11"/>
      <c r="I4465" s="11"/>
    </row>
    <row r="4466" customFormat="false" ht="28" hidden="false" customHeight="true" outlineLevel="0" collapsed="false">
      <c r="A4466" s="11" t="s">
        <v>1532</v>
      </c>
      <c r="B4466" s="11" t="s">
        <v>1532</v>
      </c>
      <c r="C4466" s="11" t="s">
        <v>1532</v>
      </c>
      <c r="D4466" s="11" t="s">
        <v>1532</v>
      </c>
      <c r="E4466" s="11" t="s">
        <v>1533</v>
      </c>
      <c r="F4466" s="11" t="s">
        <v>1533</v>
      </c>
      <c r="G4466" s="11" t="s">
        <v>1533</v>
      </c>
      <c r="H4466" s="11"/>
      <c r="I4466" s="11"/>
    </row>
    <row r="4467" customFormat="false" ht="28" hidden="false" customHeight="true" outlineLevel="0" collapsed="false">
      <c r="A4467" s="11" t="s">
        <v>1534</v>
      </c>
      <c r="B4467" s="11" t="s">
        <v>1534</v>
      </c>
      <c r="C4467" s="11" t="s">
        <v>1534</v>
      </c>
      <c r="D4467" s="11" t="s">
        <v>1534</v>
      </c>
      <c r="E4467" s="11" t="s">
        <v>1535</v>
      </c>
      <c r="F4467" s="11" t="s">
        <v>1535</v>
      </c>
      <c r="G4467" s="11" t="s">
        <v>1535</v>
      </c>
      <c r="H4467" s="11"/>
      <c r="I4467" s="11"/>
    </row>
    <row r="4468" customFormat="false" ht="28" hidden="false" customHeight="true" outlineLevel="0" collapsed="false">
      <c r="A4468" s="11" t="s">
        <v>1407</v>
      </c>
      <c r="B4468" s="11" t="s">
        <v>1407</v>
      </c>
      <c r="C4468" s="11" t="s">
        <v>1407</v>
      </c>
      <c r="D4468" s="11" t="s">
        <v>1407</v>
      </c>
      <c r="E4468" s="11" t="s">
        <v>1584</v>
      </c>
      <c r="F4468" s="11" t="s">
        <v>1584</v>
      </c>
      <c r="G4468" s="11" t="s">
        <v>1584</v>
      </c>
      <c r="H4468" s="11"/>
      <c r="I4468" s="11"/>
    </row>
    <row r="4469" customFormat="false" ht="28" hidden="false" customHeight="true" outlineLevel="0" collapsed="false">
      <c r="A4469" s="11" t="s">
        <v>249</v>
      </c>
      <c r="B4469" s="11" t="s">
        <v>249</v>
      </c>
      <c r="C4469" s="11" t="s">
        <v>249</v>
      </c>
      <c r="D4469" s="11" t="s">
        <v>249</v>
      </c>
      <c r="E4469" s="11" t="n">
        <v>203</v>
      </c>
      <c r="F4469" s="11" t="n">
        <v>203</v>
      </c>
      <c r="G4469" s="11" t="n">
        <v>203</v>
      </c>
      <c r="H4469" s="11"/>
      <c r="I4469" s="11"/>
    </row>
    <row r="4470" customFormat="false" ht="27" hidden="false" customHeight="true" outlineLevel="0" collapsed="false">
      <c r="A4470" s="1"/>
      <c r="B4470" s="1"/>
      <c r="C4470" s="1"/>
      <c r="D4470" s="1"/>
      <c r="E4470" s="1"/>
      <c r="F4470" s="1"/>
      <c r="G4470" s="1"/>
      <c r="H4470" s="1"/>
      <c r="I4470" s="1"/>
    </row>
    <row r="4471" customFormat="false" ht="31" hidden="false" customHeight="true" outlineLevel="0" collapsed="false">
      <c r="A4471" s="10" t="s">
        <v>250</v>
      </c>
      <c r="B4471" s="10" t="s">
        <v>250</v>
      </c>
      <c r="C4471" s="10" t="s">
        <v>250</v>
      </c>
      <c r="D4471" s="10" t="s">
        <v>250</v>
      </c>
      <c r="E4471" s="10" t="s">
        <v>250</v>
      </c>
      <c r="F4471" s="10" t="s">
        <v>250</v>
      </c>
      <c r="G4471" s="10" t="s">
        <v>250</v>
      </c>
      <c r="H4471" s="10" t="s">
        <v>250</v>
      </c>
      <c r="I4471" s="3" t="str">
        <f aca="false">HYPERLINK("#'Главная'!A69","На главную")</f>
        <v>На главную</v>
      </c>
    </row>
    <row r="4472" customFormat="false" ht="34" hidden="false" customHeight="true" outlineLevel="0" collapsed="false">
      <c r="A4472" s="12" t="s">
        <v>251</v>
      </c>
      <c r="B4472" s="12" t="s">
        <v>251</v>
      </c>
      <c r="C4472" s="12" t="s">
        <v>251</v>
      </c>
      <c r="D4472" s="12" t="s">
        <v>252</v>
      </c>
      <c r="E4472" s="12" t="s">
        <v>252</v>
      </c>
      <c r="F4472" s="12" t="s">
        <v>252</v>
      </c>
      <c r="G4472" s="12" t="s">
        <v>253</v>
      </c>
      <c r="H4472" s="12" t="s">
        <v>254</v>
      </c>
      <c r="I4472" s="12" t="s">
        <v>254</v>
      </c>
    </row>
    <row r="4473" customFormat="false" ht="53" hidden="false" customHeight="true" outlineLevel="0" collapsed="false">
      <c r="A4473" s="1" t="s">
        <v>1537</v>
      </c>
      <c r="B4473" s="1" t="s">
        <v>1537</v>
      </c>
      <c r="C4473" s="1" t="s">
        <v>1537</v>
      </c>
      <c r="D4473" s="1" t="s">
        <v>258</v>
      </c>
      <c r="E4473" s="1" t="s">
        <v>258</v>
      </c>
      <c r="F4473" s="1" t="s">
        <v>258</v>
      </c>
      <c r="G4473" s="1" t="n">
        <v>36</v>
      </c>
      <c r="H4473" s="1" t="s">
        <v>1522</v>
      </c>
      <c r="I4473" s="1" t="s">
        <v>1522</v>
      </c>
    </row>
    <row r="4474" customFormat="false" ht="53" hidden="false" customHeight="true" outlineLevel="0" collapsed="false">
      <c r="A4474" s="1" t="s">
        <v>1537</v>
      </c>
      <c r="B4474" s="1" t="s">
        <v>1537</v>
      </c>
      <c r="C4474" s="1" t="s">
        <v>1537</v>
      </c>
      <c r="D4474" s="1" t="s">
        <v>256</v>
      </c>
      <c r="E4474" s="1" t="s">
        <v>256</v>
      </c>
      <c r="F4474" s="1" t="s">
        <v>256</v>
      </c>
      <c r="G4474" s="1" t="n">
        <v>8.37</v>
      </c>
      <c r="H4474" s="1" t="s">
        <v>1522</v>
      </c>
      <c r="I4474" s="1" t="s">
        <v>1522</v>
      </c>
    </row>
    <row r="4475" customFormat="false" ht="53" hidden="false" customHeight="true" outlineLevel="0" collapsed="false">
      <c r="A4475" s="1" t="s">
        <v>1537</v>
      </c>
      <c r="B4475" s="1" t="s">
        <v>1537</v>
      </c>
      <c r="C4475" s="1" t="s">
        <v>1537</v>
      </c>
      <c r="D4475" s="1" t="s">
        <v>260</v>
      </c>
      <c r="E4475" s="1" t="s">
        <v>260</v>
      </c>
      <c r="F4475" s="1" t="s">
        <v>260</v>
      </c>
      <c r="G4475" s="1" t="n">
        <v>4.3</v>
      </c>
      <c r="H4475" s="1" t="s">
        <v>1522</v>
      </c>
      <c r="I4475" s="1" t="s">
        <v>1522</v>
      </c>
    </row>
    <row r="4476" customFormat="false" ht="27" hidden="false" customHeight="true" outlineLevel="0" collapsed="false">
      <c r="A4476" s="1"/>
      <c r="B4476" s="1"/>
      <c r="C4476" s="1"/>
      <c r="D4476" s="1"/>
      <c r="E4476" s="1"/>
      <c r="F4476" s="1"/>
      <c r="G4476" s="1"/>
      <c r="H4476" s="1"/>
      <c r="I4476" s="1"/>
    </row>
    <row r="4477" customFormat="false" ht="31" hidden="false" customHeight="true" outlineLevel="0" collapsed="false">
      <c r="A4477" s="10" t="s">
        <v>304</v>
      </c>
      <c r="B4477" s="10" t="s">
        <v>304</v>
      </c>
      <c r="C4477" s="10" t="s">
        <v>304</v>
      </c>
      <c r="D4477" s="10" t="s">
        <v>304</v>
      </c>
      <c r="E4477" s="10" t="s">
        <v>304</v>
      </c>
      <c r="F4477" s="10" t="s">
        <v>304</v>
      </c>
      <c r="G4477" s="10" t="s">
        <v>304</v>
      </c>
      <c r="H4477" s="10" t="s">
        <v>304</v>
      </c>
      <c r="I4477" s="1"/>
    </row>
    <row r="4478" customFormat="false" ht="28" hidden="false" customHeight="true" outlineLevel="0" collapsed="false">
      <c r="A4478" s="4" t="s">
        <v>305</v>
      </c>
      <c r="B4478" s="4" t="s">
        <v>305</v>
      </c>
      <c r="C4478" s="4" t="s">
        <v>305</v>
      </c>
      <c r="D4478" s="4" t="s">
        <v>305</v>
      </c>
      <c r="E4478" s="4" t="s">
        <v>305</v>
      </c>
      <c r="F4478" s="4" t="s">
        <v>305</v>
      </c>
      <c r="G4478" s="4" t="s">
        <v>305</v>
      </c>
      <c r="H4478" s="4" t="s">
        <v>305</v>
      </c>
      <c r="I4478" s="4" t="s">
        <v>305</v>
      </c>
    </row>
    <row r="4479" customFormat="false" ht="27" hidden="false" customHeight="true" outlineLevel="0" collapsed="false">
      <c r="A4479" s="1"/>
      <c r="B4479" s="1"/>
      <c r="C4479" s="1"/>
      <c r="D4479" s="1"/>
      <c r="E4479" s="1"/>
      <c r="F4479" s="1"/>
      <c r="G4479" s="1"/>
      <c r="H4479" s="1"/>
      <c r="I4479" s="1"/>
    </row>
    <row r="4480" customFormat="false" ht="27" hidden="false" customHeight="true" outlineLevel="0" collapsed="false">
      <c r="A4480" s="1"/>
      <c r="B4480" s="1"/>
      <c r="C4480" s="1"/>
      <c r="D4480" s="1"/>
      <c r="E4480" s="1"/>
      <c r="F4480" s="1"/>
      <c r="G4480" s="1"/>
      <c r="H4480" s="1"/>
      <c r="I4480" s="1"/>
    </row>
    <row r="4481" customFormat="false" ht="27" hidden="false" customHeight="true" outlineLevel="0" collapsed="false">
      <c r="A4481" s="1"/>
      <c r="B4481" s="1"/>
      <c r="C4481" s="1"/>
      <c r="D4481" s="1"/>
      <c r="E4481" s="1"/>
      <c r="F4481" s="1"/>
      <c r="G4481" s="1"/>
      <c r="H4481" s="1"/>
      <c r="I4481" s="1"/>
    </row>
    <row r="4482" customFormat="false" ht="35" hidden="false" customHeight="true" outlineLevel="0" collapsed="false">
      <c r="A4482" s="2" t="s">
        <v>1585</v>
      </c>
      <c r="B4482" s="2" t="s">
        <v>1585</v>
      </c>
      <c r="C4482" s="2" t="s">
        <v>1585</v>
      </c>
      <c r="D4482" s="2" t="s">
        <v>1585</v>
      </c>
      <c r="E4482" s="2" t="s">
        <v>1585</v>
      </c>
      <c r="F4482" s="2" t="s">
        <v>1585</v>
      </c>
      <c r="G4482" s="2" t="s">
        <v>1585</v>
      </c>
      <c r="H4482" s="2" t="s">
        <v>1585</v>
      </c>
      <c r="I4482" s="3" t="str">
        <f aca="false">HYPERLINK("#'Главная'!A70","На главную")</f>
        <v>На главную</v>
      </c>
    </row>
    <row r="4483" customFormat="false" ht="28" hidden="false" customHeight="true" outlineLevel="0" collapsed="false">
      <c r="A4483" s="4" t="s">
        <v>1522</v>
      </c>
      <c r="B4483" s="4" t="s">
        <v>1522</v>
      </c>
      <c r="C4483" s="4" t="s">
        <v>1522</v>
      </c>
      <c r="D4483" s="4" t="s">
        <v>1522</v>
      </c>
      <c r="E4483" s="4" t="s">
        <v>1522</v>
      </c>
      <c r="F4483" s="4" t="s">
        <v>1522</v>
      </c>
      <c r="G4483" s="4" t="s">
        <v>1522</v>
      </c>
      <c r="H4483" s="4" t="s">
        <v>1522</v>
      </c>
      <c r="I4483" s="4" t="s">
        <v>1522</v>
      </c>
    </row>
    <row r="4484" customFormat="false" ht="27" hidden="false" customHeight="true" outlineLevel="0" collapsed="false">
      <c r="A4484" s="3" t="str">
        <f aca="false">HYPERLINK("#'Главная'!A70","Список моделей")</f>
        <v>Список моделей</v>
      </c>
      <c r="B4484" s="1"/>
      <c r="C4484" s="3" t="str">
        <f aca="false">HYPERLINK("#'Данные моделей'!A4485","Характеристики")</f>
        <v>Характеристики</v>
      </c>
      <c r="D4484" s="1"/>
      <c r="E4484" s="1"/>
      <c r="F4484" s="3" t="str">
        <f aca="false">HYPERLINK("#'Данные моделей'!A4506","Рабочие точки")</f>
        <v>Рабочие точки</v>
      </c>
      <c r="G4484" s="1"/>
      <c r="H4484" s="3" t="str">
        <f aca="false">HYPERLINK("#'Данные моделей'!A4512","Карты")</f>
        <v>Карты</v>
      </c>
      <c r="I4484" s="1"/>
    </row>
    <row r="4485" customFormat="false" ht="31" hidden="false" customHeight="true" outlineLevel="0" collapsed="false">
      <c r="A4485" s="10" t="s">
        <v>9</v>
      </c>
      <c r="B4485" s="10" t="s">
        <v>9</v>
      </c>
      <c r="C4485" s="10" t="s">
        <v>9</v>
      </c>
      <c r="D4485" s="10" t="s">
        <v>9</v>
      </c>
      <c r="E4485" s="10" t="s">
        <v>9</v>
      </c>
      <c r="F4485" s="10" t="s">
        <v>9</v>
      </c>
      <c r="G4485" s="10" t="s">
        <v>9</v>
      </c>
      <c r="H4485" s="10" t="s">
        <v>9</v>
      </c>
      <c r="I4485" s="1"/>
    </row>
    <row r="4486" customFormat="false" ht="28" hidden="false" customHeight="true" outlineLevel="0" collapsed="false">
      <c r="A4486" s="11" t="s">
        <v>207</v>
      </c>
      <c r="B4486" s="11" t="s">
        <v>207</v>
      </c>
      <c r="C4486" s="11" t="s">
        <v>207</v>
      </c>
      <c r="D4486" s="11" t="s">
        <v>207</v>
      </c>
      <c r="E4486" s="11" t="s">
        <v>1566</v>
      </c>
      <c r="F4486" s="11" t="s">
        <v>1566</v>
      </c>
      <c r="G4486" s="11" t="s">
        <v>1566</v>
      </c>
      <c r="H4486" s="11"/>
      <c r="I4486" s="11"/>
    </row>
    <row r="4487" customFormat="false" ht="28" hidden="false" customHeight="true" outlineLevel="0" collapsed="false">
      <c r="A4487" s="11" t="s">
        <v>8</v>
      </c>
      <c r="B4487" s="11" t="s">
        <v>8</v>
      </c>
      <c r="C4487" s="11" t="s">
        <v>8</v>
      </c>
      <c r="D4487" s="11" t="s">
        <v>8</v>
      </c>
      <c r="E4487" s="11" t="s">
        <v>105</v>
      </c>
      <c r="F4487" s="11" t="s">
        <v>105</v>
      </c>
      <c r="G4487" s="11" t="s">
        <v>105</v>
      </c>
      <c r="H4487" s="11"/>
      <c r="I4487" s="11"/>
    </row>
    <row r="4488" customFormat="false" ht="28" hidden="false" customHeight="true" outlineLevel="0" collapsed="false">
      <c r="A4488" s="11" t="s">
        <v>209</v>
      </c>
      <c r="B4488" s="11" t="s">
        <v>209</v>
      </c>
      <c r="C4488" s="11" t="s">
        <v>209</v>
      </c>
      <c r="D4488" s="11" t="s">
        <v>209</v>
      </c>
      <c r="E4488" s="11" t="s">
        <v>1586</v>
      </c>
      <c r="F4488" s="11" t="s">
        <v>1586</v>
      </c>
      <c r="G4488" s="11" t="s">
        <v>1586</v>
      </c>
      <c r="H4488" s="11"/>
      <c r="I4488" s="11"/>
    </row>
    <row r="4489" customFormat="false" ht="28" hidden="false" customHeight="true" outlineLevel="0" collapsed="false">
      <c r="A4489" s="11" t="s">
        <v>211</v>
      </c>
      <c r="B4489" s="11" t="s">
        <v>211</v>
      </c>
      <c r="C4489" s="11" t="s">
        <v>211</v>
      </c>
      <c r="D4489" s="11" t="s">
        <v>211</v>
      </c>
      <c r="E4489" s="11" t="n">
        <v>220</v>
      </c>
      <c r="F4489" s="11" t="n">
        <v>220</v>
      </c>
      <c r="G4489" s="11" t="n">
        <v>220</v>
      </c>
      <c r="H4489" s="11"/>
      <c r="I4489" s="11"/>
    </row>
    <row r="4490" customFormat="false" ht="28" hidden="false" customHeight="true" outlineLevel="0" collapsed="false">
      <c r="A4490" s="11" t="s">
        <v>8</v>
      </c>
      <c r="B4490" s="11" t="s">
        <v>8</v>
      </c>
      <c r="C4490" s="11" t="s">
        <v>8</v>
      </c>
      <c r="D4490" s="11" t="s">
        <v>8</v>
      </c>
      <c r="E4490" s="11" t="s">
        <v>105</v>
      </c>
      <c r="F4490" s="11" t="s">
        <v>105</v>
      </c>
      <c r="G4490" s="11" t="s">
        <v>105</v>
      </c>
      <c r="H4490" s="11"/>
      <c r="I4490" s="11"/>
    </row>
    <row r="4491" customFormat="false" ht="28" hidden="false" customHeight="true" outlineLevel="0" collapsed="false">
      <c r="A4491" s="11" t="s">
        <v>1526</v>
      </c>
      <c r="B4491" s="11" t="s">
        <v>1526</v>
      </c>
      <c r="C4491" s="11" t="s">
        <v>1526</v>
      </c>
      <c r="D4491" s="11" t="s">
        <v>1526</v>
      </c>
      <c r="E4491" s="11" t="n">
        <v>967.5</v>
      </c>
      <c r="F4491" s="11" t="n">
        <v>967.5</v>
      </c>
      <c r="G4491" s="11" t="n">
        <v>967.5</v>
      </c>
      <c r="H4491" s="11"/>
      <c r="I4491" s="11"/>
    </row>
    <row r="4492" customFormat="false" ht="28" hidden="false" customHeight="true" outlineLevel="0" collapsed="false">
      <c r="A4492" s="11" t="s">
        <v>213</v>
      </c>
      <c r="B4492" s="11" t="s">
        <v>213</v>
      </c>
      <c r="C4492" s="11" t="s">
        <v>213</v>
      </c>
      <c r="D4492" s="11" t="s">
        <v>213</v>
      </c>
      <c r="E4492" s="11" t="n">
        <v>30</v>
      </c>
      <c r="F4492" s="11" t="n">
        <v>30</v>
      </c>
      <c r="G4492" s="11" t="n">
        <v>30</v>
      </c>
      <c r="H4492" s="11"/>
      <c r="I4492" s="11"/>
    </row>
    <row r="4493" customFormat="false" ht="28" hidden="false" customHeight="true" outlineLevel="0" collapsed="false">
      <c r="A4493" s="11" t="s">
        <v>214</v>
      </c>
      <c r="B4493" s="11" t="s">
        <v>214</v>
      </c>
      <c r="C4493" s="11" t="s">
        <v>214</v>
      </c>
      <c r="D4493" s="11" t="s">
        <v>214</v>
      </c>
      <c r="E4493" s="11" t="s">
        <v>1568</v>
      </c>
      <c r="F4493" s="11" t="s">
        <v>1568</v>
      </c>
      <c r="G4493" s="11" t="s">
        <v>1568</v>
      </c>
      <c r="H4493" s="11"/>
      <c r="I4493" s="11"/>
    </row>
    <row r="4494" customFormat="false" ht="28" hidden="false" customHeight="true" outlineLevel="0" collapsed="false">
      <c r="A4494" s="11" t="s">
        <v>216</v>
      </c>
      <c r="B4494" s="11" t="s">
        <v>216</v>
      </c>
      <c r="C4494" s="11" t="s">
        <v>216</v>
      </c>
      <c r="D4494" s="11" t="s">
        <v>216</v>
      </c>
      <c r="E4494" s="11" t="n">
        <v>7.74</v>
      </c>
      <c r="F4494" s="11" t="n">
        <v>7.74</v>
      </c>
      <c r="G4494" s="11" t="n">
        <v>7.74</v>
      </c>
      <c r="H4494" s="11"/>
      <c r="I4494" s="11"/>
    </row>
    <row r="4495" customFormat="false" ht="28" hidden="false" customHeight="true" outlineLevel="0" collapsed="false">
      <c r="A4495" s="11" t="s">
        <v>217</v>
      </c>
      <c r="B4495" s="11" t="s">
        <v>217</v>
      </c>
      <c r="C4495" s="11" t="s">
        <v>217</v>
      </c>
      <c r="D4495" s="11" t="s">
        <v>217</v>
      </c>
      <c r="E4495" s="11" t="s">
        <v>1528</v>
      </c>
      <c r="F4495" s="11" t="s">
        <v>1528</v>
      </c>
      <c r="G4495" s="11" t="s">
        <v>1528</v>
      </c>
      <c r="H4495" s="11"/>
      <c r="I4495" s="11"/>
    </row>
    <row r="4496" customFormat="false" ht="28" hidden="false" customHeight="true" outlineLevel="0" collapsed="false">
      <c r="A4496" s="11" t="s">
        <v>219</v>
      </c>
      <c r="B4496" s="11" t="s">
        <v>219</v>
      </c>
      <c r="C4496" s="11" t="s">
        <v>219</v>
      </c>
      <c r="D4496" s="11" t="s">
        <v>219</v>
      </c>
      <c r="E4496" s="11" t="s">
        <v>1569</v>
      </c>
      <c r="F4496" s="11" t="s">
        <v>1569</v>
      </c>
      <c r="G4496" s="11" t="s">
        <v>1569</v>
      </c>
      <c r="H4496" s="11"/>
      <c r="I4496" s="11"/>
    </row>
    <row r="4497" customFormat="false" ht="28" hidden="false" customHeight="true" outlineLevel="0" collapsed="false">
      <c r="A4497" s="11" t="s">
        <v>1530</v>
      </c>
      <c r="B4497" s="11" t="s">
        <v>1530</v>
      </c>
      <c r="C4497" s="11" t="s">
        <v>1530</v>
      </c>
      <c r="D4497" s="11" t="s">
        <v>1530</v>
      </c>
      <c r="E4497" s="11" t="n">
        <v>62</v>
      </c>
      <c r="F4497" s="11" t="n">
        <v>62</v>
      </c>
      <c r="G4497" s="11" t="n">
        <v>62</v>
      </c>
      <c r="H4497" s="11"/>
      <c r="I4497" s="11"/>
    </row>
    <row r="4498" customFormat="false" ht="28" hidden="false" customHeight="true" outlineLevel="0" collapsed="false">
      <c r="A4498" s="11" t="s">
        <v>221</v>
      </c>
      <c r="B4498" s="11" t="s">
        <v>221</v>
      </c>
      <c r="C4498" s="11" t="s">
        <v>221</v>
      </c>
      <c r="D4498" s="11" t="s">
        <v>221</v>
      </c>
      <c r="E4498" s="11" t="s">
        <v>1586</v>
      </c>
      <c r="F4498" s="11" t="s">
        <v>1586</v>
      </c>
      <c r="G4498" s="11" t="s">
        <v>1586</v>
      </c>
      <c r="H4498" s="11"/>
      <c r="I4498" s="11"/>
    </row>
    <row r="4499" customFormat="false" ht="28" hidden="false" customHeight="true" outlineLevel="0" collapsed="false">
      <c r="A4499" s="11" t="s">
        <v>222</v>
      </c>
      <c r="B4499" s="11" t="s">
        <v>222</v>
      </c>
      <c r="C4499" s="11" t="s">
        <v>222</v>
      </c>
      <c r="D4499" s="11" t="s">
        <v>222</v>
      </c>
      <c r="E4499" s="11" t="n">
        <v>220</v>
      </c>
      <c r="F4499" s="11" t="n">
        <v>220</v>
      </c>
      <c r="G4499" s="11" t="n">
        <v>220</v>
      </c>
      <c r="H4499" s="11"/>
      <c r="I4499" s="11"/>
    </row>
    <row r="4500" customFormat="false" ht="28" hidden="false" customHeight="true" outlineLevel="0" collapsed="false">
      <c r="A4500" s="11" t="s">
        <v>245</v>
      </c>
      <c r="B4500" s="11" t="s">
        <v>245</v>
      </c>
      <c r="C4500" s="11" t="s">
        <v>245</v>
      </c>
      <c r="D4500" s="11" t="s">
        <v>245</v>
      </c>
      <c r="E4500" s="11" t="s">
        <v>1583</v>
      </c>
      <c r="F4500" s="11" t="s">
        <v>1583</v>
      </c>
      <c r="G4500" s="11" t="s">
        <v>1583</v>
      </c>
      <c r="H4500" s="11"/>
      <c r="I4500" s="11"/>
    </row>
    <row r="4501" customFormat="false" ht="28" hidden="false" customHeight="true" outlineLevel="0" collapsed="false">
      <c r="A4501" s="11" t="s">
        <v>1532</v>
      </c>
      <c r="B4501" s="11" t="s">
        <v>1532</v>
      </c>
      <c r="C4501" s="11" t="s">
        <v>1532</v>
      </c>
      <c r="D4501" s="11" t="s">
        <v>1532</v>
      </c>
      <c r="E4501" s="11" t="s">
        <v>1533</v>
      </c>
      <c r="F4501" s="11" t="s">
        <v>1533</v>
      </c>
      <c r="G4501" s="11" t="s">
        <v>1533</v>
      </c>
      <c r="H4501" s="11"/>
      <c r="I4501" s="11"/>
    </row>
    <row r="4502" customFormat="false" ht="28" hidden="false" customHeight="true" outlineLevel="0" collapsed="false">
      <c r="A4502" s="11" t="s">
        <v>1534</v>
      </c>
      <c r="B4502" s="11" t="s">
        <v>1534</v>
      </c>
      <c r="C4502" s="11" t="s">
        <v>1534</v>
      </c>
      <c r="D4502" s="11" t="s">
        <v>1534</v>
      </c>
      <c r="E4502" s="11" t="s">
        <v>1535</v>
      </c>
      <c r="F4502" s="11" t="s">
        <v>1535</v>
      </c>
      <c r="G4502" s="11" t="s">
        <v>1535</v>
      </c>
      <c r="H4502" s="11"/>
      <c r="I4502" s="11"/>
    </row>
    <row r="4503" customFormat="false" ht="28" hidden="false" customHeight="true" outlineLevel="0" collapsed="false">
      <c r="A4503" s="11" t="s">
        <v>1407</v>
      </c>
      <c r="B4503" s="11" t="s">
        <v>1407</v>
      </c>
      <c r="C4503" s="11" t="s">
        <v>1407</v>
      </c>
      <c r="D4503" s="11" t="s">
        <v>1407</v>
      </c>
      <c r="E4503" s="11" t="s">
        <v>1587</v>
      </c>
      <c r="F4503" s="11" t="s">
        <v>1587</v>
      </c>
      <c r="G4503" s="11" t="s">
        <v>1587</v>
      </c>
      <c r="H4503" s="11"/>
      <c r="I4503" s="11"/>
    </row>
    <row r="4504" customFormat="false" ht="28" hidden="false" customHeight="true" outlineLevel="0" collapsed="false">
      <c r="A4504" s="11" t="s">
        <v>249</v>
      </c>
      <c r="B4504" s="11" t="s">
        <v>249</v>
      </c>
      <c r="C4504" s="11" t="s">
        <v>249</v>
      </c>
      <c r="D4504" s="11" t="s">
        <v>249</v>
      </c>
      <c r="E4504" s="11" t="n">
        <v>292</v>
      </c>
      <c r="F4504" s="11" t="n">
        <v>292</v>
      </c>
      <c r="G4504" s="11" t="n">
        <v>292</v>
      </c>
      <c r="H4504" s="11"/>
      <c r="I4504" s="11"/>
    </row>
    <row r="4505" customFormat="false" ht="27" hidden="false" customHeight="true" outlineLevel="0" collapsed="false">
      <c r="A4505" s="1"/>
      <c r="B4505" s="1"/>
      <c r="C4505" s="1"/>
      <c r="D4505" s="1"/>
      <c r="E4505" s="1"/>
      <c r="F4505" s="1"/>
      <c r="G4505" s="1"/>
      <c r="H4505" s="1"/>
      <c r="I4505" s="1"/>
    </row>
    <row r="4506" customFormat="false" ht="31" hidden="false" customHeight="true" outlineLevel="0" collapsed="false">
      <c r="A4506" s="10" t="s">
        <v>250</v>
      </c>
      <c r="B4506" s="10" t="s">
        <v>250</v>
      </c>
      <c r="C4506" s="10" t="s">
        <v>250</v>
      </c>
      <c r="D4506" s="10" t="s">
        <v>250</v>
      </c>
      <c r="E4506" s="10" t="s">
        <v>250</v>
      </c>
      <c r="F4506" s="10" t="s">
        <v>250</v>
      </c>
      <c r="G4506" s="10" t="s">
        <v>250</v>
      </c>
      <c r="H4506" s="10" t="s">
        <v>250</v>
      </c>
      <c r="I4506" s="3" t="str">
        <f aca="false">HYPERLINK("#'Главная'!A70","На главную")</f>
        <v>На главную</v>
      </c>
    </row>
    <row r="4507" customFormat="false" ht="34" hidden="false" customHeight="true" outlineLevel="0" collapsed="false">
      <c r="A4507" s="12" t="s">
        <v>251</v>
      </c>
      <c r="B4507" s="12" t="s">
        <v>251</v>
      </c>
      <c r="C4507" s="12" t="s">
        <v>251</v>
      </c>
      <c r="D4507" s="12" t="s">
        <v>252</v>
      </c>
      <c r="E4507" s="12" t="s">
        <v>252</v>
      </c>
      <c r="F4507" s="12" t="s">
        <v>252</v>
      </c>
      <c r="G4507" s="12" t="s">
        <v>253</v>
      </c>
      <c r="H4507" s="12" t="s">
        <v>254</v>
      </c>
      <c r="I4507" s="12" t="s">
        <v>254</v>
      </c>
    </row>
    <row r="4508" customFormat="false" ht="53" hidden="false" customHeight="true" outlineLevel="0" collapsed="false">
      <c r="A4508" s="1" t="s">
        <v>1537</v>
      </c>
      <c r="B4508" s="1" t="s">
        <v>1537</v>
      </c>
      <c r="C4508" s="1" t="s">
        <v>1537</v>
      </c>
      <c r="D4508" s="1" t="s">
        <v>258</v>
      </c>
      <c r="E4508" s="1" t="s">
        <v>258</v>
      </c>
      <c r="F4508" s="1" t="s">
        <v>258</v>
      </c>
      <c r="G4508" s="1" t="n">
        <v>45</v>
      </c>
      <c r="H4508" s="1" t="s">
        <v>1522</v>
      </c>
      <c r="I4508" s="1" t="s">
        <v>1522</v>
      </c>
    </row>
    <row r="4509" customFormat="false" ht="53" hidden="false" customHeight="true" outlineLevel="0" collapsed="false">
      <c r="A4509" s="1" t="s">
        <v>1537</v>
      </c>
      <c r="B4509" s="1" t="s">
        <v>1537</v>
      </c>
      <c r="C4509" s="1" t="s">
        <v>1537</v>
      </c>
      <c r="D4509" s="1" t="s">
        <v>256</v>
      </c>
      <c r="E4509" s="1" t="s">
        <v>256</v>
      </c>
      <c r="F4509" s="1" t="s">
        <v>256</v>
      </c>
      <c r="G4509" s="1" t="n">
        <v>10.47</v>
      </c>
      <c r="H4509" s="1" t="s">
        <v>1522</v>
      </c>
      <c r="I4509" s="1" t="s">
        <v>1522</v>
      </c>
    </row>
    <row r="4510" customFormat="false" ht="53" hidden="false" customHeight="true" outlineLevel="0" collapsed="false">
      <c r="A4510" s="1" t="s">
        <v>1537</v>
      </c>
      <c r="B4510" s="1" t="s">
        <v>1537</v>
      </c>
      <c r="C4510" s="1" t="s">
        <v>1537</v>
      </c>
      <c r="D4510" s="1" t="s">
        <v>260</v>
      </c>
      <c r="E4510" s="1" t="s">
        <v>260</v>
      </c>
      <c r="F4510" s="1" t="s">
        <v>260</v>
      </c>
      <c r="G4510" s="1" t="n">
        <v>4.3</v>
      </c>
      <c r="H4510" s="1" t="s">
        <v>1522</v>
      </c>
      <c r="I4510" s="1" t="s">
        <v>1522</v>
      </c>
    </row>
    <row r="4511" customFormat="false" ht="27" hidden="false" customHeight="true" outlineLevel="0" collapsed="false">
      <c r="A4511" s="1"/>
      <c r="B4511" s="1"/>
      <c r="C4511" s="1"/>
      <c r="D4511" s="1"/>
      <c r="E4511" s="1"/>
      <c r="F4511" s="1"/>
      <c r="G4511" s="1"/>
      <c r="H4511" s="1"/>
      <c r="I4511" s="1"/>
    </row>
    <row r="4512" customFormat="false" ht="31" hidden="false" customHeight="true" outlineLevel="0" collapsed="false">
      <c r="A4512" s="10" t="s">
        <v>304</v>
      </c>
      <c r="B4512" s="10" t="s">
        <v>304</v>
      </c>
      <c r="C4512" s="10" t="s">
        <v>304</v>
      </c>
      <c r="D4512" s="10" t="s">
        <v>304</v>
      </c>
      <c r="E4512" s="10" t="s">
        <v>304</v>
      </c>
      <c r="F4512" s="10" t="s">
        <v>304</v>
      </c>
      <c r="G4512" s="10" t="s">
        <v>304</v>
      </c>
      <c r="H4512" s="10" t="s">
        <v>304</v>
      </c>
      <c r="I4512" s="1"/>
    </row>
    <row r="4513" customFormat="false" ht="28" hidden="false" customHeight="true" outlineLevel="0" collapsed="false">
      <c r="A4513" s="4" t="s">
        <v>305</v>
      </c>
      <c r="B4513" s="4" t="s">
        <v>305</v>
      </c>
      <c r="C4513" s="4" t="s">
        <v>305</v>
      </c>
      <c r="D4513" s="4" t="s">
        <v>305</v>
      </c>
      <c r="E4513" s="4" t="s">
        <v>305</v>
      </c>
      <c r="F4513" s="4" t="s">
        <v>305</v>
      </c>
      <c r="G4513" s="4" t="s">
        <v>305</v>
      </c>
      <c r="H4513" s="4" t="s">
        <v>305</v>
      </c>
      <c r="I4513" s="4" t="s">
        <v>305</v>
      </c>
    </row>
    <row r="4514" customFormat="false" ht="27" hidden="false" customHeight="true" outlineLevel="0" collapsed="false">
      <c r="A4514" s="1"/>
      <c r="B4514" s="1"/>
      <c r="C4514" s="1"/>
      <c r="D4514" s="1"/>
      <c r="E4514" s="1"/>
      <c r="F4514" s="1"/>
      <c r="G4514" s="1"/>
      <c r="H4514" s="1"/>
      <c r="I4514" s="1"/>
    </row>
    <row r="4515" customFormat="false" ht="27" hidden="false" customHeight="true" outlineLevel="0" collapsed="false">
      <c r="A4515" s="1"/>
      <c r="B4515" s="1"/>
      <c r="C4515" s="1"/>
      <c r="D4515" s="1"/>
      <c r="E4515" s="1"/>
      <c r="F4515" s="1"/>
      <c r="G4515" s="1"/>
      <c r="H4515" s="1"/>
      <c r="I4515" s="1"/>
    </row>
    <row r="4516" customFormat="false" ht="27" hidden="false" customHeight="true" outlineLevel="0" collapsed="false">
      <c r="A4516" s="1"/>
      <c r="B4516" s="1"/>
      <c r="C4516" s="1"/>
      <c r="D4516" s="1"/>
      <c r="E4516" s="1"/>
      <c r="F4516" s="1"/>
      <c r="G4516" s="1"/>
      <c r="H4516" s="1"/>
      <c r="I4516" s="1"/>
    </row>
    <row r="4517" customFormat="false" ht="35" hidden="false" customHeight="true" outlineLevel="0" collapsed="false">
      <c r="A4517" s="2" t="s">
        <v>1588</v>
      </c>
      <c r="B4517" s="2" t="s">
        <v>1588</v>
      </c>
      <c r="C4517" s="2" t="s">
        <v>1588</v>
      </c>
      <c r="D4517" s="2" t="s">
        <v>1588</v>
      </c>
      <c r="E4517" s="2" t="s">
        <v>1588</v>
      </c>
      <c r="F4517" s="2" t="s">
        <v>1588</v>
      </c>
      <c r="G4517" s="2" t="s">
        <v>1588</v>
      </c>
      <c r="H4517" s="2" t="s">
        <v>1588</v>
      </c>
      <c r="I4517" s="3" t="str">
        <f aca="false">HYPERLINK("#'Главная'!A71","На главную")</f>
        <v>На главную</v>
      </c>
    </row>
    <row r="4518" customFormat="false" ht="28" hidden="false" customHeight="true" outlineLevel="0" collapsed="false">
      <c r="A4518" s="4" t="s">
        <v>1522</v>
      </c>
      <c r="B4518" s="4" t="s">
        <v>1522</v>
      </c>
      <c r="C4518" s="4" t="s">
        <v>1522</v>
      </c>
      <c r="D4518" s="4" t="s">
        <v>1522</v>
      </c>
      <c r="E4518" s="4" t="s">
        <v>1522</v>
      </c>
      <c r="F4518" s="4" t="s">
        <v>1522</v>
      </c>
      <c r="G4518" s="4" t="s">
        <v>1522</v>
      </c>
      <c r="H4518" s="4" t="s">
        <v>1522</v>
      </c>
      <c r="I4518" s="4" t="s">
        <v>1522</v>
      </c>
    </row>
    <row r="4519" customFormat="false" ht="27" hidden="false" customHeight="true" outlineLevel="0" collapsed="false">
      <c r="A4519" s="3" t="str">
        <f aca="false">HYPERLINK("#'Главная'!A71","Список моделей")</f>
        <v>Список моделей</v>
      </c>
      <c r="B4519" s="1"/>
      <c r="C4519" s="3" t="str">
        <f aca="false">HYPERLINK("#'Данные моделей'!A4520","Характеристики")</f>
        <v>Характеристики</v>
      </c>
      <c r="D4519" s="1"/>
      <c r="E4519" s="1"/>
      <c r="F4519" s="3" t="str">
        <f aca="false">HYPERLINK("#'Данные моделей'!A4541","Рабочие точки")</f>
        <v>Рабочие точки</v>
      </c>
      <c r="G4519" s="1"/>
      <c r="H4519" s="3" t="str">
        <f aca="false">HYPERLINK("#'Данные моделей'!A4547","Карты")</f>
        <v>Карты</v>
      </c>
      <c r="I4519" s="1"/>
    </row>
    <row r="4520" customFormat="false" ht="31" hidden="false" customHeight="true" outlineLevel="0" collapsed="false">
      <c r="A4520" s="10" t="s">
        <v>9</v>
      </c>
      <c r="B4520" s="10" t="s">
        <v>9</v>
      </c>
      <c r="C4520" s="10" t="s">
        <v>9</v>
      </c>
      <c r="D4520" s="10" t="s">
        <v>9</v>
      </c>
      <c r="E4520" s="10" t="s">
        <v>9</v>
      </c>
      <c r="F4520" s="10" t="s">
        <v>9</v>
      </c>
      <c r="G4520" s="10" t="s">
        <v>9</v>
      </c>
      <c r="H4520" s="10" t="s">
        <v>9</v>
      </c>
      <c r="I4520" s="1"/>
    </row>
    <row r="4521" customFormat="false" ht="28" hidden="false" customHeight="true" outlineLevel="0" collapsed="false">
      <c r="A4521" s="11" t="s">
        <v>207</v>
      </c>
      <c r="B4521" s="11" t="s">
        <v>207</v>
      </c>
      <c r="C4521" s="11" t="s">
        <v>207</v>
      </c>
      <c r="D4521" s="11" t="s">
        <v>207</v>
      </c>
      <c r="E4521" s="11" t="s">
        <v>1566</v>
      </c>
      <c r="F4521" s="11" t="s">
        <v>1566</v>
      </c>
      <c r="G4521" s="11" t="s">
        <v>1566</v>
      </c>
      <c r="H4521" s="11"/>
      <c r="I4521" s="11"/>
    </row>
    <row r="4522" customFormat="false" ht="28" hidden="false" customHeight="true" outlineLevel="0" collapsed="false">
      <c r="A4522" s="11" t="s">
        <v>8</v>
      </c>
      <c r="B4522" s="11" t="s">
        <v>8</v>
      </c>
      <c r="C4522" s="11" t="s">
        <v>8</v>
      </c>
      <c r="D4522" s="11" t="s">
        <v>8</v>
      </c>
      <c r="E4522" s="11" t="s">
        <v>105</v>
      </c>
      <c r="F4522" s="11" t="s">
        <v>105</v>
      </c>
      <c r="G4522" s="11" t="s">
        <v>105</v>
      </c>
      <c r="H4522" s="11"/>
      <c r="I4522" s="11"/>
    </row>
    <row r="4523" customFormat="false" ht="28" hidden="false" customHeight="true" outlineLevel="0" collapsed="false">
      <c r="A4523" s="11" t="s">
        <v>209</v>
      </c>
      <c r="B4523" s="11" t="s">
        <v>209</v>
      </c>
      <c r="C4523" s="11" t="s">
        <v>209</v>
      </c>
      <c r="D4523" s="11" t="s">
        <v>209</v>
      </c>
      <c r="E4523" s="11" t="s">
        <v>1589</v>
      </c>
      <c r="F4523" s="11" t="s">
        <v>1589</v>
      </c>
      <c r="G4523" s="11" t="s">
        <v>1589</v>
      </c>
      <c r="H4523" s="11"/>
      <c r="I4523" s="11"/>
    </row>
    <row r="4524" customFormat="false" ht="28" hidden="false" customHeight="true" outlineLevel="0" collapsed="false">
      <c r="A4524" s="11" t="s">
        <v>211</v>
      </c>
      <c r="B4524" s="11" t="s">
        <v>211</v>
      </c>
      <c r="C4524" s="11" t="s">
        <v>211</v>
      </c>
      <c r="D4524" s="11" t="s">
        <v>211</v>
      </c>
      <c r="E4524" s="11" t="n">
        <v>275</v>
      </c>
      <c r="F4524" s="11" t="n">
        <v>275</v>
      </c>
      <c r="G4524" s="11" t="n">
        <v>275</v>
      </c>
      <c r="H4524" s="11"/>
      <c r="I4524" s="11"/>
    </row>
    <row r="4525" customFormat="false" ht="28" hidden="false" customHeight="true" outlineLevel="0" collapsed="false">
      <c r="A4525" s="11" t="s">
        <v>8</v>
      </c>
      <c r="B4525" s="11" t="s">
        <v>8</v>
      </c>
      <c r="C4525" s="11" t="s">
        <v>8</v>
      </c>
      <c r="D4525" s="11" t="s">
        <v>8</v>
      </c>
      <c r="E4525" s="11" t="s">
        <v>105</v>
      </c>
      <c r="F4525" s="11" t="s">
        <v>105</v>
      </c>
      <c r="G4525" s="11" t="s">
        <v>105</v>
      </c>
      <c r="H4525" s="11"/>
      <c r="I4525" s="11"/>
    </row>
    <row r="4526" customFormat="false" ht="28" hidden="false" customHeight="true" outlineLevel="0" collapsed="false">
      <c r="A4526" s="11" t="s">
        <v>1526</v>
      </c>
      <c r="B4526" s="11" t="s">
        <v>1526</v>
      </c>
      <c r="C4526" s="11" t="s">
        <v>1526</v>
      </c>
      <c r="D4526" s="11" t="s">
        <v>1526</v>
      </c>
      <c r="E4526" s="11" t="n">
        <v>1505</v>
      </c>
      <c r="F4526" s="11" t="n">
        <v>1505</v>
      </c>
      <c r="G4526" s="11" t="n">
        <v>1505</v>
      </c>
      <c r="H4526" s="11"/>
      <c r="I4526" s="11"/>
    </row>
    <row r="4527" customFormat="false" ht="28" hidden="false" customHeight="true" outlineLevel="0" collapsed="false">
      <c r="A4527" s="11" t="s">
        <v>213</v>
      </c>
      <c r="B4527" s="11" t="s">
        <v>213</v>
      </c>
      <c r="C4527" s="11" t="s">
        <v>213</v>
      </c>
      <c r="D4527" s="11" t="s">
        <v>213</v>
      </c>
      <c r="E4527" s="11" t="n">
        <v>40</v>
      </c>
      <c r="F4527" s="11" t="n">
        <v>40</v>
      </c>
      <c r="G4527" s="11" t="n">
        <v>40</v>
      </c>
      <c r="H4527" s="11"/>
      <c r="I4527" s="11"/>
    </row>
    <row r="4528" customFormat="false" ht="28" hidden="false" customHeight="true" outlineLevel="0" collapsed="false">
      <c r="A4528" s="11" t="s">
        <v>214</v>
      </c>
      <c r="B4528" s="11" t="s">
        <v>214</v>
      </c>
      <c r="C4528" s="11" t="s">
        <v>214</v>
      </c>
      <c r="D4528" s="11" t="s">
        <v>214</v>
      </c>
      <c r="E4528" s="11" t="s">
        <v>1568</v>
      </c>
      <c r="F4528" s="11" t="s">
        <v>1568</v>
      </c>
      <c r="G4528" s="11" t="s">
        <v>1568</v>
      </c>
      <c r="H4528" s="11"/>
      <c r="I4528" s="11"/>
    </row>
    <row r="4529" customFormat="false" ht="28" hidden="false" customHeight="true" outlineLevel="0" collapsed="false">
      <c r="A4529" s="11" t="s">
        <v>216</v>
      </c>
      <c r="B4529" s="11" t="s">
        <v>216</v>
      </c>
      <c r="C4529" s="11" t="s">
        <v>216</v>
      </c>
      <c r="D4529" s="11" t="s">
        <v>216</v>
      </c>
      <c r="E4529" s="11" t="n">
        <v>12.04</v>
      </c>
      <c r="F4529" s="11" t="n">
        <v>12.04</v>
      </c>
      <c r="G4529" s="11" t="n">
        <v>12.04</v>
      </c>
      <c r="H4529" s="11"/>
      <c r="I4529" s="11"/>
    </row>
    <row r="4530" customFormat="false" ht="28" hidden="false" customHeight="true" outlineLevel="0" collapsed="false">
      <c r="A4530" s="11" t="s">
        <v>217</v>
      </c>
      <c r="B4530" s="11" t="s">
        <v>217</v>
      </c>
      <c r="C4530" s="11" t="s">
        <v>217</v>
      </c>
      <c r="D4530" s="11" t="s">
        <v>217</v>
      </c>
      <c r="E4530" s="11" t="s">
        <v>1528</v>
      </c>
      <c r="F4530" s="11" t="s">
        <v>1528</v>
      </c>
      <c r="G4530" s="11" t="s">
        <v>1528</v>
      </c>
      <c r="H4530" s="11"/>
      <c r="I4530" s="11"/>
    </row>
    <row r="4531" customFormat="false" ht="28" hidden="false" customHeight="true" outlineLevel="0" collapsed="false">
      <c r="A4531" s="11" t="s">
        <v>219</v>
      </c>
      <c r="B4531" s="11" t="s">
        <v>219</v>
      </c>
      <c r="C4531" s="11" t="s">
        <v>219</v>
      </c>
      <c r="D4531" s="11" t="s">
        <v>219</v>
      </c>
      <c r="E4531" s="11" t="s">
        <v>1569</v>
      </c>
      <c r="F4531" s="11" t="s">
        <v>1569</v>
      </c>
      <c r="G4531" s="11" t="s">
        <v>1569</v>
      </c>
      <c r="H4531" s="11"/>
      <c r="I4531" s="11"/>
    </row>
    <row r="4532" customFormat="false" ht="28" hidden="false" customHeight="true" outlineLevel="0" collapsed="false">
      <c r="A4532" s="11" t="s">
        <v>1530</v>
      </c>
      <c r="B4532" s="11" t="s">
        <v>1530</v>
      </c>
      <c r="C4532" s="11" t="s">
        <v>1530</v>
      </c>
      <c r="D4532" s="11" t="s">
        <v>1530</v>
      </c>
      <c r="E4532" s="11" t="n">
        <v>69</v>
      </c>
      <c r="F4532" s="11" t="n">
        <v>69</v>
      </c>
      <c r="G4532" s="11" t="n">
        <v>69</v>
      </c>
      <c r="H4532" s="11"/>
      <c r="I4532" s="11"/>
    </row>
    <row r="4533" customFormat="false" ht="28" hidden="false" customHeight="true" outlineLevel="0" collapsed="false">
      <c r="A4533" s="11" t="s">
        <v>221</v>
      </c>
      <c r="B4533" s="11" t="s">
        <v>221</v>
      </c>
      <c r="C4533" s="11" t="s">
        <v>221</v>
      </c>
      <c r="D4533" s="11" t="s">
        <v>221</v>
      </c>
      <c r="E4533" s="11" t="s">
        <v>1589</v>
      </c>
      <c r="F4533" s="11" t="s">
        <v>1589</v>
      </c>
      <c r="G4533" s="11" t="s">
        <v>1589</v>
      </c>
      <c r="H4533" s="11"/>
      <c r="I4533" s="11"/>
    </row>
    <row r="4534" customFormat="false" ht="28" hidden="false" customHeight="true" outlineLevel="0" collapsed="false">
      <c r="A4534" s="11" t="s">
        <v>222</v>
      </c>
      <c r="B4534" s="11" t="s">
        <v>222</v>
      </c>
      <c r="C4534" s="11" t="s">
        <v>222</v>
      </c>
      <c r="D4534" s="11" t="s">
        <v>222</v>
      </c>
      <c r="E4534" s="11" t="n">
        <v>275</v>
      </c>
      <c r="F4534" s="11" t="n">
        <v>275</v>
      </c>
      <c r="G4534" s="11" t="n">
        <v>275</v>
      </c>
      <c r="H4534" s="11"/>
      <c r="I4534" s="11"/>
    </row>
    <row r="4535" customFormat="false" ht="28" hidden="false" customHeight="true" outlineLevel="0" collapsed="false">
      <c r="A4535" s="11" t="s">
        <v>245</v>
      </c>
      <c r="B4535" s="11" t="s">
        <v>245</v>
      </c>
      <c r="C4535" s="11" t="s">
        <v>245</v>
      </c>
      <c r="D4535" s="11" t="s">
        <v>245</v>
      </c>
      <c r="E4535" s="11" t="s">
        <v>1590</v>
      </c>
      <c r="F4535" s="11" t="s">
        <v>1590</v>
      </c>
      <c r="G4535" s="11" t="s">
        <v>1590</v>
      </c>
      <c r="H4535" s="11"/>
      <c r="I4535" s="11"/>
    </row>
    <row r="4536" customFormat="false" ht="28" hidden="false" customHeight="true" outlineLevel="0" collapsed="false">
      <c r="A4536" s="11" t="s">
        <v>1532</v>
      </c>
      <c r="B4536" s="11" t="s">
        <v>1532</v>
      </c>
      <c r="C4536" s="11" t="s">
        <v>1532</v>
      </c>
      <c r="D4536" s="11" t="s">
        <v>1532</v>
      </c>
      <c r="E4536" s="11" t="s">
        <v>1533</v>
      </c>
      <c r="F4536" s="11" t="s">
        <v>1533</v>
      </c>
      <c r="G4536" s="11" t="s">
        <v>1533</v>
      </c>
      <c r="H4536" s="11"/>
      <c r="I4536" s="11"/>
    </row>
    <row r="4537" customFormat="false" ht="28" hidden="false" customHeight="true" outlineLevel="0" collapsed="false">
      <c r="A4537" s="11" t="s">
        <v>1534</v>
      </c>
      <c r="B4537" s="11" t="s">
        <v>1534</v>
      </c>
      <c r="C4537" s="11" t="s">
        <v>1534</v>
      </c>
      <c r="D4537" s="11" t="s">
        <v>1534</v>
      </c>
      <c r="E4537" s="11" t="s">
        <v>1535</v>
      </c>
      <c r="F4537" s="11" t="s">
        <v>1535</v>
      </c>
      <c r="G4537" s="11" t="s">
        <v>1535</v>
      </c>
      <c r="H4537" s="11"/>
      <c r="I4537" s="11"/>
    </row>
    <row r="4538" customFormat="false" ht="28" hidden="false" customHeight="true" outlineLevel="0" collapsed="false">
      <c r="A4538" s="11" t="s">
        <v>1407</v>
      </c>
      <c r="B4538" s="11" t="s">
        <v>1407</v>
      </c>
      <c r="C4538" s="11" t="s">
        <v>1407</v>
      </c>
      <c r="D4538" s="11" t="s">
        <v>1407</v>
      </c>
      <c r="E4538" s="11" t="s">
        <v>1591</v>
      </c>
      <c r="F4538" s="11" t="s">
        <v>1591</v>
      </c>
      <c r="G4538" s="11" t="s">
        <v>1591</v>
      </c>
      <c r="H4538" s="11"/>
      <c r="I4538" s="11"/>
    </row>
    <row r="4539" customFormat="false" ht="28" hidden="false" customHeight="true" outlineLevel="0" collapsed="false">
      <c r="A4539" s="11" t="s">
        <v>249</v>
      </c>
      <c r="B4539" s="11" t="s">
        <v>249</v>
      </c>
      <c r="C4539" s="11" t="s">
        <v>249</v>
      </c>
      <c r="D4539" s="11" t="s">
        <v>249</v>
      </c>
      <c r="E4539" s="11" t="n">
        <v>315</v>
      </c>
      <c r="F4539" s="11" t="n">
        <v>315</v>
      </c>
      <c r="G4539" s="11" t="n">
        <v>315</v>
      </c>
      <c r="H4539" s="11"/>
      <c r="I4539" s="11"/>
    </row>
    <row r="4540" customFormat="false" ht="27" hidden="false" customHeight="true" outlineLevel="0" collapsed="false">
      <c r="A4540" s="1"/>
      <c r="B4540" s="1"/>
      <c r="C4540" s="1"/>
      <c r="D4540" s="1"/>
      <c r="E4540" s="1"/>
      <c r="F4540" s="1"/>
      <c r="G4540" s="1"/>
      <c r="H4540" s="1"/>
      <c r="I4540" s="1"/>
    </row>
    <row r="4541" customFormat="false" ht="31" hidden="false" customHeight="true" outlineLevel="0" collapsed="false">
      <c r="A4541" s="10" t="s">
        <v>250</v>
      </c>
      <c r="B4541" s="10" t="s">
        <v>250</v>
      </c>
      <c r="C4541" s="10" t="s">
        <v>250</v>
      </c>
      <c r="D4541" s="10" t="s">
        <v>250</v>
      </c>
      <c r="E4541" s="10" t="s">
        <v>250</v>
      </c>
      <c r="F4541" s="10" t="s">
        <v>250</v>
      </c>
      <c r="G4541" s="10" t="s">
        <v>250</v>
      </c>
      <c r="H4541" s="10" t="s">
        <v>250</v>
      </c>
      <c r="I4541" s="3" t="str">
        <f aca="false">HYPERLINK("#'Главная'!A71","На главную")</f>
        <v>На главную</v>
      </c>
    </row>
    <row r="4542" customFormat="false" ht="34" hidden="false" customHeight="true" outlineLevel="0" collapsed="false">
      <c r="A4542" s="12" t="s">
        <v>251</v>
      </c>
      <c r="B4542" s="12" t="s">
        <v>251</v>
      </c>
      <c r="C4542" s="12" t="s">
        <v>251</v>
      </c>
      <c r="D4542" s="12" t="s">
        <v>252</v>
      </c>
      <c r="E4542" s="12" t="s">
        <v>252</v>
      </c>
      <c r="F4542" s="12" t="s">
        <v>252</v>
      </c>
      <c r="G4542" s="12" t="s">
        <v>253</v>
      </c>
      <c r="H4542" s="12" t="s">
        <v>254</v>
      </c>
      <c r="I4542" s="12" t="s">
        <v>254</v>
      </c>
    </row>
    <row r="4543" customFormat="false" ht="53" hidden="false" customHeight="true" outlineLevel="0" collapsed="false">
      <c r="A4543" s="1" t="s">
        <v>1537</v>
      </c>
      <c r="B4543" s="1" t="s">
        <v>1537</v>
      </c>
      <c r="C4543" s="1" t="s">
        <v>1537</v>
      </c>
      <c r="D4543" s="1" t="s">
        <v>258</v>
      </c>
      <c r="E4543" s="1" t="s">
        <v>258</v>
      </c>
      <c r="F4543" s="1" t="s">
        <v>258</v>
      </c>
      <c r="G4543" s="1" t="n">
        <v>70</v>
      </c>
      <c r="H4543" s="1" t="s">
        <v>1522</v>
      </c>
      <c r="I4543" s="1" t="s">
        <v>1522</v>
      </c>
    </row>
    <row r="4544" customFormat="false" ht="53" hidden="false" customHeight="true" outlineLevel="0" collapsed="false">
      <c r="A4544" s="1" t="s">
        <v>1537</v>
      </c>
      <c r="B4544" s="1" t="s">
        <v>1537</v>
      </c>
      <c r="C4544" s="1" t="s">
        <v>1537</v>
      </c>
      <c r="D4544" s="1" t="s">
        <v>256</v>
      </c>
      <c r="E4544" s="1" t="s">
        <v>256</v>
      </c>
      <c r="F4544" s="1" t="s">
        <v>256</v>
      </c>
      <c r="G4544" s="1" t="n">
        <v>16.28</v>
      </c>
      <c r="H4544" s="1" t="s">
        <v>1522</v>
      </c>
      <c r="I4544" s="1" t="s">
        <v>1522</v>
      </c>
    </row>
    <row r="4545" customFormat="false" ht="53" hidden="false" customHeight="true" outlineLevel="0" collapsed="false">
      <c r="A4545" s="1" t="s">
        <v>1537</v>
      </c>
      <c r="B4545" s="1" t="s">
        <v>1537</v>
      </c>
      <c r="C4545" s="1" t="s">
        <v>1537</v>
      </c>
      <c r="D4545" s="1" t="s">
        <v>260</v>
      </c>
      <c r="E4545" s="1" t="s">
        <v>260</v>
      </c>
      <c r="F4545" s="1" t="s">
        <v>260</v>
      </c>
      <c r="G4545" s="1" t="n">
        <v>4.3</v>
      </c>
      <c r="H4545" s="1" t="s">
        <v>1522</v>
      </c>
      <c r="I4545" s="1" t="s">
        <v>1522</v>
      </c>
    </row>
    <row r="4546" customFormat="false" ht="27" hidden="false" customHeight="true" outlineLevel="0" collapsed="false">
      <c r="A4546" s="1"/>
      <c r="B4546" s="1"/>
      <c r="C4546" s="1"/>
      <c r="D4546" s="1"/>
      <c r="E4546" s="1"/>
      <c r="F4546" s="1"/>
      <c r="G4546" s="1"/>
      <c r="H4546" s="1"/>
      <c r="I4546" s="1"/>
    </row>
    <row r="4547" customFormat="false" ht="31" hidden="false" customHeight="true" outlineLevel="0" collapsed="false">
      <c r="A4547" s="10" t="s">
        <v>304</v>
      </c>
      <c r="B4547" s="10" t="s">
        <v>304</v>
      </c>
      <c r="C4547" s="10" t="s">
        <v>304</v>
      </c>
      <c r="D4547" s="10" t="s">
        <v>304</v>
      </c>
      <c r="E4547" s="10" t="s">
        <v>304</v>
      </c>
      <c r="F4547" s="10" t="s">
        <v>304</v>
      </c>
      <c r="G4547" s="10" t="s">
        <v>304</v>
      </c>
      <c r="H4547" s="10" t="s">
        <v>304</v>
      </c>
      <c r="I4547" s="1"/>
    </row>
    <row r="4548" customFormat="false" ht="28" hidden="false" customHeight="true" outlineLevel="0" collapsed="false">
      <c r="A4548" s="4" t="s">
        <v>305</v>
      </c>
      <c r="B4548" s="4" t="s">
        <v>305</v>
      </c>
      <c r="C4548" s="4" t="s">
        <v>305</v>
      </c>
      <c r="D4548" s="4" t="s">
        <v>305</v>
      </c>
      <c r="E4548" s="4" t="s">
        <v>305</v>
      </c>
      <c r="F4548" s="4" t="s">
        <v>305</v>
      </c>
      <c r="G4548" s="4" t="s">
        <v>305</v>
      </c>
      <c r="H4548" s="4" t="s">
        <v>305</v>
      </c>
      <c r="I4548" s="4" t="s">
        <v>305</v>
      </c>
    </row>
    <row r="4549" customFormat="false" ht="27" hidden="false" customHeight="true" outlineLevel="0" collapsed="false">
      <c r="A4549" s="1"/>
      <c r="B4549" s="1"/>
      <c r="C4549" s="1"/>
      <c r="D4549" s="1"/>
      <c r="E4549" s="1"/>
      <c r="F4549" s="1"/>
      <c r="G4549" s="1"/>
      <c r="H4549" s="1"/>
      <c r="I4549" s="1"/>
    </row>
    <row r="4550" customFormat="false" ht="27" hidden="false" customHeight="true" outlineLevel="0" collapsed="false">
      <c r="A4550" s="1"/>
      <c r="B4550" s="1"/>
      <c r="C4550" s="1"/>
      <c r="D4550" s="1"/>
      <c r="E4550" s="1"/>
      <c r="F4550" s="1"/>
      <c r="G4550" s="1"/>
      <c r="H4550" s="1"/>
      <c r="I4550" s="1"/>
    </row>
    <row r="4551" customFormat="false" ht="27" hidden="false" customHeight="true" outlineLevel="0" collapsed="false">
      <c r="A4551" s="1"/>
      <c r="B4551" s="1"/>
      <c r="C4551" s="1"/>
      <c r="D4551" s="1"/>
      <c r="E4551" s="1"/>
      <c r="F4551" s="1"/>
      <c r="G4551" s="1"/>
      <c r="H4551" s="1"/>
      <c r="I4551" s="1"/>
    </row>
    <row r="4552" customFormat="false" ht="35" hidden="false" customHeight="true" outlineLevel="0" collapsed="false">
      <c r="A4552" s="2" t="s">
        <v>1592</v>
      </c>
      <c r="B4552" s="2" t="s">
        <v>1592</v>
      </c>
      <c r="C4552" s="2" t="s">
        <v>1592</v>
      </c>
      <c r="D4552" s="2" t="s">
        <v>1592</v>
      </c>
      <c r="E4552" s="2" t="s">
        <v>1592</v>
      </c>
      <c r="F4552" s="2" t="s">
        <v>1592</v>
      </c>
      <c r="G4552" s="2" t="s">
        <v>1592</v>
      </c>
      <c r="H4552" s="2" t="s">
        <v>1592</v>
      </c>
      <c r="I4552" s="3" t="str">
        <f aca="false">HYPERLINK("#'Главная'!A72","На главную")</f>
        <v>На главную</v>
      </c>
    </row>
    <row r="4553" customFormat="false" ht="42" hidden="false" customHeight="true" outlineLevel="0" collapsed="false">
      <c r="A4553" s="4" t="s">
        <v>1593</v>
      </c>
      <c r="B4553" s="4" t="s">
        <v>1593</v>
      </c>
      <c r="C4553" s="4" t="s">
        <v>1593</v>
      </c>
      <c r="D4553" s="4" t="s">
        <v>1593</v>
      </c>
      <c r="E4553" s="4" t="s">
        <v>1593</v>
      </c>
      <c r="F4553" s="4" t="s">
        <v>1593</v>
      </c>
      <c r="G4553" s="4" t="s">
        <v>1593</v>
      </c>
      <c r="H4553" s="4" t="s">
        <v>1593</v>
      </c>
      <c r="I4553" s="4" t="s">
        <v>1593</v>
      </c>
    </row>
    <row r="4554" customFormat="false" ht="27" hidden="false" customHeight="true" outlineLevel="0" collapsed="false">
      <c r="A4554" s="3" t="str">
        <f aca="false">HYPERLINK("#'Главная'!A72","Список моделей")</f>
        <v>Список моделей</v>
      </c>
      <c r="B4554" s="1"/>
      <c r="C4554" s="3" t="str">
        <f aca="false">HYPERLINK("#'Данные моделей'!A4555","Характеристики")</f>
        <v>Характеристики</v>
      </c>
      <c r="D4554" s="1"/>
      <c r="E4554" s="1"/>
      <c r="F4554" s="3" t="str">
        <f aca="false">HYPERLINK("#'Данные моделей'!A4580","Рабочие точки")</f>
        <v>Рабочие точки</v>
      </c>
      <c r="G4554" s="1"/>
      <c r="H4554" s="3" t="str">
        <f aca="false">HYPERLINK("#'Данные моделей'!A4590","Карты")</f>
        <v>Карты</v>
      </c>
      <c r="I4554" s="1"/>
    </row>
    <row r="4555" customFormat="false" ht="31" hidden="false" customHeight="true" outlineLevel="0" collapsed="false">
      <c r="A4555" s="10" t="s">
        <v>9</v>
      </c>
      <c r="B4555" s="10" t="s">
        <v>9</v>
      </c>
      <c r="C4555" s="10" t="s">
        <v>9</v>
      </c>
      <c r="D4555" s="10" t="s">
        <v>9</v>
      </c>
      <c r="E4555" s="10" t="s">
        <v>9</v>
      </c>
      <c r="F4555" s="10" t="s">
        <v>9</v>
      </c>
      <c r="G4555" s="10" t="s">
        <v>9</v>
      </c>
      <c r="H4555" s="10" t="s">
        <v>9</v>
      </c>
      <c r="I4555" s="1"/>
    </row>
    <row r="4556" customFormat="false" ht="28" hidden="false" customHeight="true" outlineLevel="0" collapsed="false">
      <c r="A4556" s="11" t="s">
        <v>207</v>
      </c>
      <c r="B4556" s="11" t="s">
        <v>207</v>
      </c>
      <c r="C4556" s="11" t="s">
        <v>207</v>
      </c>
      <c r="D4556" s="11" t="s">
        <v>207</v>
      </c>
      <c r="E4556" s="11" t="s">
        <v>1566</v>
      </c>
      <c r="F4556" s="11" t="s">
        <v>1566</v>
      </c>
      <c r="G4556" s="11" t="s">
        <v>1566</v>
      </c>
      <c r="H4556" s="11"/>
      <c r="I4556" s="11"/>
    </row>
    <row r="4557" customFormat="false" ht="28" hidden="false" customHeight="true" outlineLevel="0" collapsed="false">
      <c r="A4557" s="11" t="s">
        <v>8</v>
      </c>
      <c r="B4557" s="11" t="s">
        <v>8</v>
      </c>
      <c r="C4557" s="11" t="s">
        <v>8</v>
      </c>
      <c r="D4557" s="11" t="s">
        <v>8</v>
      </c>
      <c r="E4557" s="11" t="s">
        <v>101</v>
      </c>
      <c r="F4557" s="11" t="s">
        <v>101</v>
      </c>
      <c r="G4557" s="11" t="s">
        <v>101</v>
      </c>
      <c r="H4557" s="11"/>
      <c r="I4557" s="11"/>
    </row>
    <row r="4558" customFormat="false" ht="28" hidden="false" customHeight="true" outlineLevel="0" collapsed="false">
      <c r="A4558" s="11" t="s">
        <v>209</v>
      </c>
      <c r="B4558" s="11" t="s">
        <v>209</v>
      </c>
      <c r="C4558" s="11" t="s">
        <v>209</v>
      </c>
      <c r="D4558" s="11" t="s">
        <v>209</v>
      </c>
      <c r="E4558" s="11" t="s">
        <v>1594</v>
      </c>
      <c r="F4558" s="11" t="s">
        <v>1594</v>
      </c>
      <c r="G4558" s="11" t="s">
        <v>1594</v>
      </c>
      <c r="H4558" s="11"/>
      <c r="I4558" s="11"/>
    </row>
    <row r="4559" customFormat="false" ht="28" hidden="false" customHeight="true" outlineLevel="0" collapsed="false">
      <c r="A4559" s="11" t="s">
        <v>211</v>
      </c>
      <c r="B4559" s="11" t="s">
        <v>211</v>
      </c>
      <c r="C4559" s="11" t="s">
        <v>211</v>
      </c>
      <c r="D4559" s="11" t="s">
        <v>211</v>
      </c>
      <c r="E4559" s="11" t="n">
        <v>62</v>
      </c>
      <c r="F4559" s="11" t="n">
        <v>62</v>
      </c>
      <c r="G4559" s="11" t="n">
        <v>62</v>
      </c>
      <c r="H4559" s="11"/>
      <c r="I4559" s="11"/>
    </row>
    <row r="4560" customFormat="false" ht="38" hidden="false" customHeight="true" outlineLevel="0" collapsed="false">
      <c r="A4560" s="11" t="s">
        <v>8</v>
      </c>
      <c r="B4560" s="11" t="s">
        <v>8</v>
      </c>
      <c r="C4560" s="11" t="s">
        <v>8</v>
      </c>
      <c r="D4560" s="11" t="s">
        <v>8</v>
      </c>
      <c r="E4560" s="11" t="s">
        <v>101</v>
      </c>
      <c r="F4560" s="11" t="s">
        <v>101</v>
      </c>
      <c r="G4560" s="11" t="s">
        <v>101</v>
      </c>
      <c r="H4560" s="11" t="s">
        <v>1595</v>
      </c>
      <c r="I4560" s="11" t="s">
        <v>1595</v>
      </c>
    </row>
    <row r="4561" customFormat="false" ht="38" hidden="false" customHeight="true" outlineLevel="0" collapsed="false">
      <c r="A4561" s="11" t="s">
        <v>1526</v>
      </c>
      <c r="B4561" s="11" t="s">
        <v>1526</v>
      </c>
      <c r="C4561" s="11" t="s">
        <v>1526</v>
      </c>
      <c r="D4561" s="11" t="s">
        <v>1526</v>
      </c>
      <c r="E4561" s="11" t="n">
        <v>258</v>
      </c>
      <c r="F4561" s="11" t="n">
        <v>258</v>
      </c>
      <c r="G4561" s="11" t="n">
        <v>258</v>
      </c>
      <c r="H4561" s="11" t="s">
        <v>1595</v>
      </c>
      <c r="I4561" s="11" t="s">
        <v>1595</v>
      </c>
    </row>
    <row r="4562" customFormat="false" ht="38" hidden="false" customHeight="true" outlineLevel="0" collapsed="false">
      <c r="A4562" s="11" t="s">
        <v>213</v>
      </c>
      <c r="B4562" s="11" t="s">
        <v>213</v>
      </c>
      <c r="C4562" s="11" t="s">
        <v>213</v>
      </c>
      <c r="D4562" s="11" t="s">
        <v>213</v>
      </c>
      <c r="E4562" s="11" t="n">
        <v>17</v>
      </c>
      <c r="F4562" s="11" t="n">
        <v>17</v>
      </c>
      <c r="G4562" s="11" t="n">
        <v>17</v>
      </c>
      <c r="H4562" s="11" t="s">
        <v>1595</v>
      </c>
      <c r="I4562" s="11" t="s">
        <v>1595</v>
      </c>
    </row>
    <row r="4563" customFormat="false" ht="38" hidden="false" customHeight="true" outlineLevel="0" collapsed="false">
      <c r="A4563" s="11" t="s">
        <v>214</v>
      </c>
      <c r="B4563" s="11" t="s">
        <v>214</v>
      </c>
      <c r="C4563" s="11" t="s">
        <v>214</v>
      </c>
      <c r="D4563" s="11" t="s">
        <v>214</v>
      </c>
      <c r="E4563" s="11" t="s">
        <v>1568</v>
      </c>
      <c r="F4563" s="11" t="s">
        <v>1568</v>
      </c>
      <c r="G4563" s="11" t="s">
        <v>1568</v>
      </c>
      <c r="H4563" s="11" t="s">
        <v>1595</v>
      </c>
      <c r="I4563" s="11" t="s">
        <v>1595</v>
      </c>
    </row>
    <row r="4564" customFormat="false" ht="38" hidden="false" customHeight="true" outlineLevel="0" collapsed="false">
      <c r="A4564" s="11" t="s">
        <v>216</v>
      </c>
      <c r="B4564" s="11" t="s">
        <v>216</v>
      </c>
      <c r="C4564" s="11" t="s">
        <v>216</v>
      </c>
      <c r="D4564" s="11" t="s">
        <v>216</v>
      </c>
      <c r="E4564" s="11" t="n">
        <v>2.06</v>
      </c>
      <c r="F4564" s="11" t="n">
        <v>2.06</v>
      </c>
      <c r="G4564" s="11" t="n">
        <v>2.06</v>
      </c>
      <c r="H4564" s="11" t="s">
        <v>1595</v>
      </c>
      <c r="I4564" s="11" t="s">
        <v>1595</v>
      </c>
    </row>
    <row r="4565" customFormat="false" ht="38" hidden="false" customHeight="true" outlineLevel="0" collapsed="false">
      <c r="A4565" s="11" t="s">
        <v>217</v>
      </c>
      <c r="B4565" s="11" t="s">
        <v>217</v>
      </c>
      <c r="C4565" s="11" t="s">
        <v>217</v>
      </c>
      <c r="D4565" s="11" t="s">
        <v>217</v>
      </c>
      <c r="E4565" s="11" t="s">
        <v>1596</v>
      </c>
      <c r="F4565" s="11" t="s">
        <v>1596</v>
      </c>
      <c r="G4565" s="11" t="s">
        <v>1596</v>
      </c>
      <c r="H4565" s="11" t="s">
        <v>1595</v>
      </c>
      <c r="I4565" s="11" t="s">
        <v>1595</v>
      </c>
    </row>
    <row r="4566" customFormat="false" ht="38" hidden="false" customHeight="true" outlineLevel="0" collapsed="false">
      <c r="A4566" s="11" t="s">
        <v>219</v>
      </c>
      <c r="B4566" s="11" t="s">
        <v>219</v>
      </c>
      <c r="C4566" s="11" t="s">
        <v>219</v>
      </c>
      <c r="D4566" s="11" t="s">
        <v>219</v>
      </c>
      <c r="E4566" s="11" t="s">
        <v>1569</v>
      </c>
      <c r="F4566" s="11" t="s">
        <v>1569</v>
      </c>
      <c r="G4566" s="11" t="s">
        <v>1569</v>
      </c>
      <c r="H4566" s="11" t="s">
        <v>1595</v>
      </c>
      <c r="I4566" s="11" t="s">
        <v>1595</v>
      </c>
    </row>
    <row r="4567" customFormat="false" ht="38" hidden="false" customHeight="true" outlineLevel="0" collapsed="false">
      <c r="A4567" s="11" t="s">
        <v>1530</v>
      </c>
      <c r="B4567" s="11" t="s">
        <v>1530</v>
      </c>
      <c r="C4567" s="11" t="s">
        <v>1530</v>
      </c>
      <c r="D4567" s="11" t="s">
        <v>1530</v>
      </c>
      <c r="E4567" s="11" t="n">
        <v>54</v>
      </c>
      <c r="F4567" s="11" t="n">
        <v>54</v>
      </c>
      <c r="G4567" s="11" t="n">
        <v>54</v>
      </c>
      <c r="H4567" s="11" t="s">
        <v>1595</v>
      </c>
      <c r="I4567" s="11" t="s">
        <v>1595</v>
      </c>
    </row>
    <row r="4568" customFormat="false" ht="38" hidden="false" customHeight="true" outlineLevel="0" collapsed="false">
      <c r="A4568" s="11" t="s">
        <v>221</v>
      </c>
      <c r="B4568" s="11" t="s">
        <v>221</v>
      </c>
      <c r="C4568" s="11" t="s">
        <v>221</v>
      </c>
      <c r="D4568" s="11" t="s">
        <v>221</v>
      </c>
      <c r="E4568" s="11" t="s">
        <v>1594</v>
      </c>
      <c r="F4568" s="11" t="s">
        <v>1594</v>
      </c>
      <c r="G4568" s="11" t="s">
        <v>1594</v>
      </c>
      <c r="H4568" s="11" t="s">
        <v>1595</v>
      </c>
      <c r="I4568" s="11" t="s">
        <v>1595</v>
      </c>
    </row>
    <row r="4569" customFormat="false" ht="38" hidden="false" customHeight="true" outlineLevel="0" collapsed="false">
      <c r="A4569" s="11" t="s">
        <v>222</v>
      </c>
      <c r="B4569" s="11" t="s">
        <v>222</v>
      </c>
      <c r="C4569" s="11" t="s">
        <v>222</v>
      </c>
      <c r="D4569" s="11" t="s">
        <v>222</v>
      </c>
      <c r="E4569" s="11" t="n">
        <v>62</v>
      </c>
      <c r="F4569" s="11" t="n">
        <v>62</v>
      </c>
      <c r="G4569" s="11" t="n">
        <v>62</v>
      </c>
      <c r="H4569" s="11" t="s">
        <v>1595</v>
      </c>
      <c r="I4569" s="11" t="s">
        <v>1595</v>
      </c>
    </row>
    <row r="4570" customFormat="false" ht="38" hidden="false" customHeight="true" outlineLevel="0" collapsed="false">
      <c r="A4570" s="11" t="s">
        <v>245</v>
      </c>
      <c r="B4570" s="11" t="s">
        <v>245</v>
      </c>
      <c r="C4570" s="11" t="s">
        <v>245</v>
      </c>
      <c r="D4570" s="11" t="s">
        <v>245</v>
      </c>
      <c r="E4570" s="11" t="s">
        <v>1570</v>
      </c>
      <c r="F4570" s="11" t="s">
        <v>1570</v>
      </c>
      <c r="G4570" s="11" t="s">
        <v>1570</v>
      </c>
      <c r="H4570" s="11" t="s">
        <v>1595</v>
      </c>
      <c r="I4570" s="11" t="s">
        <v>1595</v>
      </c>
    </row>
    <row r="4571" customFormat="false" ht="38" hidden="false" customHeight="true" outlineLevel="0" collapsed="false">
      <c r="A4571" s="11" t="s">
        <v>1532</v>
      </c>
      <c r="B4571" s="11" t="s">
        <v>1532</v>
      </c>
      <c r="C4571" s="11" t="s">
        <v>1532</v>
      </c>
      <c r="D4571" s="11" t="s">
        <v>1532</v>
      </c>
      <c r="E4571" s="11" t="s">
        <v>1533</v>
      </c>
      <c r="F4571" s="11" t="s">
        <v>1533</v>
      </c>
      <c r="G4571" s="11" t="s">
        <v>1533</v>
      </c>
      <c r="H4571" s="11" t="s">
        <v>1595</v>
      </c>
      <c r="I4571" s="11" t="s">
        <v>1595</v>
      </c>
    </row>
    <row r="4572" customFormat="false" ht="38" hidden="false" customHeight="true" outlineLevel="0" collapsed="false">
      <c r="A4572" s="11" t="s">
        <v>1597</v>
      </c>
      <c r="B4572" s="11" t="s">
        <v>1597</v>
      </c>
      <c r="C4572" s="11" t="s">
        <v>1597</v>
      </c>
      <c r="D4572" s="11" t="s">
        <v>1597</v>
      </c>
      <c r="E4572" s="11" t="s">
        <v>1598</v>
      </c>
      <c r="F4572" s="11" t="s">
        <v>1598</v>
      </c>
      <c r="G4572" s="11" t="s">
        <v>1598</v>
      </c>
      <c r="H4572" s="11" t="s">
        <v>1595</v>
      </c>
      <c r="I4572" s="11" t="s">
        <v>1595</v>
      </c>
    </row>
    <row r="4573" customFormat="false" ht="38" hidden="false" customHeight="true" outlineLevel="0" collapsed="false">
      <c r="A4573" s="11" t="s">
        <v>1599</v>
      </c>
      <c r="B4573" s="11" t="s">
        <v>1599</v>
      </c>
      <c r="C4573" s="11" t="s">
        <v>1599</v>
      </c>
      <c r="D4573" s="11" t="s">
        <v>1599</v>
      </c>
      <c r="E4573" s="11" t="s">
        <v>1600</v>
      </c>
      <c r="F4573" s="11" t="s">
        <v>1600</v>
      </c>
      <c r="G4573" s="11" t="s">
        <v>1600</v>
      </c>
      <c r="H4573" s="11" t="s">
        <v>1595</v>
      </c>
      <c r="I4573" s="11" t="s">
        <v>1595</v>
      </c>
    </row>
    <row r="4574" customFormat="false" ht="38" hidden="false" customHeight="true" outlineLevel="0" collapsed="false">
      <c r="A4574" s="11" t="s">
        <v>1601</v>
      </c>
      <c r="B4574" s="11" t="s">
        <v>1601</v>
      </c>
      <c r="C4574" s="11" t="s">
        <v>1601</v>
      </c>
      <c r="D4574" s="11" t="s">
        <v>1601</v>
      </c>
      <c r="E4574" s="11" t="s">
        <v>1602</v>
      </c>
      <c r="F4574" s="11" t="s">
        <v>1602</v>
      </c>
      <c r="G4574" s="11" t="s">
        <v>1602</v>
      </c>
      <c r="H4574" s="11" t="s">
        <v>1595</v>
      </c>
      <c r="I4574" s="11" t="s">
        <v>1595</v>
      </c>
    </row>
    <row r="4575" customFormat="false" ht="38" hidden="false" customHeight="true" outlineLevel="0" collapsed="false">
      <c r="A4575" s="11" t="s">
        <v>1603</v>
      </c>
      <c r="B4575" s="11" t="s">
        <v>1603</v>
      </c>
      <c r="C4575" s="11" t="s">
        <v>1603</v>
      </c>
      <c r="D4575" s="11" t="s">
        <v>1603</v>
      </c>
      <c r="E4575" s="11" t="n">
        <v>1</v>
      </c>
      <c r="F4575" s="11" t="n">
        <v>1</v>
      </c>
      <c r="G4575" s="11" t="n">
        <v>1</v>
      </c>
      <c r="H4575" s="11" t="s">
        <v>1595</v>
      </c>
      <c r="I4575" s="11" t="s">
        <v>1595</v>
      </c>
    </row>
    <row r="4576" customFormat="false" ht="38" hidden="false" customHeight="true" outlineLevel="0" collapsed="false">
      <c r="A4576" s="11" t="s">
        <v>1407</v>
      </c>
      <c r="B4576" s="11" t="s">
        <v>1407</v>
      </c>
      <c r="C4576" s="11" t="s">
        <v>1407</v>
      </c>
      <c r="D4576" s="11" t="s">
        <v>1407</v>
      </c>
      <c r="E4576" s="11" t="s">
        <v>1604</v>
      </c>
      <c r="F4576" s="11" t="s">
        <v>1604</v>
      </c>
      <c r="G4576" s="11" t="s">
        <v>1604</v>
      </c>
      <c r="H4576" s="11" t="s">
        <v>1595</v>
      </c>
      <c r="I4576" s="11" t="s">
        <v>1595</v>
      </c>
    </row>
    <row r="4577" customFormat="false" ht="38" hidden="false" customHeight="true" outlineLevel="0" collapsed="false">
      <c r="A4577" s="11" t="s">
        <v>249</v>
      </c>
      <c r="B4577" s="11" t="s">
        <v>249</v>
      </c>
      <c r="C4577" s="11" t="s">
        <v>249</v>
      </c>
      <c r="D4577" s="11" t="s">
        <v>249</v>
      </c>
      <c r="E4577" s="11" t="n">
        <v>72</v>
      </c>
      <c r="F4577" s="11" t="n">
        <v>72</v>
      </c>
      <c r="G4577" s="11" t="n">
        <v>72</v>
      </c>
      <c r="H4577" s="11" t="s">
        <v>1595</v>
      </c>
      <c r="I4577" s="11" t="s">
        <v>1595</v>
      </c>
    </row>
    <row r="4578" customFormat="false" ht="28" hidden="false" customHeight="true" outlineLevel="0" collapsed="false">
      <c r="A4578" s="4" t="s">
        <v>1605</v>
      </c>
      <c r="B4578" s="4" t="s">
        <v>1605</v>
      </c>
      <c r="C4578" s="4" t="s">
        <v>1605</v>
      </c>
      <c r="D4578" s="4" t="s">
        <v>1605</v>
      </c>
      <c r="E4578" s="4" t="s">
        <v>1605</v>
      </c>
      <c r="F4578" s="4" t="s">
        <v>1605</v>
      </c>
      <c r="G4578" s="4" t="s">
        <v>1605</v>
      </c>
      <c r="H4578" s="4" t="s">
        <v>1605</v>
      </c>
      <c r="I4578" s="4" t="s">
        <v>1605</v>
      </c>
    </row>
    <row r="4579" customFormat="false" ht="27" hidden="false" customHeight="true" outlineLevel="0" collapsed="false">
      <c r="A4579" s="1"/>
      <c r="B4579" s="1"/>
      <c r="C4579" s="1"/>
      <c r="D4579" s="1"/>
      <c r="E4579" s="1"/>
      <c r="F4579" s="1"/>
      <c r="G4579" s="1"/>
      <c r="H4579" s="1"/>
      <c r="I4579" s="1"/>
    </row>
    <row r="4580" customFormat="false" ht="31" hidden="false" customHeight="true" outlineLevel="0" collapsed="false">
      <c r="A4580" s="10" t="s">
        <v>250</v>
      </c>
      <c r="B4580" s="10" t="s">
        <v>250</v>
      </c>
      <c r="C4580" s="10" t="s">
        <v>250</v>
      </c>
      <c r="D4580" s="10" t="s">
        <v>250</v>
      </c>
      <c r="E4580" s="10" t="s">
        <v>250</v>
      </c>
      <c r="F4580" s="10" t="s">
        <v>250</v>
      </c>
      <c r="G4580" s="10" t="s">
        <v>250</v>
      </c>
      <c r="H4580" s="10" t="s">
        <v>250</v>
      </c>
      <c r="I4580" s="3" t="str">
        <f aca="false">HYPERLINK("#'Главная'!A72","На главную")</f>
        <v>На главную</v>
      </c>
    </row>
    <row r="4581" customFormat="false" ht="34" hidden="false" customHeight="true" outlineLevel="0" collapsed="false">
      <c r="A4581" s="12" t="s">
        <v>251</v>
      </c>
      <c r="B4581" s="12" t="s">
        <v>251</v>
      </c>
      <c r="C4581" s="12" t="s">
        <v>251</v>
      </c>
      <c r="D4581" s="12" t="s">
        <v>252</v>
      </c>
      <c r="E4581" s="12" t="s">
        <v>252</v>
      </c>
      <c r="F4581" s="12" t="s">
        <v>252</v>
      </c>
      <c r="G4581" s="12" t="s">
        <v>253</v>
      </c>
      <c r="H4581" s="12" t="s">
        <v>254</v>
      </c>
      <c r="I4581" s="12" t="s">
        <v>254</v>
      </c>
    </row>
    <row r="4582" customFormat="false" ht="83" hidden="false" customHeight="true" outlineLevel="0" collapsed="false">
      <c r="A4582" s="1" t="s">
        <v>1537</v>
      </c>
      <c r="B4582" s="1" t="s">
        <v>1537</v>
      </c>
      <c r="C4582" s="1" t="s">
        <v>1537</v>
      </c>
      <c r="D4582" s="1" t="s">
        <v>258</v>
      </c>
      <c r="E4582" s="1" t="s">
        <v>258</v>
      </c>
      <c r="F4582" s="1" t="s">
        <v>258</v>
      </c>
      <c r="G4582" s="1" t="n">
        <v>12</v>
      </c>
      <c r="H4582" s="1" t="s">
        <v>1593</v>
      </c>
      <c r="I4582" s="1" t="s">
        <v>1593</v>
      </c>
    </row>
    <row r="4583" customFormat="false" ht="83" hidden="false" customHeight="true" outlineLevel="0" collapsed="false">
      <c r="A4583" s="1" t="s">
        <v>1537</v>
      </c>
      <c r="B4583" s="1" t="s">
        <v>1537</v>
      </c>
      <c r="C4583" s="1" t="s">
        <v>1537</v>
      </c>
      <c r="D4583" s="1" t="s">
        <v>256</v>
      </c>
      <c r="E4583" s="1" t="s">
        <v>256</v>
      </c>
      <c r="F4583" s="1" t="s">
        <v>256</v>
      </c>
      <c r="G4583" s="1" t="n">
        <v>2.68</v>
      </c>
      <c r="H4583" s="1" t="s">
        <v>1593</v>
      </c>
      <c r="I4583" s="1" t="s">
        <v>1593</v>
      </c>
    </row>
    <row r="4584" customFormat="false" ht="83" hidden="false" customHeight="true" outlineLevel="0" collapsed="false">
      <c r="A4584" s="1" t="s">
        <v>1537</v>
      </c>
      <c r="B4584" s="1" t="s">
        <v>1537</v>
      </c>
      <c r="C4584" s="1" t="s">
        <v>1537</v>
      </c>
      <c r="D4584" s="1" t="s">
        <v>260</v>
      </c>
      <c r="E4584" s="1" t="s">
        <v>260</v>
      </c>
      <c r="F4584" s="1" t="s">
        <v>260</v>
      </c>
      <c r="G4584" s="1" t="n">
        <v>4.48</v>
      </c>
      <c r="H4584" s="1" t="s">
        <v>1593</v>
      </c>
      <c r="I4584" s="1" t="s">
        <v>1593</v>
      </c>
    </row>
    <row r="4585" customFormat="false" ht="83" hidden="false" customHeight="true" outlineLevel="0" collapsed="false">
      <c r="A4585" s="1" t="s">
        <v>1606</v>
      </c>
      <c r="B4585" s="1" t="s">
        <v>1606</v>
      </c>
      <c r="C4585" s="1" t="s">
        <v>1606</v>
      </c>
      <c r="D4585" s="1" t="s">
        <v>258</v>
      </c>
      <c r="E4585" s="1" t="s">
        <v>258</v>
      </c>
      <c r="F4585" s="1" t="s">
        <v>258</v>
      </c>
      <c r="G4585" s="1" t="n">
        <v>9.6</v>
      </c>
      <c r="H4585" s="1" t="s">
        <v>1593</v>
      </c>
      <c r="I4585" s="1" t="s">
        <v>1593</v>
      </c>
    </row>
    <row r="4586" customFormat="false" ht="83" hidden="false" customHeight="true" outlineLevel="0" collapsed="false">
      <c r="A4586" s="1" t="s">
        <v>1606</v>
      </c>
      <c r="B4586" s="1" t="s">
        <v>1606</v>
      </c>
      <c r="C4586" s="1" t="s">
        <v>1606</v>
      </c>
      <c r="D4586" s="1" t="s">
        <v>256</v>
      </c>
      <c r="E4586" s="1" t="s">
        <v>256</v>
      </c>
      <c r="F4586" s="1" t="s">
        <v>256</v>
      </c>
      <c r="G4586" s="1" t="n">
        <v>2.55</v>
      </c>
      <c r="H4586" s="1" t="s">
        <v>1593</v>
      </c>
      <c r="I4586" s="1" t="s">
        <v>1593</v>
      </c>
    </row>
    <row r="4587" customFormat="false" ht="83" hidden="false" customHeight="true" outlineLevel="0" collapsed="false">
      <c r="A4587" s="1" t="s">
        <v>1606</v>
      </c>
      <c r="B4587" s="1" t="s">
        <v>1606</v>
      </c>
      <c r="C4587" s="1" t="s">
        <v>1606</v>
      </c>
      <c r="D4587" s="1" t="s">
        <v>260</v>
      </c>
      <c r="E4587" s="1" t="s">
        <v>260</v>
      </c>
      <c r="F4587" s="1" t="s">
        <v>260</v>
      </c>
      <c r="G4587" s="1" t="n">
        <v>3.76</v>
      </c>
      <c r="H4587" s="1" t="s">
        <v>1593</v>
      </c>
      <c r="I4587" s="1" t="s">
        <v>1593</v>
      </c>
    </row>
    <row r="4588" customFormat="false" ht="83" hidden="false" customHeight="true" outlineLevel="0" collapsed="false">
      <c r="A4588" s="1" t="s">
        <v>1606</v>
      </c>
      <c r="B4588" s="1" t="s">
        <v>1606</v>
      </c>
      <c r="C4588" s="1" t="s">
        <v>1606</v>
      </c>
      <c r="D4588" s="1" t="s">
        <v>1607</v>
      </c>
      <c r="E4588" s="1" t="s">
        <v>1607</v>
      </c>
      <c r="F4588" s="1" t="s">
        <v>1607</v>
      </c>
      <c r="G4588" s="1" t="n">
        <v>179</v>
      </c>
      <c r="H4588" s="1" t="s">
        <v>1593</v>
      </c>
      <c r="I4588" s="1" t="s">
        <v>1593</v>
      </c>
    </row>
    <row r="4589" customFormat="false" ht="27" hidden="false" customHeight="true" outlineLevel="0" collapsed="false">
      <c r="A4589" s="1"/>
      <c r="B4589" s="1"/>
      <c r="C4589" s="1"/>
      <c r="D4589" s="1"/>
      <c r="E4589" s="1"/>
      <c r="F4589" s="1"/>
      <c r="G4589" s="1"/>
      <c r="H4589" s="1"/>
      <c r="I4589" s="1"/>
    </row>
    <row r="4590" customFormat="false" ht="31" hidden="false" customHeight="true" outlineLevel="0" collapsed="false">
      <c r="A4590" s="10" t="s">
        <v>304</v>
      </c>
      <c r="B4590" s="10" t="s">
        <v>304</v>
      </c>
      <c r="C4590" s="10" t="s">
        <v>304</v>
      </c>
      <c r="D4590" s="10" t="s">
        <v>304</v>
      </c>
      <c r="E4590" s="10" t="s">
        <v>304</v>
      </c>
      <c r="F4590" s="10" t="s">
        <v>304</v>
      </c>
      <c r="G4590" s="10" t="s">
        <v>304</v>
      </c>
      <c r="H4590" s="10" t="s">
        <v>304</v>
      </c>
      <c r="I4590" s="1"/>
    </row>
    <row r="4591" customFormat="false" ht="28" hidden="false" customHeight="true" outlineLevel="0" collapsed="false">
      <c r="A4591" s="4" t="s">
        <v>305</v>
      </c>
      <c r="B4591" s="4" t="s">
        <v>305</v>
      </c>
      <c r="C4591" s="4" t="s">
        <v>305</v>
      </c>
      <c r="D4591" s="4" t="s">
        <v>305</v>
      </c>
      <c r="E4591" s="4" t="s">
        <v>305</v>
      </c>
      <c r="F4591" s="4" t="s">
        <v>305</v>
      </c>
      <c r="G4591" s="4" t="s">
        <v>305</v>
      </c>
      <c r="H4591" s="4" t="s">
        <v>305</v>
      </c>
      <c r="I4591" s="4" t="s">
        <v>305</v>
      </c>
    </row>
    <row r="4592" customFormat="false" ht="27" hidden="false" customHeight="true" outlineLevel="0" collapsed="false">
      <c r="A4592" s="1"/>
      <c r="B4592" s="1"/>
      <c r="C4592" s="1"/>
      <c r="D4592" s="1"/>
      <c r="E4592" s="1"/>
      <c r="F4592" s="1"/>
      <c r="G4592" s="1"/>
      <c r="H4592" s="1"/>
      <c r="I4592" s="1"/>
    </row>
    <row r="4593" customFormat="false" ht="27" hidden="false" customHeight="true" outlineLevel="0" collapsed="false">
      <c r="A4593" s="1"/>
      <c r="B4593" s="1"/>
      <c r="C4593" s="1"/>
      <c r="D4593" s="1"/>
      <c r="E4593" s="1"/>
      <c r="F4593" s="1"/>
      <c r="G4593" s="1"/>
      <c r="H4593" s="1"/>
      <c r="I4593" s="1"/>
    </row>
    <row r="4594" customFormat="false" ht="27" hidden="false" customHeight="true" outlineLevel="0" collapsed="false">
      <c r="A4594" s="1"/>
      <c r="B4594" s="1"/>
      <c r="C4594" s="1"/>
      <c r="D4594" s="1"/>
      <c r="E4594" s="1"/>
      <c r="F4594" s="1"/>
      <c r="G4594" s="1"/>
      <c r="H4594" s="1"/>
      <c r="I4594" s="1"/>
    </row>
    <row r="4595" customFormat="false" ht="35" hidden="false" customHeight="true" outlineLevel="0" collapsed="false">
      <c r="A4595" s="2" t="s">
        <v>1608</v>
      </c>
      <c r="B4595" s="2" t="s">
        <v>1608</v>
      </c>
      <c r="C4595" s="2" t="s">
        <v>1608</v>
      </c>
      <c r="D4595" s="2" t="s">
        <v>1608</v>
      </c>
      <c r="E4595" s="2" t="s">
        <v>1608</v>
      </c>
      <c r="F4595" s="2" t="s">
        <v>1608</v>
      </c>
      <c r="G4595" s="2" t="s">
        <v>1608</v>
      </c>
      <c r="H4595" s="2" t="s">
        <v>1608</v>
      </c>
      <c r="I4595" s="3" t="str">
        <f aca="false">HYPERLINK("#'Главная'!A73","На главную")</f>
        <v>На главную</v>
      </c>
    </row>
    <row r="4596" customFormat="false" ht="42" hidden="false" customHeight="true" outlineLevel="0" collapsed="false">
      <c r="A4596" s="4" t="s">
        <v>1593</v>
      </c>
      <c r="B4596" s="4" t="s">
        <v>1593</v>
      </c>
      <c r="C4596" s="4" t="s">
        <v>1593</v>
      </c>
      <c r="D4596" s="4" t="s">
        <v>1593</v>
      </c>
      <c r="E4596" s="4" t="s">
        <v>1593</v>
      </c>
      <c r="F4596" s="4" t="s">
        <v>1593</v>
      </c>
      <c r="G4596" s="4" t="s">
        <v>1593</v>
      </c>
      <c r="H4596" s="4" t="s">
        <v>1593</v>
      </c>
      <c r="I4596" s="4" t="s">
        <v>1593</v>
      </c>
    </row>
    <row r="4597" customFormat="false" ht="27" hidden="false" customHeight="true" outlineLevel="0" collapsed="false">
      <c r="A4597" s="3" t="str">
        <f aca="false">HYPERLINK("#'Главная'!A73","Список моделей")</f>
        <v>Список моделей</v>
      </c>
      <c r="B4597" s="1"/>
      <c r="C4597" s="3" t="str">
        <f aca="false">HYPERLINK("#'Данные моделей'!A4598","Характеристики")</f>
        <v>Характеристики</v>
      </c>
      <c r="D4597" s="1"/>
      <c r="E4597" s="1"/>
      <c r="F4597" s="3" t="str">
        <f aca="false">HYPERLINK("#'Данные моделей'!A4623","Рабочие точки")</f>
        <v>Рабочие точки</v>
      </c>
      <c r="G4597" s="1"/>
      <c r="H4597" s="3" t="str">
        <f aca="false">HYPERLINK("#'Данные моделей'!A4633","Карты")</f>
        <v>Карты</v>
      </c>
      <c r="I4597" s="1"/>
    </row>
    <row r="4598" customFormat="false" ht="31" hidden="false" customHeight="true" outlineLevel="0" collapsed="false">
      <c r="A4598" s="10" t="s">
        <v>9</v>
      </c>
      <c r="B4598" s="10" t="s">
        <v>9</v>
      </c>
      <c r="C4598" s="10" t="s">
        <v>9</v>
      </c>
      <c r="D4598" s="10" t="s">
        <v>9</v>
      </c>
      <c r="E4598" s="10" t="s">
        <v>9</v>
      </c>
      <c r="F4598" s="10" t="s">
        <v>9</v>
      </c>
      <c r="G4598" s="10" t="s">
        <v>9</v>
      </c>
      <c r="H4598" s="10" t="s">
        <v>9</v>
      </c>
      <c r="I4598" s="1"/>
    </row>
    <row r="4599" customFormat="false" ht="28" hidden="false" customHeight="true" outlineLevel="0" collapsed="false">
      <c r="A4599" s="11" t="s">
        <v>207</v>
      </c>
      <c r="B4599" s="11" t="s">
        <v>207</v>
      </c>
      <c r="C4599" s="11" t="s">
        <v>207</v>
      </c>
      <c r="D4599" s="11" t="s">
        <v>207</v>
      </c>
      <c r="E4599" s="11" t="s">
        <v>1566</v>
      </c>
      <c r="F4599" s="11" t="s">
        <v>1566</v>
      </c>
      <c r="G4599" s="11" t="s">
        <v>1566</v>
      </c>
      <c r="H4599" s="11"/>
      <c r="I4599" s="11"/>
    </row>
    <row r="4600" customFormat="false" ht="28" hidden="false" customHeight="true" outlineLevel="0" collapsed="false">
      <c r="A4600" s="11" t="s">
        <v>8</v>
      </c>
      <c r="B4600" s="11" t="s">
        <v>8</v>
      </c>
      <c r="C4600" s="11" t="s">
        <v>8</v>
      </c>
      <c r="D4600" s="11" t="s">
        <v>8</v>
      </c>
      <c r="E4600" s="11" t="s">
        <v>97</v>
      </c>
      <c r="F4600" s="11" t="s">
        <v>97</v>
      </c>
      <c r="G4600" s="11" t="s">
        <v>97</v>
      </c>
      <c r="H4600" s="11"/>
      <c r="I4600" s="11"/>
    </row>
    <row r="4601" customFormat="false" ht="28" hidden="false" customHeight="true" outlineLevel="0" collapsed="false">
      <c r="A4601" s="11" t="s">
        <v>209</v>
      </c>
      <c r="B4601" s="11" t="s">
        <v>209</v>
      </c>
      <c r="C4601" s="11" t="s">
        <v>209</v>
      </c>
      <c r="D4601" s="11" t="s">
        <v>209</v>
      </c>
      <c r="E4601" s="11" t="s">
        <v>1609</v>
      </c>
      <c r="F4601" s="11" t="s">
        <v>1609</v>
      </c>
      <c r="G4601" s="11" t="s">
        <v>1609</v>
      </c>
      <c r="H4601" s="11"/>
      <c r="I4601" s="11"/>
    </row>
    <row r="4602" customFormat="false" ht="28" hidden="false" customHeight="true" outlineLevel="0" collapsed="false">
      <c r="A4602" s="11" t="s">
        <v>211</v>
      </c>
      <c r="B4602" s="11" t="s">
        <v>211</v>
      </c>
      <c r="C4602" s="11" t="s">
        <v>211</v>
      </c>
      <c r="D4602" s="11" t="s">
        <v>211</v>
      </c>
      <c r="E4602" s="11" t="n">
        <v>98</v>
      </c>
      <c r="F4602" s="11" t="n">
        <v>98</v>
      </c>
      <c r="G4602" s="11" t="n">
        <v>98</v>
      </c>
      <c r="H4602" s="11"/>
      <c r="I4602" s="11"/>
    </row>
    <row r="4603" customFormat="false" ht="38" hidden="false" customHeight="true" outlineLevel="0" collapsed="false">
      <c r="A4603" s="11" t="s">
        <v>8</v>
      </c>
      <c r="B4603" s="11" t="s">
        <v>8</v>
      </c>
      <c r="C4603" s="11" t="s">
        <v>8</v>
      </c>
      <c r="D4603" s="11" t="s">
        <v>8</v>
      </c>
      <c r="E4603" s="11" t="s">
        <v>97</v>
      </c>
      <c r="F4603" s="11" t="s">
        <v>97</v>
      </c>
      <c r="G4603" s="11" t="s">
        <v>97</v>
      </c>
      <c r="H4603" s="11" t="s">
        <v>1595</v>
      </c>
      <c r="I4603" s="11" t="s">
        <v>1595</v>
      </c>
    </row>
    <row r="4604" customFormat="false" ht="38" hidden="false" customHeight="true" outlineLevel="0" collapsed="false">
      <c r="A4604" s="11" t="s">
        <v>1526</v>
      </c>
      <c r="B4604" s="11" t="s">
        <v>1526</v>
      </c>
      <c r="C4604" s="11" t="s">
        <v>1526</v>
      </c>
      <c r="D4604" s="11" t="s">
        <v>1526</v>
      </c>
      <c r="E4604" s="11" t="n">
        <v>430</v>
      </c>
      <c r="F4604" s="11" t="n">
        <v>430</v>
      </c>
      <c r="G4604" s="11" t="n">
        <v>430</v>
      </c>
      <c r="H4604" s="11" t="s">
        <v>1595</v>
      </c>
      <c r="I4604" s="11" t="s">
        <v>1595</v>
      </c>
    </row>
    <row r="4605" customFormat="false" ht="38" hidden="false" customHeight="true" outlineLevel="0" collapsed="false">
      <c r="A4605" s="11" t="s">
        <v>213</v>
      </c>
      <c r="B4605" s="11" t="s">
        <v>213</v>
      </c>
      <c r="C4605" s="11" t="s">
        <v>213</v>
      </c>
      <c r="D4605" s="11" t="s">
        <v>213</v>
      </c>
      <c r="E4605" s="11" t="n">
        <v>13</v>
      </c>
      <c r="F4605" s="11" t="n">
        <v>13</v>
      </c>
      <c r="G4605" s="11" t="n">
        <v>13</v>
      </c>
      <c r="H4605" s="11" t="s">
        <v>1595</v>
      </c>
      <c r="I4605" s="11" t="s">
        <v>1595</v>
      </c>
    </row>
    <row r="4606" customFormat="false" ht="38" hidden="false" customHeight="true" outlineLevel="0" collapsed="false">
      <c r="A4606" s="11" t="s">
        <v>214</v>
      </c>
      <c r="B4606" s="11" t="s">
        <v>214</v>
      </c>
      <c r="C4606" s="11" t="s">
        <v>214</v>
      </c>
      <c r="D4606" s="11" t="s">
        <v>214</v>
      </c>
      <c r="E4606" s="11" t="s">
        <v>1568</v>
      </c>
      <c r="F4606" s="11" t="s">
        <v>1568</v>
      </c>
      <c r="G4606" s="11" t="s">
        <v>1568</v>
      </c>
      <c r="H4606" s="11" t="s">
        <v>1595</v>
      </c>
      <c r="I4606" s="11" t="s">
        <v>1595</v>
      </c>
    </row>
    <row r="4607" customFormat="false" ht="38" hidden="false" customHeight="true" outlineLevel="0" collapsed="false">
      <c r="A4607" s="11" t="s">
        <v>216</v>
      </c>
      <c r="B4607" s="11" t="s">
        <v>216</v>
      </c>
      <c r="C4607" s="11" t="s">
        <v>216</v>
      </c>
      <c r="D4607" s="11" t="s">
        <v>216</v>
      </c>
      <c r="E4607" s="11" t="n">
        <v>3.44</v>
      </c>
      <c r="F4607" s="11" t="n">
        <v>3.44</v>
      </c>
      <c r="G4607" s="11" t="n">
        <v>3.44</v>
      </c>
      <c r="H4607" s="11" t="s">
        <v>1595</v>
      </c>
      <c r="I4607" s="11" t="s">
        <v>1595</v>
      </c>
    </row>
    <row r="4608" customFormat="false" ht="38" hidden="false" customHeight="true" outlineLevel="0" collapsed="false">
      <c r="A4608" s="11" t="s">
        <v>217</v>
      </c>
      <c r="B4608" s="11" t="s">
        <v>217</v>
      </c>
      <c r="C4608" s="11" t="s">
        <v>217</v>
      </c>
      <c r="D4608" s="11" t="s">
        <v>217</v>
      </c>
      <c r="E4608" s="11" t="s">
        <v>1596</v>
      </c>
      <c r="F4608" s="11" t="s">
        <v>1596</v>
      </c>
      <c r="G4608" s="11" t="s">
        <v>1596</v>
      </c>
      <c r="H4608" s="11" t="s">
        <v>1595</v>
      </c>
      <c r="I4608" s="11" t="s">
        <v>1595</v>
      </c>
    </row>
    <row r="4609" customFormat="false" ht="38" hidden="false" customHeight="true" outlineLevel="0" collapsed="false">
      <c r="A4609" s="11" t="s">
        <v>219</v>
      </c>
      <c r="B4609" s="11" t="s">
        <v>219</v>
      </c>
      <c r="C4609" s="11" t="s">
        <v>219</v>
      </c>
      <c r="D4609" s="11" t="s">
        <v>219</v>
      </c>
      <c r="E4609" s="11" t="s">
        <v>1569</v>
      </c>
      <c r="F4609" s="11" t="s">
        <v>1569</v>
      </c>
      <c r="G4609" s="11" t="s">
        <v>1569</v>
      </c>
      <c r="H4609" s="11" t="s">
        <v>1595</v>
      </c>
      <c r="I4609" s="11" t="s">
        <v>1595</v>
      </c>
    </row>
    <row r="4610" customFormat="false" ht="38" hidden="false" customHeight="true" outlineLevel="0" collapsed="false">
      <c r="A4610" s="11" t="s">
        <v>1530</v>
      </c>
      <c r="B4610" s="11" t="s">
        <v>1530</v>
      </c>
      <c r="C4610" s="11" t="s">
        <v>1530</v>
      </c>
      <c r="D4610" s="11" t="s">
        <v>1530</v>
      </c>
      <c r="E4610" s="11" t="n">
        <v>56</v>
      </c>
      <c r="F4610" s="11" t="n">
        <v>56</v>
      </c>
      <c r="G4610" s="11" t="n">
        <v>56</v>
      </c>
      <c r="H4610" s="11" t="s">
        <v>1595</v>
      </c>
      <c r="I4610" s="11" t="s">
        <v>1595</v>
      </c>
    </row>
    <row r="4611" customFormat="false" ht="38" hidden="false" customHeight="true" outlineLevel="0" collapsed="false">
      <c r="A4611" s="11" t="s">
        <v>221</v>
      </c>
      <c r="B4611" s="11" t="s">
        <v>221</v>
      </c>
      <c r="C4611" s="11" t="s">
        <v>221</v>
      </c>
      <c r="D4611" s="11" t="s">
        <v>221</v>
      </c>
      <c r="E4611" s="11" t="s">
        <v>1609</v>
      </c>
      <c r="F4611" s="11" t="s">
        <v>1609</v>
      </c>
      <c r="G4611" s="11" t="s">
        <v>1609</v>
      </c>
      <c r="H4611" s="11" t="s">
        <v>1595</v>
      </c>
      <c r="I4611" s="11" t="s">
        <v>1595</v>
      </c>
    </row>
    <row r="4612" customFormat="false" ht="38" hidden="false" customHeight="true" outlineLevel="0" collapsed="false">
      <c r="A4612" s="11" t="s">
        <v>222</v>
      </c>
      <c r="B4612" s="11" t="s">
        <v>222</v>
      </c>
      <c r="C4612" s="11" t="s">
        <v>222</v>
      </c>
      <c r="D4612" s="11" t="s">
        <v>222</v>
      </c>
      <c r="E4612" s="11" t="n">
        <v>98</v>
      </c>
      <c r="F4612" s="11" t="n">
        <v>98</v>
      </c>
      <c r="G4612" s="11" t="n">
        <v>98</v>
      </c>
      <c r="H4612" s="11" t="s">
        <v>1595</v>
      </c>
      <c r="I4612" s="11" t="s">
        <v>1595</v>
      </c>
    </row>
    <row r="4613" customFormat="false" ht="38" hidden="false" customHeight="true" outlineLevel="0" collapsed="false">
      <c r="A4613" s="11" t="s">
        <v>245</v>
      </c>
      <c r="B4613" s="11" t="s">
        <v>245</v>
      </c>
      <c r="C4613" s="11" t="s">
        <v>245</v>
      </c>
      <c r="D4613" s="11" t="s">
        <v>245</v>
      </c>
      <c r="E4613" s="11" t="s">
        <v>1570</v>
      </c>
      <c r="F4613" s="11" t="s">
        <v>1570</v>
      </c>
      <c r="G4613" s="11" t="s">
        <v>1570</v>
      </c>
      <c r="H4613" s="11" t="s">
        <v>1595</v>
      </c>
      <c r="I4613" s="11" t="s">
        <v>1595</v>
      </c>
    </row>
    <row r="4614" customFormat="false" ht="38" hidden="false" customHeight="true" outlineLevel="0" collapsed="false">
      <c r="A4614" s="11" t="s">
        <v>1532</v>
      </c>
      <c r="B4614" s="11" t="s">
        <v>1532</v>
      </c>
      <c r="C4614" s="11" t="s">
        <v>1532</v>
      </c>
      <c r="D4614" s="11" t="s">
        <v>1532</v>
      </c>
      <c r="E4614" s="11" t="s">
        <v>1533</v>
      </c>
      <c r="F4614" s="11" t="s">
        <v>1533</v>
      </c>
      <c r="G4614" s="11" t="s">
        <v>1533</v>
      </c>
      <c r="H4614" s="11" t="s">
        <v>1595</v>
      </c>
      <c r="I4614" s="11" t="s">
        <v>1595</v>
      </c>
    </row>
    <row r="4615" customFormat="false" ht="38" hidden="false" customHeight="true" outlineLevel="0" collapsed="false">
      <c r="A4615" s="11" t="s">
        <v>1597</v>
      </c>
      <c r="B4615" s="11" t="s">
        <v>1597</v>
      </c>
      <c r="C4615" s="11" t="s">
        <v>1597</v>
      </c>
      <c r="D4615" s="11" t="s">
        <v>1597</v>
      </c>
      <c r="E4615" s="11" t="s">
        <v>1598</v>
      </c>
      <c r="F4615" s="11" t="s">
        <v>1598</v>
      </c>
      <c r="G4615" s="11" t="s">
        <v>1598</v>
      </c>
      <c r="H4615" s="11" t="s">
        <v>1595</v>
      </c>
      <c r="I4615" s="11" t="s">
        <v>1595</v>
      </c>
    </row>
    <row r="4616" customFormat="false" ht="38" hidden="false" customHeight="true" outlineLevel="0" collapsed="false">
      <c r="A4616" s="11" t="s">
        <v>1599</v>
      </c>
      <c r="B4616" s="11" t="s">
        <v>1599</v>
      </c>
      <c r="C4616" s="11" t="s">
        <v>1599</v>
      </c>
      <c r="D4616" s="11" t="s">
        <v>1599</v>
      </c>
      <c r="E4616" s="11" t="s">
        <v>1600</v>
      </c>
      <c r="F4616" s="11" t="s">
        <v>1600</v>
      </c>
      <c r="G4616" s="11" t="s">
        <v>1600</v>
      </c>
      <c r="H4616" s="11" t="s">
        <v>1595</v>
      </c>
      <c r="I4616" s="11" t="s">
        <v>1595</v>
      </c>
    </row>
    <row r="4617" customFormat="false" ht="38" hidden="false" customHeight="true" outlineLevel="0" collapsed="false">
      <c r="A4617" s="11" t="s">
        <v>1601</v>
      </c>
      <c r="B4617" s="11" t="s">
        <v>1601</v>
      </c>
      <c r="C4617" s="11" t="s">
        <v>1601</v>
      </c>
      <c r="D4617" s="11" t="s">
        <v>1601</v>
      </c>
      <c r="E4617" s="11" t="s">
        <v>1602</v>
      </c>
      <c r="F4617" s="11" t="s">
        <v>1602</v>
      </c>
      <c r="G4617" s="11" t="s">
        <v>1602</v>
      </c>
      <c r="H4617" s="11" t="s">
        <v>1595</v>
      </c>
      <c r="I4617" s="11" t="s">
        <v>1595</v>
      </c>
    </row>
    <row r="4618" customFormat="false" ht="38" hidden="false" customHeight="true" outlineLevel="0" collapsed="false">
      <c r="A4618" s="11" t="s">
        <v>1603</v>
      </c>
      <c r="B4618" s="11" t="s">
        <v>1603</v>
      </c>
      <c r="C4618" s="11" t="s">
        <v>1603</v>
      </c>
      <c r="D4618" s="11" t="s">
        <v>1603</v>
      </c>
      <c r="E4618" s="11" t="n">
        <v>2</v>
      </c>
      <c r="F4618" s="11" t="n">
        <v>2</v>
      </c>
      <c r="G4618" s="11" t="n">
        <v>2</v>
      </c>
      <c r="H4618" s="11" t="s">
        <v>1595</v>
      </c>
      <c r="I4618" s="11" t="s">
        <v>1595</v>
      </c>
    </row>
    <row r="4619" customFormat="false" ht="38" hidden="false" customHeight="true" outlineLevel="0" collapsed="false">
      <c r="A4619" s="11" t="s">
        <v>1407</v>
      </c>
      <c r="B4619" s="11" t="s">
        <v>1407</v>
      </c>
      <c r="C4619" s="11" t="s">
        <v>1407</v>
      </c>
      <c r="D4619" s="11" t="s">
        <v>1407</v>
      </c>
      <c r="E4619" s="11" t="s">
        <v>1610</v>
      </c>
      <c r="F4619" s="11" t="s">
        <v>1610</v>
      </c>
      <c r="G4619" s="11" t="s">
        <v>1610</v>
      </c>
      <c r="H4619" s="11" t="s">
        <v>1595</v>
      </c>
      <c r="I4619" s="11" t="s">
        <v>1595</v>
      </c>
    </row>
    <row r="4620" customFormat="false" ht="38" hidden="false" customHeight="true" outlineLevel="0" collapsed="false">
      <c r="A4620" s="11" t="s">
        <v>249</v>
      </c>
      <c r="B4620" s="11" t="s">
        <v>249</v>
      </c>
      <c r="C4620" s="11" t="s">
        <v>249</v>
      </c>
      <c r="D4620" s="11" t="s">
        <v>249</v>
      </c>
      <c r="E4620" s="11" t="n">
        <v>118</v>
      </c>
      <c r="F4620" s="11" t="n">
        <v>118</v>
      </c>
      <c r="G4620" s="11" t="n">
        <v>118</v>
      </c>
      <c r="H4620" s="11" t="s">
        <v>1595</v>
      </c>
      <c r="I4620" s="11" t="s">
        <v>1595</v>
      </c>
    </row>
    <row r="4621" customFormat="false" ht="28" hidden="false" customHeight="true" outlineLevel="0" collapsed="false">
      <c r="A4621" s="4" t="s">
        <v>1605</v>
      </c>
      <c r="B4621" s="4" t="s">
        <v>1605</v>
      </c>
      <c r="C4621" s="4" t="s">
        <v>1605</v>
      </c>
      <c r="D4621" s="4" t="s">
        <v>1605</v>
      </c>
      <c r="E4621" s="4" t="s">
        <v>1605</v>
      </c>
      <c r="F4621" s="4" t="s">
        <v>1605</v>
      </c>
      <c r="G4621" s="4" t="s">
        <v>1605</v>
      </c>
      <c r="H4621" s="4" t="s">
        <v>1605</v>
      </c>
      <c r="I4621" s="4" t="s">
        <v>1605</v>
      </c>
    </row>
    <row r="4622" customFormat="false" ht="27" hidden="false" customHeight="true" outlineLevel="0" collapsed="false">
      <c r="A4622" s="1"/>
      <c r="B4622" s="1"/>
      <c r="C4622" s="1"/>
      <c r="D4622" s="1"/>
      <c r="E4622" s="1"/>
      <c r="F4622" s="1"/>
      <c r="G4622" s="1"/>
      <c r="H4622" s="1"/>
      <c r="I4622" s="1"/>
    </row>
    <row r="4623" customFormat="false" ht="31" hidden="false" customHeight="true" outlineLevel="0" collapsed="false">
      <c r="A4623" s="10" t="s">
        <v>250</v>
      </c>
      <c r="B4623" s="10" t="s">
        <v>250</v>
      </c>
      <c r="C4623" s="10" t="s">
        <v>250</v>
      </c>
      <c r="D4623" s="10" t="s">
        <v>250</v>
      </c>
      <c r="E4623" s="10" t="s">
        <v>250</v>
      </c>
      <c r="F4623" s="10" t="s">
        <v>250</v>
      </c>
      <c r="G4623" s="10" t="s">
        <v>250</v>
      </c>
      <c r="H4623" s="10" t="s">
        <v>250</v>
      </c>
      <c r="I4623" s="3" t="str">
        <f aca="false">HYPERLINK("#'Главная'!A73","На главную")</f>
        <v>На главную</v>
      </c>
    </row>
    <row r="4624" customFormat="false" ht="34" hidden="false" customHeight="true" outlineLevel="0" collapsed="false">
      <c r="A4624" s="12" t="s">
        <v>251</v>
      </c>
      <c r="B4624" s="12" t="s">
        <v>251</v>
      </c>
      <c r="C4624" s="12" t="s">
        <v>251</v>
      </c>
      <c r="D4624" s="12" t="s">
        <v>252</v>
      </c>
      <c r="E4624" s="12" t="s">
        <v>252</v>
      </c>
      <c r="F4624" s="12" t="s">
        <v>252</v>
      </c>
      <c r="G4624" s="12" t="s">
        <v>253</v>
      </c>
      <c r="H4624" s="12" t="s">
        <v>254</v>
      </c>
      <c r="I4624" s="12" t="s">
        <v>254</v>
      </c>
    </row>
    <row r="4625" customFormat="false" ht="83" hidden="false" customHeight="true" outlineLevel="0" collapsed="false">
      <c r="A4625" s="1" t="s">
        <v>1537</v>
      </c>
      <c r="B4625" s="1" t="s">
        <v>1537</v>
      </c>
      <c r="C4625" s="1" t="s">
        <v>1537</v>
      </c>
      <c r="D4625" s="1" t="s">
        <v>258</v>
      </c>
      <c r="E4625" s="1" t="s">
        <v>258</v>
      </c>
      <c r="F4625" s="1" t="s">
        <v>258</v>
      </c>
      <c r="G4625" s="1" t="n">
        <v>20</v>
      </c>
      <c r="H4625" s="1" t="s">
        <v>1593</v>
      </c>
      <c r="I4625" s="1" t="s">
        <v>1593</v>
      </c>
    </row>
    <row r="4626" customFormat="false" ht="83" hidden="false" customHeight="true" outlineLevel="0" collapsed="false">
      <c r="A4626" s="1" t="s">
        <v>1537</v>
      </c>
      <c r="B4626" s="1" t="s">
        <v>1537</v>
      </c>
      <c r="C4626" s="1" t="s">
        <v>1537</v>
      </c>
      <c r="D4626" s="1" t="s">
        <v>256</v>
      </c>
      <c r="E4626" s="1" t="s">
        <v>256</v>
      </c>
      <c r="F4626" s="1" t="s">
        <v>256</v>
      </c>
      <c r="G4626" s="1" t="n">
        <v>4.47</v>
      </c>
      <c r="H4626" s="1" t="s">
        <v>1593</v>
      </c>
      <c r="I4626" s="1" t="s">
        <v>1593</v>
      </c>
    </row>
    <row r="4627" customFormat="false" ht="83" hidden="false" customHeight="true" outlineLevel="0" collapsed="false">
      <c r="A4627" s="1" t="s">
        <v>1537</v>
      </c>
      <c r="B4627" s="1" t="s">
        <v>1537</v>
      </c>
      <c r="C4627" s="1" t="s">
        <v>1537</v>
      </c>
      <c r="D4627" s="1" t="s">
        <v>260</v>
      </c>
      <c r="E4627" s="1" t="s">
        <v>260</v>
      </c>
      <c r="F4627" s="1" t="s">
        <v>260</v>
      </c>
      <c r="G4627" s="1" t="n">
        <v>4.47</v>
      </c>
      <c r="H4627" s="1" t="s">
        <v>1593</v>
      </c>
      <c r="I4627" s="1" t="s">
        <v>1593</v>
      </c>
    </row>
    <row r="4628" customFormat="false" ht="83" hidden="false" customHeight="true" outlineLevel="0" collapsed="false">
      <c r="A4628" s="1" t="s">
        <v>1606</v>
      </c>
      <c r="B4628" s="1" t="s">
        <v>1606</v>
      </c>
      <c r="C4628" s="1" t="s">
        <v>1606</v>
      </c>
      <c r="D4628" s="1" t="s">
        <v>258</v>
      </c>
      <c r="E4628" s="1" t="s">
        <v>258</v>
      </c>
      <c r="F4628" s="1" t="s">
        <v>258</v>
      </c>
      <c r="G4628" s="1" t="n">
        <v>16</v>
      </c>
      <c r="H4628" s="1" t="s">
        <v>1593</v>
      </c>
      <c r="I4628" s="1" t="s">
        <v>1593</v>
      </c>
    </row>
    <row r="4629" customFormat="false" ht="83" hidden="false" customHeight="true" outlineLevel="0" collapsed="false">
      <c r="A4629" s="1" t="s">
        <v>1606</v>
      </c>
      <c r="B4629" s="1" t="s">
        <v>1606</v>
      </c>
      <c r="C4629" s="1" t="s">
        <v>1606</v>
      </c>
      <c r="D4629" s="1" t="s">
        <v>256</v>
      </c>
      <c r="E4629" s="1" t="s">
        <v>256</v>
      </c>
      <c r="F4629" s="1" t="s">
        <v>256</v>
      </c>
      <c r="G4629" s="1" t="n">
        <v>4.25</v>
      </c>
      <c r="H4629" s="1" t="s">
        <v>1593</v>
      </c>
      <c r="I4629" s="1" t="s">
        <v>1593</v>
      </c>
    </row>
    <row r="4630" customFormat="false" ht="83" hidden="false" customHeight="true" outlineLevel="0" collapsed="false">
      <c r="A4630" s="1" t="s">
        <v>1606</v>
      </c>
      <c r="B4630" s="1" t="s">
        <v>1606</v>
      </c>
      <c r="C4630" s="1" t="s">
        <v>1606</v>
      </c>
      <c r="D4630" s="1" t="s">
        <v>260</v>
      </c>
      <c r="E4630" s="1" t="s">
        <v>260</v>
      </c>
      <c r="F4630" s="1" t="s">
        <v>260</v>
      </c>
      <c r="G4630" s="1" t="n">
        <v>3.76</v>
      </c>
      <c r="H4630" s="1" t="s">
        <v>1593</v>
      </c>
      <c r="I4630" s="1" t="s">
        <v>1593</v>
      </c>
    </row>
    <row r="4631" customFormat="false" ht="83" hidden="false" customHeight="true" outlineLevel="0" collapsed="false">
      <c r="A4631" s="1" t="s">
        <v>1606</v>
      </c>
      <c r="B4631" s="1" t="s">
        <v>1606</v>
      </c>
      <c r="C4631" s="1" t="s">
        <v>1606</v>
      </c>
      <c r="D4631" s="1" t="s">
        <v>1607</v>
      </c>
      <c r="E4631" s="1" t="s">
        <v>1607</v>
      </c>
      <c r="F4631" s="1" t="s">
        <v>1607</v>
      </c>
      <c r="G4631" s="1" t="n">
        <v>299</v>
      </c>
      <c r="H4631" s="1" t="s">
        <v>1593</v>
      </c>
      <c r="I4631" s="1" t="s">
        <v>1593</v>
      </c>
    </row>
    <row r="4632" customFormat="false" ht="27" hidden="false" customHeight="true" outlineLevel="0" collapsed="false">
      <c r="A4632" s="1"/>
      <c r="B4632" s="1"/>
      <c r="C4632" s="1"/>
      <c r="D4632" s="1"/>
      <c r="E4632" s="1"/>
      <c r="F4632" s="1"/>
      <c r="G4632" s="1"/>
      <c r="H4632" s="1"/>
      <c r="I4632" s="1"/>
    </row>
    <row r="4633" customFormat="false" ht="31" hidden="false" customHeight="true" outlineLevel="0" collapsed="false">
      <c r="A4633" s="10" t="s">
        <v>304</v>
      </c>
      <c r="B4633" s="10" t="s">
        <v>304</v>
      </c>
      <c r="C4633" s="10" t="s">
        <v>304</v>
      </c>
      <c r="D4633" s="10" t="s">
        <v>304</v>
      </c>
      <c r="E4633" s="10" t="s">
        <v>304</v>
      </c>
      <c r="F4633" s="10" t="s">
        <v>304</v>
      </c>
      <c r="G4633" s="10" t="s">
        <v>304</v>
      </c>
      <c r="H4633" s="10" t="s">
        <v>304</v>
      </c>
      <c r="I4633" s="1"/>
    </row>
    <row r="4634" customFormat="false" ht="28" hidden="false" customHeight="true" outlineLevel="0" collapsed="false">
      <c r="A4634" s="4" t="s">
        <v>305</v>
      </c>
      <c r="B4634" s="4" t="s">
        <v>305</v>
      </c>
      <c r="C4634" s="4" t="s">
        <v>305</v>
      </c>
      <c r="D4634" s="4" t="s">
        <v>305</v>
      </c>
      <c r="E4634" s="4" t="s">
        <v>305</v>
      </c>
      <c r="F4634" s="4" t="s">
        <v>305</v>
      </c>
      <c r="G4634" s="4" t="s">
        <v>305</v>
      </c>
      <c r="H4634" s="4" t="s">
        <v>305</v>
      </c>
      <c r="I4634" s="4" t="s">
        <v>305</v>
      </c>
    </row>
    <row r="4635" customFormat="false" ht="27" hidden="false" customHeight="true" outlineLevel="0" collapsed="false">
      <c r="A4635" s="1"/>
      <c r="B4635" s="1"/>
      <c r="C4635" s="1"/>
      <c r="D4635" s="1"/>
      <c r="E4635" s="1"/>
      <c r="F4635" s="1"/>
      <c r="G4635" s="1"/>
      <c r="H4635" s="1"/>
      <c r="I4635" s="1"/>
    </row>
    <row r="4636" customFormat="false" ht="27" hidden="false" customHeight="true" outlineLevel="0" collapsed="false">
      <c r="A4636" s="1"/>
      <c r="B4636" s="1"/>
      <c r="C4636" s="1"/>
      <c r="D4636" s="1"/>
      <c r="E4636" s="1"/>
      <c r="F4636" s="1"/>
      <c r="G4636" s="1"/>
      <c r="H4636" s="1"/>
      <c r="I4636" s="1"/>
    </row>
    <row r="4637" customFormat="false" ht="27" hidden="false" customHeight="true" outlineLevel="0" collapsed="false">
      <c r="A4637" s="1"/>
      <c r="B4637" s="1"/>
      <c r="C4637" s="1"/>
      <c r="D4637" s="1"/>
      <c r="E4637" s="1"/>
      <c r="F4637" s="1"/>
      <c r="G4637" s="1"/>
      <c r="H4637" s="1"/>
      <c r="I4637" s="1"/>
    </row>
    <row r="4638" customFormat="false" ht="35" hidden="false" customHeight="true" outlineLevel="0" collapsed="false">
      <c r="A4638" s="2" t="s">
        <v>1611</v>
      </c>
      <c r="B4638" s="2" t="s">
        <v>1611</v>
      </c>
      <c r="C4638" s="2" t="s">
        <v>1611</v>
      </c>
      <c r="D4638" s="2" t="s">
        <v>1611</v>
      </c>
      <c r="E4638" s="2" t="s">
        <v>1611</v>
      </c>
      <c r="F4638" s="2" t="s">
        <v>1611</v>
      </c>
      <c r="G4638" s="2" t="s">
        <v>1611</v>
      </c>
      <c r="H4638" s="2" t="s">
        <v>1611</v>
      </c>
      <c r="I4638" s="3" t="str">
        <f aca="false">HYPERLINK("#'Главная'!A74","На главную")</f>
        <v>На главную</v>
      </c>
    </row>
    <row r="4639" customFormat="false" ht="42" hidden="false" customHeight="true" outlineLevel="0" collapsed="false">
      <c r="A4639" s="4" t="s">
        <v>1593</v>
      </c>
      <c r="B4639" s="4" t="s">
        <v>1593</v>
      </c>
      <c r="C4639" s="4" t="s">
        <v>1593</v>
      </c>
      <c r="D4639" s="4" t="s">
        <v>1593</v>
      </c>
      <c r="E4639" s="4" t="s">
        <v>1593</v>
      </c>
      <c r="F4639" s="4" t="s">
        <v>1593</v>
      </c>
      <c r="G4639" s="4" t="s">
        <v>1593</v>
      </c>
      <c r="H4639" s="4" t="s">
        <v>1593</v>
      </c>
      <c r="I4639" s="4" t="s">
        <v>1593</v>
      </c>
    </row>
    <row r="4640" customFormat="false" ht="27" hidden="false" customHeight="true" outlineLevel="0" collapsed="false">
      <c r="A4640" s="3" t="str">
        <f aca="false">HYPERLINK("#'Главная'!A74","Список моделей")</f>
        <v>Список моделей</v>
      </c>
      <c r="B4640" s="1"/>
      <c r="C4640" s="3" t="str">
        <f aca="false">HYPERLINK("#'Данные моделей'!A4641","Характеристики")</f>
        <v>Характеристики</v>
      </c>
      <c r="D4640" s="1"/>
      <c r="E4640" s="1"/>
      <c r="F4640" s="3" t="str">
        <f aca="false">HYPERLINK("#'Данные моделей'!A4666","Рабочие точки")</f>
        <v>Рабочие точки</v>
      </c>
      <c r="G4640" s="1"/>
      <c r="H4640" s="3" t="str">
        <f aca="false">HYPERLINK("#'Данные моделей'!A4676","Карты")</f>
        <v>Карты</v>
      </c>
      <c r="I4640" s="1"/>
    </row>
    <row r="4641" customFormat="false" ht="31" hidden="false" customHeight="true" outlineLevel="0" collapsed="false">
      <c r="A4641" s="10" t="s">
        <v>9</v>
      </c>
      <c r="B4641" s="10" t="s">
        <v>9</v>
      </c>
      <c r="C4641" s="10" t="s">
        <v>9</v>
      </c>
      <c r="D4641" s="10" t="s">
        <v>9</v>
      </c>
      <c r="E4641" s="10" t="s">
        <v>9</v>
      </c>
      <c r="F4641" s="10" t="s">
        <v>9</v>
      </c>
      <c r="G4641" s="10" t="s">
        <v>9</v>
      </c>
      <c r="H4641" s="10" t="s">
        <v>9</v>
      </c>
      <c r="I4641" s="1"/>
    </row>
    <row r="4642" customFormat="false" ht="28" hidden="false" customHeight="true" outlineLevel="0" collapsed="false">
      <c r="A4642" s="11" t="s">
        <v>207</v>
      </c>
      <c r="B4642" s="11" t="s">
        <v>207</v>
      </c>
      <c r="C4642" s="11" t="s">
        <v>207</v>
      </c>
      <c r="D4642" s="11" t="s">
        <v>207</v>
      </c>
      <c r="E4642" s="11" t="s">
        <v>1566</v>
      </c>
      <c r="F4642" s="11" t="s">
        <v>1566</v>
      </c>
      <c r="G4642" s="11" t="s">
        <v>1566</v>
      </c>
      <c r="H4642" s="11"/>
      <c r="I4642" s="11"/>
    </row>
    <row r="4643" customFormat="false" ht="28" hidden="false" customHeight="true" outlineLevel="0" collapsed="false">
      <c r="A4643" s="11" t="s">
        <v>8</v>
      </c>
      <c r="B4643" s="11" t="s">
        <v>8</v>
      </c>
      <c r="C4643" s="11" t="s">
        <v>8</v>
      </c>
      <c r="D4643" s="11" t="s">
        <v>8</v>
      </c>
      <c r="E4643" s="11" t="s">
        <v>97</v>
      </c>
      <c r="F4643" s="11" t="s">
        <v>97</v>
      </c>
      <c r="G4643" s="11" t="s">
        <v>97</v>
      </c>
      <c r="H4643" s="11"/>
      <c r="I4643" s="11"/>
    </row>
    <row r="4644" customFormat="false" ht="28" hidden="false" customHeight="true" outlineLevel="0" collapsed="false">
      <c r="A4644" s="11" t="s">
        <v>209</v>
      </c>
      <c r="B4644" s="11" t="s">
        <v>209</v>
      </c>
      <c r="C4644" s="11" t="s">
        <v>209</v>
      </c>
      <c r="D4644" s="11" t="s">
        <v>209</v>
      </c>
      <c r="E4644" s="11" t="s">
        <v>1612</v>
      </c>
      <c r="F4644" s="11" t="s">
        <v>1612</v>
      </c>
      <c r="G4644" s="11" t="s">
        <v>1612</v>
      </c>
      <c r="H4644" s="11"/>
      <c r="I4644" s="11"/>
    </row>
    <row r="4645" customFormat="false" ht="28" hidden="false" customHeight="true" outlineLevel="0" collapsed="false">
      <c r="A4645" s="11" t="s">
        <v>211</v>
      </c>
      <c r="B4645" s="11" t="s">
        <v>211</v>
      </c>
      <c r="C4645" s="11" t="s">
        <v>211</v>
      </c>
      <c r="D4645" s="11" t="s">
        <v>211</v>
      </c>
      <c r="E4645" s="11" t="n">
        <v>140</v>
      </c>
      <c r="F4645" s="11" t="n">
        <v>140</v>
      </c>
      <c r="G4645" s="11" t="n">
        <v>140</v>
      </c>
      <c r="H4645" s="11"/>
      <c r="I4645" s="11"/>
    </row>
    <row r="4646" customFormat="false" ht="38" hidden="false" customHeight="true" outlineLevel="0" collapsed="false">
      <c r="A4646" s="11" t="s">
        <v>8</v>
      </c>
      <c r="B4646" s="11" t="s">
        <v>8</v>
      </c>
      <c r="C4646" s="11" t="s">
        <v>8</v>
      </c>
      <c r="D4646" s="11" t="s">
        <v>8</v>
      </c>
      <c r="E4646" s="11" t="s">
        <v>97</v>
      </c>
      <c r="F4646" s="11" t="s">
        <v>97</v>
      </c>
      <c r="G4646" s="11" t="s">
        <v>97</v>
      </c>
      <c r="H4646" s="11" t="s">
        <v>1595</v>
      </c>
      <c r="I4646" s="11" t="s">
        <v>1595</v>
      </c>
    </row>
    <row r="4647" customFormat="false" ht="38" hidden="false" customHeight="true" outlineLevel="0" collapsed="false">
      <c r="A4647" s="11" t="s">
        <v>1526</v>
      </c>
      <c r="B4647" s="11" t="s">
        <v>1526</v>
      </c>
      <c r="C4647" s="11" t="s">
        <v>1526</v>
      </c>
      <c r="D4647" s="11" t="s">
        <v>1526</v>
      </c>
      <c r="E4647" s="11" t="n">
        <v>860</v>
      </c>
      <c r="F4647" s="11" t="n">
        <v>860</v>
      </c>
      <c r="G4647" s="11" t="n">
        <v>860</v>
      </c>
      <c r="H4647" s="11" t="s">
        <v>1595</v>
      </c>
      <c r="I4647" s="11" t="s">
        <v>1595</v>
      </c>
    </row>
    <row r="4648" customFormat="false" ht="38" hidden="false" customHeight="true" outlineLevel="0" collapsed="false">
      <c r="A4648" s="11" t="s">
        <v>213</v>
      </c>
      <c r="B4648" s="11" t="s">
        <v>213</v>
      </c>
      <c r="C4648" s="11" t="s">
        <v>213</v>
      </c>
      <c r="D4648" s="11" t="s">
        <v>213</v>
      </c>
      <c r="E4648" s="11" t="n">
        <v>24</v>
      </c>
      <c r="F4648" s="11" t="n">
        <v>24</v>
      </c>
      <c r="G4648" s="11" t="n">
        <v>24</v>
      </c>
      <c r="H4648" s="11" t="s">
        <v>1595</v>
      </c>
      <c r="I4648" s="11" t="s">
        <v>1595</v>
      </c>
    </row>
    <row r="4649" customFormat="false" ht="38" hidden="false" customHeight="true" outlineLevel="0" collapsed="false">
      <c r="A4649" s="11" t="s">
        <v>214</v>
      </c>
      <c r="B4649" s="11" t="s">
        <v>214</v>
      </c>
      <c r="C4649" s="11" t="s">
        <v>214</v>
      </c>
      <c r="D4649" s="11" t="s">
        <v>214</v>
      </c>
      <c r="E4649" s="11" t="s">
        <v>1568</v>
      </c>
      <c r="F4649" s="11" t="s">
        <v>1568</v>
      </c>
      <c r="G4649" s="11" t="s">
        <v>1568</v>
      </c>
      <c r="H4649" s="11" t="s">
        <v>1595</v>
      </c>
      <c r="I4649" s="11" t="s">
        <v>1595</v>
      </c>
    </row>
    <row r="4650" customFormat="false" ht="38" hidden="false" customHeight="true" outlineLevel="0" collapsed="false">
      <c r="A4650" s="11" t="s">
        <v>216</v>
      </c>
      <c r="B4650" s="11" t="s">
        <v>216</v>
      </c>
      <c r="C4650" s="11" t="s">
        <v>216</v>
      </c>
      <c r="D4650" s="11" t="s">
        <v>216</v>
      </c>
      <c r="E4650" s="11" t="n">
        <v>6.2</v>
      </c>
      <c r="F4650" s="11" t="n">
        <v>6.2</v>
      </c>
      <c r="G4650" s="11" t="n">
        <v>6.2</v>
      </c>
      <c r="H4650" s="11" t="s">
        <v>1595</v>
      </c>
      <c r="I4650" s="11" t="s">
        <v>1595</v>
      </c>
    </row>
    <row r="4651" customFormat="false" ht="38" hidden="false" customHeight="true" outlineLevel="0" collapsed="false">
      <c r="A4651" s="11" t="s">
        <v>217</v>
      </c>
      <c r="B4651" s="11" t="s">
        <v>217</v>
      </c>
      <c r="C4651" s="11" t="s">
        <v>217</v>
      </c>
      <c r="D4651" s="11" t="s">
        <v>217</v>
      </c>
      <c r="E4651" s="11" t="s">
        <v>1596</v>
      </c>
      <c r="F4651" s="11" t="s">
        <v>1596</v>
      </c>
      <c r="G4651" s="11" t="s">
        <v>1596</v>
      </c>
      <c r="H4651" s="11" t="s">
        <v>1595</v>
      </c>
      <c r="I4651" s="11" t="s">
        <v>1595</v>
      </c>
    </row>
    <row r="4652" customFormat="false" ht="38" hidden="false" customHeight="true" outlineLevel="0" collapsed="false">
      <c r="A4652" s="11" t="s">
        <v>219</v>
      </c>
      <c r="B4652" s="11" t="s">
        <v>219</v>
      </c>
      <c r="C4652" s="11" t="s">
        <v>219</v>
      </c>
      <c r="D4652" s="11" t="s">
        <v>219</v>
      </c>
      <c r="E4652" s="11" t="s">
        <v>1569</v>
      </c>
      <c r="F4652" s="11" t="s">
        <v>1569</v>
      </c>
      <c r="G4652" s="11" t="s">
        <v>1569</v>
      </c>
      <c r="H4652" s="11" t="s">
        <v>1595</v>
      </c>
      <c r="I4652" s="11" t="s">
        <v>1595</v>
      </c>
    </row>
    <row r="4653" customFormat="false" ht="38" hidden="false" customHeight="true" outlineLevel="0" collapsed="false">
      <c r="A4653" s="11" t="s">
        <v>1530</v>
      </c>
      <c r="B4653" s="11" t="s">
        <v>1530</v>
      </c>
      <c r="C4653" s="11" t="s">
        <v>1530</v>
      </c>
      <c r="D4653" s="11" t="s">
        <v>1530</v>
      </c>
      <c r="E4653" s="11" t="n">
        <v>58</v>
      </c>
      <c r="F4653" s="11" t="n">
        <v>58</v>
      </c>
      <c r="G4653" s="11" t="n">
        <v>58</v>
      </c>
      <c r="H4653" s="11" t="s">
        <v>1595</v>
      </c>
      <c r="I4653" s="11" t="s">
        <v>1595</v>
      </c>
    </row>
    <row r="4654" customFormat="false" ht="38" hidden="false" customHeight="true" outlineLevel="0" collapsed="false">
      <c r="A4654" s="11" t="s">
        <v>221</v>
      </c>
      <c r="B4654" s="11" t="s">
        <v>221</v>
      </c>
      <c r="C4654" s="11" t="s">
        <v>221</v>
      </c>
      <c r="D4654" s="11" t="s">
        <v>221</v>
      </c>
      <c r="E4654" s="11" t="s">
        <v>1612</v>
      </c>
      <c r="F4654" s="11" t="s">
        <v>1612</v>
      </c>
      <c r="G4654" s="11" t="s">
        <v>1612</v>
      </c>
      <c r="H4654" s="11" t="s">
        <v>1595</v>
      </c>
      <c r="I4654" s="11" t="s">
        <v>1595</v>
      </c>
    </row>
    <row r="4655" customFormat="false" ht="38" hidden="false" customHeight="true" outlineLevel="0" collapsed="false">
      <c r="A4655" s="11" t="s">
        <v>222</v>
      </c>
      <c r="B4655" s="11" t="s">
        <v>222</v>
      </c>
      <c r="C4655" s="11" t="s">
        <v>222</v>
      </c>
      <c r="D4655" s="11" t="s">
        <v>222</v>
      </c>
      <c r="E4655" s="11" t="n">
        <v>140</v>
      </c>
      <c r="F4655" s="11" t="n">
        <v>140</v>
      </c>
      <c r="G4655" s="11" t="n">
        <v>140</v>
      </c>
      <c r="H4655" s="11" t="s">
        <v>1595</v>
      </c>
      <c r="I4655" s="11" t="s">
        <v>1595</v>
      </c>
    </row>
    <row r="4656" customFormat="false" ht="38" hidden="false" customHeight="true" outlineLevel="0" collapsed="false">
      <c r="A4656" s="11" t="s">
        <v>245</v>
      </c>
      <c r="B4656" s="11" t="s">
        <v>245</v>
      </c>
      <c r="C4656" s="11" t="s">
        <v>245</v>
      </c>
      <c r="D4656" s="11" t="s">
        <v>245</v>
      </c>
      <c r="E4656" s="11" t="s">
        <v>1583</v>
      </c>
      <c r="F4656" s="11" t="s">
        <v>1583</v>
      </c>
      <c r="G4656" s="11" t="s">
        <v>1583</v>
      </c>
      <c r="H4656" s="11" t="s">
        <v>1595</v>
      </c>
      <c r="I4656" s="11" t="s">
        <v>1595</v>
      </c>
    </row>
    <row r="4657" customFormat="false" ht="38" hidden="false" customHeight="true" outlineLevel="0" collapsed="false">
      <c r="A4657" s="11" t="s">
        <v>1532</v>
      </c>
      <c r="B4657" s="11" t="s">
        <v>1532</v>
      </c>
      <c r="C4657" s="11" t="s">
        <v>1532</v>
      </c>
      <c r="D4657" s="11" t="s">
        <v>1532</v>
      </c>
      <c r="E4657" s="11" t="s">
        <v>1533</v>
      </c>
      <c r="F4657" s="11" t="s">
        <v>1533</v>
      </c>
      <c r="G4657" s="11" t="s">
        <v>1533</v>
      </c>
      <c r="H4657" s="11" t="s">
        <v>1595</v>
      </c>
      <c r="I4657" s="11" t="s">
        <v>1595</v>
      </c>
    </row>
    <row r="4658" customFormat="false" ht="38" hidden="false" customHeight="true" outlineLevel="0" collapsed="false">
      <c r="A4658" s="11" t="s">
        <v>1597</v>
      </c>
      <c r="B4658" s="11" t="s">
        <v>1597</v>
      </c>
      <c r="C4658" s="11" t="s">
        <v>1597</v>
      </c>
      <c r="D4658" s="11" t="s">
        <v>1597</v>
      </c>
      <c r="E4658" s="11" t="s">
        <v>1598</v>
      </c>
      <c r="F4658" s="11" t="s">
        <v>1598</v>
      </c>
      <c r="G4658" s="11" t="s">
        <v>1598</v>
      </c>
      <c r="H4658" s="11" t="s">
        <v>1595</v>
      </c>
      <c r="I4658" s="11" t="s">
        <v>1595</v>
      </c>
    </row>
    <row r="4659" customFormat="false" ht="38" hidden="false" customHeight="true" outlineLevel="0" collapsed="false">
      <c r="A4659" s="11" t="s">
        <v>1599</v>
      </c>
      <c r="B4659" s="11" t="s">
        <v>1599</v>
      </c>
      <c r="C4659" s="11" t="s">
        <v>1599</v>
      </c>
      <c r="D4659" s="11" t="s">
        <v>1599</v>
      </c>
      <c r="E4659" s="11" t="s">
        <v>1600</v>
      </c>
      <c r="F4659" s="11" t="s">
        <v>1600</v>
      </c>
      <c r="G4659" s="11" t="s">
        <v>1600</v>
      </c>
      <c r="H4659" s="11" t="s">
        <v>1595</v>
      </c>
      <c r="I4659" s="11" t="s">
        <v>1595</v>
      </c>
    </row>
    <row r="4660" customFormat="false" ht="38" hidden="false" customHeight="true" outlineLevel="0" collapsed="false">
      <c r="A4660" s="11" t="s">
        <v>1601</v>
      </c>
      <c r="B4660" s="11" t="s">
        <v>1601</v>
      </c>
      <c r="C4660" s="11" t="s">
        <v>1601</v>
      </c>
      <c r="D4660" s="11" t="s">
        <v>1601</v>
      </c>
      <c r="E4660" s="11" t="s">
        <v>1602</v>
      </c>
      <c r="F4660" s="11" t="s">
        <v>1602</v>
      </c>
      <c r="G4660" s="11" t="s">
        <v>1602</v>
      </c>
      <c r="H4660" s="11" t="s">
        <v>1595</v>
      </c>
      <c r="I4660" s="11" t="s">
        <v>1595</v>
      </c>
    </row>
    <row r="4661" customFormat="false" ht="38" hidden="false" customHeight="true" outlineLevel="0" collapsed="false">
      <c r="A4661" s="11" t="s">
        <v>1603</v>
      </c>
      <c r="B4661" s="11" t="s">
        <v>1603</v>
      </c>
      <c r="C4661" s="11" t="s">
        <v>1603</v>
      </c>
      <c r="D4661" s="11" t="s">
        <v>1603</v>
      </c>
      <c r="E4661" s="11" t="n">
        <v>2</v>
      </c>
      <c r="F4661" s="11" t="n">
        <v>2</v>
      </c>
      <c r="G4661" s="11" t="n">
        <v>2</v>
      </c>
      <c r="H4661" s="11" t="s">
        <v>1595</v>
      </c>
      <c r="I4661" s="11" t="s">
        <v>1595</v>
      </c>
    </row>
    <row r="4662" customFormat="false" ht="38" hidden="false" customHeight="true" outlineLevel="0" collapsed="false">
      <c r="A4662" s="11" t="s">
        <v>1407</v>
      </c>
      <c r="B4662" s="11" t="s">
        <v>1407</v>
      </c>
      <c r="C4662" s="11" t="s">
        <v>1407</v>
      </c>
      <c r="D4662" s="11" t="s">
        <v>1407</v>
      </c>
      <c r="E4662" s="11" t="s">
        <v>1613</v>
      </c>
      <c r="F4662" s="11" t="s">
        <v>1613</v>
      </c>
      <c r="G4662" s="11" t="s">
        <v>1613</v>
      </c>
      <c r="H4662" s="11" t="s">
        <v>1595</v>
      </c>
      <c r="I4662" s="11" t="s">
        <v>1595</v>
      </c>
    </row>
    <row r="4663" customFormat="false" ht="38" hidden="false" customHeight="true" outlineLevel="0" collapsed="false">
      <c r="A4663" s="11" t="s">
        <v>249</v>
      </c>
      <c r="B4663" s="11" t="s">
        <v>249</v>
      </c>
      <c r="C4663" s="11" t="s">
        <v>249</v>
      </c>
      <c r="D4663" s="11" t="s">
        <v>249</v>
      </c>
      <c r="E4663" s="11" t="n">
        <v>160</v>
      </c>
      <c r="F4663" s="11" t="n">
        <v>160</v>
      </c>
      <c r="G4663" s="11" t="n">
        <v>160</v>
      </c>
      <c r="H4663" s="11" t="s">
        <v>1595</v>
      </c>
      <c r="I4663" s="11" t="s">
        <v>1595</v>
      </c>
    </row>
    <row r="4664" customFormat="false" ht="28" hidden="false" customHeight="true" outlineLevel="0" collapsed="false">
      <c r="A4664" s="4" t="s">
        <v>1605</v>
      </c>
      <c r="B4664" s="4" t="s">
        <v>1605</v>
      </c>
      <c r="C4664" s="4" t="s">
        <v>1605</v>
      </c>
      <c r="D4664" s="4" t="s">
        <v>1605</v>
      </c>
      <c r="E4664" s="4" t="s">
        <v>1605</v>
      </c>
      <c r="F4664" s="4" t="s">
        <v>1605</v>
      </c>
      <c r="G4664" s="4" t="s">
        <v>1605</v>
      </c>
      <c r="H4664" s="4" t="s">
        <v>1605</v>
      </c>
      <c r="I4664" s="4" t="s">
        <v>1605</v>
      </c>
    </row>
    <row r="4665" customFormat="false" ht="27" hidden="false" customHeight="true" outlineLevel="0" collapsed="false">
      <c r="A4665" s="1"/>
      <c r="B4665" s="1"/>
      <c r="C4665" s="1"/>
      <c r="D4665" s="1"/>
      <c r="E4665" s="1"/>
      <c r="F4665" s="1"/>
      <c r="G4665" s="1"/>
      <c r="H4665" s="1"/>
      <c r="I4665" s="1"/>
    </row>
    <row r="4666" customFormat="false" ht="31" hidden="false" customHeight="true" outlineLevel="0" collapsed="false">
      <c r="A4666" s="10" t="s">
        <v>250</v>
      </c>
      <c r="B4666" s="10" t="s">
        <v>250</v>
      </c>
      <c r="C4666" s="10" t="s">
        <v>250</v>
      </c>
      <c r="D4666" s="10" t="s">
        <v>250</v>
      </c>
      <c r="E4666" s="10" t="s">
        <v>250</v>
      </c>
      <c r="F4666" s="10" t="s">
        <v>250</v>
      </c>
      <c r="G4666" s="10" t="s">
        <v>250</v>
      </c>
      <c r="H4666" s="10" t="s">
        <v>250</v>
      </c>
      <c r="I4666" s="3" t="str">
        <f aca="false">HYPERLINK("#'Главная'!A74","На главную")</f>
        <v>На главную</v>
      </c>
    </row>
    <row r="4667" customFormat="false" ht="34" hidden="false" customHeight="true" outlineLevel="0" collapsed="false">
      <c r="A4667" s="12" t="s">
        <v>251</v>
      </c>
      <c r="B4667" s="12" t="s">
        <v>251</v>
      </c>
      <c r="C4667" s="12" t="s">
        <v>251</v>
      </c>
      <c r="D4667" s="12" t="s">
        <v>252</v>
      </c>
      <c r="E4667" s="12" t="s">
        <v>252</v>
      </c>
      <c r="F4667" s="12" t="s">
        <v>252</v>
      </c>
      <c r="G4667" s="12" t="s">
        <v>253</v>
      </c>
      <c r="H4667" s="12" t="s">
        <v>254</v>
      </c>
      <c r="I4667" s="12" t="s">
        <v>254</v>
      </c>
    </row>
    <row r="4668" customFormat="false" ht="83" hidden="false" customHeight="true" outlineLevel="0" collapsed="false">
      <c r="A4668" s="1" t="s">
        <v>1537</v>
      </c>
      <c r="B4668" s="1" t="s">
        <v>1537</v>
      </c>
      <c r="C4668" s="1" t="s">
        <v>1537</v>
      </c>
      <c r="D4668" s="1" t="s">
        <v>258</v>
      </c>
      <c r="E4668" s="1" t="s">
        <v>258</v>
      </c>
      <c r="F4668" s="1" t="s">
        <v>258</v>
      </c>
      <c r="G4668" s="1" t="n">
        <v>40</v>
      </c>
      <c r="H4668" s="1" t="s">
        <v>1593</v>
      </c>
      <c r="I4668" s="1" t="s">
        <v>1593</v>
      </c>
    </row>
    <row r="4669" customFormat="false" ht="83" hidden="false" customHeight="true" outlineLevel="0" collapsed="false">
      <c r="A4669" s="1" t="s">
        <v>1537</v>
      </c>
      <c r="B4669" s="1" t="s">
        <v>1537</v>
      </c>
      <c r="C4669" s="1" t="s">
        <v>1537</v>
      </c>
      <c r="D4669" s="1" t="s">
        <v>256</v>
      </c>
      <c r="E4669" s="1" t="s">
        <v>256</v>
      </c>
      <c r="F4669" s="1" t="s">
        <v>256</v>
      </c>
      <c r="G4669" s="1" t="n">
        <v>8.96</v>
      </c>
      <c r="H4669" s="1" t="s">
        <v>1593</v>
      </c>
      <c r="I4669" s="1" t="s">
        <v>1593</v>
      </c>
    </row>
    <row r="4670" customFormat="false" ht="83" hidden="false" customHeight="true" outlineLevel="0" collapsed="false">
      <c r="A4670" s="1" t="s">
        <v>1537</v>
      </c>
      <c r="B4670" s="1" t="s">
        <v>1537</v>
      </c>
      <c r="C4670" s="1" t="s">
        <v>1537</v>
      </c>
      <c r="D4670" s="1" t="s">
        <v>260</v>
      </c>
      <c r="E4670" s="1" t="s">
        <v>260</v>
      </c>
      <c r="F4670" s="1" t="s">
        <v>260</v>
      </c>
      <c r="G4670" s="1" t="n">
        <v>4.46</v>
      </c>
      <c r="H4670" s="1" t="s">
        <v>1593</v>
      </c>
      <c r="I4670" s="1" t="s">
        <v>1593</v>
      </c>
    </row>
    <row r="4671" customFormat="false" ht="83" hidden="false" customHeight="true" outlineLevel="0" collapsed="false">
      <c r="A4671" s="1" t="s">
        <v>1606</v>
      </c>
      <c r="B4671" s="1" t="s">
        <v>1606</v>
      </c>
      <c r="C4671" s="1" t="s">
        <v>1606</v>
      </c>
      <c r="D4671" s="1" t="s">
        <v>258</v>
      </c>
      <c r="E4671" s="1" t="s">
        <v>258</v>
      </c>
      <c r="F4671" s="1" t="s">
        <v>258</v>
      </c>
      <c r="G4671" s="1" t="n">
        <v>32</v>
      </c>
      <c r="H4671" s="1" t="s">
        <v>1593</v>
      </c>
      <c r="I4671" s="1" t="s">
        <v>1593</v>
      </c>
    </row>
    <row r="4672" customFormat="false" ht="83" hidden="false" customHeight="true" outlineLevel="0" collapsed="false">
      <c r="A4672" s="1" t="s">
        <v>1606</v>
      </c>
      <c r="B4672" s="1" t="s">
        <v>1606</v>
      </c>
      <c r="C4672" s="1" t="s">
        <v>1606</v>
      </c>
      <c r="D4672" s="1" t="s">
        <v>256</v>
      </c>
      <c r="E4672" s="1" t="s">
        <v>256</v>
      </c>
      <c r="F4672" s="1" t="s">
        <v>256</v>
      </c>
      <c r="G4672" s="1" t="n">
        <v>8.53</v>
      </c>
      <c r="H4672" s="1" t="s">
        <v>1593</v>
      </c>
      <c r="I4672" s="1" t="s">
        <v>1593</v>
      </c>
    </row>
    <row r="4673" customFormat="false" ht="83" hidden="false" customHeight="true" outlineLevel="0" collapsed="false">
      <c r="A4673" s="1" t="s">
        <v>1606</v>
      </c>
      <c r="B4673" s="1" t="s">
        <v>1606</v>
      </c>
      <c r="C4673" s="1" t="s">
        <v>1606</v>
      </c>
      <c r="D4673" s="1" t="s">
        <v>260</v>
      </c>
      <c r="E4673" s="1" t="s">
        <v>260</v>
      </c>
      <c r="F4673" s="1" t="s">
        <v>260</v>
      </c>
      <c r="G4673" s="1" t="n">
        <v>3.75</v>
      </c>
      <c r="H4673" s="1" t="s">
        <v>1593</v>
      </c>
      <c r="I4673" s="1" t="s">
        <v>1593</v>
      </c>
    </row>
    <row r="4674" customFormat="false" ht="83" hidden="false" customHeight="true" outlineLevel="0" collapsed="false">
      <c r="A4674" s="1" t="s">
        <v>1606</v>
      </c>
      <c r="B4674" s="1" t="s">
        <v>1606</v>
      </c>
      <c r="C4674" s="1" t="s">
        <v>1606</v>
      </c>
      <c r="D4674" s="1" t="s">
        <v>1607</v>
      </c>
      <c r="E4674" s="1" t="s">
        <v>1607</v>
      </c>
      <c r="F4674" s="1" t="s">
        <v>1607</v>
      </c>
      <c r="G4674" s="1" t="n">
        <v>598</v>
      </c>
      <c r="H4674" s="1" t="s">
        <v>1593</v>
      </c>
      <c r="I4674" s="1" t="s">
        <v>1593</v>
      </c>
    </row>
    <row r="4675" customFormat="false" ht="27" hidden="false" customHeight="true" outlineLevel="0" collapsed="false">
      <c r="A4675" s="1"/>
      <c r="B4675" s="1"/>
      <c r="C4675" s="1"/>
      <c r="D4675" s="1"/>
      <c r="E4675" s="1"/>
      <c r="F4675" s="1"/>
      <c r="G4675" s="1"/>
      <c r="H4675" s="1"/>
      <c r="I4675" s="1"/>
    </row>
    <row r="4676" customFormat="false" ht="31" hidden="false" customHeight="true" outlineLevel="0" collapsed="false">
      <c r="A4676" s="10" t="s">
        <v>304</v>
      </c>
      <c r="B4676" s="10" t="s">
        <v>304</v>
      </c>
      <c r="C4676" s="10" t="s">
        <v>304</v>
      </c>
      <c r="D4676" s="10" t="s">
        <v>304</v>
      </c>
      <c r="E4676" s="10" t="s">
        <v>304</v>
      </c>
      <c r="F4676" s="10" t="s">
        <v>304</v>
      </c>
      <c r="G4676" s="10" t="s">
        <v>304</v>
      </c>
      <c r="H4676" s="10" t="s">
        <v>304</v>
      </c>
      <c r="I4676" s="1"/>
    </row>
    <row r="4677" customFormat="false" ht="28" hidden="false" customHeight="true" outlineLevel="0" collapsed="false">
      <c r="A4677" s="4" t="s">
        <v>305</v>
      </c>
      <c r="B4677" s="4" t="s">
        <v>305</v>
      </c>
      <c r="C4677" s="4" t="s">
        <v>305</v>
      </c>
      <c r="D4677" s="4" t="s">
        <v>305</v>
      </c>
      <c r="E4677" s="4" t="s">
        <v>305</v>
      </c>
      <c r="F4677" s="4" t="s">
        <v>305</v>
      </c>
      <c r="G4677" s="4" t="s">
        <v>305</v>
      </c>
      <c r="H4677" s="4" t="s">
        <v>305</v>
      </c>
      <c r="I4677" s="4" t="s">
        <v>305</v>
      </c>
    </row>
    <row r="4678" customFormat="false" ht="27" hidden="false" customHeight="true" outlineLevel="0" collapsed="false">
      <c r="A4678" s="1"/>
      <c r="B4678" s="1"/>
      <c r="C4678" s="1"/>
      <c r="D4678" s="1"/>
      <c r="E4678" s="1"/>
      <c r="F4678" s="1"/>
      <c r="G4678" s="1"/>
      <c r="H4678" s="1"/>
      <c r="I4678" s="1"/>
    </row>
    <row r="4679" customFormat="false" ht="27" hidden="false" customHeight="true" outlineLevel="0" collapsed="false">
      <c r="A4679" s="1"/>
      <c r="B4679" s="1"/>
      <c r="C4679" s="1"/>
      <c r="D4679" s="1"/>
      <c r="E4679" s="1"/>
      <c r="F4679" s="1"/>
      <c r="G4679" s="1"/>
      <c r="H4679" s="1"/>
      <c r="I4679" s="1"/>
    </row>
    <row r="4680" customFormat="false" ht="27" hidden="false" customHeight="true" outlineLevel="0" collapsed="false">
      <c r="A4680" s="1"/>
      <c r="B4680" s="1"/>
      <c r="C4680" s="1"/>
      <c r="D4680" s="1"/>
      <c r="E4680" s="1"/>
      <c r="F4680" s="1"/>
      <c r="G4680" s="1"/>
      <c r="H4680" s="1"/>
      <c r="I4680" s="1"/>
    </row>
    <row r="4681" customFormat="false" ht="35" hidden="false" customHeight="true" outlineLevel="0" collapsed="false">
      <c r="A4681" s="2" t="s">
        <v>1614</v>
      </c>
      <c r="B4681" s="2" t="s">
        <v>1614</v>
      </c>
      <c r="C4681" s="2" t="s">
        <v>1614</v>
      </c>
      <c r="D4681" s="2" t="s">
        <v>1614</v>
      </c>
      <c r="E4681" s="2" t="s">
        <v>1614</v>
      </c>
      <c r="F4681" s="2" t="s">
        <v>1614</v>
      </c>
      <c r="G4681" s="2" t="s">
        <v>1614</v>
      </c>
      <c r="H4681" s="2" t="s">
        <v>1614</v>
      </c>
      <c r="I4681" s="3" t="str">
        <f aca="false">HYPERLINK("#'Главная'!A75","На главную")</f>
        <v>На главную</v>
      </c>
    </row>
    <row r="4682" customFormat="false" ht="28" hidden="false" customHeight="true" outlineLevel="0" collapsed="false">
      <c r="A4682" s="4" t="s">
        <v>1522</v>
      </c>
      <c r="B4682" s="4" t="s">
        <v>1522</v>
      </c>
      <c r="C4682" s="4" t="s">
        <v>1522</v>
      </c>
      <c r="D4682" s="4" t="s">
        <v>1522</v>
      </c>
      <c r="E4682" s="4" t="s">
        <v>1522</v>
      </c>
      <c r="F4682" s="4" t="s">
        <v>1522</v>
      </c>
      <c r="G4682" s="4" t="s">
        <v>1522</v>
      </c>
      <c r="H4682" s="4" t="s">
        <v>1522</v>
      </c>
      <c r="I4682" s="4" t="s">
        <v>1522</v>
      </c>
    </row>
    <row r="4683" customFormat="false" ht="27" hidden="false" customHeight="true" outlineLevel="0" collapsed="false">
      <c r="A4683" s="3" t="str">
        <f aca="false">HYPERLINK("#'Главная'!A75","Список моделей")</f>
        <v>Список моделей</v>
      </c>
      <c r="B4683" s="1"/>
      <c r="C4683" s="3" t="str">
        <f aca="false">HYPERLINK("#'Данные моделей'!A4684","Характеристики")</f>
        <v>Характеристики</v>
      </c>
      <c r="D4683" s="1"/>
      <c r="E4683" s="1"/>
      <c r="F4683" s="3" t="str">
        <f aca="false">HYPERLINK("#'Данные моделей'!A4706","Рабочие точки")</f>
        <v>Рабочие точки</v>
      </c>
      <c r="G4683" s="1"/>
      <c r="H4683" s="3" t="str">
        <f aca="false">HYPERLINK("#'Данные моделей'!A4712","Карты")</f>
        <v>Карты</v>
      </c>
      <c r="I4683" s="1"/>
    </row>
    <row r="4684" customFormat="false" ht="31" hidden="false" customHeight="true" outlineLevel="0" collapsed="false">
      <c r="A4684" s="10" t="s">
        <v>9</v>
      </c>
      <c r="B4684" s="10" t="s">
        <v>9</v>
      </c>
      <c r="C4684" s="10" t="s">
        <v>9</v>
      </c>
      <c r="D4684" s="10" t="s">
        <v>9</v>
      </c>
      <c r="E4684" s="10" t="s">
        <v>9</v>
      </c>
      <c r="F4684" s="10" t="s">
        <v>9</v>
      </c>
      <c r="G4684" s="10" t="s">
        <v>9</v>
      </c>
      <c r="H4684" s="10" t="s">
        <v>9</v>
      </c>
      <c r="I4684" s="1"/>
    </row>
    <row r="4685" customFormat="false" ht="28" hidden="false" customHeight="true" outlineLevel="0" collapsed="false">
      <c r="A4685" s="11" t="s">
        <v>207</v>
      </c>
      <c r="B4685" s="11" t="s">
        <v>207</v>
      </c>
      <c r="C4685" s="11" t="s">
        <v>207</v>
      </c>
      <c r="D4685" s="11" t="s">
        <v>207</v>
      </c>
      <c r="E4685" s="11" t="s">
        <v>1615</v>
      </c>
      <c r="F4685" s="11" t="s">
        <v>1615</v>
      </c>
      <c r="G4685" s="11" t="s">
        <v>1615</v>
      </c>
      <c r="H4685" s="11"/>
      <c r="I4685" s="11"/>
    </row>
    <row r="4686" customFormat="false" ht="28" hidden="false" customHeight="true" outlineLevel="0" collapsed="false">
      <c r="A4686" s="11" t="s">
        <v>8</v>
      </c>
      <c r="B4686" s="11" t="s">
        <v>8</v>
      </c>
      <c r="C4686" s="11" t="s">
        <v>8</v>
      </c>
      <c r="D4686" s="11" t="s">
        <v>8</v>
      </c>
      <c r="E4686" s="11" t="s">
        <v>101</v>
      </c>
      <c r="F4686" s="11" t="s">
        <v>101</v>
      </c>
      <c r="G4686" s="11" t="s">
        <v>101</v>
      </c>
      <c r="H4686" s="11"/>
      <c r="I4686" s="11"/>
    </row>
    <row r="4687" customFormat="false" ht="28" hidden="false" customHeight="true" outlineLevel="0" collapsed="false">
      <c r="A4687" s="11" t="s">
        <v>209</v>
      </c>
      <c r="B4687" s="11" t="s">
        <v>209</v>
      </c>
      <c r="C4687" s="11" t="s">
        <v>209</v>
      </c>
      <c r="D4687" s="11" t="s">
        <v>209</v>
      </c>
      <c r="E4687" s="11" t="s">
        <v>1616</v>
      </c>
      <c r="F4687" s="11" t="s">
        <v>1616</v>
      </c>
      <c r="G4687" s="11" t="s">
        <v>1616</v>
      </c>
      <c r="H4687" s="11"/>
      <c r="I4687" s="11"/>
    </row>
    <row r="4688" customFormat="false" ht="28" hidden="false" customHeight="true" outlineLevel="0" collapsed="false">
      <c r="A4688" s="11" t="s">
        <v>211</v>
      </c>
      <c r="B4688" s="11" t="s">
        <v>211</v>
      </c>
      <c r="C4688" s="11" t="s">
        <v>211</v>
      </c>
      <c r="D4688" s="11" t="s">
        <v>211</v>
      </c>
      <c r="E4688" s="11" t="n">
        <v>41</v>
      </c>
      <c r="F4688" s="11" t="n">
        <v>41</v>
      </c>
      <c r="G4688" s="11" t="n">
        <v>41</v>
      </c>
      <c r="H4688" s="11"/>
      <c r="I4688" s="11"/>
    </row>
    <row r="4689" customFormat="false" ht="28" hidden="false" customHeight="true" outlineLevel="0" collapsed="false">
      <c r="A4689" s="11" t="s">
        <v>8</v>
      </c>
      <c r="B4689" s="11" t="s">
        <v>8</v>
      </c>
      <c r="C4689" s="11" t="s">
        <v>8</v>
      </c>
      <c r="D4689" s="11" t="s">
        <v>8</v>
      </c>
      <c r="E4689" s="11" t="s">
        <v>101</v>
      </c>
      <c r="F4689" s="11" t="s">
        <v>101</v>
      </c>
      <c r="G4689" s="11" t="s">
        <v>101</v>
      </c>
      <c r="H4689" s="11"/>
      <c r="I4689" s="11"/>
    </row>
    <row r="4690" customFormat="false" ht="28" hidden="false" customHeight="true" outlineLevel="0" collapsed="false">
      <c r="A4690" s="11" t="s">
        <v>1617</v>
      </c>
      <c r="B4690" s="11" t="s">
        <v>1617</v>
      </c>
      <c r="C4690" s="11" t="s">
        <v>1617</v>
      </c>
      <c r="D4690" s="11" t="s">
        <v>1617</v>
      </c>
      <c r="E4690" s="11" t="s">
        <v>1618</v>
      </c>
      <c r="F4690" s="11" t="s">
        <v>1618</v>
      </c>
      <c r="G4690" s="11" t="s">
        <v>1618</v>
      </c>
      <c r="H4690" s="11"/>
      <c r="I4690" s="11"/>
    </row>
    <row r="4691" customFormat="false" ht="28" hidden="false" customHeight="true" outlineLevel="0" collapsed="false">
      <c r="A4691" s="11" t="s">
        <v>1526</v>
      </c>
      <c r="B4691" s="11" t="s">
        <v>1526</v>
      </c>
      <c r="C4691" s="11" t="s">
        <v>1526</v>
      </c>
      <c r="D4691" s="11" t="s">
        <v>1526</v>
      </c>
      <c r="E4691" s="11" t="n">
        <v>80</v>
      </c>
      <c r="F4691" s="11" t="n">
        <v>80</v>
      </c>
      <c r="G4691" s="11" t="n">
        <v>80</v>
      </c>
      <c r="H4691" s="11"/>
      <c r="I4691" s="11"/>
    </row>
    <row r="4692" customFormat="false" ht="28" hidden="false" customHeight="true" outlineLevel="0" collapsed="false">
      <c r="A4692" s="11" t="s">
        <v>213</v>
      </c>
      <c r="B4692" s="11" t="s">
        <v>213</v>
      </c>
      <c r="C4692" s="11" t="s">
        <v>213</v>
      </c>
      <c r="D4692" s="11" t="s">
        <v>213</v>
      </c>
      <c r="E4692" s="11" t="n">
        <v>5.5</v>
      </c>
      <c r="F4692" s="11" t="n">
        <v>5.5</v>
      </c>
      <c r="G4692" s="11" t="n">
        <v>5.5</v>
      </c>
      <c r="H4692" s="11"/>
      <c r="I4692" s="11"/>
    </row>
    <row r="4693" customFormat="false" ht="28" hidden="false" customHeight="true" outlineLevel="0" collapsed="false">
      <c r="A4693" s="11" t="s">
        <v>214</v>
      </c>
      <c r="B4693" s="11" t="s">
        <v>214</v>
      </c>
      <c r="C4693" s="11" t="s">
        <v>214</v>
      </c>
      <c r="D4693" s="11" t="s">
        <v>214</v>
      </c>
      <c r="E4693" s="11" t="s">
        <v>1619</v>
      </c>
      <c r="F4693" s="11" t="s">
        <v>1619</v>
      </c>
      <c r="G4693" s="11" t="s">
        <v>1619</v>
      </c>
      <c r="H4693" s="11"/>
      <c r="I4693" s="11"/>
    </row>
    <row r="4694" customFormat="false" ht="28" hidden="false" customHeight="true" outlineLevel="0" collapsed="false">
      <c r="A4694" s="11" t="s">
        <v>216</v>
      </c>
      <c r="B4694" s="11" t="s">
        <v>216</v>
      </c>
      <c r="C4694" s="11" t="s">
        <v>216</v>
      </c>
      <c r="D4694" s="11" t="s">
        <v>216</v>
      </c>
      <c r="E4694" s="11" t="n">
        <v>0.6</v>
      </c>
      <c r="F4694" s="11" t="n">
        <v>0.6</v>
      </c>
      <c r="G4694" s="11" t="n">
        <v>0.6</v>
      </c>
      <c r="H4694" s="11"/>
      <c r="I4694" s="11"/>
    </row>
    <row r="4695" customFormat="false" ht="28" hidden="false" customHeight="true" outlineLevel="0" collapsed="false">
      <c r="A4695" s="11" t="s">
        <v>217</v>
      </c>
      <c r="B4695" s="11" t="s">
        <v>217</v>
      </c>
      <c r="C4695" s="11" t="s">
        <v>217</v>
      </c>
      <c r="D4695" s="11" t="s">
        <v>217</v>
      </c>
      <c r="E4695" s="11" t="s">
        <v>1620</v>
      </c>
      <c r="F4695" s="11" t="s">
        <v>1620</v>
      </c>
      <c r="G4695" s="11" t="s">
        <v>1620</v>
      </c>
      <c r="H4695" s="11"/>
      <c r="I4695" s="11"/>
    </row>
    <row r="4696" customFormat="false" ht="28" hidden="false" customHeight="true" outlineLevel="0" collapsed="false">
      <c r="A4696" s="11" t="s">
        <v>219</v>
      </c>
      <c r="B4696" s="11" t="s">
        <v>219</v>
      </c>
      <c r="C4696" s="11" t="s">
        <v>219</v>
      </c>
      <c r="D4696" s="11" t="s">
        <v>219</v>
      </c>
      <c r="E4696" s="11" t="s">
        <v>1529</v>
      </c>
      <c r="F4696" s="11" t="s">
        <v>1529</v>
      </c>
      <c r="G4696" s="11" t="s">
        <v>1529</v>
      </c>
      <c r="H4696" s="11"/>
      <c r="I4696" s="11"/>
    </row>
    <row r="4697" customFormat="false" ht="28" hidden="false" customHeight="true" outlineLevel="0" collapsed="false">
      <c r="A4697" s="11" t="s">
        <v>1530</v>
      </c>
      <c r="B4697" s="11" t="s">
        <v>1530</v>
      </c>
      <c r="C4697" s="11" t="s">
        <v>1530</v>
      </c>
      <c r="D4697" s="11" t="s">
        <v>1530</v>
      </c>
      <c r="E4697" s="11" t="n">
        <v>51</v>
      </c>
      <c r="F4697" s="11" t="n">
        <v>51</v>
      </c>
      <c r="G4697" s="11" t="n">
        <v>51</v>
      </c>
      <c r="H4697" s="11"/>
      <c r="I4697" s="11"/>
    </row>
    <row r="4698" customFormat="false" ht="28" hidden="false" customHeight="true" outlineLevel="0" collapsed="false">
      <c r="A4698" s="11" t="s">
        <v>221</v>
      </c>
      <c r="B4698" s="11" t="s">
        <v>221</v>
      </c>
      <c r="C4698" s="11" t="s">
        <v>221</v>
      </c>
      <c r="D4698" s="11" t="s">
        <v>221</v>
      </c>
      <c r="E4698" s="11" t="s">
        <v>1616</v>
      </c>
      <c r="F4698" s="11" t="s">
        <v>1616</v>
      </c>
      <c r="G4698" s="11" t="s">
        <v>1616</v>
      </c>
      <c r="H4698" s="11"/>
      <c r="I4698" s="11"/>
    </row>
    <row r="4699" customFormat="false" ht="28" hidden="false" customHeight="true" outlineLevel="0" collapsed="false">
      <c r="A4699" s="11" t="s">
        <v>222</v>
      </c>
      <c r="B4699" s="11" t="s">
        <v>222</v>
      </c>
      <c r="C4699" s="11" t="s">
        <v>222</v>
      </c>
      <c r="D4699" s="11" t="s">
        <v>222</v>
      </c>
      <c r="E4699" s="11" t="n">
        <v>41</v>
      </c>
      <c r="F4699" s="11" t="n">
        <v>41</v>
      </c>
      <c r="G4699" s="11" t="n">
        <v>41</v>
      </c>
      <c r="H4699" s="11"/>
      <c r="I4699" s="11"/>
    </row>
    <row r="4700" customFormat="false" ht="28" hidden="false" customHeight="true" outlineLevel="0" collapsed="false">
      <c r="A4700" s="11" t="s">
        <v>245</v>
      </c>
      <c r="B4700" s="11" t="s">
        <v>245</v>
      </c>
      <c r="C4700" s="11" t="s">
        <v>245</v>
      </c>
      <c r="D4700" s="11" t="s">
        <v>245</v>
      </c>
      <c r="E4700" s="11" t="s">
        <v>1531</v>
      </c>
      <c r="F4700" s="11" t="s">
        <v>1531</v>
      </c>
      <c r="G4700" s="11" t="s">
        <v>1531</v>
      </c>
      <c r="H4700" s="11"/>
      <c r="I4700" s="11"/>
    </row>
    <row r="4701" customFormat="false" ht="28" hidden="false" customHeight="true" outlineLevel="0" collapsed="false">
      <c r="A4701" s="11" t="s">
        <v>1532</v>
      </c>
      <c r="B4701" s="11" t="s">
        <v>1532</v>
      </c>
      <c r="C4701" s="11" t="s">
        <v>1532</v>
      </c>
      <c r="D4701" s="11" t="s">
        <v>1532</v>
      </c>
      <c r="E4701" s="11" t="s">
        <v>1533</v>
      </c>
      <c r="F4701" s="11" t="s">
        <v>1533</v>
      </c>
      <c r="G4701" s="11" t="s">
        <v>1533</v>
      </c>
      <c r="H4701" s="11"/>
      <c r="I4701" s="11"/>
    </row>
    <row r="4702" customFormat="false" ht="28" hidden="false" customHeight="true" outlineLevel="0" collapsed="false">
      <c r="A4702" s="11" t="s">
        <v>1534</v>
      </c>
      <c r="B4702" s="11" t="s">
        <v>1534</v>
      </c>
      <c r="C4702" s="11" t="s">
        <v>1534</v>
      </c>
      <c r="D4702" s="11" t="s">
        <v>1534</v>
      </c>
      <c r="E4702" s="11" t="s">
        <v>1535</v>
      </c>
      <c r="F4702" s="11" t="s">
        <v>1535</v>
      </c>
      <c r="G4702" s="11" t="s">
        <v>1535</v>
      </c>
      <c r="H4702" s="11"/>
      <c r="I4702" s="11"/>
    </row>
    <row r="4703" customFormat="false" ht="28" hidden="false" customHeight="true" outlineLevel="0" collapsed="false">
      <c r="A4703" s="11" t="s">
        <v>1407</v>
      </c>
      <c r="B4703" s="11" t="s">
        <v>1407</v>
      </c>
      <c r="C4703" s="11" t="s">
        <v>1407</v>
      </c>
      <c r="D4703" s="11" t="s">
        <v>1407</v>
      </c>
      <c r="E4703" s="11" t="s">
        <v>1621</v>
      </c>
      <c r="F4703" s="11" t="s">
        <v>1621</v>
      </c>
      <c r="G4703" s="11" t="s">
        <v>1621</v>
      </c>
      <c r="H4703" s="11"/>
      <c r="I4703" s="11"/>
    </row>
    <row r="4704" customFormat="false" ht="28" hidden="false" customHeight="true" outlineLevel="0" collapsed="false">
      <c r="A4704" s="11" t="s">
        <v>249</v>
      </c>
      <c r="B4704" s="11" t="s">
        <v>249</v>
      </c>
      <c r="C4704" s="11" t="s">
        <v>249</v>
      </c>
      <c r="D4704" s="11" t="s">
        <v>249</v>
      </c>
      <c r="E4704" s="11" t="n">
        <v>46</v>
      </c>
      <c r="F4704" s="11" t="n">
        <v>46</v>
      </c>
      <c r="G4704" s="11" t="n">
        <v>46</v>
      </c>
      <c r="H4704" s="11"/>
      <c r="I4704" s="11"/>
    </row>
    <row r="4705" customFormat="false" ht="27" hidden="false" customHeight="true" outlineLevel="0" collapsed="false">
      <c r="A4705" s="1"/>
      <c r="B4705" s="1"/>
      <c r="C4705" s="1"/>
      <c r="D4705" s="1"/>
      <c r="E4705" s="1"/>
      <c r="F4705" s="1"/>
      <c r="G4705" s="1"/>
      <c r="H4705" s="1"/>
      <c r="I4705" s="1"/>
    </row>
    <row r="4706" customFormat="false" ht="31" hidden="false" customHeight="true" outlineLevel="0" collapsed="false">
      <c r="A4706" s="10" t="s">
        <v>250</v>
      </c>
      <c r="B4706" s="10" t="s">
        <v>250</v>
      </c>
      <c r="C4706" s="10" t="s">
        <v>250</v>
      </c>
      <c r="D4706" s="10" t="s">
        <v>250</v>
      </c>
      <c r="E4706" s="10" t="s">
        <v>250</v>
      </c>
      <c r="F4706" s="10" t="s">
        <v>250</v>
      </c>
      <c r="G4706" s="10" t="s">
        <v>250</v>
      </c>
      <c r="H4706" s="10" t="s">
        <v>250</v>
      </c>
      <c r="I4706" s="3" t="str">
        <f aca="false">HYPERLINK("#'Главная'!A75","На главную")</f>
        <v>На главную</v>
      </c>
    </row>
    <row r="4707" customFormat="false" ht="34" hidden="false" customHeight="true" outlineLevel="0" collapsed="false">
      <c r="A4707" s="12" t="s">
        <v>251</v>
      </c>
      <c r="B4707" s="12" t="s">
        <v>251</v>
      </c>
      <c r="C4707" s="12" t="s">
        <v>251</v>
      </c>
      <c r="D4707" s="12" t="s">
        <v>252</v>
      </c>
      <c r="E4707" s="12" t="s">
        <v>252</v>
      </c>
      <c r="F4707" s="12" t="s">
        <v>252</v>
      </c>
      <c r="G4707" s="12" t="s">
        <v>253</v>
      </c>
      <c r="H4707" s="12" t="s">
        <v>254</v>
      </c>
      <c r="I4707" s="12" t="s">
        <v>254</v>
      </c>
    </row>
    <row r="4708" customFormat="false" ht="53" hidden="false" customHeight="true" outlineLevel="0" collapsed="false">
      <c r="A4708" s="1" t="s">
        <v>1537</v>
      </c>
      <c r="B4708" s="1" t="s">
        <v>1537</v>
      </c>
      <c r="C4708" s="1" t="s">
        <v>1537</v>
      </c>
      <c r="D4708" s="1" t="s">
        <v>258</v>
      </c>
      <c r="E4708" s="1" t="s">
        <v>258</v>
      </c>
      <c r="F4708" s="1" t="s">
        <v>258</v>
      </c>
      <c r="G4708" s="1" t="n">
        <v>3.7</v>
      </c>
      <c r="H4708" s="1" t="s">
        <v>1522</v>
      </c>
      <c r="I4708" s="1" t="s">
        <v>1522</v>
      </c>
    </row>
    <row r="4709" customFormat="false" ht="53" hidden="false" customHeight="true" outlineLevel="0" collapsed="false">
      <c r="A4709" s="1" t="s">
        <v>1537</v>
      </c>
      <c r="B4709" s="1" t="s">
        <v>1537</v>
      </c>
      <c r="C4709" s="1" t="s">
        <v>1537</v>
      </c>
      <c r="D4709" s="1" t="s">
        <v>256</v>
      </c>
      <c r="E4709" s="1" t="s">
        <v>256</v>
      </c>
      <c r="F4709" s="1" t="s">
        <v>256</v>
      </c>
      <c r="G4709" s="1" t="n">
        <v>0.87</v>
      </c>
      <c r="H4709" s="1" t="s">
        <v>1522</v>
      </c>
      <c r="I4709" s="1" t="s">
        <v>1522</v>
      </c>
    </row>
    <row r="4710" customFormat="false" ht="53" hidden="false" customHeight="true" outlineLevel="0" collapsed="false">
      <c r="A4710" s="1" t="s">
        <v>1537</v>
      </c>
      <c r="B4710" s="1" t="s">
        <v>1537</v>
      </c>
      <c r="C4710" s="1" t="s">
        <v>1537</v>
      </c>
      <c r="D4710" s="1" t="s">
        <v>260</v>
      </c>
      <c r="E4710" s="1" t="s">
        <v>260</v>
      </c>
      <c r="F4710" s="1" t="s">
        <v>260</v>
      </c>
      <c r="G4710" s="1" t="n">
        <v>4.25</v>
      </c>
      <c r="H4710" s="1" t="s">
        <v>1522</v>
      </c>
      <c r="I4710" s="1" t="s">
        <v>1522</v>
      </c>
    </row>
    <row r="4711" customFormat="false" ht="27" hidden="false" customHeight="true" outlineLevel="0" collapsed="false">
      <c r="A4711" s="1"/>
      <c r="B4711" s="1"/>
      <c r="C4711" s="1"/>
      <c r="D4711" s="1"/>
      <c r="E4711" s="1"/>
      <c r="F4711" s="1"/>
      <c r="G4711" s="1"/>
      <c r="H4711" s="1"/>
      <c r="I4711" s="1"/>
    </row>
    <row r="4712" customFormat="false" ht="31" hidden="false" customHeight="true" outlineLevel="0" collapsed="false">
      <c r="A4712" s="10" t="s">
        <v>304</v>
      </c>
      <c r="B4712" s="10" t="s">
        <v>304</v>
      </c>
      <c r="C4712" s="10" t="s">
        <v>304</v>
      </c>
      <c r="D4712" s="10" t="s">
        <v>304</v>
      </c>
      <c r="E4712" s="10" t="s">
        <v>304</v>
      </c>
      <c r="F4712" s="10" t="s">
        <v>304</v>
      </c>
      <c r="G4712" s="10" t="s">
        <v>304</v>
      </c>
      <c r="H4712" s="10" t="s">
        <v>304</v>
      </c>
      <c r="I4712" s="1"/>
    </row>
    <row r="4713" customFormat="false" ht="28" hidden="false" customHeight="true" outlineLevel="0" collapsed="false">
      <c r="A4713" s="4" t="s">
        <v>305</v>
      </c>
      <c r="B4713" s="4" t="s">
        <v>305</v>
      </c>
      <c r="C4713" s="4" t="s">
        <v>305</v>
      </c>
      <c r="D4713" s="4" t="s">
        <v>305</v>
      </c>
      <c r="E4713" s="4" t="s">
        <v>305</v>
      </c>
      <c r="F4713" s="4" t="s">
        <v>305</v>
      </c>
      <c r="G4713" s="4" t="s">
        <v>305</v>
      </c>
      <c r="H4713" s="4" t="s">
        <v>305</v>
      </c>
      <c r="I4713" s="4" t="s">
        <v>305</v>
      </c>
    </row>
    <row r="4714" customFormat="false" ht="27" hidden="false" customHeight="true" outlineLevel="0" collapsed="false">
      <c r="A4714" s="1"/>
      <c r="B4714" s="1"/>
      <c r="C4714" s="1"/>
      <c r="D4714" s="1"/>
      <c r="E4714" s="1"/>
      <c r="F4714" s="1"/>
      <c r="G4714" s="1"/>
      <c r="H4714" s="1"/>
      <c r="I4714" s="1"/>
    </row>
    <row r="4715" customFormat="false" ht="27" hidden="false" customHeight="true" outlineLevel="0" collapsed="false">
      <c r="A4715" s="1"/>
      <c r="B4715" s="1"/>
      <c r="C4715" s="1"/>
      <c r="D4715" s="1"/>
      <c r="E4715" s="1"/>
      <c r="F4715" s="1"/>
      <c r="G4715" s="1"/>
      <c r="H4715" s="1"/>
      <c r="I4715" s="1"/>
    </row>
    <row r="4716" customFormat="false" ht="27" hidden="false" customHeight="true" outlineLevel="0" collapsed="false">
      <c r="A4716" s="1"/>
      <c r="B4716" s="1"/>
      <c r="C4716" s="1"/>
      <c r="D4716" s="1"/>
      <c r="E4716" s="1"/>
      <c r="F4716" s="1"/>
      <c r="G4716" s="1"/>
      <c r="H4716" s="1"/>
      <c r="I4716" s="1"/>
    </row>
    <row r="4717" customFormat="false" ht="35" hidden="false" customHeight="true" outlineLevel="0" collapsed="false">
      <c r="A4717" s="2" t="s">
        <v>1622</v>
      </c>
      <c r="B4717" s="2" t="s">
        <v>1622</v>
      </c>
      <c r="C4717" s="2" t="s">
        <v>1622</v>
      </c>
      <c r="D4717" s="2" t="s">
        <v>1622</v>
      </c>
      <c r="E4717" s="2" t="s">
        <v>1622</v>
      </c>
      <c r="F4717" s="2" t="s">
        <v>1622</v>
      </c>
      <c r="G4717" s="2" t="s">
        <v>1622</v>
      </c>
      <c r="H4717" s="2" t="s">
        <v>1622</v>
      </c>
      <c r="I4717" s="3" t="str">
        <f aca="false">HYPERLINK("#'Главная'!A76","На главную")</f>
        <v>На главную</v>
      </c>
    </row>
    <row r="4718" customFormat="false" ht="28" hidden="false" customHeight="true" outlineLevel="0" collapsed="false">
      <c r="A4718" s="4" t="s">
        <v>1522</v>
      </c>
      <c r="B4718" s="4" t="s">
        <v>1522</v>
      </c>
      <c r="C4718" s="4" t="s">
        <v>1522</v>
      </c>
      <c r="D4718" s="4" t="s">
        <v>1522</v>
      </c>
      <c r="E4718" s="4" t="s">
        <v>1522</v>
      </c>
      <c r="F4718" s="4" t="s">
        <v>1522</v>
      </c>
      <c r="G4718" s="4" t="s">
        <v>1522</v>
      </c>
      <c r="H4718" s="4" t="s">
        <v>1522</v>
      </c>
      <c r="I4718" s="4" t="s">
        <v>1522</v>
      </c>
    </row>
    <row r="4719" customFormat="false" ht="27" hidden="false" customHeight="true" outlineLevel="0" collapsed="false">
      <c r="A4719" s="3" t="str">
        <f aca="false">HYPERLINK("#'Главная'!A76","Список моделей")</f>
        <v>Список моделей</v>
      </c>
      <c r="B4719" s="1"/>
      <c r="C4719" s="3" t="str">
        <f aca="false">HYPERLINK("#'Данные моделей'!A4720","Характеристики")</f>
        <v>Характеристики</v>
      </c>
      <c r="D4719" s="1"/>
      <c r="E4719" s="1"/>
      <c r="F4719" s="3" t="str">
        <f aca="false">HYPERLINK("#'Данные моделей'!A4742","Рабочие точки")</f>
        <v>Рабочие точки</v>
      </c>
      <c r="G4719" s="1"/>
      <c r="H4719" s="3" t="str">
        <f aca="false">HYPERLINK("#'Данные моделей'!A4748","Карты")</f>
        <v>Карты</v>
      </c>
      <c r="I4719" s="1"/>
    </row>
    <row r="4720" customFormat="false" ht="31" hidden="false" customHeight="true" outlineLevel="0" collapsed="false">
      <c r="A4720" s="10" t="s">
        <v>9</v>
      </c>
      <c r="B4720" s="10" t="s">
        <v>9</v>
      </c>
      <c r="C4720" s="10" t="s">
        <v>9</v>
      </c>
      <c r="D4720" s="10" t="s">
        <v>9</v>
      </c>
      <c r="E4720" s="10" t="s">
        <v>9</v>
      </c>
      <c r="F4720" s="10" t="s">
        <v>9</v>
      </c>
      <c r="G4720" s="10" t="s">
        <v>9</v>
      </c>
      <c r="H4720" s="10" t="s">
        <v>9</v>
      </c>
      <c r="I4720" s="1"/>
    </row>
    <row r="4721" customFormat="false" ht="28" hidden="false" customHeight="true" outlineLevel="0" collapsed="false">
      <c r="A4721" s="11" t="s">
        <v>207</v>
      </c>
      <c r="B4721" s="11" t="s">
        <v>207</v>
      </c>
      <c r="C4721" s="11" t="s">
        <v>207</v>
      </c>
      <c r="D4721" s="11" t="s">
        <v>207</v>
      </c>
      <c r="E4721" s="11" t="s">
        <v>1615</v>
      </c>
      <c r="F4721" s="11" t="s">
        <v>1615</v>
      </c>
      <c r="G4721" s="11" t="s">
        <v>1615</v>
      </c>
      <c r="H4721" s="11"/>
      <c r="I4721" s="11"/>
    </row>
    <row r="4722" customFormat="false" ht="28" hidden="false" customHeight="true" outlineLevel="0" collapsed="false">
      <c r="A4722" s="11" t="s">
        <v>8</v>
      </c>
      <c r="B4722" s="11" t="s">
        <v>8</v>
      </c>
      <c r="C4722" s="11" t="s">
        <v>8</v>
      </c>
      <c r="D4722" s="11" t="s">
        <v>8</v>
      </c>
      <c r="E4722" s="11" t="s">
        <v>101</v>
      </c>
      <c r="F4722" s="11" t="s">
        <v>101</v>
      </c>
      <c r="G4722" s="11" t="s">
        <v>101</v>
      </c>
      <c r="H4722" s="11"/>
      <c r="I4722" s="11"/>
    </row>
    <row r="4723" customFormat="false" ht="28" hidden="false" customHeight="true" outlineLevel="0" collapsed="false">
      <c r="A4723" s="11" t="s">
        <v>209</v>
      </c>
      <c r="B4723" s="11" t="s">
        <v>209</v>
      </c>
      <c r="C4723" s="11" t="s">
        <v>209</v>
      </c>
      <c r="D4723" s="11" t="s">
        <v>209</v>
      </c>
      <c r="E4723" s="11" t="s">
        <v>1623</v>
      </c>
      <c r="F4723" s="11" t="s">
        <v>1623</v>
      </c>
      <c r="G4723" s="11" t="s">
        <v>1623</v>
      </c>
      <c r="H4723" s="11"/>
      <c r="I4723" s="11"/>
    </row>
    <row r="4724" customFormat="false" ht="28" hidden="false" customHeight="true" outlineLevel="0" collapsed="false">
      <c r="A4724" s="11" t="s">
        <v>211</v>
      </c>
      <c r="B4724" s="11" t="s">
        <v>211</v>
      </c>
      <c r="C4724" s="11" t="s">
        <v>211</v>
      </c>
      <c r="D4724" s="11" t="s">
        <v>211</v>
      </c>
      <c r="E4724" s="11" t="n">
        <v>57</v>
      </c>
      <c r="F4724" s="11" t="n">
        <v>57</v>
      </c>
      <c r="G4724" s="11" t="n">
        <v>57</v>
      </c>
      <c r="H4724" s="11"/>
      <c r="I4724" s="11"/>
    </row>
    <row r="4725" customFormat="false" ht="28" hidden="false" customHeight="true" outlineLevel="0" collapsed="false">
      <c r="A4725" s="11" t="s">
        <v>8</v>
      </c>
      <c r="B4725" s="11" t="s">
        <v>8</v>
      </c>
      <c r="C4725" s="11" t="s">
        <v>8</v>
      </c>
      <c r="D4725" s="11" t="s">
        <v>8</v>
      </c>
      <c r="E4725" s="11" t="s">
        <v>101</v>
      </c>
      <c r="F4725" s="11" t="s">
        <v>101</v>
      </c>
      <c r="G4725" s="11" t="s">
        <v>101</v>
      </c>
      <c r="H4725" s="11"/>
      <c r="I4725" s="11"/>
    </row>
    <row r="4726" customFormat="false" ht="28" hidden="false" customHeight="true" outlineLevel="0" collapsed="false">
      <c r="A4726" s="11" t="s">
        <v>1617</v>
      </c>
      <c r="B4726" s="11" t="s">
        <v>1617</v>
      </c>
      <c r="C4726" s="11" t="s">
        <v>1617</v>
      </c>
      <c r="D4726" s="11" t="s">
        <v>1617</v>
      </c>
      <c r="E4726" s="11" t="s">
        <v>1624</v>
      </c>
      <c r="F4726" s="11" t="s">
        <v>1624</v>
      </c>
      <c r="G4726" s="11" t="s">
        <v>1624</v>
      </c>
      <c r="H4726" s="11"/>
      <c r="I4726" s="11"/>
    </row>
    <row r="4727" customFormat="false" ht="28" hidden="false" customHeight="true" outlineLevel="0" collapsed="false">
      <c r="A4727" s="11" t="s">
        <v>1526</v>
      </c>
      <c r="B4727" s="11" t="s">
        <v>1526</v>
      </c>
      <c r="C4727" s="11" t="s">
        <v>1526</v>
      </c>
      <c r="D4727" s="11" t="s">
        <v>1526</v>
      </c>
      <c r="E4727" s="11" t="n">
        <v>108</v>
      </c>
      <c r="F4727" s="11" t="n">
        <v>108</v>
      </c>
      <c r="G4727" s="11" t="n">
        <v>108</v>
      </c>
      <c r="H4727" s="11"/>
      <c r="I4727" s="11"/>
    </row>
    <row r="4728" customFormat="false" ht="28" hidden="false" customHeight="true" outlineLevel="0" collapsed="false">
      <c r="A4728" s="11" t="s">
        <v>213</v>
      </c>
      <c r="B4728" s="11" t="s">
        <v>213</v>
      </c>
      <c r="C4728" s="11" t="s">
        <v>213</v>
      </c>
      <c r="D4728" s="11" t="s">
        <v>213</v>
      </c>
      <c r="E4728" s="11" t="n">
        <v>8.5</v>
      </c>
      <c r="F4728" s="11" t="n">
        <v>8.5</v>
      </c>
      <c r="G4728" s="11" t="n">
        <v>8.5</v>
      </c>
      <c r="H4728" s="11"/>
      <c r="I4728" s="11"/>
    </row>
    <row r="4729" customFormat="false" ht="28" hidden="false" customHeight="true" outlineLevel="0" collapsed="false">
      <c r="A4729" s="11" t="s">
        <v>214</v>
      </c>
      <c r="B4729" s="11" t="s">
        <v>214</v>
      </c>
      <c r="C4729" s="11" t="s">
        <v>214</v>
      </c>
      <c r="D4729" s="11" t="s">
        <v>214</v>
      </c>
      <c r="E4729" s="11" t="s">
        <v>1619</v>
      </c>
      <c r="F4729" s="11" t="s">
        <v>1619</v>
      </c>
      <c r="G4729" s="11" t="s">
        <v>1619</v>
      </c>
      <c r="H4729" s="11"/>
      <c r="I4729" s="11"/>
    </row>
    <row r="4730" customFormat="false" ht="28" hidden="false" customHeight="true" outlineLevel="0" collapsed="false">
      <c r="A4730" s="11" t="s">
        <v>216</v>
      </c>
      <c r="B4730" s="11" t="s">
        <v>216</v>
      </c>
      <c r="C4730" s="11" t="s">
        <v>216</v>
      </c>
      <c r="D4730" s="11" t="s">
        <v>216</v>
      </c>
      <c r="E4730" s="11" t="n">
        <v>0.84</v>
      </c>
      <c r="F4730" s="11" t="n">
        <v>0.84</v>
      </c>
      <c r="G4730" s="11" t="n">
        <v>0.84</v>
      </c>
      <c r="H4730" s="11"/>
      <c r="I4730" s="11"/>
    </row>
    <row r="4731" customFormat="false" ht="28" hidden="false" customHeight="true" outlineLevel="0" collapsed="false">
      <c r="A4731" s="11" t="s">
        <v>217</v>
      </c>
      <c r="B4731" s="11" t="s">
        <v>217</v>
      </c>
      <c r="C4731" s="11" t="s">
        <v>217</v>
      </c>
      <c r="D4731" s="11" t="s">
        <v>217</v>
      </c>
      <c r="E4731" s="11" t="s">
        <v>1620</v>
      </c>
      <c r="F4731" s="11" t="s">
        <v>1620</v>
      </c>
      <c r="G4731" s="11" t="s">
        <v>1620</v>
      </c>
      <c r="H4731" s="11"/>
      <c r="I4731" s="11"/>
    </row>
    <row r="4732" customFormat="false" ht="28" hidden="false" customHeight="true" outlineLevel="0" collapsed="false">
      <c r="A4732" s="11" t="s">
        <v>219</v>
      </c>
      <c r="B4732" s="11" t="s">
        <v>219</v>
      </c>
      <c r="C4732" s="11" t="s">
        <v>219</v>
      </c>
      <c r="D4732" s="11" t="s">
        <v>219</v>
      </c>
      <c r="E4732" s="11" t="s">
        <v>1529</v>
      </c>
      <c r="F4732" s="11" t="s">
        <v>1529</v>
      </c>
      <c r="G4732" s="11" t="s">
        <v>1529</v>
      </c>
      <c r="H4732" s="11"/>
      <c r="I4732" s="11"/>
    </row>
    <row r="4733" customFormat="false" ht="28" hidden="false" customHeight="true" outlineLevel="0" collapsed="false">
      <c r="A4733" s="11" t="s">
        <v>1530</v>
      </c>
      <c r="B4733" s="11" t="s">
        <v>1530</v>
      </c>
      <c r="C4733" s="11" t="s">
        <v>1530</v>
      </c>
      <c r="D4733" s="11" t="s">
        <v>1530</v>
      </c>
      <c r="E4733" s="11" t="n">
        <v>53</v>
      </c>
      <c r="F4733" s="11" t="n">
        <v>53</v>
      </c>
      <c r="G4733" s="11" t="n">
        <v>53</v>
      </c>
      <c r="H4733" s="11"/>
      <c r="I4733" s="11"/>
    </row>
    <row r="4734" customFormat="false" ht="28" hidden="false" customHeight="true" outlineLevel="0" collapsed="false">
      <c r="A4734" s="11" t="s">
        <v>221</v>
      </c>
      <c r="B4734" s="11" t="s">
        <v>221</v>
      </c>
      <c r="C4734" s="11" t="s">
        <v>221</v>
      </c>
      <c r="D4734" s="11" t="s">
        <v>221</v>
      </c>
      <c r="E4734" s="11" t="s">
        <v>1623</v>
      </c>
      <c r="F4734" s="11" t="s">
        <v>1623</v>
      </c>
      <c r="G4734" s="11" t="s">
        <v>1623</v>
      </c>
      <c r="H4734" s="11"/>
      <c r="I4734" s="11"/>
    </row>
    <row r="4735" customFormat="false" ht="28" hidden="false" customHeight="true" outlineLevel="0" collapsed="false">
      <c r="A4735" s="11" t="s">
        <v>222</v>
      </c>
      <c r="B4735" s="11" t="s">
        <v>222</v>
      </c>
      <c r="C4735" s="11" t="s">
        <v>222</v>
      </c>
      <c r="D4735" s="11" t="s">
        <v>222</v>
      </c>
      <c r="E4735" s="11" t="n">
        <v>57</v>
      </c>
      <c r="F4735" s="11" t="n">
        <v>57</v>
      </c>
      <c r="G4735" s="11" t="n">
        <v>57</v>
      </c>
      <c r="H4735" s="11"/>
      <c r="I4735" s="11"/>
    </row>
    <row r="4736" customFormat="false" ht="28" hidden="false" customHeight="true" outlineLevel="0" collapsed="false">
      <c r="A4736" s="11" t="s">
        <v>245</v>
      </c>
      <c r="B4736" s="11" t="s">
        <v>245</v>
      </c>
      <c r="C4736" s="11" t="s">
        <v>245</v>
      </c>
      <c r="D4736" s="11" t="s">
        <v>245</v>
      </c>
      <c r="E4736" s="11" t="s">
        <v>1531</v>
      </c>
      <c r="F4736" s="11" t="s">
        <v>1531</v>
      </c>
      <c r="G4736" s="11" t="s">
        <v>1531</v>
      </c>
      <c r="H4736" s="11"/>
      <c r="I4736" s="11"/>
    </row>
    <row r="4737" customFormat="false" ht="28" hidden="false" customHeight="true" outlineLevel="0" collapsed="false">
      <c r="A4737" s="11" t="s">
        <v>1532</v>
      </c>
      <c r="B4737" s="11" t="s">
        <v>1532</v>
      </c>
      <c r="C4737" s="11" t="s">
        <v>1532</v>
      </c>
      <c r="D4737" s="11" t="s">
        <v>1532</v>
      </c>
      <c r="E4737" s="11" t="s">
        <v>1533</v>
      </c>
      <c r="F4737" s="11" t="s">
        <v>1533</v>
      </c>
      <c r="G4737" s="11" t="s">
        <v>1533</v>
      </c>
      <c r="H4737" s="11"/>
      <c r="I4737" s="11"/>
    </row>
    <row r="4738" customFormat="false" ht="28" hidden="false" customHeight="true" outlineLevel="0" collapsed="false">
      <c r="A4738" s="11" t="s">
        <v>1534</v>
      </c>
      <c r="B4738" s="11" t="s">
        <v>1534</v>
      </c>
      <c r="C4738" s="11" t="s">
        <v>1534</v>
      </c>
      <c r="D4738" s="11" t="s">
        <v>1534</v>
      </c>
      <c r="E4738" s="11" t="s">
        <v>1535</v>
      </c>
      <c r="F4738" s="11" t="s">
        <v>1535</v>
      </c>
      <c r="G4738" s="11" t="s">
        <v>1535</v>
      </c>
      <c r="H4738" s="11"/>
      <c r="I4738" s="11"/>
    </row>
    <row r="4739" customFormat="false" ht="28" hidden="false" customHeight="true" outlineLevel="0" collapsed="false">
      <c r="A4739" s="11" t="s">
        <v>1407</v>
      </c>
      <c r="B4739" s="11" t="s">
        <v>1407</v>
      </c>
      <c r="C4739" s="11" t="s">
        <v>1407</v>
      </c>
      <c r="D4739" s="11" t="s">
        <v>1407</v>
      </c>
      <c r="E4739" s="11" t="s">
        <v>1625</v>
      </c>
      <c r="F4739" s="11" t="s">
        <v>1625</v>
      </c>
      <c r="G4739" s="11" t="s">
        <v>1625</v>
      </c>
      <c r="H4739" s="11"/>
      <c r="I4739" s="11"/>
    </row>
    <row r="4740" customFormat="false" ht="28" hidden="false" customHeight="true" outlineLevel="0" collapsed="false">
      <c r="A4740" s="11" t="s">
        <v>249</v>
      </c>
      <c r="B4740" s="11" t="s">
        <v>249</v>
      </c>
      <c r="C4740" s="11" t="s">
        <v>249</v>
      </c>
      <c r="D4740" s="11" t="s">
        <v>249</v>
      </c>
      <c r="E4740" s="11" t="n">
        <v>63</v>
      </c>
      <c r="F4740" s="11" t="n">
        <v>63</v>
      </c>
      <c r="G4740" s="11" t="n">
        <v>63</v>
      </c>
      <c r="H4740" s="11"/>
      <c r="I4740" s="11"/>
    </row>
    <row r="4741" customFormat="false" ht="27" hidden="false" customHeight="true" outlineLevel="0" collapsed="false">
      <c r="A4741" s="1"/>
      <c r="B4741" s="1"/>
      <c r="C4741" s="1"/>
      <c r="D4741" s="1"/>
      <c r="E4741" s="1"/>
      <c r="F4741" s="1"/>
      <c r="G4741" s="1"/>
      <c r="H4741" s="1"/>
      <c r="I4741" s="1"/>
    </row>
    <row r="4742" customFormat="false" ht="31" hidden="false" customHeight="true" outlineLevel="0" collapsed="false">
      <c r="A4742" s="10" t="s">
        <v>250</v>
      </c>
      <c r="B4742" s="10" t="s">
        <v>250</v>
      </c>
      <c r="C4742" s="10" t="s">
        <v>250</v>
      </c>
      <c r="D4742" s="10" t="s">
        <v>250</v>
      </c>
      <c r="E4742" s="10" t="s">
        <v>250</v>
      </c>
      <c r="F4742" s="10" t="s">
        <v>250</v>
      </c>
      <c r="G4742" s="10" t="s">
        <v>250</v>
      </c>
      <c r="H4742" s="10" t="s">
        <v>250</v>
      </c>
      <c r="I4742" s="3" t="str">
        <f aca="false">HYPERLINK("#'Главная'!A76","На главную")</f>
        <v>На главную</v>
      </c>
    </row>
    <row r="4743" customFormat="false" ht="34" hidden="false" customHeight="true" outlineLevel="0" collapsed="false">
      <c r="A4743" s="12" t="s">
        <v>251</v>
      </c>
      <c r="B4743" s="12" t="s">
        <v>251</v>
      </c>
      <c r="C4743" s="12" t="s">
        <v>251</v>
      </c>
      <c r="D4743" s="12" t="s">
        <v>252</v>
      </c>
      <c r="E4743" s="12" t="s">
        <v>252</v>
      </c>
      <c r="F4743" s="12" t="s">
        <v>252</v>
      </c>
      <c r="G4743" s="12" t="s">
        <v>253</v>
      </c>
      <c r="H4743" s="12" t="s">
        <v>254</v>
      </c>
      <c r="I4743" s="12" t="s">
        <v>254</v>
      </c>
    </row>
    <row r="4744" customFormat="false" ht="53" hidden="false" customHeight="true" outlineLevel="0" collapsed="false">
      <c r="A4744" s="1" t="s">
        <v>1537</v>
      </c>
      <c r="B4744" s="1" t="s">
        <v>1537</v>
      </c>
      <c r="C4744" s="1" t="s">
        <v>1537</v>
      </c>
      <c r="D4744" s="1" t="s">
        <v>258</v>
      </c>
      <c r="E4744" s="1" t="s">
        <v>258</v>
      </c>
      <c r="F4744" s="1" t="s">
        <v>258</v>
      </c>
      <c r="G4744" s="1" t="n">
        <v>5</v>
      </c>
      <c r="H4744" s="1" t="s">
        <v>1522</v>
      </c>
      <c r="I4744" s="1" t="s">
        <v>1522</v>
      </c>
    </row>
    <row r="4745" customFormat="false" ht="53" hidden="false" customHeight="true" outlineLevel="0" collapsed="false">
      <c r="A4745" s="1" t="s">
        <v>1537</v>
      </c>
      <c r="B4745" s="1" t="s">
        <v>1537</v>
      </c>
      <c r="C4745" s="1" t="s">
        <v>1537</v>
      </c>
      <c r="D4745" s="1" t="s">
        <v>256</v>
      </c>
      <c r="E4745" s="1" t="s">
        <v>256</v>
      </c>
      <c r="F4745" s="1" t="s">
        <v>256</v>
      </c>
      <c r="G4745" s="1" t="n">
        <v>1.15</v>
      </c>
      <c r="H4745" s="1" t="s">
        <v>1522</v>
      </c>
      <c r="I4745" s="1" t="s">
        <v>1522</v>
      </c>
    </row>
    <row r="4746" customFormat="false" ht="53" hidden="false" customHeight="true" outlineLevel="0" collapsed="false">
      <c r="A4746" s="1" t="s">
        <v>1537</v>
      </c>
      <c r="B4746" s="1" t="s">
        <v>1537</v>
      </c>
      <c r="C4746" s="1" t="s">
        <v>1537</v>
      </c>
      <c r="D4746" s="1" t="s">
        <v>260</v>
      </c>
      <c r="E4746" s="1" t="s">
        <v>260</v>
      </c>
      <c r="F4746" s="1" t="s">
        <v>260</v>
      </c>
      <c r="G4746" s="1" t="n">
        <v>4.35</v>
      </c>
      <c r="H4746" s="1" t="s">
        <v>1522</v>
      </c>
      <c r="I4746" s="1" t="s">
        <v>1522</v>
      </c>
    </row>
    <row r="4747" customFormat="false" ht="27" hidden="false" customHeight="true" outlineLevel="0" collapsed="false">
      <c r="A4747" s="1"/>
      <c r="B4747" s="1"/>
      <c r="C4747" s="1"/>
      <c r="D4747" s="1"/>
      <c r="E4747" s="1"/>
      <c r="F4747" s="1"/>
      <c r="G4747" s="1"/>
      <c r="H4747" s="1"/>
      <c r="I4747" s="1"/>
    </row>
    <row r="4748" customFormat="false" ht="31" hidden="false" customHeight="true" outlineLevel="0" collapsed="false">
      <c r="A4748" s="10" t="s">
        <v>304</v>
      </c>
      <c r="B4748" s="10" t="s">
        <v>304</v>
      </c>
      <c r="C4748" s="10" t="s">
        <v>304</v>
      </c>
      <c r="D4748" s="10" t="s">
        <v>304</v>
      </c>
      <c r="E4748" s="10" t="s">
        <v>304</v>
      </c>
      <c r="F4748" s="10" t="s">
        <v>304</v>
      </c>
      <c r="G4748" s="10" t="s">
        <v>304</v>
      </c>
      <c r="H4748" s="10" t="s">
        <v>304</v>
      </c>
      <c r="I4748" s="1"/>
    </row>
    <row r="4749" customFormat="false" ht="28" hidden="false" customHeight="true" outlineLevel="0" collapsed="false">
      <c r="A4749" s="4" t="s">
        <v>305</v>
      </c>
      <c r="B4749" s="4" t="s">
        <v>305</v>
      </c>
      <c r="C4749" s="4" t="s">
        <v>305</v>
      </c>
      <c r="D4749" s="4" t="s">
        <v>305</v>
      </c>
      <c r="E4749" s="4" t="s">
        <v>305</v>
      </c>
      <c r="F4749" s="4" t="s">
        <v>305</v>
      </c>
      <c r="G4749" s="4" t="s">
        <v>305</v>
      </c>
      <c r="H4749" s="4" t="s">
        <v>305</v>
      </c>
      <c r="I4749" s="4" t="s">
        <v>305</v>
      </c>
    </row>
    <row r="4750" customFormat="false" ht="27" hidden="false" customHeight="true" outlineLevel="0" collapsed="false">
      <c r="A4750" s="1"/>
      <c r="B4750" s="1"/>
      <c r="C4750" s="1"/>
      <c r="D4750" s="1"/>
      <c r="E4750" s="1"/>
      <c r="F4750" s="1"/>
      <c r="G4750" s="1"/>
      <c r="H4750" s="1"/>
      <c r="I4750" s="1"/>
    </row>
    <row r="4751" customFormat="false" ht="27" hidden="false" customHeight="true" outlineLevel="0" collapsed="false">
      <c r="A4751" s="1"/>
      <c r="B4751" s="1"/>
      <c r="C4751" s="1"/>
      <c r="D4751" s="1"/>
      <c r="E4751" s="1"/>
      <c r="F4751" s="1"/>
      <c r="G4751" s="1"/>
      <c r="H4751" s="1"/>
      <c r="I4751" s="1"/>
    </row>
    <row r="4752" customFormat="false" ht="27" hidden="false" customHeight="true" outlineLevel="0" collapsed="false">
      <c r="A4752" s="1"/>
      <c r="B4752" s="1"/>
      <c r="C4752" s="1"/>
      <c r="D4752" s="1"/>
      <c r="E4752" s="1"/>
      <c r="F4752" s="1"/>
      <c r="G4752" s="1"/>
      <c r="H4752" s="1"/>
      <c r="I4752" s="1"/>
    </row>
    <row r="4753" customFormat="false" ht="35" hidden="false" customHeight="true" outlineLevel="0" collapsed="false">
      <c r="A4753" s="2" t="s">
        <v>1626</v>
      </c>
      <c r="B4753" s="2" t="s">
        <v>1626</v>
      </c>
      <c r="C4753" s="2" t="s">
        <v>1626</v>
      </c>
      <c r="D4753" s="2" t="s">
        <v>1626</v>
      </c>
      <c r="E4753" s="2" t="s">
        <v>1626</v>
      </c>
      <c r="F4753" s="2" t="s">
        <v>1626</v>
      </c>
      <c r="G4753" s="2" t="s">
        <v>1626</v>
      </c>
      <c r="H4753" s="2" t="s">
        <v>1626</v>
      </c>
      <c r="I4753" s="3" t="str">
        <f aca="false">HYPERLINK("#'Главная'!A77","На главную")</f>
        <v>На главную</v>
      </c>
    </row>
    <row r="4754" customFormat="false" ht="28" hidden="false" customHeight="true" outlineLevel="0" collapsed="false">
      <c r="A4754" s="4" t="s">
        <v>1522</v>
      </c>
      <c r="B4754" s="4" t="s">
        <v>1522</v>
      </c>
      <c r="C4754" s="4" t="s">
        <v>1522</v>
      </c>
      <c r="D4754" s="4" t="s">
        <v>1522</v>
      </c>
      <c r="E4754" s="4" t="s">
        <v>1522</v>
      </c>
      <c r="F4754" s="4" t="s">
        <v>1522</v>
      </c>
      <c r="G4754" s="4" t="s">
        <v>1522</v>
      </c>
      <c r="H4754" s="4" t="s">
        <v>1522</v>
      </c>
      <c r="I4754" s="4" t="s">
        <v>1522</v>
      </c>
    </row>
    <row r="4755" customFormat="false" ht="27" hidden="false" customHeight="true" outlineLevel="0" collapsed="false">
      <c r="A4755" s="3" t="str">
        <f aca="false">HYPERLINK("#'Главная'!A77","Список моделей")</f>
        <v>Список моделей</v>
      </c>
      <c r="B4755" s="1"/>
      <c r="C4755" s="3" t="str">
        <f aca="false">HYPERLINK("#'Данные моделей'!A4756","Характеристики")</f>
        <v>Характеристики</v>
      </c>
      <c r="D4755" s="1"/>
      <c r="E4755" s="1"/>
      <c r="F4755" s="3" t="str">
        <f aca="false">HYPERLINK("#'Данные моделей'!A4778","Рабочие точки")</f>
        <v>Рабочие точки</v>
      </c>
      <c r="G4755" s="1"/>
      <c r="H4755" s="3" t="str">
        <f aca="false">HYPERLINK("#'Данные моделей'!A4784","Карты")</f>
        <v>Карты</v>
      </c>
      <c r="I4755" s="1"/>
    </row>
    <row r="4756" customFormat="false" ht="31" hidden="false" customHeight="true" outlineLevel="0" collapsed="false">
      <c r="A4756" s="10" t="s">
        <v>9</v>
      </c>
      <c r="B4756" s="10" t="s">
        <v>9</v>
      </c>
      <c r="C4756" s="10" t="s">
        <v>9</v>
      </c>
      <c r="D4756" s="10" t="s">
        <v>9</v>
      </c>
      <c r="E4756" s="10" t="s">
        <v>9</v>
      </c>
      <c r="F4756" s="10" t="s">
        <v>9</v>
      </c>
      <c r="G4756" s="10" t="s">
        <v>9</v>
      </c>
      <c r="H4756" s="10" t="s">
        <v>9</v>
      </c>
      <c r="I4756" s="1"/>
    </row>
    <row r="4757" customFormat="false" ht="28" hidden="false" customHeight="true" outlineLevel="0" collapsed="false">
      <c r="A4757" s="11" t="s">
        <v>207</v>
      </c>
      <c r="B4757" s="11" t="s">
        <v>207</v>
      </c>
      <c r="C4757" s="11" t="s">
        <v>207</v>
      </c>
      <c r="D4757" s="11" t="s">
        <v>207</v>
      </c>
      <c r="E4757" s="11" t="s">
        <v>1615</v>
      </c>
      <c r="F4757" s="11" t="s">
        <v>1615</v>
      </c>
      <c r="G4757" s="11" t="s">
        <v>1615</v>
      </c>
      <c r="H4757" s="11"/>
      <c r="I4757" s="11"/>
    </row>
    <row r="4758" customFormat="false" ht="28" hidden="false" customHeight="true" outlineLevel="0" collapsed="false">
      <c r="A4758" s="11" t="s">
        <v>8</v>
      </c>
      <c r="B4758" s="11" t="s">
        <v>8</v>
      </c>
      <c r="C4758" s="11" t="s">
        <v>8</v>
      </c>
      <c r="D4758" s="11" t="s">
        <v>8</v>
      </c>
      <c r="E4758" s="11" t="s">
        <v>101</v>
      </c>
      <c r="F4758" s="11" t="s">
        <v>101</v>
      </c>
      <c r="G4758" s="11" t="s">
        <v>101</v>
      </c>
      <c r="H4758" s="11"/>
      <c r="I4758" s="11"/>
    </row>
    <row r="4759" customFormat="false" ht="28" hidden="false" customHeight="true" outlineLevel="0" collapsed="false">
      <c r="A4759" s="11" t="s">
        <v>209</v>
      </c>
      <c r="B4759" s="11" t="s">
        <v>209</v>
      </c>
      <c r="C4759" s="11" t="s">
        <v>209</v>
      </c>
      <c r="D4759" s="11" t="s">
        <v>209</v>
      </c>
      <c r="E4759" s="11" t="s">
        <v>1627</v>
      </c>
      <c r="F4759" s="11" t="s">
        <v>1627</v>
      </c>
      <c r="G4759" s="11" t="s">
        <v>1627</v>
      </c>
      <c r="H4759" s="11"/>
      <c r="I4759" s="11"/>
    </row>
    <row r="4760" customFormat="false" ht="28" hidden="false" customHeight="true" outlineLevel="0" collapsed="false">
      <c r="A4760" s="11" t="s">
        <v>211</v>
      </c>
      <c r="B4760" s="11" t="s">
        <v>211</v>
      </c>
      <c r="C4760" s="11" t="s">
        <v>211</v>
      </c>
      <c r="D4760" s="11" t="s">
        <v>211</v>
      </c>
      <c r="E4760" s="11" t="n">
        <v>65</v>
      </c>
      <c r="F4760" s="11" t="n">
        <v>65</v>
      </c>
      <c r="G4760" s="11" t="n">
        <v>65</v>
      </c>
      <c r="H4760" s="11"/>
      <c r="I4760" s="11"/>
    </row>
    <row r="4761" customFormat="false" ht="28" hidden="false" customHeight="true" outlineLevel="0" collapsed="false">
      <c r="A4761" s="11" t="s">
        <v>8</v>
      </c>
      <c r="B4761" s="11" t="s">
        <v>8</v>
      </c>
      <c r="C4761" s="11" t="s">
        <v>8</v>
      </c>
      <c r="D4761" s="11" t="s">
        <v>8</v>
      </c>
      <c r="E4761" s="11" t="s">
        <v>101</v>
      </c>
      <c r="F4761" s="11" t="s">
        <v>101</v>
      </c>
      <c r="G4761" s="11" t="s">
        <v>101</v>
      </c>
      <c r="H4761" s="11"/>
      <c r="I4761" s="11"/>
    </row>
    <row r="4762" customFormat="false" ht="28" hidden="false" customHeight="true" outlineLevel="0" collapsed="false">
      <c r="A4762" s="11" t="s">
        <v>1617</v>
      </c>
      <c r="B4762" s="11" t="s">
        <v>1617</v>
      </c>
      <c r="C4762" s="11" t="s">
        <v>1617</v>
      </c>
      <c r="D4762" s="11" t="s">
        <v>1617</v>
      </c>
      <c r="E4762" s="11" t="s">
        <v>1628</v>
      </c>
      <c r="F4762" s="11" t="s">
        <v>1628</v>
      </c>
      <c r="G4762" s="11" t="s">
        <v>1628</v>
      </c>
      <c r="H4762" s="11"/>
      <c r="I4762" s="11"/>
    </row>
    <row r="4763" customFormat="false" ht="28" hidden="false" customHeight="true" outlineLevel="0" collapsed="false">
      <c r="A4763" s="11" t="s">
        <v>1526</v>
      </c>
      <c r="B4763" s="11" t="s">
        <v>1526</v>
      </c>
      <c r="C4763" s="11" t="s">
        <v>1526</v>
      </c>
      <c r="D4763" s="11" t="s">
        <v>1526</v>
      </c>
      <c r="E4763" s="11" t="n">
        <v>161</v>
      </c>
      <c r="F4763" s="11" t="n">
        <v>161</v>
      </c>
      <c r="G4763" s="11" t="n">
        <v>161</v>
      </c>
      <c r="H4763" s="11"/>
      <c r="I4763" s="11"/>
    </row>
    <row r="4764" customFormat="false" ht="28" hidden="false" customHeight="true" outlineLevel="0" collapsed="false">
      <c r="A4764" s="11" t="s">
        <v>213</v>
      </c>
      <c r="B4764" s="11" t="s">
        <v>213</v>
      </c>
      <c r="C4764" s="11" t="s">
        <v>213</v>
      </c>
      <c r="D4764" s="11" t="s">
        <v>213</v>
      </c>
      <c r="E4764" s="11" t="n">
        <v>13.1</v>
      </c>
      <c r="F4764" s="11" t="n">
        <v>13.1</v>
      </c>
      <c r="G4764" s="11" t="n">
        <v>13.1</v>
      </c>
      <c r="H4764" s="11"/>
      <c r="I4764" s="11"/>
    </row>
    <row r="4765" customFormat="false" ht="28" hidden="false" customHeight="true" outlineLevel="0" collapsed="false">
      <c r="A4765" s="11" t="s">
        <v>214</v>
      </c>
      <c r="B4765" s="11" t="s">
        <v>214</v>
      </c>
      <c r="C4765" s="11" t="s">
        <v>214</v>
      </c>
      <c r="D4765" s="11" t="s">
        <v>214</v>
      </c>
      <c r="E4765" s="11" t="s">
        <v>1619</v>
      </c>
      <c r="F4765" s="11" t="s">
        <v>1619</v>
      </c>
      <c r="G4765" s="11" t="s">
        <v>1619</v>
      </c>
      <c r="H4765" s="11"/>
      <c r="I4765" s="11"/>
    </row>
    <row r="4766" customFormat="false" ht="28" hidden="false" customHeight="true" outlineLevel="0" collapsed="false">
      <c r="A4766" s="11" t="s">
        <v>216</v>
      </c>
      <c r="B4766" s="11" t="s">
        <v>216</v>
      </c>
      <c r="C4766" s="11" t="s">
        <v>216</v>
      </c>
      <c r="D4766" s="11" t="s">
        <v>216</v>
      </c>
      <c r="E4766" s="11" t="n">
        <v>1.3</v>
      </c>
      <c r="F4766" s="11" t="n">
        <v>1.3</v>
      </c>
      <c r="G4766" s="11" t="n">
        <v>1.3</v>
      </c>
      <c r="H4766" s="11"/>
      <c r="I4766" s="11"/>
    </row>
    <row r="4767" customFormat="false" ht="28" hidden="false" customHeight="true" outlineLevel="0" collapsed="false">
      <c r="A4767" s="11" t="s">
        <v>217</v>
      </c>
      <c r="B4767" s="11" t="s">
        <v>217</v>
      </c>
      <c r="C4767" s="11" t="s">
        <v>217</v>
      </c>
      <c r="D4767" s="11" t="s">
        <v>217</v>
      </c>
      <c r="E4767" s="11" t="s">
        <v>1620</v>
      </c>
      <c r="F4767" s="11" t="s">
        <v>1620</v>
      </c>
      <c r="G4767" s="11" t="s">
        <v>1620</v>
      </c>
      <c r="H4767" s="11"/>
      <c r="I4767" s="11"/>
    </row>
    <row r="4768" customFormat="false" ht="28" hidden="false" customHeight="true" outlineLevel="0" collapsed="false">
      <c r="A4768" s="11" t="s">
        <v>219</v>
      </c>
      <c r="B4768" s="11" t="s">
        <v>219</v>
      </c>
      <c r="C4768" s="11" t="s">
        <v>219</v>
      </c>
      <c r="D4768" s="11" t="s">
        <v>219</v>
      </c>
      <c r="E4768" s="11" t="s">
        <v>1529</v>
      </c>
      <c r="F4768" s="11" t="s">
        <v>1529</v>
      </c>
      <c r="G4768" s="11" t="s">
        <v>1529</v>
      </c>
      <c r="H4768" s="11"/>
      <c r="I4768" s="11"/>
    </row>
    <row r="4769" customFormat="false" ht="28" hidden="false" customHeight="true" outlineLevel="0" collapsed="false">
      <c r="A4769" s="11" t="s">
        <v>1530</v>
      </c>
      <c r="B4769" s="11" t="s">
        <v>1530</v>
      </c>
      <c r="C4769" s="11" t="s">
        <v>1530</v>
      </c>
      <c r="D4769" s="11" t="s">
        <v>1530</v>
      </c>
      <c r="E4769" s="11" t="n">
        <v>54</v>
      </c>
      <c r="F4769" s="11" t="n">
        <v>54</v>
      </c>
      <c r="G4769" s="11" t="n">
        <v>54</v>
      </c>
      <c r="H4769" s="11"/>
      <c r="I4769" s="11"/>
    </row>
    <row r="4770" customFormat="false" ht="28" hidden="false" customHeight="true" outlineLevel="0" collapsed="false">
      <c r="A4770" s="11" t="s">
        <v>221</v>
      </c>
      <c r="B4770" s="11" t="s">
        <v>221</v>
      </c>
      <c r="C4770" s="11" t="s">
        <v>221</v>
      </c>
      <c r="D4770" s="11" t="s">
        <v>221</v>
      </c>
      <c r="E4770" s="11" t="s">
        <v>1627</v>
      </c>
      <c r="F4770" s="11" t="s">
        <v>1627</v>
      </c>
      <c r="G4770" s="11" t="s">
        <v>1627</v>
      </c>
      <c r="H4770" s="11"/>
      <c r="I4770" s="11"/>
    </row>
    <row r="4771" customFormat="false" ht="28" hidden="false" customHeight="true" outlineLevel="0" collapsed="false">
      <c r="A4771" s="11" t="s">
        <v>222</v>
      </c>
      <c r="B4771" s="11" t="s">
        <v>222</v>
      </c>
      <c r="C4771" s="11" t="s">
        <v>222</v>
      </c>
      <c r="D4771" s="11" t="s">
        <v>222</v>
      </c>
      <c r="E4771" s="11" t="n">
        <v>65</v>
      </c>
      <c r="F4771" s="11" t="n">
        <v>65</v>
      </c>
      <c r="G4771" s="11" t="n">
        <v>65</v>
      </c>
      <c r="H4771" s="11"/>
      <c r="I4771" s="11"/>
    </row>
    <row r="4772" customFormat="false" ht="28" hidden="false" customHeight="true" outlineLevel="0" collapsed="false">
      <c r="A4772" s="11" t="s">
        <v>245</v>
      </c>
      <c r="B4772" s="11" t="s">
        <v>245</v>
      </c>
      <c r="C4772" s="11" t="s">
        <v>245</v>
      </c>
      <c r="D4772" s="11" t="s">
        <v>245</v>
      </c>
      <c r="E4772" s="11" t="s">
        <v>1531</v>
      </c>
      <c r="F4772" s="11" t="s">
        <v>1531</v>
      </c>
      <c r="G4772" s="11" t="s">
        <v>1531</v>
      </c>
      <c r="H4772" s="11"/>
      <c r="I4772" s="11"/>
    </row>
    <row r="4773" customFormat="false" ht="28" hidden="false" customHeight="true" outlineLevel="0" collapsed="false">
      <c r="A4773" s="11" t="s">
        <v>1532</v>
      </c>
      <c r="B4773" s="11" t="s">
        <v>1532</v>
      </c>
      <c r="C4773" s="11" t="s">
        <v>1532</v>
      </c>
      <c r="D4773" s="11" t="s">
        <v>1532</v>
      </c>
      <c r="E4773" s="11" t="s">
        <v>1533</v>
      </c>
      <c r="F4773" s="11" t="s">
        <v>1533</v>
      </c>
      <c r="G4773" s="11" t="s">
        <v>1533</v>
      </c>
      <c r="H4773" s="11"/>
      <c r="I4773" s="11"/>
    </row>
    <row r="4774" customFormat="false" ht="28" hidden="false" customHeight="true" outlineLevel="0" collapsed="false">
      <c r="A4774" s="11" t="s">
        <v>1534</v>
      </c>
      <c r="B4774" s="11" t="s">
        <v>1534</v>
      </c>
      <c r="C4774" s="11" t="s">
        <v>1534</v>
      </c>
      <c r="D4774" s="11" t="s">
        <v>1534</v>
      </c>
      <c r="E4774" s="11" t="s">
        <v>1535</v>
      </c>
      <c r="F4774" s="11" t="s">
        <v>1535</v>
      </c>
      <c r="G4774" s="11" t="s">
        <v>1535</v>
      </c>
      <c r="H4774" s="11"/>
      <c r="I4774" s="11"/>
    </row>
    <row r="4775" customFormat="false" ht="28" hidden="false" customHeight="true" outlineLevel="0" collapsed="false">
      <c r="A4775" s="11" t="s">
        <v>1407</v>
      </c>
      <c r="B4775" s="11" t="s">
        <v>1407</v>
      </c>
      <c r="C4775" s="11" t="s">
        <v>1407</v>
      </c>
      <c r="D4775" s="11" t="s">
        <v>1407</v>
      </c>
      <c r="E4775" s="11" t="s">
        <v>1629</v>
      </c>
      <c r="F4775" s="11" t="s">
        <v>1629</v>
      </c>
      <c r="G4775" s="11" t="s">
        <v>1629</v>
      </c>
      <c r="H4775" s="11"/>
      <c r="I4775" s="11"/>
    </row>
    <row r="4776" customFormat="false" ht="28" hidden="false" customHeight="true" outlineLevel="0" collapsed="false">
      <c r="A4776" s="11" t="s">
        <v>249</v>
      </c>
      <c r="B4776" s="11" t="s">
        <v>249</v>
      </c>
      <c r="C4776" s="11" t="s">
        <v>249</v>
      </c>
      <c r="D4776" s="11" t="s">
        <v>249</v>
      </c>
      <c r="E4776" s="11" t="n">
        <v>72</v>
      </c>
      <c r="F4776" s="11" t="n">
        <v>72</v>
      </c>
      <c r="G4776" s="11" t="n">
        <v>72</v>
      </c>
      <c r="H4776" s="11"/>
      <c r="I4776" s="11"/>
    </row>
    <row r="4777" customFormat="false" ht="27" hidden="false" customHeight="true" outlineLevel="0" collapsed="false">
      <c r="A4777" s="1"/>
      <c r="B4777" s="1"/>
      <c r="C4777" s="1"/>
      <c r="D4777" s="1"/>
      <c r="E4777" s="1"/>
      <c r="F4777" s="1"/>
      <c r="G4777" s="1"/>
      <c r="H4777" s="1"/>
      <c r="I4777" s="1"/>
    </row>
    <row r="4778" customFormat="false" ht="31" hidden="false" customHeight="true" outlineLevel="0" collapsed="false">
      <c r="A4778" s="10" t="s">
        <v>250</v>
      </c>
      <c r="B4778" s="10" t="s">
        <v>250</v>
      </c>
      <c r="C4778" s="10" t="s">
        <v>250</v>
      </c>
      <c r="D4778" s="10" t="s">
        <v>250</v>
      </c>
      <c r="E4778" s="10" t="s">
        <v>250</v>
      </c>
      <c r="F4778" s="10" t="s">
        <v>250</v>
      </c>
      <c r="G4778" s="10" t="s">
        <v>250</v>
      </c>
      <c r="H4778" s="10" t="s">
        <v>250</v>
      </c>
      <c r="I4778" s="3" t="str">
        <f aca="false">HYPERLINK("#'Главная'!A77","На главную")</f>
        <v>На главную</v>
      </c>
    </row>
    <row r="4779" customFormat="false" ht="34" hidden="false" customHeight="true" outlineLevel="0" collapsed="false">
      <c r="A4779" s="12" t="s">
        <v>251</v>
      </c>
      <c r="B4779" s="12" t="s">
        <v>251</v>
      </c>
      <c r="C4779" s="12" t="s">
        <v>251</v>
      </c>
      <c r="D4779" s="12" t="s">
        <v>252</v>
      </c>
      <c r="E4779" s="12" t="s">
        <v>252</v>
      </c>
      <c r="F4779" s="12" t="s">
        <v>252</v>
      </c>
      <c r="G4779" s="12" t="s">
        <v>253</v>
      </c>
      <c r="H4779" s="12" t="s">
        <v>254</v>
      </c>
      <c r="I4779" s="12" t="s">
        <v>254</v>
      </c>
    </row>
    <row r="4780" customFormat="false" ht="53" hidden="false" customHeight="true" outlineLevel="0" collapsed="false">
      <c r="A4780" s="1" t="s">
        <v>1537</v>
      </c>
      <c r="B4780" s="1" t="s">
        <v>1537</v>
      </c>
      <c r="C4780" s="1" t="s">
        <v>1537</v>
      </c>
      <c r="D4780" s="1" t="s">
        <v>258</v>
      </c>
      <c r="E4780" s="1" t="s">
        <v>258</v>
      </c>
      <c r="F4780" s="1" t="s">
        <v>258</v>
      </c>
      <c r="G4780" s="1" t="n">
        <v>7.5</v>
      </c>
      <c r="H4780" s="1" t="s">
        <v>1522</v>
      </c>
      <c r="I4780" s="1" t="s">
        <v>1522</v>
      </c>
    </row>
    <row r="4781" customFormat="false" ht="53" hidden="false" customHeight="true" outlineLevel="0" collapsed="false">
      <c r="A4781" s="1" t="s">
        <v>1537</v>
      </c>
      <c r="B4781" s="1" t="s">
        <v>1537</v>
      </c>
      <c r="C4781" s="1" t="s">
        <v>1537</v>
      </c>
      <c r="D4781" s="1" t="s">
        <v>256</v>
      </c>
      <c r="E4781" s="1" t="s">
        <v>256</v>
      </c>
      <c r="F4781" s="1" t="s">
        <v>256</v>
      </c>
      <c r="G4781" s="1" t="n">
        <v>1.71</v>
      </c>
      <c r="H4781" s="1" t="s">
        <v>1522</v>
      </c>
      <c r="I4781" s="1" t="s">
        <v>1522</v>
      </c>
    </row>
    <row r="4782" customFormat="false" ht="53" hidden="false" customHeight="true" outlineLevel="0" collapsed="false">
      <c r="A4782" s="1" t="s">
        <v>1537</v>
      </c>
      <c r="B4782" s="1" t="s">
        <v>1537</v>
      </c>
      <c r="C4782" s="1" t="s">
        <v>1537</v>
      </c>
      <c r="D4782" s="1" t="s">
        <v>260</v>
      </c>
      <c r="E4782" s="1" t="s">
        <v>260</v>
      </c>
      <c r="F4782" s="1" t="s">
        <v>260</v>
      </c>
      <c r="G4782" s="1" t="n">
        <v>4.38</v>
      </c>
      <c r="H4782" s="1" t="s">
        <v>1522</v>
      </c>
      <c r="I4782" s="1" t="s">
        <v>1522</v>
      </c>
    </row>
    <row r="4783" customFormat="false" ht="27" hidden="false" customHeight="true" outlineLevel="0" collapsed="false">
      <c r="A4783" s="1"/>
      <c r="B4783" s="1"/>
      <c r="C4783" s="1"/>
      <c r="D4783" s="1"/>
      <c r="E4783" s="1"/>
      <c r="F4783" s="1"/>
      <c r="G4783" s="1"/>
      <c r="H4783" s="1"/>
      <c r="I4783" s="1"/>
    </row>
    <row r="4784" customFormat="false" ht="31" hidden="false" customHeight="true" outlineLevel="0" collapsed="false">
      <c r="A4784" s="10" t="s">
        <v>304</v>
      </c>
      <c r="B4784" s="10" t="s">
        <v>304</v>
      </c>
      <c r="C4784" s="10" t="s">
        <v>304</v>
      </c>
      <c r="D4784" s="10" t="s">
        <v>304</v>
      </c>
      <c r="E4784" s="10" t="s">
        <v>304</v>
      </c>
      <c r="F4784" s="10" t="s">
        <v>304</v>
      </c>
      <c r="G4784" s="10" t="s">
        <v>304</v>
      </c>
      <c r="H4784" s="10" t="s">
        <v>304</v>
      </c>
      <c r="I4784" s="1"/>
    </row>
    <row r="4785" customFormat="false" ht="28" hidden="false" customHeight="true" outlineLevel="0" collapsed="false">
      <c r="A4785" s="4" t="s">
        <v>305</v>
      </c>
      <c r="B4785" s="4" t="s">
        <v>305</v>
      </c>
      <c r="C4785" s="4" t="s">
        <v>305</v>
      </c>
      <c r="D4785" s="4" t="s">
        <v>305</v>
      </c>
      <c r="E4785" s="4" t="s">
        <v>305</v>
      </c>
      <c r="F4785" s="4" t="s">
        <v>305</v>
      </c>
      <c r="G4785" s="4" t="s">
        <v>305</v>
      </c>
      <c r="H4785" s="4" t="s">
        <v>305</v>
      </c>
      <c r="I4785" s="4" t="s">
        <v>305</v>
      </c>
    </row>
    <row r="4786" customFormat="false" ht="27" hidden="false" customHeight="true" outlineLevel="0" collapsed="false">
      <c r="A4786" s="1"/>
      <c r="B4786" s="1"/>
      <c r="C4786" s="1"/>
      <c r="D4786" s="1"/>
      <c r="E4786" s="1"/>
      <c r="F4786" s="1"/>
      <c r="G4786" s="1"/>
      <c r="H4786" s="1"/>
      <c r="I4786" s="1"/>
    </row>
    <row r="4787" customFormat="false" ht="27" hidden="false" customHeight="true" outlineLevel="0" collapsed="false">
      <c r="A4787" s="1"/>
      <c r="B4787" s="1"/>
      <c r="C4787" s="1"/>
      <c r="D4787" s="1"/>
      <c r="E4787" s="1"/>
      <c r="F4787" s="1"/>
      <c r="G4787" s="1"/>
      <c r="H4787" s="1"/>
      <c r="I4787" s="1"/>
    </row>
    <row r="4788" customFormat="false" ht="27" hidden="false" customHeight="true" outlineLevel="0" collapsed="false">
      <c r="A4788" s="1"/>
      <c r="B4788" s="1"/>
      <c r="C4788" s="1"/>
      <c r="D4788" s="1"/>
      <c r="E4788" s="1"/>
      <c r="F4788" s="1"/>
      <c r="G4788" s="1"/>
      <c r="H4788" s="1"/>
      <c r="I4788" s="1"/>
    </row>
    <row r="4789" customFormat="false" ht="35" hidden="false" customHeight="true" outlineLevel="0" collapsed="false">
      <c r="A4789" s="2" t="s">
        <v>1630</v>
      </c>
      <c r="B4789" s="2" t="s">
        <v>1630</v>
      </c>
      <c r="C4789" s="2" t="s">
        <v>1630</v>
      </c>
      <c r="D4789" s="2" t="s">
        <v>1630</v>
      </c>
      <c r="E4789" s="2" t="s">
        <v>1630</v>
      </c>
      <c r="F4789" s="2" t="s">
        <v>1630</v>
      </c>
      <c r="G4789" s="2" t="s">
        <v>1630</v>
      </c>
      <c r="H4789" s="2" t="s">
        <v>1630</v>
      </c>
      <c r="I4789" s="3" t="str">
        <f aca="false">HYPERLINK("#'Главная'!A78","На главную")</f>
        <v>На главную</v>
      </c>
    </row>
    <row r="4790" customFormat="false" ht="28" hidden="false" customHeight="true" outlineLevel="0" collapsed="false">
      <c r="A4790" s="4" t="s">
        <v>1522</v>
      </c>
      <c r="B4790" s="4" t="s">
        <v>1522</v>
      </c>
      <c r="C4790" s="4" t="s">
        <v>1522</v>
      </c>
      <c r="D4790" s="4" t="s">
        <v>1522</v>
      </c>
      <c r="E4790" s="4" t="s">
        <v>1522</v>
      </c>
      <c r="F4790" s="4" t="s">
        <v>1522</v>
      </c>
      <c r="G4790" s="4" t="s">
        <v>1522</v>
      </c>
      <c r="H4790" s="4" t="s">
        <v>1522</v>
      </c>
      <c r="I4790" s="4" t="s">
        <v>1522</v>
      </c>
    </row>
    <row r="4791" customFormat="false" ht="27" hidden="false" customHeight="true" outlineLevel="0" collapsed="false">
      <c r="A4791" s="3" t="str">
        <f aca="false">HYPERLINK("#'Главная'!A78","Список моделей")</f>
        <v>Список моделей</v>
      </c>
      <c r="B4791" s="1"/>
      <c r="C4791" s="3" t="str">
        <f aca="false">HYPERLINK("#'Данные моделей'!A4792","Характеристики")</f>
        <v>Характеристики</v>
      </c>
      <c r="D4791" s="1"/>
      <c r="E4791" s="1"/>
      <c r="F4791" s="3" t="str">
        <f aca="false">HYPERLINK("#'Данные моделей'!A4814","Рабочие точки")</f>
        <v>Рабочие точки</v>
      </c>
      <c r="G4791" s="1"/>
      <c r="H4791" s="3" t="str">
        <f aca="false">HYPERLINK("#'Данные моделей'!A4820","Карты")</f>
        <v>Карты</v>
      </c>
      <c r="I4791" s="1"/>
    </row>
    <row r="4792" customFormat="false" ht="31" hidden="false" customHeight="true" outlineLevel="0" collapsed="false">
      <c r="A4792" s="10" t="s">
        <v>9</v>
      </c>
      <c r="B4792" s="10" t="s">
        <v>9</v>
      </c>
      <c r="C4792" s="10" t="s">
        <v>9</v>
      </c>
      <c r="D4792" s="10" t="s">
        <v>9</v>
      </c>
      <c r="E4792" s="10" t="s">
        <v>9</v>
      </c>
      <c r="F4792" s="10" t="s">
        <v>9</v>
      </c>
      <c r="G4792" s="10" t="s">
        <v>9</v>
      </c>
      <c r="H4792" s="10" t="s">
        <v>9</v>
      </c>
      <c r="I4792" s="1"/>
    </row>
    <row r="4793" customFormat="false" ht="28" hidden="false" customHeight="true" outlineLevel="0" collapsed="false">
      <c r="A4793" s="11" t="s">
        <v>207</v>
      </c>
      <c r="B4793" s="11" t="s">
        <v>207</v>
      </c>
      <c r="C4793" s="11" t="s">
        <v>207</v>
      </c>
      <c r="D4793" s="11" t="s">
        <v>207</v>
      </c>
      <c r="E4793" s="11" t="s">
        <v>1615</v>
      </c>
      <c r="F4793" s="11" t="s">
        <v>1615</v>
      </c>
      <c r="G4793" s="11" t="s">
        <v>1615</v>
      </c>
      <c r="H4793" s="11"/>
      <c r="I4793" s="11"/>
    </row>
    <row r="4794" customFormat="false" ht="28" hidden="false" customHeight="true" outlineLevel="0" collapsed="false">
      <c r="A4794" s="11" t="s">
        <v>8</v>
      </c>
      <c r="B4794" s="11" t="s">
        <v>8</v>
      </c>
      <c r="C4794" s="11" t="s">
        <v>8</v>
      </c>
      <c r="D4794" s="11" t="s">
        <v>8</v>
      </c>
      <c r="E4794" s="11" t="s">
        <v>101</v>
      </c>
      <c r="F4794" s="11" t="s">
        <v>101</v>
      </c>
      <c r="G4794" s="11" t="s">
        <v>101</v>
      </c>
      <c r="H4794" s="11"/>
      <c r="I4794" s="11"/>
    </row>
    <row r="4795" customFormat="false" ht="28" hidden="false" customHeight="true" outlineLevel="0" collapsed="false">
      <c r="A4795" s="11" t="s">
        <v>209</v>
      </c>
      <c r="B4795" s="11" t="s">
        <v>209</v>
      </c>
      <c r="C4795" s="11" t="s">
        <v>209</v>
      </c>
      <c r="D4795" s="11" t="s">
        <v>209</v>
      </c>
      <c r="E4795" s="11" t="s">
        <v>1567</v>
      </c>
      <c r="F4795" s="11" t="s">
        <v>1567</v>
      </c>
      <c r="G4795" s="11" t="s">
        <v>1567</v>
      </c>
      <c r="H4795" s="11"/>
      <c r="I4795" s="11"/>
    </row>
    <row r="4796" customFormat="false" ht="28" hidden="false" customHeight="true" outlineLevel="0" collapsed="false">
      <c r="A4796" s="11" t="s">
        <v>211</v>
      </c>
      <c r="B4796" s="11" t="s">
        <v>211</v>
      </c>
      <c r="C4796" s="11" t="s">
        <v>211</v>
      </c>
      <c r="D4796" s="11" t="s">
        <v>211</v>
      </c>
      <c r="E4796" s="11" t="n">
        <v>80</v>
      </c>
      <c r="F4796" s="11" t="n">
        <v>80</v>
      </c>
      <c r="G4796" s="11" t="n">
        <v>80</v>
      </c>
      <c r="H4796" s="11"/>
      <c r="I4796" s="11"/>
    </row>
    <row r="4797" customFormat="false" ht="28" hidden="false" customHeight="true" outlineLevel="0" collapsed="false">
      <c r="A4797" s="11" t="s">
        <v>8</v>
      </c>
      <c r="B4797" s="11" t="s">
        <v>8</v>
      </c>
      <c r="C4797" s="11" t="s">
        <v>8</v>
      </c>
      <c r="D4797" s="11" t="s">
        <v>8</v>
      </c>
      <c r="E4797" s="11" t="s">
        <v>101</v>
      </c>
      <c r="F4797" s="11" t="s">
        <v>101</v>
      </c>
      <c r="G4797" s="11" t="s">
        <v>101</v>
      </c>
      <c r="H4797" s="11"/>
      <c r="I4797" s="11"/>
    </row>
    <row r="4798" customFormat="false" ht="28" hidden="false" customHeight="true" outlineLevel="0" collapsed="false">
      <c r="A4798" s="11" t="s">
        <v>1617</v>
      </c>
      <c r="B4798" s="11" t="s">
        <v>1617</v>
      </c>
      <c r="C4798" s="11" t="s">
        <v>1617</v>
      </c>
      <c r="D4798" s="11" t="s">
        <v>1617</v>
      </c>
      <c r="E4798" s="11" t="s">
        <v>1628</v>
      </c>
      <c r="F4798" s="11" t="s">
        <v>1628</v>
      </c>
      <c r="G4798" s="11" t="s">
        <v>1628</v>
      </c>
      <c r="H4798" s="11"/>
      <c r="I4798" s="11"/>
    </row>
    <row r="4799" customFormat="false" ht="28" hidden="false" customHeight="true" outlineLevel="0" collapsed="false">
      <c r="A4799" s="11" t="s">
        <v>1526</v>
      </c>
      <c r="B4799" s="11" t="s">
        <v>1526</v>
      </c>
      <c r="C4799" s="11" t="s">
        <v>1526</v>
      </c>
      <c r="D4799" s="11" t="s">
        <v>1526</v>
      </c>
      <c r="E4799" s="11" t="n">
        <v>215</v>
      </c>
      <c r="F4799" s="11" t="n">
        <v>215</v>
      </c>
      <c r="G4799" s="11" t="n">
        <v>215</v>
      </c>
      <c r="H4799" s="11"/>
      <c r="I4799" s="11"/>
    </row>
    <row r="4800" customFormat="false" ht="28" hidden="false" customHeight="true" outlineLevel="0" collapsed="false">
      <c r="A4800" s="11" t="s">
        <v>213</v>
      </c>
      <c r="B4800" s="11" t="s">
        <v>213</v>
      </c>
      <c r="C4800" s="11" t="s">
        <v>213</v>
      </c>
      <c r="D4800" s="11" t="s">
        <v>213</v>
      </c>
      <c r="E4800" s="11" t="n">
        <v>17</v>
      </c>
      <c r="F4800" s="11" t="n">
        <v>17</v>
      </c>
      <c r="G4800" s="11" t="n">
        <v>17</v>
      </c>
      <c r="H4800" s="11"/>
      <c r="I4800" s="11"/>
    </row>
    <row r="4801" customFormat="false" ht="28" hidden="false" customHeight="true" outlineLevel="0" collapsed="false">
      <c r="A4801" s="11" t="s">
        <v>214</v>
      </c>
      <c r="B4801" s="11" t="s">
        <v>214</v>
      </c>
      <c r="C4801" s="11" t="s">
        <v>214</v>
      </c>
      <c r="D4801" s="11" t="s">
        <v>214</v>
      </c>
      <c r="E4801" s="11" t="s">
        <v>1619</v>
      </c>
      <c r="F4801" s="11" t="s">
        <v>1619</v>
      </c>
      <c r="G4801" s="11" t="s">
        <v>1619</v>
      </c>
      <c r="H4801" s="11"/>
      <c r="I4801" s="11"/>
    </row>
    <row r="4802" customFormat="false" ht="28" hidden="false" customHeight="true" outlineLevel="0" collapsed="false">
      <c r="A4802" s="11" t="s">
        <v>216</v>
      </c>
      <c r="B4802" s="11" t="s">
        <v>216</v>
      </c>
      <c r="C4802" s="11" t="s">
        <v>216</v>
      </c>
      <c r="D4802" s="11" t="s">
        <v>216</v>
      </c>
      <c r="E4802" s="11" t="n">
        <v>1.72</v>
      </c>
      <c r="F4802" s="11" t="n">
        <v>1.72</v>
      </c>
      <c r="G4802" s="11" t="n">
        <v>1.72</v>
      </c>
      <c r="H4802" s="11"/>
      <c r="I4802" s="11"/>
    </row>
    <row r="4803" customFormat="false" ht="28" hidden="false" customHeight="true" outlineLevel="0" collapsed="false">
      <c r="A4803" s="11" t="s">
        <v>217</v>
      </c>
      <c r="B4803" s="11" t="s">
        <v>217</v>
      </c>
      <c r="C4803" s="11" t="s">
        <v>217</v>
      </c>
      <c r="D4803" s="11" t="s">
        <v>217</v>
      </c>
      <c r="E4803" s="11" t="s">
        <v>1620</v>
      </c>
      <c r="F4803" s="11" t="s">
        <v>1620</v>
      </c>
      <c r="G4803" s="11" t="s">
        <v>1620</v>
      </c>
      <c r="H4803" s="11"/>
      <c r="I4803" s="11"/>
    </row>
    <row r="4804" customFormat="false" ht="28" hidden="false" customHeight="true" outlineLevel="0" collapsed="false">
      <c r="A4804" s="11" t="s">
        <v>219</v>
      </c>
      <c r="B4804" s="11" t="s">
        <v>219</v>
      </c>
      <c r="C4804" s="11" t="s">
        <v>219</v>
      </c>
      <c r="D4804" s="11" t="s">
        <v>219</v>
      </c>
      <c r="E4804" s="11" t="s">
        <v>1529</v>
      </c>
      <c r="F4804" s="11" t="s">
        <v>1529</v>
      </c>
      <c r="G4804" s="11" t="s">
        <v>1529</v>
      </c>
      <c r="H4804" s="11"/>
      <c r="I4804" s="11"/>
    </row>
    <row r="4805" customFormat="false" ht="28" hidden="false" customHeight="true" outlineLevel="0" collapsed="false">
      <c r="A4805" s="11" t="s">
        <v>1530</v>
      </c>
      <c r="B4805" s="11" t="s">
        <v>1530</v>
      </c>
      <c r="C4805" s="11" t="s">
        <v>1530</v>
      </c>
      <c r="D4805" s="11" t="s">
        <v>1530</v>
      </c>
      <c r="E4805" s="11" t="n">
        <v>56</v>
      </c>
      <c r="F4805" s="11" t="n">
        <v>56</v>
      </c>
      <c r="G4805" s="11" t="n">
        <v>56</v>
      </c>
      <c r="H4805" s="11"/>
      <c r="I4805" s="11"/>
    </row>
    <row r="4806" customFormat="false" ht="28" hidden="false" customHeight="true" outlineLevel="0" collapsed="false">
      <c r="A4806" s="11" t="s">
        <v>221</v>
      </c>
      <c r="B4806" s="11" t="s">
        <v>221</v>
      </c>
      <c r="C4806" s="11" t="s">
        <v>221</v>
      </c>
      <c r="D4806" s="11" t="s">
        <v>221</v>
      </c>
      <c r="E4806" s="11" t="s">
        <v>1567</v>
      </c>
      <c r="F4806" s="11" t="s">
        <v>1567</v>
      </c>
      <c r="G4806" s="11" t="s">
        <v>1567</v>
      </c>
      <c r="H4806" s="11"/>
      <c r="I4806" s="11"/>
    </row>
    <row r="4807" customFormat="false" ht="28" hidden="false" customHeight="true" outlineLevel="0" collapsed="false">
      <c r="A4807" s="11" t="s">
        <v>222</v>
      </c>
      <c r="B4807" s="11" t="s">
        <v>222</v>
      </c>
      <c r="C4807" s="11" t="s">
        <v>222</v>
      </c>
      <c r="D4807" s="11" t="s">
        <v>222</v>
      </c>
      <c r="E4807" s="11" t="n">
        <v>80</v>
      </c>
      <c r="F4807" s="11" t="n">
        <v>80</v>
      </c>
      <c r="G4807" s="11" t="n">
        <v>80</v>
      </c>
      <c r="H4807" s="11"/>
      <c r="I4807" s="11"/>
    </row>
    <row r="4808" customFormat="false" ht="28" hidden="false" customHeight="true" outlineLevel="0" collapsed="false">
      <c r="A4808" s="11" t="s">
        <v>245</v>
      </c>
      <c r="B4808" s="11" t="s">
        <v>245</v>
      </c>
      <c r="C4808" s="11" t="s">
        <v>245</v>
      </c>
      <c r="D4808" s="11" t="s">
        <v>245</v>
      </c>
      <c r="E4808" s="11" t="s">
        <v>1531</v>
      </c>
      <c r="F4808" s="11" t="s">
        <v>1531</v>
      </c>
      <c r="G4808" s="11" t="s">
        <v>1531</v>
      </c>
      <c r="H4808" s="11"/>
      <c r="I4808" s="11"/>
    </row>
    <row r="4809" customFormat="false" ht="28" hidden="false" customHeight="true" outlineLevel="0" collapsed="false">
      <c r="A4809" s="11" t="s">
        <v>1532</v>
      </c>
      <c r="B4809" s="11" t="s">
        <v>1532</v>
      </c>
      <c r="C4809" s="11" t="s">
        <v>1532</v>
      </c>
      <c r="D4809" s="11" t="s">
        <v>1532</v>
      </c>
      <c r="E4809" s="11" t="s">
        <v>1533</v>
      </c>
      <c r="F4809" s="11" t="s">
        <v>1533</v>
      </c>
      <c r="G4809" s="11" t="s">
        <v>1533</v>
      </c>
      <c r="H4809" s="11"/>
      <c r="I4809" s="11"/>
    </row>
    <row r="4810" customFormat="false" ht="28" hidden="false" customHeight="true" outlineLevel="0" collapsed="false">
      <c r="A4810" s="11" t="s">
        <v>1534</v>
      </c>
      <c r="B4810" s="11" t="s">
        <v>1534</v>
      </c>
      <c r="C4810" s="11" t="s">
        <v>1534</v>
      </c>
      <c r="D4810" s="11" t="s">
        <v>1534</v>
      </c>
      <c r="E4810" s="11" t="s">
        <v>1535</v>
      </c>
      <c r="F4810" s="11" t="s">
        <v>1535</v>
      </c>
      <c r="G4810" s="11" t="s">
        <v>1535</v>
      </c>
      <c r="H4810" s="11"/>
      <c r="I4810" s="11"/>
    </row>
    <row r="4811" customFormat="false" ht="28" hidden="false" customHeight="true" outlineLevel="0" collapsed="false">
      <c r="A4811" s="11" t="s">
        <v>1407</v>
      </c>
      <c r="B4811" s="11" t="s">
        <v>1407</v>
      </c>
      <c r="C4811" s="11" t="s">
        <v>1407</v>
      </c>
      <c r="D4811" s="11" t="s">
        <v>1407</v>
      </c>
      <c r="E4811" s="11" t="s">
        <v>1571</v>
      </c>
      <c r="F4811" s="11" t="s">
        <v>1571</v>
      </c>
      <c r="G4811" s="11" t="s">
        <v>1571</v>
      </c>
      <c r="H4811" s="11"/>
      <c r="I4811" s="11"/>
    </row>
    <row r="4812" customFormat="false" ht="28" hidden="false" customHeight="true" outlineLevel="0" collapsed="false">
      <c r="A4812" s="11" t="s">
        <v>249</v>
      </c>
      <c r="B4812" s="11" t="s">
        <v>249</v>
      </c>
      <c r="C4812" s="11" t="s">
        <v>249</v>
      </c>
      <c r="D4812" s="11" t="s">
        <v>249</v>
      </c>
      <c r="E4812" s="11" t="n">
        <v>100</v>
      </c>
      <c r="F4812" s="11" t="n">
        <v>100</v>
      </c>
      <c r="G4812" s="11" t="n">
        <v>100</v>
      </c>
      <c r="H4812" s="11"/>
      <c r="I4812" s="11"/>
    </row>
    <row r="4813" customFormat="false" ht="27" hidden="false" customHeight="true" outlineLevel="0" collapsed="false">
      <c r="A4813" s="1"/>
      <c r="B4813" s="1"/>
      <c r="C4813" s="1"/>
      <c r="D4813" s="1"/>
      <c r="E4813" s="1"/>
      <c r="F4813" s="1"/>
      <c r="G4813" s="1"/>
      <c r="H4813" s="1"/>
      <c r="I4813" s="1"/>
    </row>
    <row r="4814" customFormat="false" ht="31" hidden="false" customHeight="true" outlineLevel="0" collapsed="false">
      <c r="A4814" s="10" t="s">
        <v>250</v>
      </c>
      <c r="B4814" s="10" t="s">
        <v>250</v>
      </c>
      <c r="C4814" s="10" t="s">
        <v>250</v>
      </c>
      <c r="D4814" s="10" t="s">
        <v>250</v>
      </c>
      <c r="E4814" s="10" t="s">
        <v>250</v>
      </c>
      <c r="F4814" s="10" t="s">
        <v>250</v>
      </c>
      <c r="G4814" s="10" t="s">
        <v>250</v>
      </c>
      <c r="H4814" s="10" t="s">
        <v>250</v>
      </c>
      <c r="I4814" s="3" t="str">
        <f aca="false">HYPERLINK("#'Главная'!A78","На главную")</f>
        <v>На главную</v>
      </c>
    </row>
    <row r="4815" customFormat="false" ht="34" hidden="false" customHeight="true" outlineLevel="0" collapsed="false">
      <c r="A4815" s="12" t="s">
        <v>251</v>
      </c>
      <c r="B4815" s="12" t="s">
        <v>251</v>
      </c>
      <c r="C4815" s="12" t="s">
        <v>251</v>
      </c>
      <c r="D4815" s="12" t="s">
        <v>252</v>
      </c>
      <c r="E4815" s="12" t="s">
        <v>252</v>
      </c>
      <c r="F4815" s="12" t="s">
        <v>252</v>
      </c>
      <c r="G4815" s="12" t="s">
        <v>253</v>
      </c>
      <c r="H4815" s="12" t="s">
        <v>254</v>
      </c>
      <c r="I4815" s="12" t="s">
        <v>254</v>
      </c>
    </row>
    <row r="4816" customFormat="false" ht="53" hidden="false" customHeight="true" outlineLevel="0" collapsed="false">
      <c r="A4816" s="1" t="s">
        <v>1537</v>
      </c>
      <c r="B4816" s="1" t="s">
        <v>1537</v>
      </c>
      <c r="C4816" s="1" t="s">
        <v>1537</v>
      </c>
      <c r="D4816" s="1" t="s">
        <v>258</v>
      </c>
      <c r="E4816" s="1" t="s">
        <v>258</v>
      </c>
      <c r="F4816" s="1" t="s">
        <v>258</v>
      </c>
      <c r="G4816" s="1" t="n">
        <v>10</v>
      </c>
      <c r="H4816" s="1" t="s">
        <v>1522</v>
      </c>
      <c r="I4816" s="1" t="s">
        <v>1522</v>
      </c>
    </row>
    <row r="4817" customFormat="false" ht="53" hidden="false" customHeight="true" outlineLevel="0" collapsed="false">
      <c r="A4817" s="1" t="s">
        <v>1537</v>
      </c>
      <c r="B4817" s="1" t="s">
        <v>1537</v>
      </c>
      <c r="C4817" s="1" t="s">
        <v>1537</v>
      </c>
      <c r="D4817" s="1" t="s">
        <v>256</v>
      </c>
      <c r="E4817" s="1" t="s">
        <v>256</v>
      </c>
      <c r="F4817" s="1" t="s">
        <v>256</v>
      </c>
      <c r="G4817" s="1" t="n">
        <v>2.4</v>
      </c>
      <c r="H4817" s="1" t="s">
        <v>1522</v>
      </c>
      <c r="I4817" s="1" t="s">
        <v>1522</v>
      </c>
    </row>
    <row r="4818" customFormat="false" ht="53" hidden="false" customHeight="true" outlineLevel="0" collapsed="false">
      <c r="A4818" s="1" t="s">
        <v>1537</v>
      </c>
      <c r="B4818" s="1" t="s">
        <v>1537</v>
      </c>
      <c r="C4818" s="1" t="s">
        <v>1537</v>
      </c>
      <c r="D4818" s="1" t="s">
        <v>260</v>
      </c>
      <c r="E4818" s="1" t="s">
        <v>260</v>
      </c>
      <c r="F4818" s="1" t="s">
        <v>260</v>
      </c>
      <c r="G4818" s="1" t="n">
        <v>4.17</v>
      </c>
      <c r="H4818" s="1" t="s">
        <v>1522</v>
      </c>
      <c r="I4818" s="1" t="s">
        <v>1522</v>
      </c>
    </row>
    <row r="4819" customFormat="false" ht="27" hidden="false" customHeight="true" outlineLevel="0" collapsed="false">
      <c r="A4819" s="1"/>
      <c r="B4819" s="1"/>
      <c r="C4819" s="1"/>
      <c r="D4819" s="1"/>
      <c r="E4819" s="1"/>
      <c r="F4819" s="1"/>
      <c r="G4819" s="1"/>
      <c r="H4819" s="1"/>
      <c r="I4819" s="1"/>
    </row>
    <row r="4820" customFormat="false" ht="31" hidden="false" customHeight="true" outlineLevel="0" collapsed="false">
      <c r="A4820" s="10" t="s">
        <v>304</v>
      </c>
      <c r="B4820" s="10" t="s">
        <v>304</v>
      </c>
      <c r="C4820" s="10" t="s">
        <v>304</v>
      </c>
      <c r="D4820" s="10" t="s">
        <v>304</v>
      </c>
      <c r="E4820" s="10" t="s">
        <v>304</v>
      </c>
      <c r="F4820" s="10" t="s">
        <v>304</v>
      </c>
      <c r="G4820" s="10" t="s">
        <v>304</v>
      </c>
      <c r="H4820" s="10" t="s">
        <v>304</v>
      </c>
      <c r="I4820" s="1"/>
    </row>
    <row r="4821" customFormat="false" ht="28" hidden="false" customHeight="true" outlineLevel="0" collapsed="false">
      <c r="A4821" s="4" t="s">
        <v>305</v>
      </c>
      <c r="B4821" s="4" t="s">
        <v>305</v>
      </c>
      <c r="C4821" s="4" t="s">
        <v>305</v>
      </c>
      <c r="D4821" s="4" t="s">
        <v>305</v>
      </c>
      <c r="E4821" s="4" t="s">
        <v>305</v>
      </c>
      <c r="F4821" s="4" t="s">
        <v>305</v>
      </c>
      <c r="G4821" s="4" t="s">
        <v>305</v>
      </c>
      <c r="H4821" s="4" t="s">
        <v>305</v>
      </c>
      <c r="I4821" s="4" t="s">
        <v>305</v>
      </c>
    </row>
    <row r="4822" customFormat="false" ht="27" hidden="false" customHeight="true" outlineLevel="0" collapsed="false">
      <c r="A4822" s="1"/>
      <c r="B4822" s="1"/>
      <c r="C4822" s="1"/>
      <c r="D4822" s="1"/>
      <c r="E4822" s="1"/>
      <c r="F4822" s="1"/>
      <c r="G4822" s="1"/>
      <c r="H4822" s="1"/>
      <c r="I4822" s="1"/>
    </row>
    <row r="4823" customFormat="false" ht="27" hidden="false" customHeight="true" outlineLevel="0" collapsed="false">
      <c r="A4823" s="1"/>
      <c r="B4823" s="1"/>
      <c r="C4823" s="1"/>
      <c r="D4823" s="1"/>
      <c r="E4823" s="1"/>
      <c r="F4823" s="1"/>
      <c r="G4823" s="1"/>
      <c r="H4823" s="1"/>
      <c r="I4823" s="1"/>
    </row>
    <row r="4824" customFormat="false" ht="27" hidden="false" customHeight="true" outlineLevel="0" collapsed="false">
      <c r="A4824" s="1"/>
      <c r="B4824" s="1"/>
      <c r="C4824" s="1"/>
      <c r="D4824" s="1"/>
      <c r="E4824" s="1"/>
      <c r="F4824" s="1"/>
      <c r="G4824" s="1"/>
      <c r="H4824" s="1"/>
      <c r="I4824" s="1"/>
    </row>
    <row r="4825" customFormat="false" ht="35" hidden="false" customHeight="true" outlineLevel="0" collapsed="false">
      <c r="A4825" s="2" t="s">
        <v>1631</v>
      </c>
      <c r="B4825" s="2" t="s">
        <v>1631</v>
      </c>
      <c r="C4825" s="2" t="s">
        <v>1631</v>
      </c>
      <c r="D4825" s="2" t="s">
        <v>1631</v>
      </c>
      <c r="E4825" s="2" t="s">
        <v>1631</v>
      </c>
      <c r="F4825" s="2" t="s">
        <v>1631</v>
      </c>
      <c r="G4825" s="2" t="s">
        <v>1631</v>
      </c>
      <c r="H4825" s="2" t="s">
        <v>1631</v>
      </c>
      <c r="I4825" s="3" t="str">
        <f aca="false">HYPERLINK("#'Главная'!A79","На главную")</f>
        <v>На главную</v>
      </c>
    </row>
    <row r="4826" customFormat="false" ht="28" hidden="false" customHeight="true" outlineLevel="0" collapsed="false">
      <c r="A4826" s="4" t="s">
        <v>1522</v>
      </c>
      <c r="B4826" s="4" t="s">
        <v>1522</v>
      </c>
      <c r="C4826" s="4" t="s">
        <v>1522</v>
      </c>
      <c r="D4826" s="4" t="s">
        <v>1522</v>
      </c>
      <c r="E4826" s="4" t="s">
        <v>1522</v>
      </c>
      <c r="F4826" s="4" t="s">
        <v>1522</v>
      </c>
      <c r="G4826" s="4" t="s">
        <v>1522</v>
      </c>
      <c r="H4826" s="4" t="s">
        <v>1522</v>
      </c>
      <c r="I4826" s="4" t="s">
        <v>1522</v>
      </c>
    </row>
    <row r="4827" customFormat="false" ht="27" hidden="false" customHeight="true" outlineLevel="0" collapsed="false">
      <c r="A4827" s="3" t="str">
        <f aca="false">HYPERLINK("#'Главная'!A79","Список моделей")</f>
        <v>Список моделей</v>
      </c>
      <c r="B4827" s="1"/>
      <c r="C4827" s="3" t="str">
        <f aca="false">HYPERLINK("#'Данные моделей'!A4828","Характеристики")</f>
        <v>Характеристики</v>
      </c>
      <c r="D4827" s="1"/>
      <c r="E4827" s="1"/>
      <c r="F4827" s="3" t="str">
        <f aca="false">HYPERLINK("#'Данные моделей'!A4849","Рабочие точки")</f>
        <v>Рабочие точки</v>
      </c>
      <c r="G4827" s="1"/>
      <c r="H4827" s="3" t="str">
        <f aca="false">HYPERLINK("#'Данные моделей'!A4855","Карты")</f>
        <v>Карты</v>
      </c>
      <c r="I4827" s="1"/>
    </row>
    <row r="4828" customFormat="false" ht="31" hidden="false" customHeight="true" outlineLevel="0" collapsed="false">
      <c r="A4828" s="10" t="s">
        <v>9</v>
      </c>
      <c r="B4828" s="10" t="s">
        <v>9</v>
      </c>
      <c r="C4828" s="10" t="s">
        <v>9</v>
      </c>
      <c r="D4828" s="10" t="s">
        <v>9</v>
      </c>
      <c r="E4828" s="10" t="s">
        <v>9</v>
      </c>
      <c r="F4828" s="10" t="s">
        <v>9</v>
      </c>
      <c r="G4828" s="10" t="s">
        <v>9</v>
      </c>
      <c r="H4828" s="10" t="s">
        <v>9</v>
      </c>
      <c r="I4828" s="1"/>
    </row>
    <row r="4829" customFormat="false" ht="28" hidden="false" customHeight="true" outlineLevel="0" collapsed="false">
      <c r="A4829" s="11" t="s">
        <v>207</v>
      </c>
      <c r="B4829" s="11" t="s">
        <v>207</v>
      </c>
      <c r="C4829" s="11" t="s">
        <v>207</v>
      </c>
      <c r="D4829" s="11" t="s">
        <v>207</v>
      </c>
      <c r="E4829" s="11" t="s">
        <v>1632</v>
      </c>
      <c r="F4829" s="11" t="s">
        <v>1632</v>
      </c>
      <c r="G4829" s="11" t="s">
        <v>1632</v>
      </c>
      <c r="H4829" s="11"/>
      <c r="I4829" s="11"/>
    </row>
    <row r="4830" customFormat="false" ht="28" hidden="false" customHeight="true" outlineLevel="0" collapsed="false">
      <c r="A4830" s="11" t="s">
        <v>8</v>
      </c>
      <c r="B4830" s="11" t="s">
        <v>8</v>
      </c>
      <c r="C4830" s="11" t="s">
        <v>8</v>
      </c>
      <c r="D4830" s="11" t="s">
        <v>8</v>
      </c>
      <c r="E4830" s="11" t="s">
        <v>109</v>
      </c>
      <c r="F4830" s="11" t="s">
        <v>109</v>
      </c>
      <c r="G4830" s="11" t="s">
        <v>109</v>
      </c>
      <c r="H4830" s="11"/>
      <c r="I4830" s="11"/>
    </row>
    <row r="4831" customFormat="false" ht="28" hidden="false" customHeight="true" outlineLevel="0" collapsed="false">
      <c r="A4831" s="11" t="s">
        <v>209</v>
      </c>
      <c r="B4831" s="11" t="s">
        <v>209</v>
      </c>
      <c r="C4831" s="11" t="s">
        <v>209</v>
      </c>
      <c r="D4831" s="11" t="s">
        <v>209</v>
      </c>
      <c r="E4831" s="11" t="s">
        <v>1633</v>
      </c>
      <c r="F4831" s="11" t="s">
        <v>1633</v>
      </c>
      <c r="G4831" s="11" t="s">
        <v>1633</v>
      </c>
      <c r="H4831" s="11"/>
      <c r="I4831" s="11"/>
    </row>
    <row r="4832" customFormat="false" ht="28" hidden="false" customHeight="true" outlineLevel="0" collapsed="false">
      <c r="A4832" s="11" t="s">
        <v>211</v>
      </c>
      <c r="B4832" s="11" t="s">
        <v>211</v>
      </c>
      <c r="C4832" s="11" t="s">
        <v>211</v>
      </c>
      <c r="D4832" s="11" t="s">
        <v>211</v>
      </c>
      <c r="E4832" s="11" t="n">
        <v>110</v>
      </c>
      <c r="F4832" s="11" t="n">
        <v>110</v>
      </c>
      <c r="G4832" s="11" t="n">
        <v>110</v>
      </c>
      <c r="H4832" s="11"/>
      <c r="I4832" s="11"/>
    </row>
    <row r="4833" customFormat="false" ht="28" hidden="false" customHeight="true" outlineLevel="0" collapsed="false">
      <c r="A4833" s="11" t="s">
        <v>8</v>
      </c>
      <c r="B4833" s="11" t="s">
        <v>8</v>
      </c>
      <c r="C4833" s="11" t="s">
        <v>8</v>
      </c>
      <c r="D4833" s="11" t="s">
        <v>8</v>
      </c>
      <c r="E4833" s="11" t="s">
        <v>109</v>
      </c>
      <c r="F4833" s="11" t="s">
        <v>109</v>
      </c>
      <c r="G4833" s="11" t="s">
        <v>109</v>
      </c>
      <c r="H4833" s="11"/>
      <c r="I4833" s="11"/>
    </row>
    <row r="4834" customFormat="false" ht="28" hidden="false" customHeight="true" outlineLevel="0" collapsed="false">
      <c r="A4834" s="11" t="s">
        <v>1526</v>
      </c>
      <c r="B4834" s="11" t="s">
        <v>1526</v>
      </c>
      <c r="C4834" s="11" t="s">
        <v>1526</v>
      </c>
      <c r="D4834" s="11" t="s">
        <v>1526</v>
      </c>
      <c r="E4834" s="11" t="n">
        <v>215</v>
      </c>
      <c r="F4834" s="11" t="n">
        <v>215</v>
      </c>
      <c r="G4834" s="11" t="n">
        <v>215</v>
      </c>
      <c r="H4834" s="11"/>
      <c r="I4834" s="11"/>
    </row>
    <row r="4835" customFormat="false" ht="28" hidden="false" customHeight="true" outlineLevel="0" collapsed="false">
      <c r="A4835" s="11" t="s">
        <v>213</v>
      </c>
      <c r="B4835" s="11" t="s">
        <v>213</v>
      </c>
      <c r="C4835" s="11" t="s">
        <v>213</v>
      </c>
      <c r="D4835" s="11" t="s">
        <v>213</v>
      </c>
      <c r="E4835" s="11" t="n">
        <v>17</v>
      </c>
      <c r="F4835" s="11" t="n">
        <v>17</v>
      </c>
      <c r="G4835" s="11" t="n">
        <v>17</v>
      </c>
      <c r="H4835" s="11"/>
      <c r="I4835" s="11"/>
    </row>
    <row r="4836" customFormat="false" ht="28" hidden="false" customHeight="true" outlineLevel="0" collapsed="false">
      <c r="A4836" s="11" t="s">
        <v>214</v>
      </c>
      <c r="B4836" s="11" t="s">
        <v>214</v>
      </c>
      <c r="C4836" s="11" t="s">
        <v>214</v>
      </c>
      <c r="D4836" s="11" t="s">
        <v>214</v>
      </c>
      <c r="E4836" s="11" t="s">
        <v>1634</v>
      </c>
      <c r="F4836" s="11" t="s">
        <v>1634</v>
      </c>
      <c r="G4836" s="11" t="s">
        <v>1634</v>
      </c>
      <c r="H4836" s="11"/>
      <c r="I4836" s="11"/>
    </row>
    <row r="4837" customFormat="false" ht="28" hidden="false" customHeight="true" outlineLevel="0" collapsed="false">
      <c r="A4837" s="11" t="s">
        <v>216</v>
      </c>
      <c r="B4837" s="11" t="s">
        <v>216</v>
      </c>
      <c r="C4837" s="11" t="s">
        <v>216</v>
      </c>
      <c r="D4837" s="11" t="s">
        <v>216</v>
      </c>
      <c r="E4837" s="11" t="n">
        <v>1.72</v>
      </c>
      <c r="F4837" s="11" t="n">
        <v>1.72</v>
      </c>
      <c r="G4837" s="11" t="n">
        <v>1.72</v>
      </c>
      <c r="H4837" s="11"/>
      <c r="I4837" s="11"/>
    </row>
    <row r="4838" customFormat="false" ht="28" hidden="false" customHeight="true" outlineLevel="0" collapsed="false">
      <c r="A4838" s="11" t="s">
        <v>217</v>
      </c>
      <c r="B4838" s="11" t="s">
        <v>217</v>
      </c>
      <c r="C4838" s="11" t="s">
        <v>217</v>
      </c>
      <c r="D4838" s="11" t="s">
        <v>217</v>
      </c>
      <c r="E4838" s="11" t="s">
        <v>1620</v>
      </c>
      <c r="F4838" s="11" t="s">
        <v>1620</v>
      </c>
      <c r="G4838" s="11" t="s">
        <v>1620</v>
      </c>
      <c r="H4838" s="11"/>
      <c r="I4838" s="11"/>
    </row>
    <row r="4839" customFormat="false" ht="28" hidden="false" customHeight="true" outlineLevel="0" collapsed="false">
      <c r="A4839" s="11" t="s">
        <v>219</v>
      </c>
      <c r="B4839" s="11" t="s">
        <v>219</v>
      </c>
      <c r="C4839" s="11" t="s">
        <v>219</v>
      </c>
      <c r="D4839" s="11" t="s">
        <v>219</v>
      </c>
      <c r="E4839" s="11" t="s">
        <v>1569</v>
      </c>
      <c r="F4839" s="11" t="s">
        <v>1569</v>
      </c>
      <c r="G4839" s="11" t="s">
        <v>1569</v>
      </c>
      <c r="H4839" s="11"/>
      <c r="I4839" s="11"/>
    </row>
    <row r="4840" customFormat="false" ht="28" hidden="false" customHeight="true" outlineLevel="0" collapsed="false">
      <c r="A4840" s="11" t="s">
        <v>1530</v>
      </c>
      <c r="B4840" s="11" t="s">
        <v>1530</v>
      </c>
      <c r="C4840" s="11" t="s">
        <v>1530</v>
      </c>
      <c r="D4840" s="11" t="s">
        <v>1530</v>
      </c>
      <c r="E4840" s="11" t="n">
        <v>56</v>
      </c>
      <c r="F4840" s="11" t="n">
        <v>56</v>
      </c>
      <c r="G4840" s="11" t="n">
        <v>56</v>
      </c>
      <c r="H4840" s="11"/>
      <c r="I4840" s="11"/>
    </row>
    <row r="4841" customFormat="false" ht="28" hidden="false" customHeight="true" outlineLevel="0" collapsed="false">
      <c r="A4841" s="11" t="s">
        <v>221</v>
      </c>
      <c r="B4841" s="11" t="s">
        <v>221</v>
      </c>
      <c r="C4841" s="11" t="s">
        <v>221</v>
      </c>
      <c r="D4841" s="11" t="s">
        <v>221</v>
      </c>
      <c r="E4841" s="11" t="s">
        <v>1633</v>
      </c>
      <c r="F4841" s="11" t="s">
        <v>1633</v>
      </c>
      <c r="G4841" s="11" t="s">
        <v>1633</v>
      </c>
      <c r="H4841" s="11"/>
      <c r="I4841" s="11"/>
    </row>
    <row r="4842" customFormat="false" ht="28" hidden="false" customHeight="true" outlineLevel="0" collapsed="false">
      <c r="A4842" s="11" t="s">
        <v>222</v>
      </c>
      <c r="B4842" s="11" t="s">
        <v>222</v>
      </c>
      <c r="C4842" s="11" t="s">
        <v>222</v>
      </c>
      <c r="D4842" s="11" t="s">
        <v>222</v>
      </c>
      <c r="E4842" s="11" t="n">
        <v>110</v>
      </c>
      <c r="F4842" s="11" t="n">
        <v>110</v>
      </c>
      <c r="G4842" s="11" t="n">
        <v>110</v>
      </c>
      <c r="H4842" s="11"/>
      <c r="I4842" s="11"/>
    </row>
    <row r="4843" customFormat="false" ht="28" hidden="false" customHeight="true" outlineLevel="0" collapsed="false">
      <c r="A4843" s="11" t="s">
        <v>245</v>
      </c>
      <c r="B4843" s="11" t="s">
        <v>245</v>
      </c>
      <c r="C4843" s="11" t="s">
        <v>245</v>
      </c>
      <c r="D4843" s="11" t="s">
        <v>245</v>
      </c>
      <c r="E4843" s="11" t="s">
        <v>1531</v>
      </c>
      <c r="F4843" s="11" t="s">
        <v>1531</v>
      </c>
      <c r="G4843" s="11" t="s">
        <v>1531</v>
      </c>
      <c r="H4843" s="11"/>
      <c r="I4843" s="11"/>
    </row>
    <row r="4844" customFormat="false" ht="28" hidden="false" customHeight="true" outlineLevel="0" collapsed="false">
      <c r="A4844" s="11" t="s">
        <v>1532</v>
      </c>
      <c r="B4844" s="11" t="s">
        <v>1532</v>
      </c>
      <c r="C4844" s="11" t="s">
        <v>1532</v>
      </c>
      <c r="D4844" s="11" t="s">
        <v>1532</v>
      </c>
      <c r="E4844" s="11" t="s">
        <v>1533</v>
      </c>
      <c r="F4844" s="11" t="s">
        <v>1533</v>
      </c>
      <c r="G4844" s="11" t="s">
        <v>1533</v>
      </c>
      <c r="H4844" s="11"/>
      <c r="I4844" s="11"/>
    </row>
    <row r="4845" customFormat="false" ht="28" hidden="false" customHeight="true" outlineLevel="0" collapsed="false">
      <c r="A4845" s="11" t="s">
        <v>1534</v>
      </c>
      <c r="B4845" s="11" t="s">
        <v>1534</v>
      </c>
      <c r="C4845" s="11" t="s">
        <v>1534</v>
      </c>
      <c r="D4845" s="11" t="s">
        <v>1534</v>
      </c>
      <c r="E4845" s="11" t="s">
        <v>1535</v>
      </c>
      <c r="F4845" s="11" t="s">
        <v>1535</v>
      </c>
      <c r="G4845" s="11" t="s">
        <v>1535</v>
      </c>
      <c r="H4845" s="11"/>
      <c r="I4845" s="11"/>
    </row>
    <row r="4846" customFormat="false" ht="28" hidden="false" customHeight="true" outlineLevel="0" collapsed="false">
      <c r="A4846" s="11" t="s">
        <v>1407</v>
      </c>
      <c r="B4846" s="11" t="s">
        <v>1407</v>
      </c>
      <c r="C4846" s="11" t="s">
        <v>1407</v>
      </c>
      <c r="D4846" s="11" t="s">
        <v>1407</v>
      </c>
      <c r="E4846" s="11" t="s">
        <v>1635</v>
      </c>
      <c r="F4846" s="11" t="s">
        <v>1635</v>
      </c>
      <c r="G4846" s="11" t="s">
        <v>1635</v>
      </c>
      <c r="H4846" s="11"/>
      <c r="I4846" s="11"/>
    </row>
    <row r="4847" customFormat="false" ht="28" hidden="false" customHeight="true" outlineLevel="0" collapsed="false">
      <c r="A4847" s="11" t="s">
        <v>249</v>
      </c>
      <c r="B4847" s="11" t="s">
        <v>249</v>
      </c>
      <c r="C4847" s="11" t="s">
        <v>249</v>
      </c>
      <c r="D4847" s="11" t="s">
        <v>249</v>
      </c>
      <c r="E4847" s="11" t="n">
        <v>115</v>
      </c>
      <c r="F4847" s="11" t="n">
        <v>115</v>
      </c>
      <c r="G4847" s="11" t="n">
        <v>115</v>
      </c>
      <c r="H4847" s="11"/>
      <c r="I4847" s="11"/>
    </row>
    <row r="4848" customFormat="false" ht="27" hidden="false" customHeight="true" outlineLevel="0" collapsed="false">
      <c r="A4848" s="1"/>
      <c r="B4848" s="1"/>
      <c r="C4848" s="1"/>
      <c r="D4848" s="1"/>
      <c r="E4848" s="1"/>
      <c r="F4848" s="1"/>
      <c r="G4848" s="1"/>
      <c r="H4848" s="1"/>
      <c r="I4848" s="1"/>
    </row>
    <row r="4849" customFormat="false" ht="31" hidden="false" customHeight="true" outlineLevel="0" collapsed="false">
      <c r="A4849" s="10" t="s">
        <v>250</v>
      </c>
      <c r="B4849" s="10" t="s">
        <v>250</v>
      </c>
      <c r="C4849" s="10" t="s">
        <v>250</v>
      </c>
      <c r="D4849" s="10" t="s">
        <v>250</v>
      </c>
      <c r="E4849" s="10" t="s">
        <v>250</v>
      </c>
      <c r="F4849" s="10" t="s">
        <v>250</v>
      </c>
      <c r="G4849" s="10" t="s">
        <v>250</v>
      </c>
      <c r="H4849" s="10" t="s">
        <v>250</v>
      </c>
      <c r="I4849" s="3" t="str">
        <f aca="false">HYPERLINK("#'Главная'!A79","На главную")</f>
        <v>На главную</v>
      </c>
    </row>
    <row r="4850" customFormat="false" ht="34" hidden="false" customHeight="true" outlineLevel="0" collapsed="false">
      <c r="A4850" s="12" t="s">
        <v>251</v>
      </c>
      <c r="B4850" s="12" t="s">
        <v>251</v>
      </c>
      <c r="C4850" s="12" t="s">
        <v>251</v>
      </c>
      <c r="D4850" s="12" t="s">
        <v>252</v>
      </c>
      <c r="E4850" s="12" t="s">
        <v>252</v>
      </c>
      <c r="F4850" s="12" t="s">
        <v>252</v>
      </c>
      <c r="G4850" s="12" t="s">
        <v>253</v>
      </c>
      <c r="H4850" s="12" t="s">
        <v>254</v>
      </c>
      <c r="I4850" s="12" t="s">
        <v>254</v>
      </c>
    </row>
    <row r="4851" customFormat="false" ht="53" hidden="false" customHeight="true" outlineLevel="0" collapsed="false">
      <c r="A4851" s="1" t="s">
        <v>1537</v>
      </c>
      <c r="B4851" s="1" t="s">
        <v>1537</v>
      </c>
      <c r="C4851" s="1" t="s">
        <v>1537</v>
      </c>
      <c r="D4851" s="1" t="s">
        <v>258</v>
      </c>
      <c r="E4851" s="1" t="s">
        <v>258</v>
      </c>
      <c r="F4851" s="1" t="s">
        <v>258</v>
      </c>
      <c r="G4851" s="1" t="n">
        <v>10</v>
      </c>
      <c r="H4851" s="1" t="s">
        <v>1522</v>
      </c>
      <c r="I4851" s="1" t="s">
        <v>1522</v>
      </c>
    </row>
    <row r="4852" customFormat="false" ht="53" hidden="false" customHeight="true" outlineLevel="0" collapsed="false">
      <c r="A4852" s="1" t="s">
        <v>1537</v>
      </c>
      <c r="B4852" s="1" t="s">
        <v>1537</v>
      </c>
      <c r="C4852" s="1" t="s">
        <v>1537</v>
      </c>
      <c r="D4852" s="1" t="s">
        <v>256</v>
      </c>
      <c r="E4852" s="1" t="s">
        <v>256</v>
      </c>
      <c r="F4852" s="1" t="s">
        <v>256</v>
      </c>
      <c r="G4852" s="1" t="n">
        <v>2.4</v>
      </c>
      <c r="H4852" s="1" t="s">
        <v>1522</v>
      </c>
      <c r="I4852" s="1" t="s">
        <v>1522</v>
      </c>
    </row>
    <row r="4853" customFormat="false" ht="53" hidden="false" customHeight="true" outlineLevel="0" collapsed="false">
      <c r="A4853" s="1" t="s">
        <v>1537</v>
      </c>
      <c r="B4853" s="1" t="s">
        <v>1537</v>
      </c>
      <c r="C4853" s="1" t="s">
        <v>1537</v>
      </c>
      <c r="D4853" s="1" t="s">
        <v>260</v>
      </c>
      <c r="E4853" s="1" t="s">
        <v>260</v>
      </c>
      <c r="F4853" s="1" t="s">
        <v>260</v>
      </c>
      <c r="G4853" s="1" t="n">
        <v>4.17</v>
      </c>
      <c r="H4853" s="1" t="s">
        <v>1522</v>
      </c>
      <c r="I4853" s="1" t="s">
        <v>1522</v>
      </c>
    </row>
    <row r="4854" customFormat="false" ht="27" hidden="false" customHeight="true" outlineLevel="0" collapsed="false">
      <c r="A4854" s="1"/>
      <c r="B4854" s="1"/>
      <c r="C4854" s="1"/>
      <c r="D4854" s="1"/>
      <c r="E4854" s="1"/>
      <c r="F4854" s="1"/>
      <c r="G4854" s="1"/>
      <c r="H4854" s="1"/>
      <c r="I4854" s="1"/>
    </row>
    <row r="4855" customFormat="false" ht="31" hidden="false" customHeight="true" outlineLevel="0" collapsed="false">
      <c r="A4855" s="10" t="s">
        <v>304</v>
      </c>
      <c r="B4855" s="10" t="s">
        <v>304</v>
      </c>
      <c r="C4855" s="10" t="s">
        <v>304</v>
      </c>
      <c r="D4855" s="10" t="s">
        <v>304</v>
      </c>
      <c r="E4855" s="10" t="s">
        <v>304</v>
      </c>
      <c r="F4855" s="10" t="s">
        <v>304</v>
      </c>
      <c r="G4855" s="10" t="s">
        <v>304</v>
      </c>
      <c r="H4855" s="10" t="s">
        <v>304</v>
      </c>
      <c r="I4855" s="1"/>
    </row>
    <row r="4856" customFormat="false" ht="28" hidden="false" customHeight="true" outlineLevel="0" collapsed="false">
      <c r="A4856" s="4" t="s">
        <v>305</v>
      </c>
      <c r="B4856" s="4" t="s">
        <v>305</v>
      </c>
      <c r="C4856" s="4" t="s">
        <v>305</v>
      </c>
      <c r="D4856" s="4" t="s">
        <v>305</v>
      </c>
      <c r="E4856" s="4" t="s">
        <v>305</v>
      </c>
      <c r="F4856" s="4" t="s">
        <v>305</v>
      </c>
      <c r="G4856" s="4" t="s">
        <v>305</v>
      </c>
      <c r="H4856" s="4" t="s">
        <v>305</v>
      </c>
      <c r="I4856" s="4" t="s">
        <v>305</v>
      </c>
    </row>
    <row r="4857" customFormat="false" ht="27" hidden="false" customHeight="true" outlineLevel="0" collapsed="false">
      <c r="A4857" s="1"/>
      <c r="B4857" s="1"/>
      <c r="C4857" s="1"/>
      <c r="D4857" s="1"/>
      <c r="E4857" s="1"/>
      <c r="F4857" s="1"/>
      <c r="G4857" s="1"/>
      <c r="H4857" s="1"/>
      <c r="I4857" s="1"/>
    </row>
    <row r="4858" customFormat="false" ht="27" hidden="false" customHeight="true" outlineLevel="0" collapsed="false">
      <c r="A4858" s="1"/>
      <c r="B4858" s="1"/>
      <c r="C4858" s="1"/>
      <c r="D4858" s="1"/>
      <c r="E4858" s="1"/>
      <c r="F4858" s="1"/>
      <c r="G4858" s="1"/>
      <c r="H4858" s="1"/>
      <c r="I4858" s="1"/>
    </row>
    <row r="4859" customFormat="false" ht="27" hidden="false" customHeight="true" outlineLevel="0" collapsed="false">
      <c r="A4859" s="1"/>
      <c r="B4859" s="1"/>
      <c r="C4859" s="1"/>
      <c r="D4859" s="1"/>
      <c r="E4859" s="1"/>
      <c r="F4859" s="1"/>
      <c r="G4859" s="1"/>
      <c r="H4859" s="1"/>
      <c r="I4859" s="1"/>
    </row>
    <row r="4860" customFormat="false" ht="35" hidden="false" customHeight="true" outlineLevel="0" collapsed="false">
      <c r="A4860" s="2" t="s">
        <v>1636</v>
      </c>
      <c r="B4860" s="2" t="s">
        <v>1636</v>
      </c>
      <c r="C4860" s="2" t="s">
        <v>1636</v>
      </c>
      <c r="D4860" s="2" t="s">
        <v>1636</v>
      </c>
      <c r="E4860" s="2" t="s">
        <v>1636</v>
      </c>
      <c r="F4860" s="2" t="s">
        <v>1636</v>
      </c>
      <c r="G4860" s="2" t="s">
        <v>1636</v>
      </c>
      <c r="H4860" s="2" t="s">
        <v>1636</v>
      </c>
      <c r="I4860" s="3" t="str">
        <f aca="false">HYPERLINK("#'Главная'!A80","На главную")</f>
        <v>На главную</v>
      </c>
    </row>
    <row r="4861" customFormat="false" ht="28" hidden="false" customHeight="true" outlineLevel="0" collapsed="false">
      <c r="A4861" s="4" t="s">
        <v>1522</v>
      </c>
      <c r="B4861" s="4" t="s">
        <v>1522</v>
      </c>
      <c r="C4861" s="4" t="s">
        <v>1522</v>
      </c>
      <c r="D4861" s="4" t="s">
        <v>1522</v>
      </c>
      <c r="E4861" s="4" t="s">
        <v>1522</v>
      </c>
      <c r="F4861" s="4" t="s">
        <v>1522</v>
      </c>
      <c r="G4861" s="4" t="s">
        <v>1522</v>
      </c>
      <c r="H4861" s="4" t="s">
        <v>1522</v>
      </c>
      <c r="I4861" s="4" t="s">
        <v>1522</v>
      </c>
    </row>
    <row r="4862" customFormat="false" ht="27" hidden="false" customHeight="true" outlineLevel="0" collapsed="false">
      <c r="A4862" s="3" t="str">
        <f aca="false">HYPERLINK("#'Главная'!A80","Список моделей")</f>
        <v>Список моделей</v>
      </c>
      <c r="B4862" s="1"/>
      <c r="C4862" s="3" t="str">
        <f aca="false">HYPERLINK("#'Данные моделей'!A4863","Характеристики")</f>
        <v>Характеристики</v>
      </c>
      <c r="D4862" s="1"/>
      <c r="E4862" s="1"/>
      <c r="F4862" s="3" t="str">
        <f aca="false">HYPERLINK("#'Данные моделей'!A4884","Рабочие точки")</f>
        <v>Рабочие точки</v>
      </c>
      <c r="G4862" s="1"/>
      <c r="H4862" s="3" t="str">
        <f aca="false">HYPERLINK("#'Данные моделей'!A4890","Карты")</f>
        <v>Карты</v>
      </c>
      <c r="I4862" s="1"/>
    </row>
    <row r="4863" customFormat="false" ht="31" hidden="false" customHeight="true" outlineLevel="0" collapsed="false">
      <c r="A4863" s="10" t="s">
        <v>9</v>
      </c>
      <c r="B4863" s="10" t="s">
        <v>9</v>
      </c>
      <c r="C4863" s="10" t="s">
        <v>9</v>
      </c>
      <c r="D4863" s="10" t="s">
        <v>9</v>
      </c>
      <c r="E4863" s="10" t="s">
        <v>9</v>
      </c>
      <c r="F4863" s="10" t="s">
        <v>9</v>
      </c>
      <c r="G4863" s="10" t="s">
        <v>9</v>
      </c>
      <c r="H4863" s="10" t="s">
        <v>9</v>
      </c>
      <c r="I4863" s="1"/>
    </row>
    <row r="4864" customFormat="false" ht="28" hidden="false" customHeight="true" outlineLevel="0" collapsed="false">
      <c r="A4864" s="11" t="s">
        <v>207</v>
      </c>
      <c r="B4864" s="11" t="s">
        <v>207</v>
      </c>
      <c r="C4864" s="11" t="s">
        <v>207</v>
      </c>
      <c r="D4864" s="11" t="s">
        <v>207</v>
      </c>
      <c r="E4864" s="11" t="s">
        <v>1632</v>
      </c>
      <c r="F4864" s="11" t="s">
        <v>1632</v>
      </c>
      <c r="G4864" s="11" t="s">
        <v>1632</v>
      </c>
      <c r="H4864" s="11"/>
      <c r="I4864" s="11"/>
    </row>
    <row r="4865" customFormat="false" ht="28" hidden="false" customHeight="true" outlineLevel="0" collapsed="false">
      <c r="A4865" s="11" t="s">
        <v>8</v>
      </c>
      <c r="B4865" s="11" t="s">
        <v>8</v>
      </c>
      <c r="C4865" s="11" t="s">
        <v>8</v>
      </c>
      <c r="D4865" s="11" t="s">
        <v>8</v>
      </c>
      <c r="E4865" s="11" t="s">
        <v>110</v>
      </c>
      <c r="F4865" s="11" t="s">
        <v>110</v>
      </c>
      <c r="G4865" s="11" t="s">
        <v>110</v>
      </c>
      <c r="H4865" s="11"/>
      <c r="I4865" s="11"/>
    </row>
    <row r="4866" customFormat="false" ht="28" hidden="false" customHeight="true" outlineLevel="0" collapsed="false">
      <c r="A4866" s="11" t="s">
        <v>209</v>
      </c>
      <c r="B4866" s="11" t="s">
        <v>209</v>
      </c>
      <c r="C4866" s="11" t="s">
        <v>209</v>
      </c>
      <c r="D4866" s="11" t="s">
        <v>209</v>
      </c>
      <c r="E4866" s="11" t="s">
        <v>1637</v>
      </c>
      <c r="F4866" s="11" t="s">
        <v>1637</v>
      </c>
      <c r="G4866" s="11" t="s">
        <v>1637</v>
      </c>
      <c r="H4866" s="11"/>
      <c r="I4866" s="11"/>
    </row>
    <row r="4867" customFormat="false" ht="28" hidden="false" customHeight="true" outlineLevel="0" collapsed="false">
      <c r="A4867" s="11" t="s">
        <v>211</v>
      </c>
      <c r="B4867" s="11" t="s">
        <v>211</v>
      </c>
      <c r="C4867" s="11" t="s">
        <v>211</v>
      </c>
      <c r="D4867" s="11" t="s">
        <v>211</v>
      </c>
      <c r="E4867" s="11" t="n">
        <v>130</v>
      </c>
      <c r="F4867" s="11" t="n">
        <v>130</v>
      </c>
      <c r="G4867" s="11" t="n">
        <v>130</v>
      </c>
      <c r="H4867" s="11"/>
      <c r="I4867" s="11"/>
    </row>
    <row r="4868" customFormat="false" ht="28" hidden="false" customHeight="true" outlineLevel="0" collapsed="false">
      <c r="A4868" s="11" t="s">
        <v>8</v>
      </c>
      <c r="B4868" s="11" t="s">
        <v>8</v>
      </c>
      <c r="C4868" s="11" t="s">
        <v>8</v>
      </c>
      <c r="D4868" s="11" t="s">
        <v>8</v>
      </c>
      <c r="E4868" s="11" t="s">
        <v>110</v>
      </c>
      <c r="F4868" s="11" t="s">
        <v>110</v>
      </c>
      <c r="G4868" s="11" t="s">
        <v>110</v>
      </c>
      <c r="H4868" s="11"/>
      <c r="I4868" s="11"/>
    </row>
    <row r="4869" customFormat="false" ht="28" hidden="false" customHeight="true" outlineLevel="0" collapsed="false">
      <c r="A4869" s="11" t="s">
        <v>1526</v>
      </c>
      <c r="B4869" s="11" t="s">
        <v>1526</v>
      </c>
      <c r="C4869" s="11" t="s">
        <v>1526</v>
      </c>
      <c r="D4869" s="11" t="s">
        <v>1526</v>
      </c>
      <c r="E4869" s="11" t="n">
        <v>387</v>
      </c>
      <c r="F4869" s="11" t="n">
        <v>387</v>
      </c>
      <c r="G4869" s="11" t="n">
        <v>387</v>
      </c>
      <c r="H4869" s="11"/>
      <c r="I4869" s="11"/>
    </row>
    <row r="4870" customFormat="false" ht="28" hidden="false" customHeight="true" outlineLevel="0" collapsed="false">
      <c r="A4870" s="11" t="s">
        <v>213</v>
      </c>
      <c r="B4870" s="11" t="s">
        <v>213</v>
      </c>
      <c r="C4870" s="11" t="s">
        <v>213</v>
      </c>
      <c r="D4870" s="11" t="s">
        <v>213</v>
      </c>
      <c r="E4870" s="11" t="n">
        <v>9.7</v>
      </c>
      <c r="F4870" s="11" t="n">
        <v>9.7</v>
      </c>
      <c r="G4870" s="11" t="n">
        <v>9.7</v>
      </c>
      <c r="H4870" s="11"/>
      <c r="I4870" s="11"/>
    </row>
    <row r="4871" customFormat="false" ht="28" hidden="false" customHeight="true" outlineLevel="0" collapsed="false">
      <c r="A4871" s="11" t="s">
        <v>214</v>
      </c>
      <c r="B4871" s="11" t="s">
        <v>214</v>
      </c>
      <c r="C4871" s="11" t="s">
        <v>214</v>
      </c>
      <c r="D4871" s="11" t="s">
        <v>214</v>
      </c>
      <c r="E4871" s="11" t="s">
        <v>1634</v>
      </c>
      <c r="F4871" s="11" t="s">
        <v>1634</v>
      </c>
      <c r="G4871" s="11" t="s">
        <v>1634</v>
      </c>
      <c r="H4871" s="11"/>
      <c r="I4871" s="11"/>
    </row>
    <row r="4872" customFormat="false" ht="28" hidden="false" customHeight="true" outlineLevel="0" collapsed="false">
      <c r="A4872" s="11" t="s">
        <v>216</v>
      </c>
      <c r="B4872" s="11" t="s">
        <v>216</v>
      </c>
      <c r="C4872" s="11" t="s">
        <v>216</v>
      </c>
      <c r="D4872" s="11" t="s">
        <v>216</v>
      </c>
      <c r="E4872" s="11" t="n">
        <v>3.1</v>
      </c>
      <c r="F4872" s="11" t="n">
        <v>3.1</v>
      </c>
      <c r="G4872" s="11" t="n">
        <v>3.1</v>
      </c>
      <c r="H4872" s="11"/>
      <c r="I4872" s="11"/>
    </row>
    <row r="4873" customFormat="false" ht="28" hidden="false" customHeight="true" outlineLevel="0" collapsed="false">
      <c r="A4873" s="11" t="s">
        <v>217</v>
      </c>
      <c r="B4873" s="11" t="s">
        <v>217</v>
      </c>
      <c r="C4873" s="11" t="s">
        <v>217</v>
      </c>
      <c r="D4873" s="11" t="s">
        <v>217</v>
      </c>
      <c r="E4873" s="11" t="s">
        <v>1620</v>
      </c>
      <c r="F4873" s="11" t="s">
        <v>1620</v>
      </c>
      <c r="G4873" s="11" t="s">
        <v>1620</v>
      </c>
      <c r="H4873" s="11"/>
      <c r="I4873" s="11"/>
    </row>
    <row r="4874" customFormat="false" ht="28" hidden="false" customHeight="true" outlineLevel="0" collapsed="false">
      <c r="A4874" s="11" t="s">
        <v>219</v>
      </c>
      <c r="B4874" s="11" t="s">
        <v>219</v>
      </c>
      <c r="C4874" s="11" t="s">
        <v>219</v>
      </c>
      <c r="D4874" s="11" t="s">
        <v>219</v>
      </c>
      <c r="E4874" s="11" t="s">
        <v>1569</v>
      </c>
      <c r="F4874" s="11" t="s">
        <v>1569</v>
      </c>
      <c r="G4874" s="11" t="s">
        <v>1569</v>
      </c>
      <c r="H4874" s="11"/>
      <c r="I4874" s="11"/>
    </row>
    <row r="4875" customFormat="false" ht="28" hidden="false" customHeight="true" outlineLevel="0" collapsed="false">
      <c r="A4875" s="11" t="s">
        <v>1530</v>
      </c>
      <c r="B4875" s="11" t="s">
        <v>1530</v>
      </c>
      <c r="C4875" s="11" t="s">
        <v>1530</v>
      </c>
      <c r="D4875" s="11" t="s">
        <v>1530</v>
      </c>
      <c r="E4875" s="11" t="n">
        <v>56</v>
      </c>
      <c r="F4875" s="11" t="n">
        <v>56</v>
      </c>
      <c r="G4875" s="11" t="n">
        <v>56</v>
      </c>
      <c r="H4875" s="11"/>
      <c r="I4875" s="11"/>
    </row>
    <row r="4876" customFormat="false" ht="28" hidden="false" customHeight="true" outlineLevel="0" collapsed="false">
      <c r="A4876" s="11" t="s">
        <v>221</v>
      </c>
      <c r="B4876" s="11" t="s">
        <v>221</v>
      </c>
      <c r="C4876" s="11" t="s">
        <v>221</v>
      </c>
      <c r="D4876" s="11" t="s">
        <v>221</v>
      </c>
      <c r="E4876" s="11" t="s">
        <v>1637</v>
      </c>
      <c r="F4876" s="11" t="s">
        <v>1637</v>
      </c>
      <c r="G4876" s="11" t="s">
        <v>1637</v>
      </c>
      <c r="H4876" s="11"/>
      <c r="I4876" s="11"/>
    </row>
    <row r="4877" customFormat="false" ht="28" hidden="false" customHeight="true" outlineLevel="0" collapsed="false">
      <c r="A4877" s="11" t="s">
        <v>222</v>
      </c>
      <c r="B4877" s="11" t="s">
        <v>222</v>
      </c>
      <c r="C4877" s="11" t="s">
        <v>222</v>
      </c>
      <c r="D4877" s="11" t="s">
        <v>222</v>
      </c>
      <c r="E4877" s="11" t="n">
        <v>130</v>
      </c>
      <c r="F4877" s="11" t="n">
        <v>130</v>
      </c>
      <c r="G4877" s="11" t="n">
        <v>130</v>
      </c>
      <c r="H4877" s="11"/>
      <c r="I4877" s="11"/>
    </row>
    <row r="4878" customFormat="false" ht="28" hidden="false" customHeight="true" outlineLevel="0" collapsed="false">
      <c r="A4878" s="11" t="s">
        <v>245</v>
      </c>
      <c r="B4878" s="11" t="s">
        <v>245</v>
      </c>
      <c r="C4878" s="11" t="s">
        <v>245</v>
      </c>
      <c r="D4878" s="11" t="s">
        <v>245</v>
      </c>
      <c r="E4878" s="11" t="s">
        <v>1570</v>
      </c>
      <c r="F4878" s="11" t="s">
        <v>1570</v>
      </c>
      <c r="G4878" s="11" t="s">
        <v>1570</v>
      </c>
      <c r="H4878" s="11"/>
      <c r="I4878" s="11"/>
    </row>
    <row r="4879" customFormat="false" ht="28" hidden="false" customHeight="true" outlineLevel="0" collapsed="false">
      <c r="A4879" s="11" t="s">
        <v>1532</v>
      </c>
      <c r="B4879" s="11" t="s">
        <v>1532</v>
      </c>
      <c r="C4879" s="11" t="s">
        <v>1532</v>
      </c>
      <c r="D4879" s="11" t="s">
        <v>1532</v>
      </c>
      <c r="E4879" s="11" t="s">
        <v>1533</v>
      </c>
      <c r="F4879" s="11" t="s">
        <v>1533</v>
      </c>
      <c r="G4879" s="11" t="s">
        <v>1533</v>
      </c>
      <c r="H4879" s="11"/>
      <c r="I4879" s="11"/>
    </row>
    <row r="4880" customFormat="false" ht="28" hidden="false" customHeight="true" outlineLevel="0" collapsed="false">
      <c r="A4880" s="11" t="s">
        <v>1534</v>
      </c>
      <c r="B4880" s="11" t="s">
        <v>1534</v>
      </c>
      <c r="C4880" s="11" t="s">
        <v>1534</v>
      </c>
      <c r="D4880" s="11" t="s">
        <v>1534</v>
      </c>
      <c r="E4880" s="11" t="s">
        <v>1535</v>
      </c>
      <c r="F4880" s="11" t="s">
        <v>1535</v>
      </c>
      <c r="G4880" s="11" t="s">
        <v>1535</v>
      </c>
      <c r="H4880" s="11"/>
      <c r="I4880" s="11"/>
    </row>
    <row r="4881" customFormat="false" ht="28" hidden="false" customHeight="true" outlineLevel="0" collapsed="false">
      <c r="A4881" s="11" t="s">
        <v>1407</v>
      </c>
      <c r="B4881" s="11" t="s">
        <v>1407</v>
      </c>
      <c r="C4881" s="11" t="s">
        <v>1407</v>
      </c>
      <c r="D4881" s="11" t="s">
        <v>1407</v>
      </c>
      <c r="E4881" s="11" t="s">
        <v>1638</v>
      </c>
      <c r="F4881" s="11" t="s">
        <v>1638</v>
      </c>
      <c r="G4881" s="11" t="s">
        <v>1638</v>
      </c>
      <c r="H4881" s="11"/>
      <c r="I4881" s="11"/>
    </row>
    <row r="4882" customFormat="false" ht="28" hidden="false" customHeight="true" outlineLevel="0" collapsed="false">
      <c r="A4882" s="11" t="s">
        <v>249</v>
      </c>
      <c r="B4882" s="11" t="s">
        <v>249</v>
      </c>
      <c r="C4882" s="11" t="s">
        <v>249</v>
      </c>
      <c r="D4882" s="11" t="s">
        <v>249</v>
      </c>
      <c r="E4882" s="11" t="n">
        <v>150</v>
      </c>
      <c r="F4882" s="11" t="n">
        <v>150</v>
      </c>
      <c r="G4882" s="11" t="n">
        <v>150</v>
      </c>
      <c r="H4882" s="11"/>
      <c r="I4882" s="11"/>
    </row>
    <row r="4883" customFormat="false" ht="27" hidden="false" customHeight="true" outlineLevel="0" collapsed="false">
      <c r="A4883" s="1"/>
      <c r="B4883" s="1"/>
      <c r="C4883" s="1"/>
      <c r="D4883" s="1"/>
      <c r="E4883" s="1"/>
      <c r="F4883" s="1"/>
      <c r="G4883" s="1"/>
      <c r="H4883" s="1"/>
      <c r="I4883" s="1"/>
    </row>
    <row r="4884" customFormat="false" ht="31" hidden="false" customHeight="true" outlineLevel="0" collapsed="false">
      <c r="A4884" s="10" t="s">
        <v>250</v>
      </c>
      <c r="B4884" s="10" t="s">
        <v>250</v>
      </c>
      <c r="C4884" s="10" t="s">
        <v>250</v>
      </c>
      <c r="D4884" s="10" t="s">
        <v>250</v>
      </c>
      <c r="E4884" s="10" t="s">
        <v>250</v>
      </c>
      <c r="F4884" s="10" t="s">
        <v>250</v>
      </c>
      <c r="G4884" s="10" t="s">
        <v>250</v>
      </c>
      <c r="H4884" s="10" t="s">
        <v>250</v>
      </c>
      <c r="I4884" s="3" t="str">
        <f aca="false">HYPERLINK("#'Главная'!A80","На главную")</f>
        <v>На главную</v>
      </c>
    </row>
    <row r="4885" customFormat="false" ht="34" hidden="false" customHeight="true" outlineLevel="0" collapsed="false">
      <c r="A4885" s="12" t="s">
        <v>251</v>
      </c>
      <c r="B4885" s="12" t="s">
        <v>251</v>
      </c>
      <c r="C4885" s="12" t="s">
        <v>251</v>
      </c>
      <c r="D4885" s="12" t="s">
        <v>252</v>
      </c>
      <c r="E4885" s="12" t="s">
        <v>252</v>
      </c>
      <c r="F4885" s="12" t="s">
        <v>252</v>
      </c>
      <c r="G4885" s="12" t="s">
        <v>253</v>
      </c>
      <c r="H4885" s="12" t="s">
        <v>254</v>
      </c>
      <c r="I4885" s="12" t="s">
        <v>254</v>
      </c>
    </row>
    <row r="4886" customFormat="false" ht="53" hidden="false" customHeight="true" outlineLevel="0" collapsed="false">
      <c r="A4886" s="1" t="s">
        <v>1537</v>
      </c>
      <c r="B4886" s="1" t="s">
        <v>1537</v>
      </c>
      <c r="C4886" s="1" t="s">
        <v>1537</v>
      </c>
      <c r="D4886" s="1" t="s">
        <v>258</v>
      </c>
      <c r="E4886" s="1" t="s">
        <v>258</v>
      </c>
      <c r="F4886" s="1" t="s">
        <v>258</v>
      </c>
      <c r="G4886" s="1" t="n">
        <v>18</v>
      </c>
      <c r="H4886" s="1" t="s">
        <v>1522</v>
      </c>
      <c r="I4886" s="1" t="s">
        <v>1522</v>
      </c>
    </row>
    <row r="4887" customFormat="false" ht="53" hidden="false" customHeight="true" outlineLevel="0" collapsed="false">
      <c r="A4887" s="1" t="s">
        <v>1537</v>
      </c>
      <c r="B4887" s="1" t="s">
        <v>1537</v>
      </c>
      <c r="C4887" s="1" t="s">
        <v>1537</v>
      </c>
      <c r="D4887" s="1" t="s">
        <v>256</v>
      </c>
      <c r="E4887" s="1" t="s">
        <v>256</v>
      </c>
      <c r="F4887" s="1" t="s">
        <v>256</v>
      </c>
      <c r="G4887" s="1" t="n">
        <v>4.2</v>
      </c>
      <c r="H4887" s="1" t="s">
        <v>1522</v>
      </c>
      <c r="I4887" s="1" t="s">
        <v>1522</v>
      </c>
    </row>
    <row r="4888" customFormat="false" ht="53" hidden="false" customHeight="true" outlineLevel="0" collapsed="false">
      <c r="A4888" s="1" t="s">
        <v>1537</v>
      </c>
      <c r="B4888" s="1" t="s">
        <v>1537</v>
      </c>
      <c r="C4888" s="1" t="s">
        <v>1537</v>
      </c>
      <c r="D4888" s="1" t="s">
        <v>260</v>
      </c>
      <c r="E4888" s="1" t="s">
        <v>260</v>
      </c>
      <c r="F4888" s="1" t="s">
        <v>260</v>
      </c>
      <c r="G4888" s="1" t="n">
        <v>4.28</v>
      </c>
      <c r="H4888" s="1" t="s">
        <v>1522</v>
      </c>
      <c r="I4888" s="1" t="s">
        <v>1522</v>
      </c>
    </row>
    <row r="4889" customFormat="false" ht="27" hidden="false" customHeight="true" outlineLevel="0" collapsed="false">
      <c r="A4889" s="1"/>
      <c r="B4889" s="1"/>
      <c r="C4889" s="1"/>
      <c r="D4889" s="1"/>
      <c r="E4889" s="1"/>
      <c r="F4889" s="1"/>
      <c r="G4889" s="1"/>
      <c r="H4889" s="1"/>
      <c r="I4889" s="1"/>
    </row>
    <row r="4890" customFormat="false" ht="31" hidden="false" customHeight="true" outlineLevel="0" collapsed="false">
      <c r="A4890" s="10" t="s">
        <v>304</v>
      </c>
      <c r="B4890" s="10" t="s">
        <v>304</v>
      </c>
      <c r="C4890" s="10" t="s">
        <v>304</v>
      </c>
      <c r="D4890" s="10" t="s">
        <v>304</v>
      </c>
      <c r="E4890" s="10" t="s">
        <v>304</v>
      </c>
      <c r="F4890" s="10" t="s">
        <v>304</v>
      </c>
      <c r="G4890" s="10" t="s">
        <v>304</v>
      </c>
      <c r="H4890" s="10" t="s">
        <v>304</v>
      </c>
      <c r="I4890" s="1"/>
    </row>
    <row r="4891" customFormat="false" ht="28" hidden="false" customHeight="true" outlineLevel="0" collapsed="false">
      <c r="A4891" s="4" t="s">
        <v>305</v>
      </c>
      <c r="B4891" s="4" t="s">
        <v>305</v>
      </c>
      <c r="C4891" s="4" t="s">
        <v>305</v>
      </c>
      <c r="D4891" s="4" t="s">
        <v>305</v>
      </c>
      <c r="E4891" s="4" t="s">
        <v>305</v>
      </c>
      <c r="F4891" s="4" t="s">
        <v>305</v>
      </c>
      <c r="G4891" s="4" t="s">
        <v>305</v>
      </c>
      <c r="H4891" s="4" t="s">
        <v>305</v>
      </c>
      <c r="I4891" s="4" t="s">
        <v>305</v>
      </c>
    </row>
    <row r="4892" customFormat="false" ht="27" hidden="false" customHeight="true" outlineLevel="0" collapsed="false">
      <c r="A4892" s="1"/>
      <c r="B4892" s="1"/>
      <c r="C4892" s="1"/>
      <c r="D4892" s="1"/>
      <c r="E4892" s="1"/>
      <c r="F4892" s="1"/>
      <c r="G4892" s="1"/>
      <c r="H4892" s="1"/>
      <c r="I4892" s="1"/>
    </row>
    <row r="4893" customFormat="false" ht="27" hidden="false" customHeight="true" outlineLevel="0" collapsed="false">
      <c r="A4893" s="1"/>
      <c r="B4893" s="1"/>
      <c r="C4893" s="1"/>
      <c r="D4893" s="1"/>
      <c r="E4893" s="1"/>
      <c r="F4893" s="1"/>
      <c r="G4893" s="1"/>
      <c r="H4893" s="1"/>
      <c r="I4893" s="1"/>
    </row>
    <row r="4894" customFormat="false" ht="27" hidden="false" customHeight="true" outlineLevel="0" collapsed="false">
      <c r="A4894" s="1"/>
      <c r="B4894" s="1"/>
      <c r="C4894" s="1"/>
      <c r="D4894" s="1"/>
      <c r="E4894" s="1"/>
      <c r="F4894" s="1"/>
      <c r="G4894" s="1"/>
      <c r="H4894" s="1"/>
      <c r="I4894" s="1"/>
    </row>
    <row r="4895" customFormat="false" ht="35" hidden="false" customHeight="true" outlineLevel="0" collapsed="false">
      <c r="A4895" s="2" t="s">
        <v>1639</v>
      </c>
      <c r="B4895" s="2" t="s">
        <v>1639</v>
      </c>
      <c r="C4895" s="2" t="s">
        <v>1639</v>
      </c>
      <c r="D4895" s="2" t="s">
        <v>1639</v>
      </c>
      <c r="E4895" s="2" t="s">
        <v>1639</v>
      </c>
      <c r="F4895" s="2" t="s">
        <v>1639</v>
      </c>
      <c r="G4895" s="2" t="s">
        <v>1639</v>
      </c>
      <c r="H4895" s="2" t="s">
        <v>1639</v>
      </c>
      <c r="I4895" s="3" t="str">
        <f aca="false">HYPERLINK("#'Главная'!A81","На главную")</f>
        <v>На главную</v>
      </c>
    </row>
    <row r="4896" customFormat="false" ht="28" hidden="false" customHeight="true" outlineLevel="0" collapsed="false">
      <c r="A4896" s="4" t="s">
        <v>1522</v>
      </c>
      <c r="B4896" s="4" t="s">
        <v>1522</v>
      </c>
      <c r="C4896" s="4" t="s">
        <v>1522</v>
      </c>
      <c r="D4896" s="4" t="s">
        <v>1522</v>
      </c>
      <c r="E4896" s="4" t="s">
        <v>1522</v>
      </c>
      <c r="F4896" s="4" t="s">
        <v>1522</v>
      </c>
      <c r="G4896" s="4" t="s">
        <v>1522</v>
      </c>
      <c r="H4896" s="4" t="s">
        <v>1522</v>
      </c>
      <c r="I4896" s="4" t="s">
        <v>1522</v>
      </c>
    </row>
    <row r="4897" customFormat="false" ht="27" hidden="false" customHeight="true" outlineLevel="0" collapsed="false">
      <c r="A4897" s="3" t="str">
        <f aca="false">HYPERLINK("#'Главная'!A81","Список моделей")</f>
        <v>Список моделей</v>
      </c>
      <c r="B4897" s="1"/>
      <c r="C4897" s="3" t="str">
        <f aca="false">HYPERLINK("#'Данные моделей'!A4898","Характеристики")</f>
        <v>Характеристики</v>
      </c>
      <c r="D4897" s="1"/>
      <c r="E4897" s="1"/>
      <c r="F4897" s="3" t="str">
        <f aca="false">HYPERLINK("#'Данные моделей'!A4920","Рабочие точки")</f>
        <v>Рабочие точки</v>
      </c>
      <c r="G4897" s="1"/>
      <c r="H4897" s="3" t="str">
        <f aca="false">HYPERLINK("#'Данные моделей'!A4926","Карты")</f>
        <v>Карты</v>
      </c>
      <c r="I4897" s="1"/>
    </row>
    <row r="4898" customFormat="false" ht="31" hidden="false" customHeight="true" outlineLevel="0" collapsed="false">
      <c r="A4898" s="10" t="s">
        <v>9</v>
      </c>
      <c r="B4898" s="10" t="s">
        <v>9</v>
      </c>
      <c r="C4898" s="10" t="s">
        <v>9</v>
      </c>
      <c r="D4898" s="10" t="s">
        <v>9</v>
      </c>
      <c r="E4898" s="10" t="s">
        <v>9</v>
      </c>
      <c r="F4898" s="10" t="s">
        <v>9</v>
      </c>
      <c r="G4898" s="10" t="s">
        <v>9</v>
      </c>
      <c r="H4898" s="10" t="s">
        <v>9</v>
      </c>
      <c r="I4898" s="1"/>
    </row>
    <row r="4899" customFormat="false" ht="28" hidden="false" customHeight="true" outlineLevel="0" collapsed="false">
      <c r="A4899" s="11" t="s">
        <v>207</v>
      </c>
      <c r="B4899" s="11" t="s">
        <v>207</v>
      </c>
      <c r="C4899" s="11" t="s">
        <v>207</v>
      </c>
      <c r="D4899" s="11" t="s">
        <v>207</v>
      </c>
      <c r="E4899" s="11" t="s">
        <v>1632</v>
      </c>
      <c r="F4899" s="11" t="s">
        <v>1632</v>
      </c>
      <c r="G4899" s="11" t="s">
        <v>1632</v>
      </c>
      <c r="H4899" s="11"/>
      <c r="I4899" s="11"/>
    </row>
    <row r="4900" customFormat="false" ht="28" hidden="false" customHeight="true" outlineLevel="0" collapsed="false">
      <c r="A4900" s="11" t="s">
        <v>8</v>
      </c>
      <c r="B4900" s="11" t="s">
        <v>8</v>
      </c>
      <c r="C4900" s="11" t="s">
        <v>8</v>
      </c>
      <c r="D4900" s="11" t="s">
        <v>8</v>
      </c>
      <c r="E4900" s="11" t="s">
        <v>110</v>
      </c>
      <c r="F4900" s="11" t="s">
        <v>110</v>
      </c>
      <c r="G4900" s="11" t="s">
        <v>110</v>
      </c>
      <c r="H4900" s="11"/>
      <c r="I4900" s="11"/>
    </row>
    <row r="4901" customFormat="false" ht="28" hidden="false" customHeight="true" outlineLevel="0" collapsed="false">
      <c r="A4901" s="11" t="s">
        <v>209</v>
      </c>
      <c r="B4901" s="11" t="s">
        <v>209</v>
      </c>
      <c r="C4901" s="11" t="s">
        <v>209</v>
      </c>
      <c r="D4901" s="11" t="s">
        <v>209</v>
      </c>
      <c r="E4901" s="11" t="s">
        <v>1640</v>
      </c>
      <c r="F4901" s="11" t="s">
        <v>1640</v>
      </c>
      <c r="G4901" s="11" t="s">
        <v>1640</v>
      </c>
      <c r="H4901" s="11"/>
      <c r="I4901" s="11"/>
    </row>
    <row r="4902" customFormat="false" ht="28" hidden="false" customHeight="true" outlineLevel="0" collapsed="false">
      <c r="A4902" s="11" t="s">
        <v>211</v>
      </c>
      <c r="B4902" s="11" t="s">
        <v>211</v>
      </c>
      <c r="C4902" s="11" t="s">
        <v>211</v>
      </c>
      <c r="D4902" s="11" t="s">
        <v>211</v>
      </c>
      <c r="E4902" s="11" t="n">
        <v>150</v>
      </c>
      <c r="F4902" s="11" t="n">
        <v>150</v>
      </c>
      <c r="G4902" s="11" t="n">
        <v>150</v>
      </c>
      <c r="H4902" s="11"/>
      <c r="I4902" s="11"/>
    </row>
    <row r="4903" customFormat="false" ht="38" hidden="false" customHeight="true" outlineLevel="0" collapsed="false">
      <c r="A4903" s="11" t="s">
        <v>8</v>
      </c>
      <c r="B4903" s="11" t="s">
        <v>8</v>
      </c>
      <c r="C4903" s="11" t="s">
        <v>8</v>
      </c>
      <c r="D4903" s="11" t="s">
        <v>8</v>
      </c>
      <c r="E4903" s="11" t="s">
        <v>110</v>
      </c>
      <c r="F4903" s="11" t="s">
        <v>110</v>
      </c>
      <c r="G4903" s="11" t="s">
        <v>110</v>
      </c>
      <c r="H4903" s="11" t="s">
        <v>1577</v>
      </c>
      <c r="I4903" s="11" t="s">
        <v>1577</v>
      </c>
    </row>
    <row r="4904" customFormat="false" ht="38" hidden="false" customHeight="true" outlineLevel="0" collapsed="false">
      <c r="A4904" s="11" t="s">
        <v>1526</v>
      </c>
      <c r="B4904" s="11" t="s">
        <v>1526</v>
      </c>
      <c r="C4904" s="11" t="s">
        <v>1526</v>
      </c>
      <c r="D4904" s="11" t="s">
        <v>1526</v>
      </c>
      <c r="E4904" s="11" t="n">
        <v>495</v>
      </c>
      <c r="F4904" s="11" t="n">
        <v>495</v>
      </c>
      <c r="G4904" s="11" t="n">
        <v>495</v>
      </c>
      <c r="H4904" s="11" t="s">
        <v>1577</v>
      </c>
      <c r="I4904" s="11" t="s">
        <v>1577</v>
      </c>
    </row>
    <row r="4905" customFormat="false" ht="38" hidden="false" customHeight="true" outlineLevel="0" collapsed="false">
      <c r="A4905" s="11" t="s">
        <v>213</v>
      </c>
      <c r="B4905" s="11" t="s">
        <v>213</v>
      </c>
      <c r="C4905" s="11" t="s">
        <v>213</v>
      </c>
      <c r="D4905" s="11" t="s">
        <v>213</v>
      </c>
      <c r="E4905" s="11" t="n">
        <v>16</v>
      </c>
      <c r="F4905" s="11" t="n">
        <v>16</v>
      </c>
      <c r="G4905" s="11" t="n">
        <v>16</v>
      </c>
      <c r="H4905" s="11" t="s">
        <v>1577</v>
      </c>
      <c r="I4905" s="11" t="s">
        <v>1577</v>
      </c>
    </row>
    <row r="4906" customFormat="false" ht="38" hidden="false" customHeight="true" outlineLevel="0" collapsed="false">
      <c r="A4906" s="11" t="s">
        <v>214</v>
      </c>
      <c r="B4906" s="11" t="s">
        <v>214</v>
      </c>
      <c r="C4906" s="11" t="s">
        <v>214</v>
      </c>
      <c r="D4906" s="11" t="s">
        <v>214</v>
      </c>
      <c r="E4906" s="11" t="s">
        <v>1634</v>
      </c>
      <c r="F4906" s="11" t="s">
        <v>1634</v>
      </c>
      <c r="G4906" s="11" t="s">
        <v>1634</v>
      </c>
      <c r="H4906" s="11" t="s">
        <v>1577</v>
      </c>
      <c r="I4906" s="11" t="s">
        <v>1577</v>
      </c>
    </row>
    <row r="4907" customFormat="false" ht="38" hidden="false" customHeight="true" outlineLevel="0" collapsed="false">
      <c r="A4907" s="11" t="s">
        <v>216</v>
      </c>
      <c r="B4907" s="11" t="s">
        <v>216</v>
      </c>
      <c r="C4907" s="11" t="s">
        <v>216</v>
      </c>
      <c r="D4907" s="11" t="s">
        <v>216</v>
      </c>
      <c r="E4907" s="11" t="n">
        <v>3.95</v>
      </c>
      <c r="F4907" s="11" t="n">
        <v>3.95</v>
      </c>
      <c r="G4907" s="11" t="n">
        <v>3.95</v>
      </c>
      <c r="H4907" s="11" t="s">
        <v>1577</v>
      </c>
      <c r="I4907" s="11" t="s">
        <v>1577</v>
      </c>
    </row>
    <row r="4908" customFormat="false" ht="38" hidden="false" customHeight="true" outlineLevel="0" collapsed="false">
      <c r="A4908" s="11" t="s">
        <v>217</v>
      </c>
      <c r="B4908" s="11" t="s">
        <v>217</v>
      </c>
      <c r="C4908" s="11" t="s">
        <v>217</v>
      </c>
      <c r="D4908" s="11" t="s">
        <v>217</v>
      </c>
      <c r="E4908" s="11" t="s">
        <v>1620</v>
      </c>
      <c r="F4908" s="11" t="s">
        <v>1620</v>
      </c>
      <c r="G4908" s="11" t="s">
        <v>1620</v>
      </c>
      <c r="H4908" s="11" t="s">
        <v>1577</v>
      </c>
      <c r="I4908" s="11" t="s">
        <v>1577</v>
      </c>
    </row>
    <row r="4909" customFormat="false" ht="38" hidden="false" customHeight="true" outlineLevel="0" collapsed="false">
      <c r="A4909" s="11" t="s">
        <v>219</v>
      </c>
      <c r="B4909" s="11" t="s">
        <v>219</v>
      </c>
      <c r="C4909" s="11" t="s">
        <v>219</v>
      </c>
      <c r="D4909" s="11" t="s">
        <v>219</v>
      </c>
      <c r="E4909" s="11" t="s">
        <v>1569</v>
      </c>
      <c r="F4909" s="11" t="s">
        <v>1569</v>
      </c>
      <c r="G4909" s="11" t="s">
        <v>1569</v>
      </c>
      <c r="H4909" s="11" t="s">
        <v>1577</v>
      </c>
      <c r="I4909" s="11" t="s">
        <v>1577</v>
      </c>
    </row>
    <row r="4910" customFormat="false" ht="38" hidden="false" customHeight="true" outlineLevel="0" collapsed="false">
      <c r="A4910" s="11" t="s">
        <v>1530</v>
      </c>
      <c r="B4910" s="11" t="s">
        <v>1530</v>
      </c>
      <c r="C4910" s="11" t="s">
        <v>1530</v>
      </c>
      <c r="D4910" s="11" t="s">
        <v>1530</v>
      </c>
      <c r="E4910" s="11" t="n">
        <v>57</v>
      </c>
      <c r="F4910" s="11" t="n">
        <v>57</v>
      </c>
      <c r="G4910" s="11" t="n">
        <v>57</v>
      </c>
      <c r="H4910" s="11" t="s">
        <v>1577</v>
      </c>
      <c r="I4910" s="11" t="s">
        <v>1577</v>
      </c>
    </row>
    <row r="4911" customFormat="false" ht="38" hidden="false" customHeight="true" outlineLevel="0" collapsed="false">
      <c r="A4911" s="11" t="s">
        <v>221</v>
      </c>
      <c r="B4911" s="11" t="s">
        <v>221</v>
      </c>
      <c r="C4911" s="11" t="s">
        <v>221</v>
      </c>
      <c r="D4911" s="11" t="s">
        <v>221</v>
      </c>
      <c r="E4911" s="11" t="s">
        <v>1640</v>
      </c>
      <c r="F4911" s="11" t="s">
        <v>1640</v>
      </c>
      <c r="G4911" s="11" t="s">
        <v>1640</v>
      </c>
      <c r="H4911" s="11" t="s">
        <v>1577</v>
      </c>
      <c r="I4911" s="11" t="s">
        <v>1577</v>
      </c>
    </row>
    <row r="4912" customFormat="false" ht="38" hidden="false" customHeight="true" outlineLevel="0" collapsed="false">
      <c r="A4912" s="11" t="s">
        <v>222</v>
      </c>
      <c r="B4912" s="11" t="s">
        <v>222</v>
      </c>
      <c r="C4912" s="11" t="s">
        <v>222</v>
      </c>
      <c r="D4912" s="11" t="s">
        <v>222</v>
      </c>
      <c r="E4912" s="11" t="n">
        <v>150</v>
      </c>
      <c r="F4912" s="11" t="n">
        <v>150</v>
      </c>
      <c r="G4912" s="11" t="n">
        <v>150</v>
      </c>
      <c r="H4912" s="11" t="s">
        <v>1577</v>
      </c>
      <c r="I4912" s="11" t="s">
        <v>1577</v>
      </c>
    </row>
    <row r="4913" customFormat="false" ht="38" hidden="false" customHeight="true" outlineLevel="0" collapsed="false">
      <c r="A4913" s="11" t="s">
        <v>245</v>
      </c>
      <c r="B4913" s="11" t="s">
        <v>245</v>
      </c>
      <c r="C4913" s="11" t="s">
        <v>245</v>
      </c>
      <c r="D4913" s="11" t="s">
        <v>245</v>
      </c>
      <c r="E4913" s="11" t="s">
        <v>1578</v>
      </c>
      <c r="F4913" s="11" t="s">
        <v>1578</v>
      </c>
      <c r="G4913" s="11" t="s">
        <v>1578</v>
      </c>
      <c r="H4913" s="11" t="s">
        <v>1577</v>
      </c>
      <c r="I4913" s="11" t="s">
        <v>1577</v>
      </c>
    </row>
    <row r="4914" customFormat="false" ht="38" hidden="false" customHeight="true" outlineLevel="0" collapsed="false">
      <c r="A4914" s="11" t="s">
        <v>1532</v>
      </c>
      <c r="B4914" s="11" t="s">
        <v>1532</v>
      </c>
      <c r="C4914" s="11" t="s">
        <v>1532</v>
      </c>
      <c r="D4914" s="11" t="s">
        <v>1532</v>
      </c>
      <c r="E4914" s="11" t="s">
        <v>1533</v>
      </c>
      <c r="F4914" s="11" t="s">
        <v>1533</v>
      </c>
      <c r="G4914" s="11" t="s">
        <v>1533</v>
      </c>
      <c r="H4914" s="11" t="s">
        <v>1577</v>
      </c>
      <c r="I4914" s="11" t="s">
        <v>1577</v>
      </c>
    </row>
    <row r="4915" customFormat="false" ht="38" hidden="false" customHeight="true" outlineLevel="0" collapsed="false">
      <c r="A4915" s="11" t="s">
        <v>1534</v>
      </c>
      <c r="B4915" s="11" t="s">
        <v>1534</v>
      </c>
      <c r="C4915" s="11" t="s">
        <v>1534</v>
      </c>
      <c r="D4915" s="11" t="s">
        <v>1534</v>
      </c>
      <c r="E4915" s="11" t="s">
        <v>1535</v>
      </c>
      <c r="F4915" s="11" t="s">
        <v>1535</v>
      </c>
      <c r="G4915" s="11" t="s">
        <v>1535</v>
      </c>
      <c r="H4915" s="11" t="s">
        <v>1577</v>
      </c>
      <c r="I4915" s="11" t="s">
        <v>1577</v>
      </c>
    </row>
    <row r="4916" customFormat="false" ht="38" hidden="false" customHeight="true" outlineLevel="0" collapsed="false">
      <c r="A4916" s="11" t="s">
        <v>1407</v>
      </c>
      <c r="B4916" s="11" t="s">
        <v>1407</v>
      </c>
      <c r="C4916" s="11" t="s">
        <v>1407</v>
      </c>
      <c r="D4916" s="11" t="s">
        <v>1407</v>
      </c>
      <c r="E4916" s="11" t="s">
        <v>1641</v>
      </c>
      <c r="F4916" s="11" t="s">
        <v>1641</v>
      </c>
      <c r="G4916" s="11" t="s">
        <v>1641</v>
      </c>
      <c r="H4916" s="11" t="s">
        <v>1577</v>
      </c>
      <c r="I4916" s="11" t="s">
        <v>1577</v>
      </c>
    </row>
    <row r="4917" customFormat="false" ht="38" hidden="false" customHeight="true" outlineLevel="0" collapsed="false">
      <c r="A4917" s="11" t="s">
        <v>249</v>
      </c>
      <c r="B4917" s="11" t="s">
        <v>249</v>
      </c>
      <c r="C4917" s="11" t="s">
        <v>249</v>
      </c>
      <c r="D4917" s="11" t="s">
        <v>249</v>
      </c>
      <c r="E4917" s="11" t="n">
        <v>170</v>
      </c>
      <c r="F4917" s="11" t="n">
        <v>170</v>
      </c>
      <c r="G4917" s="11" t="n">
        <v>170</v>
      </c>
      <c r="H4917" s="11" t="s">
        <v>1577</v>
      </c>
      <c r="I4917" s="11" t="s">
        <v>1577</v>
      </c>
    </row>
    <row r="4918" customFormat="false" ht="42" hidden="false" customHeight="true" outlineLevel="0" collapsed="false">
      <c r="A4918" s="4" t="s">
        <v>1580</v>
      </c>
      <c r="B4918" s="4" t="s">
        <v>1580</v>
      </c>
      <c r="C4918" s="4" t="s">
        <v>1580</v>
      </c>
      <c r="D4918" s="4" t="s">
        <v>1580</v>
      </c>
      <c r="E4918" s="4" t="s">
        <v>1580</v>
      </c>
      <c r="F4918" s="4" t="s">
        <v>1580</v>
      </c>
      <c r="G4918" s="4" t="s">
        <v>1580</v>
      </c>
      <c r="H4918" s="4" t="s">
        <v>1580</v>
      </c>
      <c r="I4918" s="4" t="s">
        <v>1580</v>
      </c>
    </row>
    <row r="4919" customFormat="false" ht="27" hidden="false" customHeight="true" outlineLevel="0" collapsed="false">
      <c r="A4919" s="1"/>
      <c r="B4919" s="1"/>
      <c r="C4919" s="1"/>
      <c r="D4919" s="1"/>
      <c r="E4919" s="1"/>
      <c r="F4919" s="1"/>
      <c r="G4919" s="1"/>
      <c r="H4919" s="1"/>
      <c r="I4919" s="1"/>
    </row>
    <row r="4920" customFormat="false" ht="31" hidden="false" customHeight="true" outlineLevel="0" collapsed="false">
      <c r="A4920" s="10" t="s">
        <v>250</v>
      </c>
      <c r="B4920" s="10" t="s">
        <v>250</v>
      </c>
      <c r="C4920" s="10" t="s">
        <v>250</v>
      </c>
      <c r="D4920" s="10" t="s">
        <v>250</v>
      </c>
      <c r="E4920" s="10" t="s">
        <v>250</v>
      </c>
      <c r="F4920" s="10" t="s">
        <v>250</v>
      </c>
      <c r="G4920" s="10" t="s">
        <v>250</v>
      </c>
      <c r="H4920" s="10" t="s">
        <v>250</v>
      </c>
      <c r="I4920" s="3" t="str">
        <f aca="false">HYPERLINK("#'Главная'!A81","На главную")</f>
        <v>На главную</v>
      </c>
    </row>
    <row r="4921" customFormat="false" ht="34" hidden="false" customHeight="true" outlineLevel="0" collapsed="false">
      <c r="A4921" s="12" t="s">
        <v>251</v>
      </c>
      <c r="B4921" s="12" t="s">
        <v>251</v>
      </c>
      <c r="C4921" s="12" t="s">
        <v>251</v>
      </c>
      <c r="D4921" s="12" t="s">
        <v>252</v>
      </c>
      <c r="E4921" s="12" t="s">
        <v>252</v>
      </c>
      <c r="F4921" s="12" t="s">
        <v>252</v>
      </c>
      <c r="G4921" s="12" t="s">
        <v>253</v>
      </c>
      <c r="H4921" s="12" t="s">
        <v>254</v>
      </c>
      <c r="I4921" s="12" t="s">
        <v>254</v>
      </c>
    </row>
    <row r="4922" customFormat="false" ht="53" hidden="false" customHeight="true" outlineLevel="0" collapsed="false">
      <c r="A4922" s="1" t="s">
        <v>1537</v>
      </c>
      <c r="B4922" s="1" t="s">
        <v>1537</v>
      </c>
      <c r="C4922" s="1" t="s">
        <v>1537</v>
      </c>
      <c r="D4922" s="1" t="s">
        <v>258</v>
      </c>
      <c r="E4922" s="1" t="s">
        <v>258</v>
      </c>
      <c r="F4922" s="1" t="s">
        <v>258</v>
      </c>
      <c r="G4922" s="1" t="n">
        <v>23</v>
      </c>
      <c r="H4922" s="1" t="s">
        <v>1522</v>
      </c>
      <c r="I4922" s="1" t="s">
        <v>1522</v>
      </c>
    </row>
    <row r="4923" customFormat="false" ht="53" hidden="false" customHeight="true" outlineLevel="0" collapsed="false">
      <c r="A4923" s="1" t="s">
        <v>1537</v>
      </c>
      <c r="B4923" s="1" t="s">
        <v>1537</v>
      </c>
      <c r="C4923" s="1" t="s">
        <v>1537</v>
      </c>
      <c r="D4923" s="1" t="s">
        <v>256</v>
      </c>
      <c r="E4923" s="1" t="s">
        <v>256</v>
      </c>
      <c r="F4923" s="1" t="s">
        <v>256</v>
      </c>
      <c r="G4923" s="1" t="n">
        <v>5.75</v>
      </c>
      <c r="H4923" s="1" t="s">
        <v>1522</v>
      </c>
      <c r="I4923" s="1" t="s">
        <v>1522</v>
      </c>
    </row>
    <row r="4924" customFormat="false" ht="53" hidden="false" customHeight="true" outlineLevel="0" collapsed="false">
      <c r="A4924" s="1" t="s">
        <v>1537</v>
      </c>
      <c r="B4924" s="1" t="s">
        <v>1537</v>
      </c>
      <c r="C4924" s="1" t="s">
        <v>1537</v>
      </c>
      <c r="D4924" s="1" t="s">
        <v>260</v>
      </c>
      <c r="E4924" s="1" t="s">
        <v>260</v>
      </c>
      <c r="F4924" s="1" t="s">
        <v>260</v>
      </c>
      <c r="G4924" s="1" t="n">
        <v>4</v>
      </c>
      <c r="H4924" s="1" t="s">
        <v>1522</v>
      </c>
      <c r="I4924" s="1" t="s">
        <v>1522</v>
      </c>
    </row>
    <row r="4925" customFormat="false" ht="27" hidden="false" customHeight="true" outlineLevel="0" collapsed="false">
      <c r="A4925" s="1"/>
      <c r="B4925" s="1"/>
      <c r="C4925" s="1"/>
      <c r="D4925" s="1"/>
      <c r="E4925" s="1"/>
      <c r="F4925" s="1"/>
      <c r="G4925" s="1"/>
      <c r="H4925" s="1"/>
      <c r="I4925" s="1"/>
    </row>
    <row r="4926" customFormat="false" ht="31" hidden="false" customHeight="true" outlineLevel="0" collapsed="false">
      <c r="A4926" s="10" t="s">
        <v>304</v>
      </c>
      <c r="B4926" s="10" t="s">
        <v>304</v>
      </c>
      <c r="C4926" s="10" t="s">
        <v>304</v>
      </c>
      <c r="D4926" s="10" t="s">
        <v>304</v>
      </c>
      <c r="E4926" s="10" t="s">
        <v>304</v>
      </c>
      <c r="F4926" s="10" t="s">
        <v>304</v>
      </c>
      <c r="G4926" s="10" t="s">
        <v>304</v>
      </c>
      <c r="H4926" s="10" t="s">
        <v>304</v>
      </c>
      <c r="I4926" s="1"/>
    </row>
    <row r="4927" customFormat="false" ht="28" hidden="false" customHeight="true" outlineLevel="0" collapsed="false">
      <c r="A4927" s="4" t="s">
        <v>305</v>
      </c>
      <c r="B4927" s="4" t="s">
        <v>305</v>
      </c>
      <c r="C4927" s="4" t="s">
        <v>305</v>
      </c>
      <c r="D4927" s="4" t="s">
        <v>305</v>
      </c>
      <c r="E4927" s="4" t="s">
        <v>305</v>
      </c>
      <c r="F4927" s="4" t="s">
        <v>305</v>
      </c>
      <c r="G4927" s="4" t="s">
        <v>305</v>
      </c>
      <c r="H4927" s="4" t="s">
        <v>305</v>
      </c>
      <c r="I4927" s="4" t="s">
        <v>305</v>
      </c>
    </row>
    <row r="4928" customFormat="false" ht="27" hidden="false" customHeight="true" outlineLevel="0" collapsed="false">
      <c r="A4928" s="1"/>
      <c r="B4928" s="1"/>
      <c r="C4928" s="1"/>
      <c r="D4928" s="1"/>
      <c r="E4928" s="1"/>
      <c r="F4928" s="1"/>
      <c r="G4928" s="1"/>
      <c r="H4928" s="1"/>
      <c r="I4928" s="1"/>
    </row>
    <row r="4929" customFormat="false" ht="27" hidden="false" customHeight="true" outlineLevel="0" collapsed="false">
      <c r="A4929" s="1"/>
      <c r="B4929" s="1"/>
      <c r="C4929" s="1"/>
      <c r="D4929" s="1"/>
      <c r="E4929" s="1"/>
      <c r="F4929" s="1"/>
      <c r="G4929" s="1"/>
      <c r="H4929" s="1"/>
      <c r="I4929" s="1"/>
    </row>
    <row r="4930" customFormat="false" ht="27" hidden="false" customHeight="true" outlineLevel="0" collapsed="false">
      <c r="A4930" s="1"/>
      <c r="B4930" s="1"/>
      <c r="C4930" s="1"/>
      <c r="D4930" s="1"/>
      <c r="E4930" s="1"/>
      <c r="F4930" s="1"/>
      <c r="G4930" s="1"/>
      <c r="H4930" s="1"/>
      <c r="I4930" s="1"/>
    </row>
    <row r="4931" customFormat="false" ht="35" hidden="false" customHeight="true" outlineLevel="0" collapsed="false">
      <c r="A4931" s="2" t="s">
        <v>1642</v>
      </c>
      <c r="B4931" s="2" t="s">
        <v>1642</v>
      </c>
      <c r="C4931" s="2" t="s">
        <v>1642</v>
      </c>
      <c r="D4931" s="2" t="s">
        <v>1642</v>
      </c>
      <c r="E4931" s="2" t="s">
        <v>1642</v>
      </c>
      <c r="F4931" s="2" t="s">
        <v>1642</v>
      </c>
      <c r="G4931" s="2" t="s">
        <v>1642</v>
      </c>
      <c r="H4931" s="2" t="s">
        <v>1642</v>
      </c>
      <c r="I4931" s="3" t="str">
        <f aca="false">HYPERLINK("#'Главная'!A82","На главную")</f>
        <v>На главную</v>
      </c>
    </row>
    <row r="4932" customFormat="false" ht="28" hidden="false" customHeight="true" outlineLevel="0" collapsed="false">
      <c r="A4932" s="4" t="s">
        <v>1522</v>
      </c>
      <c r="B4932" s="4" t="s">
        <v>1522</v>
      </c>
      <c r="C4932" s="4" t="s">
        <v>1522</v>
      </c>
      <c r="D4932" s="4" t="s">
        <v>1522</v>
      </c>
      <c r="E4932" s="4" t="s">
        <v>1522</v>
      </c>
      <c r="F4932" s="4" t="s">
        <v>1522</v>
      </c>
      <c r="G4932" s="4" t="s">
        <v>1522</v>
      </c>
      <c r="H4932" s="4" t="s">
        <v>1522</v>
      </c>
      <c r="I4932" s="4" t="s">
        <v>1522</v>
      </c>
    </row>
    <row r="4933" customFormat="false" ht="27" hidden="false" customHeight="true" outlineLevel="0" collapsed="false">
      <c r="A4933" s="3" t="str">
        <f aca="false">HYPERLINK("#'Главная'!A82","Список моделей")</f>
        <v>Список моделей</v>
      </c>
      <c r="B4933" s="1"/>
      <c r="C4933" s="3" t="str">
        <f aca="false">HYPERLINK("#'Данные моделей'!A4934","Характеристики")</f>
        <v>Характеристики</v>
      </c>
      <c r="D4933" s="1"/>
      <c r="E4933" s="1"/>
      <c r="F4933" s="3" t="str">
        <f aca="false">HYPERLINK("#'Данные моделей'!A4955","Рабочие точки")</f>
        <v>Рабочие точки</v>
      </c>
      <c r="G4933" s="1"/>
      <c r="H4933" s="3" t="str">
        <f aca="false">HYPERLINK("#'Данные моделей'!A4961","Карты")</f>
        <v>Карты</v>
      </c>
      <c r="I4933" s="1"/>
    </row>
    <row r="4934" customFormat="false" ht="31" hidden="false" customHeight="true" outlineLevel="0" collapsed="false">
      <c r="A4934" s="10" t="s">
        <v>9</v>
      </c>
      <c r="B4934" s="10" t="s">
        <v>9</v>
      </c>
      <c r="C4934" s="10" t="s">
        <v>9</v>
      </c>
      <c r="D4934" s="10" t="s">
        <v>9</v>
      </c>
      <c r="E4934" s="10" t="s">
        <v>9</v>
      </c>
      <c r="F4934" s="10" t="s">
        <v>9</v>
      </c>
      <c r="G4934" s="10" t="s">
        <v>9</v>
      </c>
      <c r="H4934" s="10" t="s">
        <v>9</v>
      </c>
      <c r="I4934" s="1"/>
    </row>
    <row r="4935" customFormat="false" ht="28" hidden="false" customHeight="true" outlineLevel="0" collapsed="false">
      <c r="A4935" s="11" t="s">
        <v>207</v>
      </c>
      <c r="B4935" s="11" t="s">
        <v>207</v>
      </c>
      <c r="C4935" s="11" t="s">
        <v>207</v>
      </c>
      <c r="D4935" s="11" t="s">
        <v>207</v>
      </c>
      <c r="E4935" s="11" t="s">
        <v>1632</v>
      </c>
      <c r="F4935" s="11" t="s">
        <v>1632</v>
      </c>
      <c r="G4935" s="11" t="s">
        <v>1632</v>
      </c>
      <c r="H4935" s="11"/>
      <c r="I4935" s="11"/>
    </row>
    <row r="4936" customFormat="false" ht="28" hidden="false" customHeight="true" outlineLevel="0" collapsed="false">
      <c r="A4936" s="11" t="s">
        <v>8</v>
      </c>
      <c r="B4936" s="11" t="s">
        <v>8</v>
      </c>
      <c r="C4936" s="11" t="s">
        <v>8</v>
      </c>
      <c r="D4936" s="11" t="s">
        <v>8</v>
      </c>
      <c r="E4936" s="11" t="s">
        <v>110</v>
      </c>
      <c r="F4936" s="11" t="s">
        <v>110</v>
      </c>
      <c r="G4936" s="11" t="s">
        <v>110</v>
      </c>
      <c r="H4936" s="11"/>
      <c r="I4936" s="11"/>
    </row>
    <row r="4937" customFormat="false" ht="28" hidden="false" customHeight="true" outlineLevel="0" collapsed="false">
      <c r="A4937" s="11" t="s">
        <v>209</v>
      </c>
      <c r="B4937" s="11" t="s">
        <v>209</v>
      </c>
      <c r="C4937" s="11" t="s">
        <v>209</v>
      </c>
      <c r="D4937" s="11" t="s">
        <v>209</v>
      </c>
      <c r="E4937" s="11" t="s">
        <v>1643</v>
      </c>
      <c r="F4937" s="11" t="s">
        <v>1643</v>
      </c>
      <c r="G4937" s="11" t="s">
        <v>1643</v>
      </c>
      <c r="H4937" s="11"/>
      <c r="I4937" s="11"/>
    </row>
    <row r="4938" customFormat="false" ht="28" hidden="false" customHeight="true" outlineLevel="0" collapsed="false">
      <c r="A4938" s="11" t="s">
        <v>211</v>
      </c>
      <c r="B4938" s="11" t="s">
        <v>211</v>
      </c>
      <c r="C4938" s="11" t="s">
        <v>211</v>
      </c>
      <c r="D4938" s="11" t="s">
        <v>211</v>
      </c>
      <c r="E4938" s="11" t="n">
        <v>220</v>
      </c>
      <c r="F4938" s="11" t="n">
        <v>220</v>
      </c>
      <c r="G4938" s="11" t="n">
        <v>220</v>
      </c>
      <c r="H4938" s="11"/>
      <c r="I4938" s="11"/>
    </row>
    <row r="4939" customFormat="false" ht="28" hidden="false" customHeight="true" outlineLevel="0" collapsed="false">
      <c r="A4939" s="11" t="s">
        <v>8</v>
      </c>
      <c r="B4939" s="11" t="s">
        <v>8</v>
      </c>
      <c r="C4939" s="11" t="s">
        <v>8</v>
      </c>
      <c r="D4939" s="11" t="s">
        <v>8</v>
      </c>
      <c r="E4939" s="11" t="s">
        <v>110</v>
      </c>
      <c r="F4939" s="11" t="s">
        <v>110</v>
      </c>
      <c r="G4939" s="11" t="s">
        <v>110</v>
      </c>
      <c r="H4939" s="11"/>
      <c r="I4939" s="11"/>
    </row>
    <row r="4940" customFormat="false" ht="28" hidden="false" customHeight="true" outlineLevel="0" collapsed="false">
      <c r="A4940" s="11" t="s">
        <v>1526</v>
      </c>
      <c r="B4940" s="11" t="s">
        <v>1526</v>
      </c>
      <c r="C4940" s="11" t="s">
        <v>1526</v>
      </c>
      <c r="D4940" s="11" t="s">
        <v>1526</v>
      </c>
      <c r="E4940" s="11" t="n">
        <v>774</v>
      </c>
      <c r="F4940" s="11" t="n">
        <v>774</v>
      </c>
      <c r="G4940" s="11" t="n">
        <v>774</v>
      </c>
      <c r="H4940" s="11"/>
      <c r="I4940" s="11"/>
    </row>
    <row r="4941" customFormat="false" ht="28" hidden="false" customHeight="true" outlineLevel="0" collapsed="false">
      <c r="A4941" s="11" t="s">
        <v>213</v>
      </c>
      <c r="B4941" s="11" t="s">
        <v>213</v>
      </c>
      <c r="C4941" s="11" t="s">
        <v>213</v>
      </c>
      <c r="D4941" s="11" t="s">
        <v>213</v>
      </c>
      <c r="E4941" s="11" t="n">
        <v>24.8</v>
      </c>
      <c r="F4941" s="11" t="n">
        <v>24.8</v>
      </c>
      <c r="G4941" s="11" t="n">
        <v>24.8</v>
      </c>
      <c r="H4941" s="11"/>
      <c r="I4941" s="11"/>
    </row>
    <row r="4942" customFormat="false" ht="28" hidden="false" customHeight="true" outlineLevel="0" collapsed="false">
      <c r="A4942" s="11" t="s">
        <v>214</v>
      </c>
      <c r="B4942" s="11" t="s">
        <v>214</v>
      </c>
      <c r="C4942" s="11" t="s">
        <v>214</v>
      </c>
      <c r="D4942" s="11" t="s">
        <v>214</v>
      </c>
      <c r="E4942" s="11" t="s">
        <v>1634</v>
      </c>
      <c r="F4942" s="11" t="s">
        <v>1634</v>
      </c>
      <c r="G4942" s="11" t="s">
        <v>1634</v>
      </c>
      <c r="H4942" s="11"/>
      <c r="I4942" s="11"/>
    </row>
    <row r="4943" customFormat="false" ht="28" hidden="false" customHeight="true" outlineLevel="0" collapsed="false">
      <c r="A4943" s="11" t="s">
        <v>216</v>
      </c>
      <c r="B4943" s="11" t="s">
        <v>216</v>
      </c>
      <c r="C4943" s="11" t="s">
        <v>216</v>
      </c>
      <c r="D4943" s="11" t="s">
        <v>216</v>
      </c>
      <c r="E4943" s="11" t="n">
        <v>6.2</v>
      </c>
      <c r="F4943" s="11" t="n">
        <v>6.2</v>
      </c>
      <c r="G4943" s="11" t="n">
        <v>6.2</v>
      </c>
      <c r="H4943" s="11"/>
      <c r="I4943" s="11"/>
    </row>
    <row r="4944" customFormat="false" ht="28" hidden="false" customHeight="true" outlineLevel="0" collapsed="false">
      <c r="A4944" s="11" t="s">
        <v>217</v>
      </c>
      <c r="B4944" s="11" t="s">
        <v>217</v>
      </c>
      <c r="C4944" s="11" t="s">
        <v>217</v>
      </c>
      <c r="D4944" s="11" t="s">
        <v>217</v>
      </c>
      <c r="E4944" s="11" t="s">
        <v>1620</v>
      </c>
      <c r="F4944" s="11" t="s">
        <v>1620</v>
      </c>
      <c r="G4944" s="11" t="s">
        <v>1620</v>
      </c>
      <c r="H4944" s="11"/>
      <c r="I4944" s="11"/>
    </row>
    <row r="4945" customFormat="false" ht="28" hidden="false" customHeight="true" outlineLevel="0" collapsed="false">
      <c r="A4945" s="11" t="s">
        <v>219</v>
      </c>
      <c r="B4945" s="11" t="s">
        <v>219</v>
      </c>
      <c r="C4945" s="11" t="s">
        <v>219</v>
      </c>
      <c r="D4945" s="11" t="s">
        <v>219</v>
      </c>
      <c r="E4945" s="11" t="s">
        <v>1569</v>
      </c>
      <c r="F4945" s="11" t="s">
        <v>1569</v>
      </c>
      <c r="G4945" s="11" t="s">
        <v>1569</v>
      </c>
      <c r="H4945" s="11"/>
      <c r="I4945" s="11"/>
    </row>
    <row r="4946" customFormat="false" ht="28" hidden="false" customHeight="true" outlineLevel="0" collapsed="false">
      <c r="A4946" s="11" t="s">
        <v>1530</v>
      </c>
      <c r="B4946" s="11" t="s">
        <v>1530</v>
      </c>
      <c r="C4946" s="11" t="s">
        <v>1530</v>
      </c>
      <c r="D4946" s="11" t="s">
        <v>1530</v>
      </c>
      <c r="E4946" s="11" t="n">
        <v>59</v>
      </c>
      <c r="F4946" s="11" t="n">
        <v>59</v>
      </c>
      <c r="G4946" s="11" t="n">
        <v>59</v>
      </c>
      <c r="H4946" s="11"/>
      <c r="I4946" s="11"/>
    </row>
    <row r="4947" customFormat="false" ht="28" hidden="false" customHeight="true" outlineLevel="0" collapsed="false">
      <c r="A4947" s="11" t="s">
        <v>221</v>
      </c>
      <c r="B4947" s="11" t="s">
        <v>221</v>
      </c>
      <c r="C4947" s="11" t="s">
        <v>221</v>
      </c>
      <c r="D4947" s="11" t="s">
        <v>221</v>
      </c>
      <c r="E4947" s="11" t="s">
        <v>1643</v>
      </c>
      <c r="F4947" s="11" t="s">
        <v>1643</v>
      </c>
      <c r="G4947" s="11" t="s">
        <v>1643</v>
      </c>
      <c r="H4947" s="11"/>
      <c r="I4947" s="11"/>
    </row>
    <row r="4948" customFormat="false" ht="28" hidden="false" customHeight="true" outlineLevel="0" collapsed="false">
      <c r="A4948" s="11" t="s">
        <v>222</v>
      </c>
      <c r="B4948" s="11" t="s">
        <v>222</v>
      </c>
      <c r="C4948" s="11" t="s">
        <v>222</v>
      </c>
      <c r="D4948" s="11" t="s">
        <v>222</v>
      </c>
      <c r="E4948" s="11" t="n">
        <v>220</v>
      </c>
      <c r="F4948" s="11" t="n">
        <v>220</v>
      </c>
      <c r="G4948" s="11" t="n">
        <v>220</v>
      </c>
      <c r="H4948" s="11"/>
      <c r="I4948" s="11"/>
    </row>
    <row r="4949" customFormat="false" ht="28" hidden="false" customHeight="true" outlineLevel="0" collapsed="false">
      <c r="A4949" s="11" t="s">
        <v>245</v>
      </c>
      <c r="B4949" s="11" t="s">
        <v>245</v>
      </c>
      <c r="C4949" s="11" t="s">
        <v>245</v>
      </c>
      <c r="D4949" s="11" t="s">
        <v>245</v>
      </c>
      <c r="E4949" s="11" t="s">
        <v>1583</v>
      </c>
      <c r="F4949" s="11" t="s">
        <v>1583</v>
      </c>
      <c r="G4949" s="11" t="s">
        <v>1583</v>
      </c>
      <c r="H4949" s="11"/>
      <c r="I4949" s="11"/>
    </row>
    <row r="4950" customFormat="false" ht="28" hidden="false" customHeight="true" outlineLevel="0" collapsed="false">
      <c r="A4950" s="11" t="s">
        <v>1532</v>
      </c>
      <c r="B4950" s="11" t="s">
        <v>1532</v>
      </c>
      <c r="C4950" s="11" t="s">
        <v>1532</v>
      </c>
      <c r="D4950" s="11" t="s">
        <v>1532</v>
      </c>
      <c r="E4950" s="11" t="s">
        <v>1533</v>
      </c>
      <c r="F4950" s="11" t="s">
        <v>1533</v>
      </c>
      <c r="G4950" s="11" t="s">
        <v>1533</v>
      </c>
      <c r="H4950" s="11"/>
      <c r="I4950" s="11"/>
    </row>
    <row r="4951" customFormat="false" ht="28" hidden="false" customHeight="true" outlineLevel="0" collapsed="false">
      <c r="A4951" s="11" t="s">
        <v>1534</v>
      </c>
      <c r="B4951" s="11" t="s">
        <v>1534</v>
      </c>
      <c r="C4951" s="11" t="s">
        <v>1534</v>
      </c>
      <c r="D4951" s="11" t="s">
        <v>1534</v>
      </c>
      <c r="E4951" s="11" t="s">
        <v>1535</v>
      </c>
      <c r="F4951" s="11" t="s">
        <v>1535</v>
      </c>
      <c r="G4951" s="11" t="s">
        <v>1535</v>
      </c>
      <c r="H4951" s="11"/>
      <c r="I4951" s="11"/>
    </row>
    <row r="4952" customFormat="false" ht="28" hidden="false" customHeight="true" outlineLevel="0" collapsed="false">
      <c r="A4952" s="11" t="s">
        <v>1407</v>
      </c>
      <c r="B4952" s="11" t="s">
        <v>1407</v>
      </c>
      <c r="C4952" s="11" t="s">
        <v>1407</v>
      </c>
      <c r="D4952" s="11" t="s">
        <v>1407</v>
      </c>
      <c r="E4952" s="11" t="s">
        <v>1644</v>
      </c>
      <c r="F4952" s="11" t="s">
        <v>1644</v>
      </c>
      <c r="G4952" s="11" t="s">
        <v>1644</v>
      </c>
      <c r="H4952" s="11"/>
      <c r="I4952" s="11"/>
    </row>
    <row r="4953" customFormat="false" ht="28" hidden="false" customHeight="true" outlineLevel="0" collapsed="false">
      <c r="A4953" s="11" t="s">
        <v>249</v>
      </c>
      <c r="B4953" s="11" t="s">
        <v>249</v>
      </c>
      <c r="C4953" s="11" t="s">
        <v>249</v>
      </c>
      <c r="D4953" s="11" t="s">
        <v>249</v>
      </c>
      <c r="E4953" s="11" t="n">
        <v>268</v>
      </c>
      <c r="F4953" s="11" t="n">
        <v>268</v>
      </c>
      <c r="G4953" s="11" t="n">
        <v>268</v>
      </c>
      <c r="H4953" s="11"/>
      <c r="I4953" s="11"/>
    </row>
    <row r="4954" customFormat="false" ht="27" hidden="false" customHeight="true" outlineLevel="0" collapsed="false">
      <c r="A4954" s="1"/>
      <c r="B4954" s="1"/>
      <c r="C4954" s="1"/>
      <c r="D4954" s="1"/>
      <c r="E4954" s="1"/>
      <c r="F4954" s="1"/>
      <c r="G4954" s="1"/>
      <c r="H4954" s="1"/>
      <c r="I4954" s="1"/>
    </row>
    <row r="4955" customFormat="false" ht="31" hidden="false" customHeight="true" outlineLevel="0" collapsed="false">
      <c r="A4955" s="10" t="s">
        <v>250</v>
      </c>
      <c r="B4955" s="10" t="s">
        <v>250</v>
      </c>
      <c r="C4955" s="10" t="s">
        <v>250</v>
      </c>
      <c r="D4955" s="10" t="s">
        <v>250</v>
      </c>
      <c r="E4955" s="10" t="s">
        <v>250</v>
      </c>
      <c r="F4955" s="10" t="s">
        <v>250</v>
      </c>
      <c r="G4955" s="10" t="s">
        <v>250</v>
      </c>
      <c r="H4955" s="10" t="s">
        <v>250</v>
      </c>
      <c r="I4955" s="3" t="str">
        <f aca="false">HYPERLINK("#'Главная'!A82","На главную")</f>
        <v>На главную</v>
      </c>
    </row>
    <row r="4956" customFormat="false" ht="34" hidden="false" customHeight="true" outlineLevel="0" collapsed="false">
      <c r="A4956" s="12" t="s">
        <v>251</v>
      </c>
      <c r="B4956" s="12" t="s">
        <v>251</v>
      </c>
      <c r="C4956" s="12" t="s">
        <v>251</v>
      </c>
      <c r="D4956" s="12" t="s">
        <v>252</v>
      </c>
      <c r="E4956" s="12" t="s">
        <v>252</v>
      </c>
      <c r="F4956" s="12" t="s">
        <v>252</v>
      </c>
      <c r="G4956" s="12" t="s">
        <v>253</v>
      </c>
      <c r="H4956" s="12" t="s">
        <v>254</v>
      </c>
      <c r="I4956" s="12" t="s">
        <v>254</v>
      </c>
    </row>
    <row r="4957" customFormat="false" ht="53" hidden="false" customHeight="true" outlineLevel="0" collapsed="false">
      <c r="A4957" s="1" t="s">
        <v>1537</v>
      </c>
      <c r="B4957" s="1" t="s">
        <v>1537</v>
      </c>
      <c r="C4957" s="1" t="s">
        <v>1537</v>
      </c>
      <c r="D4957" s="1" t="s">
        <v>258</v>
      </c>
      <c r="E4957" s="1" t="s">
        <v>258</v>
      </c>
      <c r="F4957" s="1" t="s">
        <v>258</v>
      </c>
      <c r="G4957" s="1" t="n">
        <v>36</v>
      </c>
      <c r="H4957" s="1" t="s">
        <v>1522</v>
      </c>
      <c r="I4957" s="1" t="s">
        <v>1522</v>
      </c>
    </row>
    <row r="4958" customFormat="false" ht="53" hidden="false" customHeight="true" outlineLevel="0" collapsed="false">
      <c r="A4958" s="1" t="s">
        <v>1537</v>
      </c>
      <c r="B4958" s="1" t="s">
        <v>1537</v>
      </c>
      <c r="C4958" s="1" t="s">
        <v>1537</v>
      </c>
      <c r="D4958" s="1" t="s">
        <v>256</v>
      </c>
      <c r="E4958" s="1" t="s">
        <v>256</v>
      </c>
      <c r="F4958" s="1" t="s">
        <v>256</v>
      </c>
      <c r="G4958" s="1" t="n">
        <v>8.57</v>
      </c>
      <c r="H4958" s="1" t="s">
        <v>1522</v>
      </c>
      <c r="I4958" s="1" t="s">
        <v>1522</v>
      </c>
    </row>
    <row r="4959" customFormat="false" ht="53" hidden="false" customHeight="true" outlineLevel="0" collapsed="false">
      <c r="A4959" s="1" t="s">
        <v>1537</v>
      </c>
      <c r="B4959" s="1" t="s">
        <v>1537</v>
      </c>
      <c r="C4959" s="1" t="s">
        <v>1537</v>
      </c>
      <c r="D4959" s="1" t="s">
        <v>260</v>
      </c>
      <c r="E4959" s="1" t="s">
        <v>260</v>
      </c>
      <c r="F4959" s="1" t="s">
        <v>260</v>
      </c>
      <c r="G4959" s="1" t="n">
        <v>4.2</v>
      </c>
      <c r="H4959" s="1" t="s">
        <v>1522</v>
      </c>
      <c r="I4959" s="1" t="s">
        <v>1522</v>
      </c>
    </row>
    <row r="4960" customFormat="false" ht="27" hidden="false" customHeight="true" outlineLevel="0" collapsed="false">
      <c r="A4960" s="1"/>
      <c r="B4960" s="1"/>
      <c r="C4960" s="1"/>
      <c r="D4960" s="1"/>
      <c r="E4960" s="1"/>
      <c r="F4960" s="1"/>
      <c r="G4960" s="1"/>
      <c r="H4960" s="1"/>
      <c r="I4960" s="1"/>
    </row>
    <row r="4961" customFormat="false" ht="31" hidden="false" customHeight="true" outlineLevel="0" collapsed="false">
      <c r="A4961" s="10" t="s">
        <v>304</v>
      </c>
      <c r="B4961" s="10" t="s">
        <v>304</v>
      </c>
      <c r="C4961" s="10" t="s">
        <v>304</v>
      </c>
      <c r="D4961" s="10" t="s">
        <v>304</v>
      </c>
      <c r="E4961" s="10" t="s">
        <v>304</v>
      </c>
      <c r="F4961" s="10" t="s">
        <v>304</v>
      </c>
      <c r="G4961" s="10" t="s">
        <v>304</v>
      </c>
      <c r="H4961" s="10" t="s">
        <v>304</v>
      </c>
      <c r="I4961" s="1"/>
    </row>
    <row r="4962" customFormat="false" ht="28" hidden="false" customHeight="true" outlineLevel="0" collapsed="false">
      <c r="A4962" s="4" t="s">
        <v>305</v>
      </c>
      <c r="B4962" s="4" t="s">
        <v>305</v>
      </c>
      <c r="C4962" s="4" t="s">
        <v>305</v>
      </c>
      <c r="D4962" s="4" t="s">
        <v>305</v>
      </c>
      <c r="E4962" s="4" t="s">
        <v>305</v>
      </c>
      <c r="F4962" s="4" t="s">
        <v>305</v>
      </c>
      <c r="G4962" s="4" t="s">
        <v>305</v>
      </c>
      <c r="H4962" s="4" t="s">
        <v>305</v>
      </c>
      <c r="I4962" s="4" t="s">
        <v>305</v>
      </c>
    </row>
    <row r="4963" customFormat="false" ht="27" hidden="false" customHeight="true" outlineLevel="0" collapsed="false">
      <c r="A4963" s="1"/>
      <c r="B4963" s="1"/>
      <c r="C4963" s="1"/>
      <c r="D4963" s="1"/>
      <c r="E4963" s="1"/>
      <c r="F4963" s="1"/>
      <c r="G4963" s="1"/>
      <c r="H4963" s="1"/>
      <c r="I4963" s="1"/>
    </row>
    <row r="4964" customFormat="false" ht="27" hidden="false" customHeight="true" outlineLevel="0" collapsed="false">
      <c r="A4964" s="1"/>
      <c r="B4964" s="1"/>
      <c r="C4964" s="1"/>
      <c r="D4964" s="1"/>
      <c r="E4964" s="1"/>
      <c r="F4964" s="1"/>
      <c r="G4964" s="1"/>
      <c r="H4964" s="1"/>
      <c r="I4964" s="1"/>
    </row>
    <row r="4965" customFormat="false" ht="27" hidden="false" customHeight="true" outlineLevel="0" collapsed="false">
      <c r="A4965" s="1"/>
      <c r="B4965" s="1"/>
      <c r="C4965" s="1"/>
      <c r="D4965" s="1"/>
      <c r="E4965" s="1"/>
      <c r="F4965" s="1"/>
      <c r="G4965" s="1"/>
      <c r="H4965" s="1"/>
      <c r="I4965" s="1"/>
    </row>
    <row r="4966" customFormat="false" ht="35" hidden="false" customHeight="true" outlineLevel="0" collapsed="false">
      <c r="A4966" s="2" t="s">
        <v>1645</v>
      </c>
      <c r="B4966" s="2" t="s">
        <v>1645</v>
      </c>
      <c r="C4966" s="2" t="s">
        <v>1645</v>
      </c>
      <c r="D4966" s="2" t="s">
        <v>1645</v>
      </c>
      <c r="E4966" s="2" t="s">
        <v>1645</v>
      </c>
      <c r="F4966" s="2" t="s">
        <v>1645</v>
      </c>
      <c r="G4966" s="2" t="s">
        <v>1645</v>
      </c>
      <c r="H4966" s="2" t="s">
        <v>1645</v>
      </c>
      <c r="I4966" s="3" t="str">
        <f aca="false">HYPERLINK("#'Главная'!A83","На главную")</f>
        <v>На главную</v>
      </c>
    </row>
    <row r="4967" customFormat="false" ht="28" hidden="false" customHeight="true" outlineLevel="0" collapsed="false">
      <c r="A4967" s="4" t="s">
        <v>1522</v>
      </c>
      <c r="B4967" s="4" t="s">
        <v>1522</v>
      </c>
      <c r="C4967" s="4" t="s">
        <v>1522</v>
      </c>
      <c r="D4967" s="4" t="s">
        <v>1522</v>
      </c>
      <c r="E4967" s="4" t="s">
        <v>1522</v>
      </c>
      <c r="F4967" s="4" t="s">
        <v>1522</v>
      </c>
      <c r="G4967" s="4" t="s">
        <v>1522</v>
      </c>
      <c r="H4967" s="4" t="s">
        <v>1522</v>
      </c>
      <c r="I4967" s="4" t="s">
        <v>1522</v>
      </c>
    </row>
    <row r="4968" customFormat="false" ht="27" hidden="false" customHeight="true" outlineLevel="0" collapsed="false">
      <c r="A4968" s="3" t="str">
        <f aca="false">HYPERLINK("#'Главная'!A83","Список моделей")</f>
        <v>Список моделей</v>
      </c>
      <c r="B4968" s="1"/>
      <c r="C4968" s="3" t="str">
        <f aca="false">HYPERLINK("#'Данные моделей'!A4969","Характеристики")</f>
        <v>Характеристики</v>
      </c>
      <c r="D4968" s="1"/>
      <c r="E4968" s="1"/>
      <c r="F4968" s="3" t="str">
        <f aca="false">HYPERLINK("#'Данные моделей'!A4990","Рабочие точки")</f>
        <v>Рабочие точки</v>
      </c>
      <c r="G4968" s="1"/>
      <c r="H4968" s="3" t="str">
        <f aca="false">HYPERLINK("#'Данные моделей'!A4996","Карты")</f>
        <v>Карты</v>
      </c>
      <c r="I4968" s="1"/>
    </row>
    <row r="4969" customFormat="false" ht="31" hidden="false" customHeight="true" outlineLevel="0" collapsed="false">
      <c r="A4969" s="10" t="s">
        <v>9</v>
      </c>
      <c r="B4969" s="10" t="s">
        <v>9</v>
      </c>
      <c r="C4969" s="10" t="s">
        <v>9</v>
      </c>
      <c r="D4969" s="10" t="s">
        <v>9</v>
      </c>
      <c r="E4969" s="10" t="s">
        <v>9</v>
      </c>
      <c r="F4969" s="10" t="s">
        <v>9</v>
      </c>
      <c r="G4969" s="10" t="s">
        <v>9</v>
      </c>
      <c r="H4969" s="10" t="s">
        <v>9</v>
      </c>
      <c r="I4969" s="1"/>
    </row>
    <row r="4970" customFormat="false" ht="28" hidden="false" customHeight="true" outlineLevel="0" collapsed="false">
      <c r="A4970" s="11" t="s">
        <v>207</v>
      </c>
      <c r="B4970" s="11" t="s">
        <v>207</v>
      </c>
      <c r="C4970" s="11" t="s">
        <v>207</v>
      </c>
      <c r="D4970" s="11" t="s">
        <v>207</v>
      </c>
      <c r="E4970" s="11" t="s">
        <v>1632</v>
      </c>
      <c r="F4970" s="11" t="s">
        <v>1632</v>
      </c>
      <c r="G4970" s="11" t="s">
        <v>1632</v>
      </c>
      <c r="H4970" s="11"/>
      <c r="I4970" s="11"/>
    </row>
    <row r="4971" customFormat="false" ht="28" hidden="false" customHeight="true" outlineLevel="0" collapsed="false">
      <c r="A4971" s="11" t="s">
        <v>8</v>
      </c>
      <c r="B4971" s="11" t="s">
        <v>8</v>
      </c>
      <c r="C4971" s="11" t="s">
        <v>8</v>
      </c>
      <c r="D4971" s="11" t="s">
        <v>8</v>
      </c>
      <c r="E4971" s="11" t="s">
        <v>110</v>
      </c>
      <c r="F4971" s="11" t="s">
        <v>110</v>
      </c>
      <c r="G4971" s="11" t="s">
        <v>110</v>
      </c>
      <c r="H4971" s="11"/>
      <c r="I4971" s="11"/>
    </row>
    <row r="4972" customFormat="false" ht="28" hidden="false" customHeight="true" outlineLevel="0" collapsed="false">
      <c r="A4972" s="11" t="s">
        <v>209</v>
      </c>
      <c r="B4972" s="11" t="s">
        <v>209</v>
      </c>
      <c r="C4972" s="11" t="s">
        <v>209</v>
      </c>
      <c r="D4972" s="11" t="s">
        <v>209</v>
      </c>
      <c r="E4972" s="11" t="s">
        <v>1646</v>
      </c>
      <c r="F4972" s="11" t="s">
        <v>1646</v>
      </c>
      <c r="G4972" s="11" t="s">
        <v>1646</v>
      </c>
      <c r="H4972" s="11"/>
      <c r="I4972" s="11"/>
    </row>
    <row r="4973" customFormat="false" ht="28" hidden="false" customHeight="true" outlineLevel="0" collapsed="false">
      <c r="A4973" s="11" t="s">
        <v>211</v>
      </c>
      <c r="B4973" s="11" t="s">
        <v>211</v>
      </c>
      <c r="C4973" s="11" t="s">
        <v>211</v>
      </c>
      <c r="D4973" s="11" t="s">
        <v>211</v>
      </c>
      <c r="E4973" s="11" t="n">
        <v>268</v>
      </c>
      <c r="F4973" s="11" t="n">
        <v>268</v>
      </c>
      <c r="G4973" s="11" t="n">
        <v>268</v>
      </c>
      <c r="H4973" s="11"/>
      <c r="I4973" s="11"/>
    </row>
    <row r="4974" customFormat="false" ht="28" hidden="false" customHeight="true" outlineLevel="0" collapsed="false">
      <c r="A4974" s="11" t="s">
        <v>8</v>
      </c>
      <c r="B4974" s="11" t="s">
        <v>8</v>
      </c>
      <c r="C4974" s="11" t="s">
        <v>8</v>
      </c>
      <c r="D4974" s="11" t="s">
        <v>8</v>
      </c>
      <c r="E4974" s="11" t="s">
        <v>110</v>
      </c>
      <c r="F4974" s="11" t="s">
        <v>110</v>
      </c>
      <c r="G4974" s="11" t="s">
        <v>110</v>
      </c>
      <c r="H4974" s="11"/>
      <c r="I4974" s="11"/>
    </row>
    <row r="4975" customFormat="false" ht="28" hidden="false" customHeight="true" outlineLevel="0" collapsed="false">
      <c r="A4975" s="11" t="s">
        <v>1526</v>
      </c>
      <c r="B4975" s="11" t="s">
        <v>1526</v>
      </c>
      <c r="C4975" s="11" t="s">
        <v>1526</v>
      </c>
      <c r="D4975" s="11" t="s">
        <v>1526</v>
      </c>
      <c r="E4975" s="11" t="n">
        <v>968</v>
      </c>
      <c r="F4975" s="11" t="n">
        <v>968</v>
      </c>
      <c r="G4975" s="11" t="n">
        <v>968</v>
      </c>
      <c r="H4975" s="11"/>
      <c r="I4975" s="11"/>
    </row>
    <row r="4976" customFormat="false" ht="28" hidden="false" customHeight="true" outlineLevel="0" collapsed="false">
      <c r="A4976" s="11" t="s">
        <v>213</v>
      </c>
      <c r="B4976" s="11" t="s">
        <v>213</v>
      </c>
      <c r="C4976" s="11" t="s">
        <v>213</v>
      </c>
      <c r="D4976" s="11" t="s">
        <v>213</v>
      </c>
      <c r="E4976" s="11" t="n">
        <v>30</v>
      </c>
      <c r="F4976" s="11" t="n">
        <v>30</v>
      </c>
      <c r="G4976" s="11" t="n">
        <v>30</v>
      </c>
      <c r="H4976" s="11"/>
      <c r="I4976" s="11"/>
    </row>
    <row r="4977" customFormat="false" ht="28" hidden="false" customHeight="true" outlineLevel="0" collapsed="false">
      <c r="A4977" s="11" t="s">
        <v>214</v>
      </c>
      <c r="B4977" s="11" t="s">
        <v>214</v>
      </c>
      <c r="C4977" s="11" t="s">
        <v>214</v>
      </c>
      <c r="D4977" s="11" t="s">
        <v>214</v>
      </c>
      <c r="E4977" s="11" t="s">
        <v>1634</v>
      </c>
      <c r="F4977" s="11" t="s">
        <v>1634</v>
      </c>
      <c r="G4977" s="11" t="s">
        <v>1634</v>
      </c>
      <c r="H4977" s="11"/>
      <c r="I4977" s="11"/>
    </row>
    <row r="4978" customFormat="false" ht="28" hidden="false" customHeight="true" outlineLevel="0" collapsed="false">
      <c r="A4978" s="11" t="s">
        <v>216</v>
      </c>
      <c r="B4978" s="11" t="s">
        <v>216</v>
      </c>
      <c r="C4978" s="11" t="s">
        <v>216</v>
      </c>
      <c r="D4978" s="11" t="s">
        <v>216</v>
      </c>
      <c r="E4978" s="11" t="n">
        <v>7.74</v>
      </c>
      <c r="F4978" s="11" t="n">
        <v>7.74</v>
      </c>
      <c r="G4978" s="11" t="n">
        <v>7.74</v>
      </c>
      <c r="H4978" s="11"/>
      <c r="I4978" s="11"/>
    </row>
    <row r="4979" customFormat="false" ht="28" hidden="false" customHeight="true" outlineLevel="0" collapsed="false">
      <c r="A4979" s="11" t="s">
        <v>217</v>
      </c>
      <c r="B4979" s="11" t="s">
        <v>217</v>
      </c>
      <c r="C4979" s="11" t="s">
        <v>217</v>
      </c>
      <c r="D4979" s="11" t="s">
        <v>217</v>
      </c>
      <c r="E4979" s="11" t="s">
        <v>1620</v>
      </c>
      <c r="F4979" s="11" t="s">
        <v>1620</v>
      </c>
      <c r="G4979" s="11" t="s">
        <v>1620</v>
      </c>
      <c r="H4979" s="11"/>
      <c r="I4979" s="11"/>
    </row>
    <row r="4980" customFormat="false" ht="28" hidden="false" customHeight="true" outlineLevel="0" collapsed="false">
      <c r="A4980" s="11" t="s">
        <v>219</v>
      </c>
      <c r="B4980" s="11" t="s">
        <v>219</v>
      </c>
      <c r="C4980" s="11" t="s">
        <v>219</v>
      </c>
      <c r="D4980" s="11" t="s">
        <v>219</v>
      </c>
      <c r="E4980" s="11" t="s">
        <v>1569</v>
      </c>
      <c r="F4980" s="11" t="s">
        <v>1569</v>
      </c>
      <c r="G4980" s="11" t="s">
        <v>1569</v>
      </c>
      <c r="H4980" s="11"/>
      <c r="I4980" s="11"/>
    </row>
    <row r="4981" customFormat="false" ht="28" hidden="false" customHeight="true" outlineLevel="0" collapsed="false">
      <c r="A4981" s="11" t="s">
        <v>1530</v>
      </c>
      <c r="B4981" s="11" t="s">
        <v>1530</v>
      </c>
      <c r="C4981" s="11" t="s">
        <v>1530</v>
      </c>
      <c r="D4981" s="11" t="s">
        <v>1530</v>
      </c>
      <c r="E4981" s="11" t="n">
        <v>65</v>
      </c>
      <c r="F4981" s="11" t="n">
        <v>65</v>
      </c>
      <c r="G4981" s="11" t="n">
        <v>65</v>
      </c>
      <c r="H4981" s="11"/>
      <c r="I4981" s="11"/>
    </row>
    <row r="4982" customFormat="false" ht="28" hidden="false" customHeight="true" outlineLevel="0" collapsed="false">
      <c r="A4982" s="11" t="s">
        <v>221</v>
      </c>
      <c r="B4982" s="11" t="s">
        <v>221</v>
      </c>
      <c r="C4982" s="11" t="s">
        <v>221</v>
      </c>
      <c r="D4982" s="11" t="s">
        <v>221</v>
      </c>
      <c r="E4982" s="11" t="s">
        <v>1646</v>
      </c>
      <c r="F4982" s="11" t="s">
        <v>1646</v>
      </c>
      <c r="G4982" s="11" t="s">
        <v>1646</v>
      </c>
      <c r="H4982" s="11"/>
      <c r="I4982" s="11"/>
    </row>
    <row r="4983" customFormat="false" ht="28" hidden="false" customHeight="true" outlineLevel="0" collapsed="false">
      <c r="A4983" s="11" t="s">
        <v>222</v>
      </c>
      <c r="B4983" s="11" t="s">
        <v>222</v>
      </c>
      <c r="C4983" s="11" t="s">
        <v>222</v>
      </c>
      <c r="D4983" s="11" t="s">
        <v>222</v>
      </c>
      <c r="E4983" s="11" t="n">
        <v>268</v>
      </c>
      <c r="F4983" s="11" t="n">
        <v>268</v>
      </c>
      <c r="G4983" s="11" t="n">
        <v>268</v>
      </c>
      <c r="H4983" s="11"/>
      <c r="I4983" s="11"/>
    </row>
    <row r="4984" customFormat="false" ht="28" hidden="false" customHeight="true" outlineLevel="0" collapsed="false">
      <c r="A4984" s="11" t="s">
        <v>245</v>
      </c>
      <c r="B4984" s="11" t="s">
        <v>245</v>
      </c>
      <c r="C4984" s="11" t="s">
        <v>245</v>
      </c>
      <c r="D4984" s="11" t="s">
        <v>245</v>
      </c>
      <c r="E4984" s="11" t="s">
        <v>1583</v>
      </c>
      <c r="F4984" s="11" t="s">
        <v>1583</v>
      </c>
      <c r="G4984" s="11" t="s">
        <v>1583</v>
      </c>
      <c r="H4984" s="11"/>
      <c r="I4984" s="11"/>
    </row>
    <row r="4985" customFormat="false" ht="28" hidden="false" customHeight="true" outlineLevel="0" collapsed="false">
      <c r="A4985" s="11" t="s">
        <v>1532</v>
      </c>
      <c r="B4985" s="11" t="s">
        <v>1532</v>
      </c>
      <c r="C4985" s="11" t="s">
        <v>1532</v>
      </c>
      <c r="D4985" s="11" t="s">
        <v>1532</v>
      </c>
      <c r="E4985" s="11" t="s">
        <v>1533</v>
      </c>
      <c r="F4985" s="11" t="s">
        <v>1533</v>
      </c>
      <c r="G4985" s="11" t="s">
        <v>1533</v>
      </c>
      <c r="H4985" s="11"/>
      <c r="I4985" s="11"/>
    </row>
    <row r="4986" customFormat="false" ht="28" hidden="false" customHeight="true" outlineLevel="0" collapsed="false">
      <c r="A4986" s="11" t="s">
        <v>1534</v>
      </c>
      <c r="B4986" s="11" t="s">
        <v>1534</v>
      </c>
      <c r="C4986" s="11" t="s">
        <v>1534</v>
      </c>
      <c r="D4986" s="11" t="s">
        <v>1534</v>
      </c>
      <c r="E4986" s="11" t="s">
        <v>1535</v>
      </c>
      <c r="F4986" s="11" t="s">
        <v>1535</v>
      </c>
      <c r="G4986" s="11" t="s">
        <v>1535</v>
      </c>
      <c r="H4986" s="11"/>
      <c r="I4986" s="11"/>
    </row>
    <row r="4987" customFormat="false" ht="28" hidden="false" customHeight="true" outlineLevel="0" collapsed="false">
      <c r="A4987" s="11" t="s">
        <v>1407</v>
      </c>
      <c r="B4987" s="11" t="s">
        <v>1407</v>
      </c>
      <c r="C4987" s="11" t="s">
        <v>1407</v>
      </c>
      <c r="D4987" s="11" t="s">
        <v>1407</v>
      </c>
      <c r="E4987" s="11" t="s">
        <v>1647</v>
      </c>
      <c r="F4987" s="11" t="s">
        <v>1647</v>
      </c>
      <c r="G4987" s="11" t="s">
        <v>1647</v>
      </c>
      <c r="H4987" s="11"/>
      <c r="I4987" s="11"/>
    </row>
    <row r="4988" customFormat="false" ht="28" hidden="false" customHeight="true" outlineLevel="0" collapsed="false">
      <c r="A4988" s="11" t="s">
        <v>249</v>
      </c>
      <c r="B4988" s="11" t="s">
        <v>249</v>
      </c>
      <c r="C4988" s="11" t="s">
        <v>249</v>
      </c>
      <c r="D4988" s="11" t="s">
        <v>249</v>
      </c>
      <c r="E4988" s="11" t="n">
        <v>292</v>
      </c>
      <c r="F4988" s="11" t="n">
        <v>292</v>
      </c>
      <c r="G4988" s="11" t="n">
        <v>292</v>
      </c>
      <c r="H4988" s="11"/>
      <c r="I4988" s="11"/>
    </row>
    <row r="4989" customFormat="false" ht="27" hidden="false" customHeight="true" outlineLevel="0" collapsed="false">
      <c r="A4989" s="1"/>
      <c r="B4989" s="1"/>
      <c r="C4989" s="1"/>
      <c r="D4989" s="1"/>
      <c r="E4989" s="1"/>
      <c r="F4989" s="1"/>
      <c r="G4989" s="1"/>
      <c r="H4989" s="1"/>
      <c r="I4989" s="1"/>
    </row>
    <row r="4990" customFormat="false" ht="31" hidden="false" customHeight="true" outlineLevel="0" collapsed="false">
      <c r="A4990" s="10" t="s">
        <v>250</v>
      </c>
      <c r="B4990" s="10" t="s">
        <v>250</v>
      </c>
      <c r="C4990" s="10" t="s">
        <v>250</v>
      </c>
      <c r="D4990" s="10" t="s">
        <v>250</v>
      </c>
      <c r="E4990" s="10" t="s">
        <v>250</v>
      </c>
      <c r="F4990" s="10" t="s">
        <v>250</v>
      </c>
      <c r="G4990" s="10" t="s">
        <v>250</v>
      </c>
      <c r="H4990" s="10" t="s">
        <v>250</v>
      </c>
      <c r="I4990" s="3" t="str">
        <f aca="false">HYPERLINK("#'Главная'!A83","На главную")</f>
        <v>На главную</v>
      </c>
    </row>
    <row r="4991" customFormat="false" ht="34" hidden="false" customHeight="true" outlineLevel="0" collapsed="false">
      <c r="A4991" s="12" t="s">
        <v>251</v>
      </c>
      <c r="B4991" s="12" t="s">
        <v>251</v>
      </c>
      <c r="C4991" s="12" t="s">
        <v>251</v>
      </c>
      <c r="D4991" s="12" t="s">
        <v>252</v>
      </c>
      <c r="E4991" s="12" t="s">
        <v>252</v>
      </c>
      <c r="F4991" s="12" t="s">
        <v>252</v>
      </c>
      <c r="G4991" s="12" t="s">
        <v>253</v>
      </c>
      <c r="H4991" s="12" t="s">
        <v>254</v>
      </c>
      <c r="I4991" s="12" t="s">
        <v>254</v>
      </c>
    </row>
    <row r="4992" customFormat="false" ht="53" hidden="false" customHeight="true" outlineLevel="0" collapsed="false">
      <c r="A4992" s="1" t="s">
        <v>1537</v>
      </c>
      <c r="B4992" s="1" t="s">
        <v>1537</v>
      </c>
      <c r="C4992" s="1" t="s">
        <v>1537</v>
      </c>
      <c r="D4992" s="1" t="s">
        <v>258</v>
      </c>
      <c r="E4992" s="1" t="s">
        <v>258</v>
      </c>
      <c r="F4992" s="1" t="s">
        <v>258</v>
      </c>
      <c r="G4992" s="1" t="n">
        <v>45</v>
      </c>
      <c r="H4992" s="1" t="s">
        <v>1522</v>
      </c>
      <c r="I4992" s="1" t="s">
        <v>1522</v>
      </c>
    </row>
    <row r="4993" customFormat="false" ht="53" hidden="false" customHeight="true" outlineLevel="0" collapsed="false">
      <c r="A4993" s="1" t="s">
        <v>1537</v>
      </c>
      <c r="B4993" s="1" t="s">
        <v>1537</v>
      </c>
      <c r="C4993" s="1" t="s">
        <v>1537</v>
      </c>
      <c r="D4993" s="1" t="s">
        <v>256</v>
      </c>
      <c r="E4993" s="1" t="s">
        <v>256</v>
      </c>
      <c r="F4993" s="1" t="s">
        <v>256</v>
      </c>
      <c r="G4993" s="1" t="n">
        <v>10.7</v>
      </c>
      <c r="H4993" s="1" t="s">
        <v>1522</v>
      </c>
      <c r="I4993" s="1" t="s">
        <v>1522</v>
      </c>
    </row>
    <row r="4994" customFormat="false" ht="53" hidden="false" customHeight="true" outlineLevel="0" collapsed="false">
      <c r="A4994" s="1" t="s">
        <v>1537</v>
      </c>
      <c r="B4994" s="1" t="s">
        <v>1537</v>
      </c>
      <c r="C4994" s="1" t="s">
        <v>1537</v>
      </c>
      <c r="D4994" s="1" t="s">
        <v>260</v>
      </c>
      <c r="E4994" s="1" t="s">
        <v>260</v>
      </c>
      <c r="F4994" s="1" t="s">
        <v>260</v>
      </c>
      <c r="G4994" s="1" t="n">
        <v>4.2</v>
      </c>
      <c r="H4994" s="1" t="s">
        <v>1522</v>
      </c>
      <c r="I4994" s="1" t="s">
        <v>1522</v>
      </c>
    </row>
    <row r="4995" customFormat="false" ht="27" hidden="false" customHeight="true" outlineLevel="0" collapsed="false">
      <c r="A4995" s="1"/>
      <c r="B4995" s="1"/>
      <c r="C4995" s="1"/>
      <c r="D4995" s="1"/>
      <c r="E4995" s="1"/>
      <c r="F4995" s="1"/>
      <c r="G4995" s="1"/>
      <c r="H4995" s="1"/>
      <c r="I4995" s="1"/>
    </row>
    <row r="4996" customFormat="false" ht="31" hidden="false" customHeight="true" outlineLevel="0" collapsed="false">
      <c r="A4996" s="10" t="s">
        <v>304</v>
      </c>
      <c r="B4996" s="10" t="s">
        <v>304</v>
      </c>
      <c r="C4996" s="10" t="s">
        <v>304</v>
      </c>
      <c r="D4996" s="10" t="s">
        <v>304</v>
      </c>
      <c r="E4996" s="10" t="s">
        <v>304</v>
      </c>
      <c r="F4996" s="10" t="s">
        <v>304</v>
      </c>
      <c r="G4996" s="10" t="s">
        <v>304</v>
      </c>
      <c r="H4996" s="10" t="s">
        <v>304</v>
      </c>
      <c r="I4996" s="1"/>
    </row>
    <row r="4997" customFormat="false" ht="28" hidden="false" customHeight="true" outlineLevel="0" collapsed="false">
      <c r="A4997" s="4" t="s">
        <v>305</v>
      </c>
      <c r="B4997" s="4" t="s">
        <v>305</v>
      </c>
      <c r="C4997" s="4" t="s">
        <v>305</v>
      </c>
      <c r="D4997" s="4" t="s">
        <v>305</v>
      </c>
      <c r="E4997" s="4" t="s">
        <v>305</v>
      </c>
      <c r="F4997" s="4" t="s">
        <v>305</v>
      </c>
      <c r="G4997" s="4" t="s">
        <v>305</v>
      </c>
      <c r="H4997" s="4" t="s">
        <v>305</v>
      </c>
      <c r="I4997" s="4" t="s">
        <v>305</v>
      </c>
    </row>
    <row r="4998" customFormat="false" ht="27" hidden="false" customHeight="true" outlineLevel="0" collapsed="false">
      <c r="A4998" s="1"/>
      <c r="B4998" s="1"/>
      <c r="C4998" s="1"/>
      <c r="D4998" s="1"/>
      <c r="E4998" s="1"/>
      <c r="F4998" s="1"/>
      <c r="G4998" s="1"/>
      <c r="H4998" s="1"/>
      <c r="I4998" s="1"/>
    </row>
    <row r="4999" customFormat="false" ht="27" hidden="false" customHeight="true" outlineLevel="0" collapsed="false">
      <c r="A4999" s="1"/>
      <c r="B4999" s="1"/>
      <c r="C4999" s="1"/>
      <c r="D4999" s="1"/>
      <c r="E4999" s="1"/>
      <c r="F4999" s="1"/>
      <c r="G4999" s="1"/>
      <c r="H4999" s="1"/>
      <c r="I4999" s="1"/>
    </row>
    <row r="5000" customFormat="false" ht="27" hidden="false" customHeight="true" outlineLevel="0" collapsed="false">
      <c r="A5000" s="1"/>
      <c r="B5000" s="1"/>
      <c r="C5000" s="1"/>
      <c r="D5000" s="1"/>
      <c r="E5000" s="1"/>
      <c r="F5000" s="1"/>
      <c r="G5000" s="1"/>
      <c r="H5000" s="1"/>
      <c r="I5000" s="1"/>
    </row>
    <row r="5001" customFormat="false" ht="35" hidden="false" customHeight="true" outlineLevel="0" collapsed="false">
      <c r="A5001" s="2" t="s">
        <v>1648</v>
      </c>
      <c r="B5001" s="2" t="s">
        <v>1648</v>
      </c>
      <c r="C5001" s="2" t="s">
        <v>1648</v>
      </c>
      <c r="D5001" s="2" t="s">
        <v>1648</v>
      </c>
      <c r="E5001" s="2" t="s">
        <v>1648</v>
      </c>
      <c r="F5001" s="2" t="s">
        <v>1648</v>
      </c>
      <c r="G5001" s="2" t="s">
        <v>1648</v>
      </c>
      <c r="H5001" s="2" t="s">
        <v>1648</v>
      </c>
      <c r="I5001" s="3" t="str">
        <f aca="false">HYPERLINK("#'Главная'!A84","На главную")</f>
        <v>На главную</v>
      </c>
    </row>
    <row r="5002" customFormat="false" ht="28" hidden="false" customHeight="true" outlineLevel="0" collapsed="false">
      <c r="A5002" s="4" t="s">
        <v>1522</v>
      </c>
      <c r="B5002" s="4" t="s">
        <v>1522</v>
      </c>
      <c r="C5002" s="4" t="s">
        <v>1522</v>
      </c>
      <c r="D5002" s="4" t="s">
        <v>1522</v>
      </c>
      <c r="E5002" s="4" t="s">
        <v>1522</v>
      </c>
      <c r="F5002" s="4" t="s">
        <v>1522</v>
      </c>
      <c r="G5002" s="4" t="s">
        <v>1522</v>
      </c>
      <c r="H5002" s="4" t="s">
        <v>1522</v>
      </c>
      <c r="I5002" s="4" t="s">
        <v>1522</v>
      </c>
    </row>
    <row r="5003" customFormat="false" ht="27" hidden="false" customHeight="true" outlineLevel="0" collapsed="false">
      <c r="A5003" s="3" t="str">
        <f aca="false">HYPERLINK("#'Главная'!A84","Список моделей")</f>
        <v>Список моделей</v>
      </c>
      <c r="B5003" s="1"/>
      <c r="C5003" s="3" t="str">
        <f aca="false">HYPERLINK("#'Данные моделей'!A5004","Характеристики")</f>
        <v>Характеристики</v>
      </c>
      <c r="D5003" s="1"/>
      <c r="E5003" s="1"/>
      <c r="F5003" s="3" t="str">
        <f aca="false">HYPERLINK("#'Данные моделей'!A5025","Рабочие точки")</f>
        <v>Рабочие точки</v>
      </c>
      <c r="G5003" s="1"/>
      <c r="H5003" s="3" t="str">
        <f aca="false">HYPERLINK("#'Данные моделей'!A5031","Карты")</f>
        <v>Карты</v>
      </c>
      <c r="I5003" s="1"/>
    </row>
    <row r="5004" customFormat="false" ht="31" hidden="false" customHeight="true" outlineLevel="0" collapsed="false">
      <c r="A5004" s="10" t="s">
        <v>9</v>
      </c>
      <c r="B5004" s="10" t="s">
        <v>9</v>
      </c>
      <c r="C5004" s="10" t="s">
        <v>9</v>
      </c>
      <c r="D5004" s="10" t="s">
        <v>9</v>
      </c>
      <c r="E5004" s="10" t="s">
        <v>9</v>
      </c>
      <c r="F5004" s="10" t="s">
        <v>9</v>
      </c>
      <c r="G5004" s="10" t="s">
        <v>9</v>
      </c>
      <c r="H5004" s="10" t="s">
        <v>9</v>
      </c>
      <c r="I5004" s="1"/>
    </row>
    <row r="5005" customFormat="false" ht="28" hidden="false" customHeight="true" outlineLevel="0" collapsed="false">
      <c r="A5005" s="11" t="s">
        <v>207</v>
      </c>
      <c r="B5005" s="11" t="s">
        <v>207</v>
      </c>
      <c r="C5005" s="11" t="s">
        <v>207</v>
      </c>
      <c r="D5005" s="11" t="s">
        <v>207</v>
      </c>
      <c r="E5005" s="11" t="s">
        <v>1632</v>
      </c>
      <c r="F5005" s="11" t="s">
        <v>1632</v>
      </c>
      <c r="G5005" s="11" t="s">
        <v>1632</v>
      </c>
      <c r="H5005" s="11"/>
      <c r="I5005" s="11"/>
    </row>
    <row r="5006" customFormat="false" ht="28" hidden="false" customHeight="true" outlineLevel="0" collapsed="false">
      <c r="A5006" s="11" t="s">
        <v>8</v>
      </c>
      <c r="B5006" s="11" t="s">
        <v>8</v>
      </c>
      <c r="C5006" s="11" t="s">
        <v>8</v>
      </c>
      <c r="D5006" s="11" t="s">
        <v>8</v>
      </c>
      <c r="E5006" s="11" t="s">
        <v>110</v>
      </c>
      <c r="F5006" s="11" t="s">
        <v>110</v>
      </c>
      <c r="G5006" s="11" t="s">
        <v>110</v>
      </c>
      <c r="H5006" s="11"/>
      <c r="I5006" s="11"/>
    </row>
    <row r="5007" customFormat="false" ht="28" hidden="false" customHeight="true" outlineLevel="0" collapsed="false">
      <c r="A5007" s="11" t="s">
        <v>209</v>
      </c>
      <c r="B5007" s="11" t="s">
        <v>209</v>
      </c>
      <c r="C5007" s="11" t="s">
        <v>209</v>
      </c>
      <c r="D5007" s="11" t="s">
        <v>209</v>
      </c>
      <c r="E5007" s="11" t="s">
        <v>1649</v>
      </c>
      <c r="F5007" s="11" t="s">
        <v>1649</v>
      </c>
      <c r="G5007" s="11" t="s">
        <v>1649</v>
      </c>
      <c r="H5007" s="11"/>
      <c r="I5007" s="11"/>
    </row>
    <row r="5008" customFormat="false" ht="28" hidden="false" customHeight="true" outlineLevel="0" collapsed="false">
      <c r="A5008" s="11" t="s">
        <v>211</v>
      </c>
      <c r="B5008" s="11" t="s">
        <v>211</v>
      </c>
      <c r="C5008" s="11" t="s">
        <v>211</v>
      </c>
      <c r="D5008" s="11" t="s">
        <v>211</v>
      </c>
      <c r="E5008" s="11" t="n">
        <v>530</v>
      </c>
      <c r="F5008" s="11" t="n">
        <v>530</v>
      </c>
      <c r="G5008" s="11" t="n">
        <v>530</v>
      </c>
      <c r="H5008" s="11"/>
      <c r="I5008" s="11"/>
    </row>
    <row r="5009" customFormat="false" ht="28" hidden="false" customHeight="true" outlineLevel="0" collapsed="false">
      <c r="A5009" s="11" t="s">
        <v>8</v>
      </c>
      <c r="B5009" s="11" t="s">
        <v>8</v>
      </c>
      <c r="C5009" s="11" t="s">
        <v>8</v>
      </c>
      <c r="D5009" s="11" t="s">
        <v>8</v>
      </c>
      <c r="E5009" s="11" t="s">
        <v>110</v>
      </c>
      <c r="F5009" s="11" t="s">
        <v>110</v>
      </c>
      <c r="G5009" s="11" t="s">
        <v>110</v>
      </c>
      <c r="H5009" s="11"/>
      <c r="I5009" s="11"/>
    </row>
    <row r="5010" customFormat="false" ht="28" hidden="false" customHeight="true" outlineLevel="0" collapsed="false">
      <c r="A5010" s="11" t="s">
        <v>1526</v>
      </c>
      <c r="B5010" s="11" t="s">
        <v>1526</v>
      </c>
      <c r="C5010" s="11" t="s">
        <v>1526</v>
      </c>
      <c r="D5010" s="11" t="s">
        <v>1526</v>
      </c>
      <c r="E5010" s="11" t="n">
        <v>1505</v>
      </c>
      <c r="F5010" s="11" t="n">
        <v>1505</v>
      </c>
      <c r="G5010" s="11" t="n">
        <v>1505</v>
      </c>
      <c r="H5010" s="11"/>
      <c r="I5010" s="11"/>
    </row>
    <row r="5011" customFormat="false" ht="28" hidden="false" customHeight="true" outlineLevel="0" collapsed="false">
      <c r="A5011" s="11" t="s">
        <v>213</v>
      </c>
      <c r="B5011" s="11" t="s">
        <v>213</v>
      </c>
      <c r="C5011" s="11" t="s">
        <v>213</v>
      </c>
      <c r="D5011" s="11" t="s">
        <v>213</v>
      </c>
      <c r="E5011" s="11" t="n">
        <v>45</v>
      </c>
      <c r="F5011" s="11" t="n">
        <v>45</v>
      </c>
      <c r="G5011" s="11" t="n">
        <v>45</v>
      </c>
      <c r="H5011" s="11"/>
      <c r="I5011" s="11"/>
    </row>
    <row r="5012" customFormat="false" ht="28" hidden="false" customHeight="true" outlineLevel="0" collapsed="false">
      <c r="A5012" s="11" t="s">
        <v>214</v>
      </c>
      <c r="B5012" s="11" t="s">
        <v>214</v>
      </c>
      <c r="C5012" s="11" t="s">
        <v>214</v>
      </c>
      <c r="D5012" s="11" t="s">
        <v>214</v>
      </c>
      <c r="E5012" s="11" t="s">
        <v>1634</v>
      </c>
      <c r="F5012" s="11" t="s">
        <v>1634</v>
      </c>
      <c r="G5012" s="11" t="s">
        <v>1634</v>
      </c>
      <c r="H5012" s="11"/>
      <c r="I5012" s="11"/>
    </row>
    <row r="5013" customFormat="false" ht="28" hidden="false" customHeight="true" outlineLevel="0" collapsed="false">
      <c r="A5013" s="11" t="s">
        <v>216</v>
      </c>
      <c r="B5013" s="11" t="s">
        <v>216</v>
      </c>
      <c r="C5013" s="11" t="s">
        <v>216</v>
      </c>
      <c r="D5013" s="11" t="s">
        <v>216</v>
      </c>
      <c r="E5013" s="11" t="n">
        <v>12.04</v>
      </c>
      <c r="F5013" s="11" t="n">
        <v>12.04</v>
      </c>
      <c r="G5013" s="11" t="n">
        <v>12.04</v>
      </c>
      <c r="H5013" s="11"/>
      <c r="I5013" s="11"/>
    </row>
    <row r="5014" customFormat="false" ht="28" hidden="false" customHeight="true" outlineLevel="0" collapsed="false">
      <c r="A5014" s="11" t="s">
        <v>217</v>
      </c>
      <c r="B5014" s="11" t="s">
        <v>217</v>
      </c>
      <c r="C5014" s="11" t="s">
        <v>217</v>
      </c>
      <c r="D5014" s="11" t="s">
        <v>217</v>
      </c>
      <c r="E5014" s="11" t="s">
        <v>1620</v>
      </c>
      <c r="F5014" s="11" t="s">
        <v>1620</v>
      </c>
      <c r="G5014" s="11" t="s">
        <v>1620</v>
      </c>
      <c r="H5014" s="11"/>
      <c r="I5014" s="11"/>
    </row>
    <row r="5015" customFormat="false" ht="28" hidden="false" customHeight="true" outlineLevel="0" collapsed="false">
      <c r="A5015" s="11" t="s">
        <v>219</v>
      </c>
      <c r="B5015" s="11" t="s">
        <v>219</v>
      </c>
      <c r="C5015" s="11" t="s">
        <v>219</v>
      </c>
      <c r="D5015" s="11" t="s">
        <v>219</v>
      </c>
      <c r="E5015" s="11" t="s">
        <v>1569</v>
      </c>
      <c r="F5015" s="11" t="s">
        <v>1569</v>
      </c>
      <c r="G5015" s="11" t="s">
        <v>1569</v>
      </c>
      <c r="H5015" s="11"/>
      <c r="I5015" s="11"/>
    </row>
    <row r="5016" customFormat="false" ht="28" hidden="false" customHeight="true" outlineLevel="0" collapsed="false">
      <c r="A5016" s="11" t="s">
        <v>1530</v>
      </c>
      <c r="B5016" s="11" t="s">
        <v>1530</v>
      </c>
      <c r="C5016" s="11" t="s">
        <v>1530</v>
      </c>
      <c r="D5016" s="11" t="s">
        <v>1530</v>
      </c>
      <c r="E5016" s="11" t="n">
        <v>69</v>
      </c>
      <c r="F5016" s="11" t="n">
        <v>69</v>
      </c>
      <c r="G5016" s="11" t="n">
        <v>69</v>
      </c>
      <c r="H5016" s="11"/>
      <c r="I5016" s="11"/>
    </row>
    <row r="5017" customFormat="false" ht="28" hidden="false" customHeight="true" outlineLevel="0" collapsed="false">
      <c r="A5017" s="11" t="s">
        <v>221</v>
      </c>
      <c r="B5017" s="11" t="s">
        <v>221</v>
      </c>
      <c r="C5017" s="11" t="s">
        <v>221</v>
      </c>
      <c r="D5017" s="11" t="s">
        <v>221</v>
      </c>
      <c r="E5017" s="11" t="s">
        <v>1649</v>
      </c>
      <c r="F5017" s="11" t="s">
        <v>1649</v>
      </c>
      <c r="G5017" s="11" t="s">
        <v>1649</v>
      </c>
      <c r="H5017" s="11"/>
      <c r="I5017" s="11"/>
    </row>
    <row r="5018" customFormat="false" ht="28" hidden="false" customHeight="true" outlineLevel="0" collapsed="false">
      <c r="A5018" s="11" t="s">
        <v>222</v>
      </c>
      <c r="B5018" s="11" t="s">
        <v>222</v>
      </c>
      <c r="C5018" s="11" t="s">
        <v>222</v>
      </c>
      <c r="D5018" s="11" t="s">
        <v>222</v>
      </c>
      <c r="E5018" s="11" t="n">
        <v>530</v>
      </c>
      <c r="F5018" s="11" t="n">
        <v>530</v>
      </c>
      <c r="G5018" s="11" t="n">
        <v>530</v>
      </c>
      <c r="H5018" s="11"/>
      <c r="I5018" s="11"/>
    </row>
    <row r="5019" customFormat="false" ht="28" hidden="false" customHeight="true" outlineLevel="0" collapsed="false">
      <c r="A5019" s="11" t="s">
        <v>245</v>
      </c>
      <c r="B5019" s="11" t="s">
        <v>245</v>
      </c>
      <c r="C5019" s="11" t="s">
        <v>245</v>
      </c>
      <c r="D5019" s="11" t="s">
        <v>245</v>
      </c>
      <c r="E5019" s="11" t="s">
        <v>1650</v>
      </c>
      <c r="F5019" s="11" t="s">
        <v>1650</v>
      </c>
      <c r="G5019" s="11" t="s">
        <v>1650</v>
      </c>
      <c r="H5019" s="11"/>
      <c r="I5019" s="11"/>
    </row>
    <row r="5020" customFormat="false" ht="28" hidden="false" customHeight="true" outlineLevel="0" collapsed="false">
      <c r="A5020" s="11" t="s">
        <v>1532</v>
      </c>
      <c r="B5020" s="11" t="s">
        <v>1532</v>
      </c>
      <c r="C5020" s="11" t="s">
        <v>1532</v>
      </c>
      <c r="D5020" s="11" t="s">
        <v>1532</v>
      </c>
      <c r="E5020" s="11" t="s">
        <v>1533</v>
      </c>
      <c r="F5020" s="11" t="s">
        <v>1533</v>
      </c>
      <c r="G5020" s="11" t="s">
        <v>1533</v>
      </c>
      <c r="H5020" s="11"/>
      <c r="I5020" s="11"/>
    </row>
    <row r="5021" customFormat="false" ht="28" hidden="false" customHeight="true" outlineLevel="0" collapsed="false">
      <c r="A5021" s="11" t="s">
        <v>1534</v>
      </c>
      <c r="B5021" s="11" t="s">
        <v>1534</v>
      </c>
      <c r="C5021" s="11" t="s">
        <v>1534</v>
      </c>
      <c r="D5021" s="11" t="s">
        <v>1534</v>
      </c>
      <c r="E5021" s="11" t="s">
        <v>1535</v>
      </c>
      <c r="F5021" s="11" t="s">
        <v>1535</v>
      </c>
      <c r="G5021" s="11" t="s">
        <v>1535</v>
      </c>
      <c r="H5021" s="11"/>
      <c r="I5021" s="11"/>
    </row>
    <row r="5022" customFormat="false" ht="28" hidden="false" customHeight="true" outlineLevel="0" collapsed="false">
      <c r="A5022" s="11" t="s">
        <v>1407</v>
      </c>
      <c r="B5022" s="11" t="s">
        <v>1407</v>
      </c>
      <c r="C5022" s="11" t="s">
        <v>1407</v>
      </c>
      <c r="D5022" s="11" t="s">
        <v>1407</v>
      </c>
      <c r="E5022" s="11" t="s">
        <v>1651</v>
      </c>
      <c r="F5022" s="11" t="s">
        <v>1651</v>
      </c>
      <c r="G5022" s="11" t="s">
        <v>1651</v>
      </c>
      <c r="H5022" s="11"/>
      <c r="I5022" s="11"/>
    </row>
    <row r="5023" customFormat="false" ht="28" hidden="false" customHeight="true" outlineLevel="0" collapsed="false">
      <c r="A5023" s="11" t="s">
        <v>249</v>
      </c>
      <c r="B5023" s="11" t="s">
        <v>249</v>
      </c>
      <c r="C5023" s="11" t="s">
        <v>249</v>
      </c>
      <c r="D5023" s="11" t="s">
        <v>249</v>
      </c>
      <c r="E5023" s="11" t="n">
        <v>582</v>
      </c>
      <c r="F5023" s="11" t="n">
        <v>582</v>
      </c>
      <c r="G5023" s="11" t="n">
        <v>582</v>
      </c>
      <c r="H5023" s="11"/>
      <c r="I5023" s="11"/>
    </row>
    <row r="5024" customFormat="false" ht="27" hidden="false" customHeight="true" outlineLevel="0" collapsed="false">
      <c r="A5024" s="1"/>
      <c r="B5024" s="1"/>
      <c r="C5024" s="1"/>
      <c r="D5024" s="1"/>
      <c r="E5024" s="1"/>
      <c r="F5024" s="1"/>
      <c r="G5024" s="1"/>
      <c r="H5024" s="1"/>
      <c r="I5024" s="1"/>
    </row>
    <row r="5025" customFormat="false" ht="31" hidden="false" customHeight="true" outlineLevel="0" collapsed="false">
      <c r="A5025" s="10" t="s">
        <v>250</v>
      </c>
      <c r="B5025" s="10" t="s">
        <v>250</v>
      </c>
      <c r="C5025" s="10" t="s">
        <v>250</v>
      </c>
      <c r="D5025" s="10" t="s">
        <v>250</v>
      </c>
      <c r="E5025" s="10" t="s">
        <v>250</v>
      </c>
      <c r="F5025" s="10" t="s">
        <v>250</v>
      </c>
      <c r="G5025" s="10" t="s">
        <v>250</v>
      </c>
      <c r="H5025" s="10" t="s">
        <v>250</v>
      </c>
      <c r="I5025" s="3" t="str">
        <f aca="false">HYPERLINK("#'Главная'!A84","На главную")</f>
        <v>На главную</v>
      </c>
    </row>
    <row r="5026" customFormat="false" ht="34" hidden="false" customHeight="true" outlineLevel="0" collapsed="false">
      <c r="A5026" s="12" t="s">
        <v>251</v>
      </c>
      <c r="B5026" s="12" t="s">
        <v>251</v>
      </c>
      <c r="C5026" s="12" t="s">
        <v>251</v>
      </c>
      <c r="D5026" s="12" t="s">
        <v>252</v>
      </c>
      <c r="E5026" s="12" t="s">
        <v>252</v>
      </c>
      <c r="F5026" s="12" t="s">
        <v>252</v>
      </c>
      <c r="G5026" s="12" t="s">
        <v>253</v>
      </c>
      <c r="H5026" s="12" t="s">
        <v>254</v>
      </c>
      <c r="I5026" s="12" t="s">
        <v>254</v>
      </c>
    </row>
    <row r="5027" customFormat="false" ht="53" hidden="false" customHeight="true" outlineLevel="0" collapsed="false">
      <c r="A5027" s="1" t="s">
        <v>1537</v>
      </c>
      <c r="B5027" s="1" t="s">
        <v>1537</v>
      </c>
      <c r="C5027" s="1" t="s">
        <v>1537</v>
      </c>
      <c r="D5027" s="1" t="s">
        <v>258</v>
      </c>
      <c r="E5027" s="1" t="s">
        <v>258</v>
      </c>
      <c r="F5027" s="1" t="s">
        <v>258</v>
      </c>
      <c r="G5027" s="1" t="n">
        <v>70</v>
      </c>
      <c r="H5027" s="1" t="s">
        <v>1522</v>
      </c>
      <c r="I5027" s="1" t="s">
        <v>1522</v>
      </c>
    </row>
    <row r="5028" customFormat="false" ht="53" hidden="false" customHeight="true" outlineLevel="0" collapsed="false">
      <c r="A5028" s="1" t="s">
        <v>1537</v>
      </c>
      <c r="B5028" s="1" t="s">
        <v>1537</v>
      </c>
      <c r="C5028" s="1" t="s">
        <v>1537</v>
      </c>
      <c r="D5028" s="1" t="s">
        <v>256</v>
      </c>
      <c r="E5028" s="1" t="s">
        <v>256</v>
      </c>
      <c r="F5028" s="1" t="s">
        <v>256</v>
      </c>
      <c r="G5028" s="1" t="n">
        <v>17</v>
      </c>
      <c r="H5028" s="1" t="s">
        <v>1522</v>
      </c>
      <c r="I5028" s="1" t="s">
        <v>1522</v>
      </c>
    </row>
    <row r="5029" customFormat="false" ht="53" hidden="false" customHeight="true" outlineLevel="0" collapsed="false">
      <c r="A5029" s="1" t="s">
        <v>1537</v>
      </c>
      <c r="B5029" s="1" t="s">
        <v>1537</v>
      </c>
      <c r="C5029" s="1" t="s">
        <v>1537</v>
      </c>
      <c r="D5029" s="1" t="s">
        <v>260</v>
      </c>
      <c r="E5029" s="1" t="s">
        <v>260</v>
      </c>
      <c r="F5029" s="1" t="s">
        <v>260</v>
      </c>
      <c r="G5029" s="1" t="n">
        <v>4.1</v>
      </c>
      <c r="H5029" s="1" t="s">
        <v>1522</v>
      </c>
      <c r="I5029" s="1" t="s">
        <v>1522</v>
      </c>
    </row>
    <row r="5030" customFormat="false" ht="27" hidden="false" customHeight="true" outlineLevel="0" collapsed="false">
      <c r="A5030" s="1"/>
      <c r="B5030" s="1"/>
      <c r="C5030" s="1"/>
      <c r="D5030" s="1"/>
      <c r="E5030" s="1"/>
      <c r="F5030" s="1"/>
      <c r="G5030" s="1"/>
      <c r="H5030" s="1"/>
      <c r="I5030" s="1"/>
    </row>
    <row r="5031" customFormat="false" ht="31" hidden="false" customHeight="true" outlineLevel="0" collapsed="false">
      <c r="A5031" s="10" t="s">
        <v>304</v>
      </c>
      <c r="B5031" s="10" t="s">
        <v>304</v>
      </c>
      <c r="C5031" s="10" t="s">
        <v>304</v>
      </c>
      <c r="D5031" s="10" t="s">
        <v>304</v>
      </c>
      <c r="E5031" s="10" t="s">
        <v>304</v>
      </c>
      <c r="F5031" s="10" t="s">
        <v>304</v>
      </c>
      <c r="G5031" s="10" t="s">
        <v>304</v>
      </c>
      <c r="H5031" s="10" t="s">
        <v>304</v>
      </c>
      <c r="I5031" s="1"/>
    </row>
    <row r="5032" customFormat="false" ht="28" hidden="false" customHeight="true" outlineLevel="0" collapsed="false">
      <c r="A5032" s="4" t="s">
        <v>305</v>
      </c>
      <c r="B5032" s="4" t="s">
        <v>305</v>
      </c>
      <c r="C5032" s="4" t="s">
        <v>305</v>
      </c>
      <c r="D5032" s="4" t="s">
        <v>305</v>
      </c>
      <c r="E5032" s="4" t="s">
        <v>305</v>
      </c>
      <c r="F5032" s="4" t="s">
        <v>305</v>
      </c>
      <c r="G5032" s="4" t="s">
        <v>305</v>
      </c>
      <c r="H5032" s="4" t="s">
        <v>305</v>
      </c>
      <c r="I5032" s="4" t="s">
        <v>305</v>
      </c>
    </row>
    <row r="5033" customFormat="false" ht="27" hidden="false" customHeight="true" outlineLevel="0" collapsed="false">
      <c r="A5033" s="1"/>
      <c r="B5033" s="1"/>
      <c r="C5033" s="1"/>
      <c r="D5033" s="1"/>
      <c r="E5033" s="1"/>
      <c r="F5033" s="1"/>
      <c r="G5033" s="1"/>
      <c r="H5033" s="1"/>
      <c r="I5033" s="1"/>
    </row>
    <row r="5034" customFormat="false" ht="27" hidden="false" customHeight="true" outlineLevel="0" collapsed="false">
      <c r="A5034" s="1"/>
      <c r="B5034" s="1"/>
      <c r="C5034" s="1"/>
      <c r="D5034" s="1"/>
      <c r="E5034" s="1"/>
      <c r="F5034" s="1"/>
      <c r="G5034" s="1"/>
      <c r="H5034" s="1"/>
      <c r="I5034" s="1"/>
    </row>
    <row r="5035" customFormat="false" ht="27" hidden="false" customHeight="true" outlineLevel="0" collapsed="false">
      <c r="A5035" s="1"/>
      <c r="B5035" s="1"/>
      <c r="C5035" s="1"/>
      <c r="D5035" s="1"/>
      <c r="E5035" s="1"/>
      <c r="F5035" s="1"/>
      <c r="G5035" s="1"/>
      <c r="H5035" s="1"/>
      <c r="I5035" s="1"/>
    </row>
    <row r="5036" customFormat="false" ht="35" hidden="false" customHeight="true" outlineLevel="0" collapsed="false">
      <c r="A5036" s="2" t="s">
        <v>1652</v>
      </c>
      <c r="B5036" s="2" t="s">
        <v>1652</v>
      </c>
      <c r="C5036" s="2" t="s">
        <v>1652</v>
      </c>
      <c r="D5036" s="2" t="s">
        <v>1652</v>
      </c>
      <c r="E5036" s="2" t="s">
        <v>1652</v>
      </c>
      <c r="F5036" s="2" t="s">
        <v>1652</v>
      </c>
      <c r="G5036" s="2" t="s">
        <v>1652</v>
      </c>
      <c r="H5036" s="2" t="s">
        <v>1652</v>
      </c>
      <c r="I5036" s="3" t="str">
        <f aca="false">HYPERLINK("#'Главная'!A85","На главную")</f>
        <v>На главную</v>
      </c>
    </row>
    <row r="5037" customFormat="false" ht="28" hidden="false" customHeight="true" outlineLevel="0" collapsed="false">
      <c r="A5037" s="4" t="s">
        <v>1522</v>
      </c>
      <c r="B5037" s="4" t="s">
        <v>1522</v>
      </c>
      <c r="C5037" s="4" t="s">
        <v>1522</v>
      </c>
      <c r="D5037" s="4" t="s">
        <v>1522</v>
      </c>
      <c r="E5037" s="4" t="s">
        <v>1522</v>
      </c>
      <c r="F5037" s="4" t="s">
        <v>1522</v>
      </c>
      <c r="G5037" s="4" t="s">
        <v>1522</v>
      </c>
      <c r="H5037" s="4" t="s">
        <v>1522</v>
      </c>
      <c r="I5037" s="4" t="s">
        <v>1522</v>
      </c>
    </row>
    <row r="5038" customFormat="false" ht="27" hidden="false" customHeight="true" outlineLevel="0" collapsed="false">
      <c r="A5038" s="3" t="str">
        <f aca="false">HYPERLINK("#'Главная'!A85","Список моделей")</f>
        <v>Список моделей</v>
      </c>
      <c r="B5038" s="1"/>
      <c r="C5038" s="3" t="str">
        <f aca="false">HYPERLINK("#'Данные моделей'!A5039","Характеристики")</f>
        <v>Характеристики</v>
      </c>
      <c r="D5038" s="1"/>
      <c r="E5038" s="1"/>
      <c r="F5038" s="3" t="str">
        <f aca="false">HYPERLINK("#'Данные моделей'!A5060","Рабочие точки")</f>
        <v>Рабочие точки</v>
      </c>
      <c r="G5038" s="1"/>
      <c r="H5038" s="3" t="str">
        <f aca="false">HYPERLINK("#'Данные моделей'!A5066","Карты")</f>
        <v>Карты</v>
      </c>
      <c r="I5038" s="1"/>
    </row>
    <row r="5039" customFormat="false" ht="31" hidden="false" customHeight="true" outlineLevel="0" collapsed="false">
      <c r="A5039" s="10" t="s">
        <v>9</v>
      </c>
      <c r="B5039" s="10" t="s">
        <v>9</v>
      </c>
      <c r="C5039" s="10" t="s">
        <v>9</v>
      </c>
      <c r="D5039" s="10" t="s">
        <v>9</v>
      </c>
      <c r="E5039" s="10" t="s">
        <v>9</v>
      </c>
      <c r="F5039" s="10" t="s">
        <v>9</v>
      </c>
      <c r="G5039" s="10" t="s">
        <v>9</v>
      </c>
      <c r="H5039" s="10" t="s">
        <v>9</v>
      </c>
      <c r="I5039" s="1"/>
    </row>
    <row r="5040" customFormat="false" ht="28" hidden="false" customHeight="true" outlineLevel="0" collapsed="false">
      <c r="A5040" s="11" t="s">
        <v>207</v>
      </c>
      <c r="B5040" s="11" t="s">
        <v>207</v>
      </c>
      <c r="C5040" s="11" t="s">
        <v>207</v>
      </c>
      <c r="D5040" s="11" t="s">
        <v>207</v>
      </c>
      <c r="E5040" s="11" t="s">
        <v>1632</v>
      </c>
      <c r="F5040" s="11" t="s">
        <v>1632</v>
      </c>
      <c r="G5040" s="11" t="s">
        <v>1632</v>
      </c>
      <c r="H5040" s="11"/>
      <c r="I5040" s="11"/>
    </row>
    <row r="5041" customFormat="false" ht="28" hidden="false" customHeight="true" outlineLevel="0" collapsed="false">
      <c r="A5041" s="11" t="s">
        <v>8</v>
      </c>
      <c r="B5041" s="11" t="s">
        <v>8</v>
      </c>
      <c r="C5041" s="11" t="s">
        <v>8</v>
      </c>
      <c r="D5041" s="11" t="s">
        <v>8</v>
      </c>
      <c r="E5041" s="11" t="s">
        <v>110</v>
      </c>
      <c r="F5041" s="11" t="s">
        <v>110</v>
      </c>
      <c r="G5041" s="11" t="s">
        <v>110</v>
      </c>
      <c r="H5041" s="11"/>
      <c r="I5041" s="11"/>
    </row>
    <row r="5042" customFormat="false" ht="28" hidden="false" customHeight="true" outlineLevel="0" collapsed="false">
      <c r="A5042" s="11" t="s">
        <v>209</v>
      </c>
      <c r="B5042" s="11" t="s">
        <v>209</v>
      </c>
      <c r="C5042" s="11" t="s">
        <v>209</v>
      </c>
      <c r="D5042" s="11" t="s">
        <v>209</v>
      </c>
      <c r="E5042" s="11" t="s">
        <v>1653</v>
      </c>
      <c r="F5042" s="11" t="s">
        <v>1653</v>
      </c>
      <c r="G5042" s="11" t="s">
        <v>1653</v>
      </c>
      <c r="H5042" s="11"/>
      <c r="I5042" s="11"/>
    </row>
    <row r="5043" customFormat="false" ht="28" hidden="false" customHeight="true" outlineLevel="0" collapsed="false">
      <c r="A5043" s="11" t="s">
        <v>211</v>
      </c>
      <c r="B5043" s="11" t="s">
        <v>211</v>
      </c>
      <c r="C5043" s="11" t="s">
        <v>211</v>
      </c>
      <c r="D5043" s="11" t="s">
        <v>211</v>
      </c>
      <c r="E5043" s="11" t="n">
        <v>550</v>
      </c>
      <c r="F5043" s="11" t="n">
        <v>550</v>
      </c>
      <c r="G5043" s="11" t="n">
        <v>550</v>
      </c>
      <c r="H5043" s="11"/>
      <c r="I5043" s="11"/>
    </row>
    <row r="5044" customFormat="false" ht="28" hidden="false" customHeight="true" outlineLevel="0" collapsed="false">
      <c r="A5044" s="11" t="s">
        <v>8</v>
      </c>
      <c r="B5044" s="11" t="s">
        <v>8</v>
      </c>
      <c r="C5044" s="11" t="s">
        <v>8</v>
      </c>
      <c r="D5044" s="11" t="s">
        <v>8</v>
      </c>
      <c r="E5044" s="11" t="s">
        <v>110</v>
      </c>
      <c r="F5044" s="11" t="s">
        <v>110</v>
      </c>
      <c r="G5044" s="11" t="s">
        <v>110</v>
      </c>
      <c r="H5044" s="11"/>
      <c r="I5044" s="11"/>
    </row>
    <row r="5045" customFormat="false" ht="28" hidden="false" customHeight="true" outlineLevel="0" collapsed="false">
      <c r="A5045" s="11" t="s">
        <v>1526</v>
      </c>
      <c r="B5045" s="11" t="s">
        <v>1526</v>
      </c>
      <c r="C5045" s="11" t="s">
        <v>1526</v>
      </c>
      <c r="D5045" s="11" t="s">
        <v>1526</v>
      </c>
      <c r="E5045" s="11" t="n">
        <v>1935</v>
      </c>
      <c r="F5045" s="11" t="n">
        <v>1935</v>
      </c>
      <c r="G5045" s="11" t="n">
        <v>1935</v>
      </c>
      <c r="H5045" s="11"/>
      <c r="I5045" s="11"/>
    </row>
    <row r="5046" customFormat="false" ht="28" hidden="false" customHeight="true" outlineLevel="0" collapsed="false">
      <c r="A5046" s="11" t="s">
        <v>213</v>
      </c>
      <c r="B5046" s="11" t="s">
        <v>213</v>
      </c>
      <c r="C5046" s="11" t="s">
        <v>213</v>
      </c>
      <c r="D5046" s="11" t="s">
        <v>213</v>
      </c>
      <c r="E5046" s="11" t="n">
        <v>58</v>
      </c>
      <c r="F5046" s="11" t="n">
        <v>58</v>
      </c>
      <c r="G5046" s="11" t="n">
        <v>58</v>
      </c>
      <c r="H5046" s="11"/>
      <c r="I5046" s="11"/>
    </row>
    <row r="5047" customFormat="false" ht="28" hidden="false" customHeight="true" outlineLevel="0" collapsed="false">
      <c r="A5047" s="11" t="s">
        <v>214</v>
      </c>
      <c r="B5047" s="11" t="s">
        <v>214</v>
      </c>
      <c r="C5047" s="11" t="s">
        <v>214</v>
      </c>
      <c r="D5047" s="11" t="s">
        <v>214</v>
      </c>
      <c r="E5047" s="11" t="s">
        <v>1634</v>
      </c>
      <c r="F5047" s="11" t="s">
        <v>1634</v>
      </c>
      <c r="G5047" s="11" t="s">
        <v>1634</v>
      </c>
      <c r="H5047" s="11"/>
      <c r="I5047" s="11"/>
    </row>
    <row r="5048" customFormat="false" ht="28" hidden="false" customHeight="true" outlineLevel="0" collapsed="false">
      <c r="A5048" s="11" t="s">
        <v>216</v>
      </c>
      <c r="B5048" s="11" t="s">
        <v>216</v>
      </c>
      <c r="C5048" s="11" t="s">
        <v>216</v>
      </c>
      <c r="D5048" s="11" t="s">
        <v>216</v>
      </c>
      <c r="E5048" s="11" t="n">
        <v>15.48</v>
      </c>
      <c r="F5048" s="11" t="n">
        <v>15.48</v>
      </c>
      <c r="G5048" s="11" t="n">
        <v>15.48</v>
      </c>
      <c r="H5048" s="11"/>
      <c r="I5048" s="11"/>
    </row>
    <row r="5049" customFormat="false" ht="28" hidden="false" customHeight="true" outlineLevel="0" collapsed="false">
      <c r="A5049" s="11" t="s">
        <v>217</v>
      </c>
      <c r="B5049" s="11" t="s">
        <v>217</v>
      </c>
      <c r="C5049" s="11" t="s">
        <v>217</v>
      </c>
      <c r="D5049" s="11" t="s">
        <v>217</v>
      </c>
      <c r="E5049" s="11" t="s">
        <v>1620</v>
      </c>
      <c r="F5049" s="11" t="s">
        <v>1620</v>
      </c>
      <c r="G5049" s="11" t="s">
        <v>1620</v>
      </c>
      <c r="H5049" s="11"/>
      <c r="I5049" s="11"/>
    </row>
    <row r="5050" customFormat="false" ht="28" hidden="false" customHeight="true" outlineLevel="0" collapsed="false">
      <c r="A5050" s="11" t="s">
        <v>219</v>
      </c>
      <c r="B5050" s="11" t="s">
        <v>219</v>
      </c>
      <c r="C5050" s="11" t="s">
        <v>219</v>
      </c>
      <c r="D5050" s="11" t="s">
        <v>219</v>
      </c>
      <c r="E5050" s="11" t="s">
        <v>1569</v>
      </c>
      <c r="F5050" s="11" t="s">
        <v>1569</v>
      </c>
      <c r="G5050" s="11" t="s">
        <v>1569</v>
      </c>
      <c r="H5050" s="11"/>
      <c r="I5050" s="11"/>
    </row>
    <row r="5051" customFormat="false" ht="28" hidden="false" customHeight="true" outlineLevel="0" collapsed="false">
      <c r="A5051" s="11" t="s">
        <v>1530</v>
      </c>
      <c r="B5051" s="11" t="s">
        <v>1530</v>
      </c>
      <c r="C5051" s="11" t="s">
        <v>1530</v>
      </c>
      <c r="D5051" s="11" t="s">
        <v>1530</v>
      </c>
      <c r="E5051" s="11" t="n">
        <v>72</v>
      </c>
      <c r="F5051" s="11" t="n">
        <v>72</v>
      </c>
      <c r="G5051" s="11" t="n">
        <v>72</v>
      </c>
      <c r="H5051" s="11"/>
      <c r="I5051" s="11"/>
    </row>
    <row r="5052" customFormat="false" ht="28" hidden="false" customHeight="true" outlineLevel="0" collapsed="false">
      <c r="A5052" s="11" t="s">
        <v>221</v>
      </c>
      <c r="B5052" s="11" t="s">
        <v>221</v>
      </c>
      <c r="C5052" s="11" t="s">
        <v>221</v>
      </c>
      <c r="D5052" s="11" t="s">
        <v>221</v>
      </c>
      <c r="E5052" s="11" t="s">
        <v>1653</v>
      </c>
      <c r="F5052" s="11" t="s">
        <v>1653</v>
      </c>
      <c r="G5052" s="11" t="s">
        <v>1653</v>
      </c>
      <c r="H5052" s="11"/>
      <c r="I5052" s="11"/>
    </row>
    <row r="5053" customFormat="false" ht="28" hidden="false" customHeight="true" outlineLevel="0" collapsed="false">
      <c r="A5053" s="11" t="s">
        <v>222</v>
      </c>
      <c r="B5053" s="11" t="s">
        <v>222</v>
      </c>
      <c r="C5053" s="11" t="s">
        <v>222</v>
      </c>
      <c r="D5053" s="11" t="s">
        <v>222</v>
      </c>
      <c r="E5053" s="11" t="n">
        <v>550</v>
      </c>
      <c r="F5053" s="11" t="n">
        <v>550</v>
      </c>
      <c r="G5053" s="11" t="n">
        <v>550</v>
      </c>
      <c r="H5053" s="11"/>
      <c r="I5053" s="11"/>
    </row>
    <row r="5054" customFormat="false" ht="28" hidden="false" customHeight="true" outlineLevel="0" collapsed="false">
      <c r="A5054" s="11" t="s">
        <v>245</v>
      </c>
      <c r="B5054" s="11" t="s">
        <v>245</v>
      </c>
      <c r="C5054" s="11" t="s">
        <v>245</v>
      </c>
      <c r="D5054" s="11" t="s">
        <v>245</v>
      </c>
      <c r="E5054" s="11" t="s">
        <v>1650</v>
      </c>
      <c r="F5054" s="11" t="s">
        <v>1650</v>
      </c>
      <c r="G5054" s="11" t="s">
        <v>1650</v>
      </c>
      <c r="H5054" s="11"/>
      <c r="I5054" s="11"/>
    </row>
    <row r="5055" customFormat="false" ht="28" hidden="false" customHeight="true" outlineLevel="0" collapsed="false">
      <c r="A5055" s="11" t="s">
        <v>1532</v>
      </c>
      <c r="B5055" s="11" t="s">
        <v>1532</v>
      </c>
      <c r="C5055" s="11" t="s">
        <v>1532</v>
      </c>
      <c r="D5055" s="11" t="s">
        <v>1532</v>
      </c>
      <c r="E5055" s="11" t="s">
        <v>1533</v>
      </c>
      <c r="F5055" s="11" t="s">
        <v>1533</v>
      </c>
      <c r="G5055" s="11" t="s">
        <v>1533</v>
      </c>
      <c r="H5055" s="11"/>
      <c r="I5055" s="11"/>
    </row>
    <row r="5056" customFormat="false" ht="28" hidden="false" customHeight="true" outlineLevel="0" collapsed="false">
      <c r="A5056" s="11" t="s">
        <v>1534</v>
      </c>
      <c r="B5056" s="11" t="s">
        <v>1534</v>
      </c>
      <c r="C5056" s="11" t="s">
        <v>1534</v>
      </c>
      <c r="D5056" s="11" t="s">
        <v>1534</v>
      </c>
      <c r="E5056" s="11" t="s">
        <v>1535</v>
      </c>
      <c r="F5056" s="11" t="s">
        <v>1535</v>
      </c>
      <c r="G5056" s="11" t="s">
        <v>1535</v>
      </c>
      <c r="H5056" s="11"/>
      <c r="I5056" s="11"/>
    </row>
    <row r="5057" customFormat="false" ht="28" hidden="false" customHeight="true" outlineLevel="0" collapsed="false">
      <c r="A5057" s="11" t="s">
        <v>1407</v>
      </c>
      <c r="B5057" s="11" t="s">
        <v>1407</v>
      </c>
      <c r="C5057" s="11" t="s">
        <v>1407</v>
      </c>
      <c r="D5057" s="11" t="s">
        <v>1407</v>
      </c>
      <c r="E5057" s="11" t="s">
        <v>1654</v>
      </c>
      <c r="F5057" s="11" t="s">
        <v>1654</v>
      </c>
      <c r="G5057" s="11" t="s">
        <v>1654</v>
      </c>
      <c r="H5057" s="11"/>
      <c r="I5057" s="11"/>
    </row>
    <row r="5058" customFormat="false" ht="28" hidden="false" customHeight="true" outlineLevel="0" collapsed="false">
      <c r="A5058" s="11" t="s">
        <v>249</v>
      </c>
      <c r="B5058" s="11" t="s">
        <v>249</v>
      </c>
      <c r="C5058" s="11" t="s">
        <v>249</v>
      </c>
      <c r="D5058" s="11" t="s">
        <v>249</v>
      </c>
      <c r="E5058" s="11" t="n">
        <v>598</v>
      </c>
      <c r="F5058" s="11" t="n">
        <v>598</v>
      </c>
      <c r="G5058" s="11" t="n">
        <v>598</v>
      </c>
      <c r="H5058" s="11"/>
      <c r="I5058" s="11"/>
    </row>
    <row r="5059" customFormat="false" ht="27" hidden="false" customHeight="true" outlineLevel="0" collapsed="false">
      <c r="A5059" s="1"/>
      <c r="B5059" s="1"/>
      <c r="C5059" s="1"/>
      <c r="D5059" s="1"/>
      <c r="E5059" s="1"/>
      <c r="F5059" s="1"/>
      <c r="G5059" s="1"/>
      <c r="H5059" s="1"/>
      <c r="I5059" s="1"/>
    </row>
    <row r="5060" customFormat="false" ht="31" hidden="false" customHeight="true" outlineLevel="0" collapsed="false">
      <c r="A5060" s="10" t="s">
        <v>250</v>
      </c>
      <c r="B5060" s="10" t="s">
        <v>250</v>
      </c>
      <c r="C5060" s="10" t="s">
        <v>250</v>
      </c>
      <c r="D5060" s="10" t="s">
        <v>250</v>
      </c>
      <c r="E5060" s="10" t="s">
        <v>250</v>
      </c>
      <c r="F5060" s="10" t="s">
        <v>250</v>
      </c>
      <c r="G5060" s="10" t="s">
        <v>250</v>
      </c>
      <c r="H5060" s="10" t="s">
        <v>250</v>
      </c>
      <c r="I5060" s="3" t="str">
        <f aca="false">HYPERLINK("#'Главная'!A85","На главную")</f>
        <v>На главную</v>
      </c>
    </row>
    <row r="5061" customFormat="false" ht="34" hidden="false" customHeight="true" outlineLevel="0" collapsed="false">
      <c r="A5061" s="12" t="s">
        <v>251</v>
      </c>
      <c r="B5061" s="12" t="s">
        <v>251</v>
      </c>
      <c r="C5061" s="12" t="s">
        <v>251</v>
      </c>
      <c r="D5061" s="12" t="s">
        <v>252</v>
      </c>
      <c r="E5061" s="12" t="s">
        <v>252</v>
      </c>
      <c r="F5061" s="12" t="s">
        <v>252</v>
      </c>
      <c r="G5061" s="12" t="s">
        <v>253</v>
      </c>
      <c r="H5061" s="12" t="s">
        <v>254</v>
      </c>
      <c r="I5061" s="12" t="s">
        <v>254</v>
      </c>
    </row>
    <row r="5062" customFormat="false" ht="53" hidden="false" customHeight="true" outlineLevel="0" collapsed="false">
      <c r="A5062" s="1" t="s">
        <v>1537</v>
      </c>
      <c r="B5062" s="1" t="s">
        <v>1537</v>
      </c>
      <c r="C5062" s="1" t="s">
        <v>1537</v>
      </c>
      <c r="D5062" s="1" t="s">
        <v>258</v>
      </c>
      <c r="E5062" s="1" t="s">
        <v>258</v>
      </c>
      <c r="F5062" s="1" t="s">
        <v>258</v>
      </c>
      <c r="G5062" s="1" t="n">
        <v>90</v>
      </c>
      <c r="H5062" s="1" t="s">
        <v>1522</v>
      </c>
      <c r="I5062" s="1" t="s">
        <v>1522</v>
      </c>
    </row>
    <row r="5063" customFormat="false" ht="53" hidden="false" customHeight="true" outlineLevel="0" collapsed="false">
      <c r="A5063" s="1" t="s">
        <v>1537</v>
      </c>
      <c r="B5063" s="1" t="s">
        <v>1537</v>
      </c>
      <c r="C5063" s="1" t="s">
        <v>1537</v>
      </c>
      <c r="D5063" s="1" t="s">
        <v>256</v>
      </c>
      <c r="E5063" s="1" t="s">
        <v>256</v>
      </c>
      <c r="F5063" s="1" t="s">
        <v>256</v>
      </c>
      <c r="G5063" s="1" t="n">
        <v>21.9</v>
      </c>
      <c r="H5063" s="1" t="s">
        <v>1522</v>
      </c>
      <c r="I5063" s="1" t="s">
        <v>1522</v>
      </c>
    </row>
    <row r="5064" customFormat="false" ht="53" hidden="false" customHeight="true" outlineLevel="0" collapsed="false">
      <c r="A5064" s="1" t="s">
        <v>1537</v>
      </c>
      <c r="B5064" s="1" t="s">
        <v>1537</v>
      </c>
      <c r="C5064" s="1" t="s">
        <v>1537</v>
      </c>
      <c r="D5064" s="1" t="s">
        <v>260</v>
      </c>
      <c r="E5064" s="1" t="s">
        <v>260</v>
      </c>
      <c r="F5064" s="1" t="s">
        <v>260</v>
      </c>
      <c r="G5064" s="1" t="n">
        <v>4.1</v>
      </c>
      <c r="H5064" s="1" t="s">
        <v>1522</v>
      </c>
      <c r="I5064" s="1" t="s">
        <v>1522</v>
      </c>
    </row>
    <row r="5065" customFormat="false" ht="27" hidden="false" customHeight="true" outlineLevel="0" collapsed="false">
      <c r="A5065" s="1"/>
      <c r="B5065" s="1"/>
      <c r="C5065" s="1"/>
      <c r="D5065" s="1"/>
      <c r="E5065" s="1"/>
      <c r="F5065" s="1"/>
      <c r="G5065" s="1"/>
      <c r="H5065" s="1"/>
      <c r="I5065" s="1"/>
    </row>
    <row r="5066" customFormat="false" ht="31" hidden="false" customHeight="true" outlineLevel="0" collapsed="false">
      <c r="A5066" s="10" t="s">
        <v>304</v>
      </c>
      <c r="B5066" s="10" t="s">
        <v>304</v>
      </c>
      <c r="C5066" s="10" t="s">
        <v>304</v>
      </c>
      <c r="D5066" s="10" t="s">
        <v>304</v>
      </c>
      <c r="E5066" s="10" t="s">
        <v>304</v>
      </c>
      <c r="F5066" s="10" t="s">
        <v>304</v>
      </c>
      <c r="G5066" s="10" t="s">
        <v>304</v>
      </c>
      <c r="H5066" s="10" t="s">
        <v>304</v>
      </c>
      <c r="I5066" s="1"/>
    </row>
    <row r="5067" customFormat="false" ht="28" hidden="false" customHeight="true" outlineLevel="0" collapsed="false">
      <c r="A5067" s="4" t="s">
        <v>305</v>
      </c>
      <c r="B5067" s="4" t="s">
        <v>305</v>
      </c>
      <c r="C5067" s="4" t="s">
        <v>305</v>
      </c>
      <c r="D5067" s="4" t="s">
        <v>305</v>
      </c>
      <c r="E5067" s="4" t="s">
        <v>305</v>
      </c>
      <c r="F5067" s="4" t="s">
        <v>305</v>
      </c>
      <c r="G5067" s="4" t="s">
        <v>305</v>
      </c>
      <c r="H5067" s="4" t="s">
        <v>305</v>
      </c>
      <c r="I5067" s="4" t="s">
        <v>305</v>
      </c>
    </row>
    <row r="5068" customFormat="false" ht="27" hidden="false" customHeight="true" outlineLevel="0" collapsed="false">
      <c r="A5068" s="1"/>
      <c r="B5068" s="1"/>
      <c r="C5068" s="1"/>
      <c r="D5068" s="1"/>
      <c r="E5068" s="1"/>
      <c r="F5068" s="1"/>
      <c r="G5068" s="1"/>
      <c r="H5068" s="1"/>
      <c r="I5068" s="1"/>
    </row>
    <row r="5069" customFormat="false" ht="27" hidden="false" customHeight="true" outlineLevel="0" collapsed="false">
      <c r="A5069" s="1"/>
      <c r="B5069" s="1"/>
      <c r="C5069" s="1"/>
      <c r="D5069" s="1"/>
      <c r="E5069" s="1"/>
      <c r="F5069" s="1"/>
      <c r="G5069" s="1"/>
      <c r="H5069" s="1"/>
      <c r="I5069" s="1"/>
    </row>
    <row r="5070" customFormat="false" ht="27" hidden="false" customHeight="true" outlineLevel="0" collapsed="false">
      <c r="A5070" s="1"/>
      <c r="B5070" s="1"/>
      <c r="C5070" s="1"/>
      <c r="D5070" s="1"/>
      <c r="E5070" s="1"/>
      <c r="F5070" s="1"/>
      <c r="G5070" s="1"/>
      <c r="H5070" s="1"/>
      <c r="I5070" s="1"/>
    </row>
    <row r="5071" customFormat="false" ht="35" hidden="false" customHeight="true" outlineLevel="0" collapsed="false">
      <c r="A5071" s="2" t="s">
        <v>1655</v>
      </c>
      <c r="B5071" s="2" t="s">
        <v>1655</v>
      </c>
      <c r="C5071" s="2" t="s">
        <v>1655</v>
      </c>
      <c r="D5071" s="2" t="s">
        <v>1655</v>
      </c>
      <c r="E5071" s="2" t="s">
        <v>1655</v>
      </c>
      <c r="F5071" s="2" t="s">
        <v>1655</v>
      </c>
      <c r="G5071" s="2" t="s">
        <v>1655</v>
      </c>
      <c r="H5071" s="2" t="s">
        <v>1655</v>
      </c>
      <c r="I5071" s="3" t="str">
        <f aca="false">HYPERLINK("#'Главная'!A86","На главную")</f>
        <v>На главную</v>
      </c>
    </row>
    <row r="5072" customFormat="false" ht="28" hidden="false" customHeight="true" outlineLevel="0" collapsed="false">
      <c r="A5072" s="4" t="s">
        <v>1522</v>
      </c>
      <c r="B5072" s="4" t="s">
        <v>1522</v>
      </c>
      <c r="C5072" s="4" t="s">
        <v>1522</v>
      </c>
      <c r="D5072" s="4" t="s">
        <v>1522</v>
      </c>
      <c r="E5072" s="4" t="s">
        <v>1522</v>
      </c>
      <c r="F5072" s="4" t="s">
        <v>1522</v>
      </c>
      <c r="G5072" s="4" t="s">
        <v>1522</v>
      </c>
      <c r="H5072" s="4" t="s">
        <v>1522</v>
      </c>
      <c r="I5072" s="4" t="s">
        <v>1522</v>
      </c>
    </row>
    <row r="5073" customFormat="false" ht="27" hidden="false" customHeight="true" outlineLevel="0" collapsed="false">
      <c r="A5073" s="3" t="str">
        <f aca="false">HYPERLINK("#'Главная'!A86","Список моделей")</f>
        <v>Список моделей</v>
      </c>
      <c r="B5073" s="1"/>
      <c r="C5073" s="3" t="str">
        <f aca="false">HYPERLINK("#'Данные моделей'!A5074","Характеристики")</f>
        <v>Характеристики</v>
      </c>
      <c r="D5073" s="1"/>
      <c r="E5073" s="1"/>
      <c r="F5073" s="3" t="str">
        <f aca="false">HYPERLINK("#'Данные моделей'!A5095","Рабочие точки")</f>
        <v>Рабочие точки</v>
      </c>
      <c r="G5073" s="1"/>
      <c r="H5073" s="3" t="str">
        <f aca="false">HYPERLINK("#'Данные моделей'!A5101","Карты")</f>
        <v>Карты</v>
      </c>
      <c r="I5073" s="1"/>
    </row>
    <row r="5074" customFormat="false" ht="31" hidden="false" customHeight="true" outlineLevel="0" collapsed="false">
      <c r="A5074" s="10" t="s">
        <v>9</v>
      </c>
      <c r="B5074" s="10" t="s">
        <v>9</v>
      </c>
      <c r="C5074" s="10" t="s">
        <v>9</v>
      </c>
      <c r="D5074" s="10" t="s">
        <v>9</v>
      </c>
      <c r="E5074" s="10" t="s">
        <v>9</v>
      </c>
      <c r="F5074" s="10" t="s">
        <v>9</v>
      </c>
      <c r="G5074" s="10" t="s">
        <v>9</v>
      </c>
      <c r="H5074" s="10" t="s">
        <v>9</v>
      </c>
      <c r="I5074" s="1"/>
    </row>
    <row r="5075" customFormat="false" ht="28" hidden="false" customHeight="true" outlineLevel="0" collapsed="false">
      <c r="A5075" s="11" t="s">
        <v>207</v>
      </c>
      <c r="B5075" s="11" t="s">
        <v>207</v>
      </c>
      <c r="C5075" s="11" t="s">
        <v>207</v>
      </c>
      <c r="D5075" s="11" t="s">
        <v>207</v>
      </c>
      <c r="E5075" s="11" t="s">
        <v>1632</v>
      </c>
      <c r="F5075" s="11" t="s">
        <v>1632</v>
      </c>
      <c r="G5075" s="11" t="s">
        <v>1632</v>
      </c>
      <c r="H5075" s="11"/>
      <c r="I5075" s="11"/>
    </row>
    <row r="5076" customFormat="false" ht="28" hidden="false" customHeight="true" outlineLevel="0" collapsed="false">
      <c r="A5076" s="11" t="s">
        <v>8</v>
      </c>
      <c r="B5076" s="11" t="s">
        <v>8</v>
      </c>
      <c r="C5076" s="11" t="s">
        <v>8</v>
      </c>
      <c r="D5076" s="11" t="s">
        <v>8</v>
      </c>
      <c r="E5076" s="11" t="s">
        <v>110</v>
      </c>
      <c r="F5076" s="11" t="s">
        <v>110</v>
      </c>
      <c r="G5076" s="11" t="s">
        <v>110</v>
      </c>
      <c r="H5076" s="11"/>
      <c r="I5076" s="11"/>
    </row>
    <row r="5077" customFormat="false" ht="28" hidden="false" customHeight="true" outlineLevel="0" collapsed="false">
      <c r="A5077" s="11" t="s">
        <v>209</v>
      </c>
      <c r="B5077" s="11" t="s">
        <v>209</v>
      </c>
      <c r="C5077" s="11" t="s">
        <v>209</v>
      </c>
      <c r="D5077" s="11" t="s">
        <v>209</v>
      </c>
      <c r="E5077" s="11" t="s">
        <v>1656</v>
      </c>
      <c r="F5077" s="11" t="s">
        <v>1656</v>
      </c>
      <c r="G5077" s="11" t="s">
        <v>1656</v>
      </c>
      <c r="H5077" s="11"/>
      <c r="I5077" s="11"/>
    </row>
    <row r="5078" customFormat="false" ht="28" hidden="false" customHeight="true" outlineLevel="0" collapsed="false">
      <c r="A5078" s="11" t="s">
        <v>211</v>
      </c>
      <c r="B5078" s="11" t="s">
        <v>211</v>
      </c>
      <c r="C5078" s="11" t="s">
        <v>211</v>
      </c>
      <c r="D5078" s="11" t="s">
        <v>211</v>
      </c>
      <c r="E5078" s="11" t="n">
        <v>650</v>
      </c>
      <c r="F5078" s="11" t="n">
        <v>650</v>
      </c>
      <c r="G5078" s="11" t="n">
        <v>650</v>
      </c>
      <c r="H5078" s="11"/>
      <c r="I5078" s="11"/>
    </row>
    <row r="5079" customFormat="false" ht="28" hidden="false" customHeight="true" outlineLevel="0" collapsed="false">
      <c r="A5079" s="11" t="s">
        <v>8</v>
      </c>
      <c r="B5079" s="11" t="s">
        <v>8</v>
      </c>
      <c r="C5079" s="11" t="s">
        <v>8</v>
      </c>
      <c r="D5079" s="11" t="s">
        <v>8</v>
      </c>
      <c r="E5079" s="11" t="s">
        <v>110</v>
      </c>
      <c r="F5079" s="11" t="s">
        <v>110</v>
      </c>
      <c r="G5079" s="11" t="s">
        <v>110</v>
      </c>
      <c r="H5079" s="11"/>
      <c r="I5079" s="11"/>
    </row>
    <row r="5080" customFormat="false" ht="28" hidden="false" customHeight="true" outlineLevel="0" collapsed="false">
      <c r="A5080" s="11" t="s">
        <v>1526</v>
      </c>
      <c r="B5080" s="11" t="s">
        <v>1526</v>
      </c>
      <c r="C5080" s="11" t="s">
        <v>1526</v>
      </c>
      <c r="D5080" s="11" t="s">
        <v>1526</v>
      </c>
      <c r="E5080" s="11" t="n">
        <v>2580</v>
      </c>
      <c r="F5080" s="11" t="n">
        <v>2580</v>
      </c>
      <c r="G5080" s="11" t="n">
        <v>2580</v>
      </c>
      <c r="H5080" s="11"/>
      <c r="I5080" s="11"/>
    </row>
    <row r="5081" customFormat="false" ht="28" hidden="false" customHeight="true" outlineLevel="0" collapsed="false">
      <c r="A5081" s="11" t="s">
        <v>213</v>
      </c>
      <c r="B5081" s="11" t="s">
        <v>213</v>
      </c>
      <c r="C5081" s="11" t="s">
        <v>213</v>
      </c>
      <c r="D5081" s="11" t="s">
        <v>213</v>
      </c>
      <c r="E5081" s="11" t="n">
        <v>75</v>
      </c>
      <c r="F5081" s="11" t="n">
        <v>75</v>
      </c>
      <c r="G5081" s="11" t="n">
        <v>75</v>
      </c>
      <c r="H5081" s="11"/>
      <c r="I5081" s="11"/>
    </row>
    <row r="5082" customFormat="false" ht="28" hidden="false" customHeight="true" outlineLevel="0" collapsed="false">
      <c r="A5082" s="11" t="s">
        <v>214</v>
      </c>
      <c r="B5082" s="11" t="s">
        <v>214</v>
      </c>
      <c r="C5082" s="11" t="s">
        <v>214</v>
      </c>
      <c r="D5082" s="11" t="s">
        <v>214</v>
      </c>
      <c r="E5082" s="11" t="s">
        <v>1634</v>
      </c>
      <c r="F5082" s="11" t="s">
        <v>1634</v>
      </c>
      <c r="G5082" s="11" t="s">
        <v>1634</v>
      </c>
      <c r="H5082" s="11"/>
      <c r="I5082" s="11"/>
    </row>
    <row r="5083" customFormat="false" ht="28" hidden="false" customHeight="true" outlineLevel="0" collapsed="false">
      <c r="A5083" s="11" t="s">
        <v>216</v>
      </c>
      <c r="B5083" s="11" t="s">
        <v>216</v>
      </c>
      <c r="C5083" s="11" t="s">
        <v>216</v>
      </c>
      <c r="D5083" s="11" t="s">
        <v>216</v>
      </c>
      <c r="E5083" s="11" t="n">
        <v>20.6</v>
      </c>
      <c r="F5083" s="11" t="n">
        <v>20.6</v>
      </c>
      <c r="G5083" s="11" t="n">
        <v>20.6</v>
      </c>
      <c r="H5083" s="11"/>
      <c r="I5083" s="11"/>
    </row>
    <row r="5084" customFormat="false" ht="28" hidden="false" customHeight="true" outlineLevel="0" collapsed="false">
      <c r="A5084" s="11" t="s">
        <v>217</v>
      </c>
      <c r="B5084" s="11" t="s">
        <v>217</v>
      </c>
      <c r="C5084" s="11" t="s">
        <v>217</v>
      </c>
      <c r="D5084" s="11" t="s">
        <v>217</v>
      </c>
      <c r="E5084" s="11" t="s">
        <v>1620</v>
      </c>
      <c r="F5084" s="11" t="s">
        <v>1620</v>
      </c>
      <c r="G5084" s="11" t="s">
        <v>1620</v>
      </c>
      <c r="H5084" s="11"/>
      <c r="I5084" s="11"/>
    </row>
    <row r="5085" customFormat="false" ht="28" hidden="false" customHeight="true" outlineLevel="0" collapsed="false">
      <c r="A5085" s="11" t="s">
        <v>219</v>
      </c>
      <c r="B5085" s="11" t="s">
        <v>219</v>
      </c>
      <c r="C5085" s="11" t="s">
        <v>219</v>
      </c>
      <c r="D5085" s="11" t="s">
        <v>219</v>
      </c>
      <c r="E5085" s="11" t="s">
        <v>1569</v>
      </c>
      <c r="F5085" s="11" t="s">
        <v>1569</v>
      </c>
      <c r="G5085" s="11" t="s">
        <v>1569</v>
      </c>
      <c r="H5085" s="11"/>
      <c r="I5085" s="11"/>
    </row>
    <row r="5086" customFormat="false" ht="28" hidden="false" customHeight="true" outlineLevel="0" collapsed="false">
      <c r="A5086" s="11" t="s">
        <v>1530</v>
      </c>
      <c r="B5086" s="11" t="s">
        <v>1530</v>
      </c>
      <c r="C5086" s="11" t="s">
        <v>1530</v>
      </c>
      <c r="D5086" s="11" t="s">
        <v>1530</v>
      </c>
      <c r="E5086" s="11" t="n">
        <v>72</v>
      </c>
      <c r="F5086" s="11" t="n">
        <v>72</v>
      </c>
      <c r="G5086" s="11" t="n">
        <v>72</v>
      </c>
      <c r="H5086" s="11"/>
      <c r="I5086" s="11"/>
    </row>
    <row r="5087" customFormat="false" ht="28" hidden="false" customHeight="true" outlineLevel="0" collapsed="false">
      <c r="A5087" s="11" t="s">
        <v>221</v>
      </c>
      <c r="B5087" s="11" t="s">
        <v>221</v>
      </c>
      <c r="C5087" s="11" t="s">
        <v>221</v>
      </c>
      <c r="D5087" s="11" t="s">
        <v>221</v>
      </c>
      <c r="E5087" s="11" t="s">
        <v>1656</v>
      </c>
      <c r="F5087" s="11" t="s">
        <v>1656</v>
      </c>
      <c r="G5087" s="11" t="s">
        <v>1656</v>
      </c>
      <c r="H5087" s="11"/>
      <c r="I5087" s="11"/>
    </row>
    <row r="5088" customFormat="false" ht="28" hidden="false" customHeight="true" outlineLevel="0" collapsed="false">
      <c r="A5088" s="11" t="s">
        <v>222</v>
      </c>
      <c r="B5088" s="11" t="s">
        <v>222</v>
      </c>
      <c r="C5088" s="11" t="s">
        <v>222</v>
      </c>
      <c r="D5088" s="11" t="s">
        <v>222</v>
      </c>
      <c r="E5088" s="11" t="n">
        <v>650</v>
      </c>
      <c r="F5088" s="11" t="n">
        <v>650</v>
      </c>
      <c r="G5088" s="11" t="n">
        <v>650</v>
      </c>
      <c r="H5088" s="11"/>
      <c r="I5088" s="11"/>
    </row>
    <row r="5089" customFormat="false" ht="28" hidden="false" customHeight="true" outlineLevel="0" collapsed="false">
      <c r="A5089" s="11" t="s">
        <v>245</v>
      </c>
      <c r="B5089" s="11" t="s">
        <v>245</v>
      </c>
      <c r="C5089" s="11" t="s">
        <v>245</v>
      </c>
      <c r="D5089" s="11" t="s">
        <v>245</v>
      </c>
      <c r="E5089" s="11" t="s">
        <v>1657</v>
      </c>
      <c r="F5089" s="11" t="s">
        <v>1657</v>
      </c>
      <c r="G5089" s="11" t="s">
        <v>1657</v>
      </c>
      <c r="H5089" s="11"/>
      <c r="I5089" s="11"/>
    </row>
    <row r="5090" customFormat="false" ht="28" hidden="false" customHeight="true" outlineLevel="0" collapsed="false">
      <c r="A5090" s="11" t="s">
        <v>1532</v>
      </c>
      <c r="B5090" s="11" t="s">
        <v>1532</v>
      </c>
      <c r="C5090" s="11" t="s">
        <v>1532</v>
      </c>
      <c r="D5090" s="11" t="s">
        <v>1532</v>
      </c>
      <c r="E5090" s="11" t="s">
        <v>1533</v>
      </c>
      <c r="F5090" s="11" t="s">
        <v>1533</v>
      </c>
      <c r="G5090" s="11" t="s">
        <v>1533</v>
      </c>
      <c r="H5090" s="11"/>
      <c r="I5090" s="11"/>
    </row>
    <row r="5091" customFormat="false" ht="28" hidden="false" customHeight="true" outlineLevel="0" collapsed="false">
      <c r="A5091" s="11" t="s">
        <v>1534</v>
      </c>
      <c r="B5091" s="11" t="s">
        <v>1534</v>
      </c>
      <c r="C5091" s="11" t="s">
        <v>1534</v>
      </c>
      <c r="D5091" s="11" t="s">
        <v>1534</v>
      </c>
      <c r="E5091" s="11" t="s">
        <v>1535</v>
      </c>
      <c r="F5091" s="11" t="s">
        <v>1535</v>
      </c>
      <c r="G5091" s="11" t="s">
        <v>1535</v>
      </c>
      <c r="H5091" s="11"/>
      <c r="I5091" s="11"/>
    </row>
    <row r="5092" customFormat="false" ht="28" hidden="false" customHeight="true" outlineLevel="0" collapsed="false">
      <c r="A5092" s="11" t="s">
        <v>1407</v>
      </c>
      <c r="B5092" s="11" t="s">
        <v>1407</v>
      </c>
      <c r="C5092" s="11" t="s">
        <v>1407</v>
      </c>
      <c r="D5092" s="11" t="s">
        <v>1407</v>
      </c>
      <c r="E5092" s="11" t="s">
        <v>1658</v>
      </c>
      <c r="F5092" s="11" t="s">
        <v>1658</v>
      </c>
      <c r="G5092" s="11" t="s">
        <v>1658</v>
      </c>
      <c r="H5092" s="11"/>
      <c r="I5092" s="11"/>
    </row>
    <row r="5093" customFormat="false" ht="28" hidden="false" customHeight="true" outlineLevel="0" collapsed="false">
      <c r="A5093" s="11" t="s">
        <v>249</v>
      </c>
      <c r="B5093" s="11" t="s">
        <v>249</v>
      </c>
      <c r="C5093" s="11" t="s">
        <v>249</v>
      </c>
      <c r="D5093" s="11" t="s">
        <v>249</v>
      </c>
      <c r="E5093" s="11" t="n">
        <v>700</v>
      </c>
      <c r="F5093" s="11" t="n">
        <v>700</v>
      </c>
      <c r="G5093" s="11" t="n">
        <v>700</v>
      </c>
      <c r="H5093" s="11"/>
      <c r="I5093" s="11"/>
    </row>
    <row r="5094" customFormat="false" ht="27" hidden="false" customHeight="true" outlineLevel="0" collapsed="false">
      <c r="A5094" s="1"/>
      <c r="B5094" s="1"/>
      <c r="C5094" s="1"/>
      <c r="D5094" s="1"/>
      <c r="E5094" s="1"/>
      <c r="F5094" s="1"/>
      <c r="G5094" s="1"/>
      <c r="H5094" s="1"/>
      <c r="I5094" s="1"/>
    </row>
    <row r="5095" customFormat="false" ht="31" hidden="false" customHeight="true" outlineLevel="0" collapsed="false">
      <c r="A5095" s="10" t="s">
        <v>250</v>
      </c>
      <c r="B5095" s="10" t="s">
        <v>250</v>
      </c>
      <c r="C5095" s="10" t="s">
        <v>250</v>
      </c>
      <c r="D5095" s="10" t="s">
        <v>250</v>
      </c>
      <c r="E5095" s="10" t="s">
        <v>250</v>
      </c>
      <c r="F5095" s="10" t="s">
        <v>250</v>
      </c>
      <c r="G5095" s="10" t="s">
        <v>250</v>
      </c>
      <c r="H5095" s="10" t="s">
        <v>250</v>
      </c>
      <c r="I5095" s="3" t="str">
        <f aca="false">HYPERLINK("#'Главная'!A86","На главную")</f>
        <v>На главную</v>
      </c>
    </row>
    <row r="5096" customFormat="false" ht="34" hidden="false" customHeight="true" outlineLevel="0" collapsed="false">
      <c r="A5096" s="12" t="s">
        <v>251</v>
      </c>
      <c r="B5096" s="12" t="s">
        <v>251</v>
      </c>
      <c r="C5096" s="12" t="s">
        <v>251</v>
      </c>
      <c r="D5096" s="12" t="s">
        <v>252</v>
      </c>
      <c r="E5096" s="12" t="s">
        <v>252</v>
      </c>
      <c r="F5096" s="12" t="s">
        <v>252</v>
      </c>
      <c r="G5096" s="12" t="s">
        <v>253</v>
      </c>
      <c r="H5096" s="12" t="s">
        <v>254</v>
      </c>
      <c r="I5096" s="12" t="s">
        <v>254</v>
      </c>
    </row>
    <row r="5097" customFormat="false" ht="53" hidden="false" customHeight="true" outlineLevel="0" collapsed="false">
      <c r="A5097" s="1" t="s">
        <v>1537</v>
      </c>
      <c r="B5097" s="1" t="s">
        <v>1537</v>
      </c>
      <c r="C5097" s="1" t="s">
        <v>1537</v>
      </c>
      <c r="D5097" s="1" t="s">
        <v>258</v>
      </c>
      <c r="E5097" s="1" t="s">
        <v>258</v>
      </c>
      <c r="F5097" s="1" t="s">
        <v>258</v>
      </c>
      <c r="G5097" s="1" t="n">
        <v>120</v>
      </c>
      <c r="H5097" s="1" t="s">
        <v>1522</v>
      </c>
      <c r="I5097" s="1" t="s">
        <v>1522</v>
      </c>
    </row>
    <row r="5098" customFormat="false" ht="53" hidden="false" customHeight="true" outlineLevel="0" collapsed="false">
      <c r="A5098" s="1" t="s">
        <v>1537</v>
      </c>
      <c r="B5098" s="1" t="s">
        <v>1537</v>
      </c>
      <c r="C5098" s="1" t="s">
        <v>1537</v>
      </c>
      <c r="D5098" s="1" t="s">
        <v>256</v>
      </c>
      <c r="E5098" s="1" t="s">
        <v>256</v>
      </c>
      <c r="F5098" s="1" t="s">
        <v>256</v>
      </c>
      <c r="G5098" s="1" t="n">
        <v>27.8</v>
      </c>
      <c r="H5098" s="1" t="s">
        <v>1522</v>
      </c>
      <c r="I5098" s="1" t="s">
        <v>1522</v>
      </c>
    </row>
    <row r="5099" customFormat="false" ht="53" hidden="false" customHeight="true" outlineLevel="0" collapsed="false">
      <c r="A5099" s="1" t="s">
        <v>1537</v>
      </c>
      <c r="B5099" s="1" t="s">
        <v>1537</v>
      </c>
      <c r="C5099" s="1" t="s">
        <v>1537</v>
      </c>
      <c r="D5099" s="1" t="s">
        <v>260</v>
      </c>
      <c r="E5099" s="1" t="s">
        <v>260</v>
      </c>
      <c r="F5099" s="1" t="s">
        <v>260</v>
      </c>
      <c r="G5099" s="1" t="n">
        <v>4.3</v>
      </c>
      <c r="H5099" s="1" t="s">
        <v>1522</v>
      </c>
      <c r="I5099" s="1" t="s">
        <v>1522</v>
      </c>
    </row>
    <row r="5100" customFormat="false" ht="27" hidden="false" customHeight="true" outlineLevel="0" collapsed="false">
      <c r="A5100" s="1"/>
      <c r="B5100" s="1"/>
      <c r="C5100" s="1"/>
      <c r="D5100" s="1"/>
      <c r="E5100" s="1"/>
      <c r="F5100" s="1"/>
      <c r="G5100" s="1"/>
      <c r="H5100" s="1"/>
      <c r="I5100" s="1"/>
    </row>
    <row r="5101" customFormat="false" ht="31" hidden="false" customHeight="true" outlineLevel="0" collapsed="false">
      <c r="A5101" s="10" t="s">
        <v>304</v>
      </c>
      <c r="B5101" s="10" t="s">
        <v>304</v>
      </c>
      <c r="C5101" s="10" t="s">
        <v>304</v>
      </c>
      <c r="D5101" s="10" t="s">
        <v>304</v>
      </c>
      <c r="E5101" s="10" t="s">
        <v>304</v>
      </c>
      <c r="F5101" s="10" t="s">
        <v>304</v>
      </c>
      <c r="G5101" s="10" t="s">
        <v>304</v>
      </c>
      <c r="H5101" s="10" t="s">
        <v>304</v>
      </c>
      <c r="I5101" s="1"/>
    </row>
    <row r="5102" customFormat="false" ht="28" hidden="false" customHeight="true" outlineLevel="0" collapsed="false">
      <c r="A5102" s="4" t="s">
        <v>305</v>
      </c>
      <c r="B5102" s="4" t="s">
        <v>305</v>
      </c>
      <c r="C5102" s="4" t="s">
        <v>305</v>
      </c>
      <c r="D5102" s="4" t="s">
        <v>305</v>
      </c>
      <c r="E5102" s="4" t="s">
        <v>305</v>
      </c>
      <c r="F5102" s="4" t="s">
        <v>305</v>
      </c>
      <c r="G5102" s="4" t="s">
        <v>305</v>
      </c>
      <c r="H5102" s="4" t="s">
        <v>305</v>
      </c>
      <c r="I5102" s="4" t="s">
        <v>305</v>
      </c>
    </row>
    <row r="5103" customFormat="false" ht="27" hidden="false" customHeight="true" outlineLevel="0" collapsed="false">
      <c r="A5103" s="1"/>
      <c r="B5103" s="1"/>
      <c r="C5103" s="1"/>
      <c r="D5103" s="1"/>
      <c r="E5103" s="1"/>
      <c r="F5103" s="1"/>
      <c r="G5103" s="1"/>
      <c r="H5103" s="1"/>
      <c r="I5103" s="1"/>
    </row>
    <row r="5104" customFormat="false" ht="27" hidden="false" customHeight="true" outlineLevel="0" collapsed="false">
      <c r="A5104" s="1"/>
      <c r="B5104" s="1"/>
      <c r="C5104" s="1"/>
      <c r="D5104" s="1"/>
      <c r="E5104" s="1"/>
      <c r="F5104" s="1"/>
      <c r="G5104" s="1"/>
      <c r="H5104" s="1"/>
      <c r="I5104" s="1"/>
    </row>
    <row r="5105" customFormat="false" ht="27" hidden="false" customHeight="true" outlineLevel="0" collapsed="false">
      <c r="A5105" s="1"/>
      <c r="B5105" s="1"/>
      <c r="C5105" s="1"/>
      <c r="D5105" s="1"/>
      <c r="E5105" s="1"/>
      <c r="F5105" s="1"/>
      <c r="G5105" s="1"/>
      <c r="H5105" s="1"/>
      <c r="I5105" s="1"/>
    </row>
    <row r="5106" customFormat="false" ht="35" hidden="false" customHeight="true" outlineLevel="0" collapsed="false">
      <c r="A5106" s="2" t="s">
        <v>1659</v>
      </c>
      <c r="B5106" s="2" t="s">
        <v>1659</v>
      </c>
      <c r="C5106" s="2" t="s">
        <v>1659</v>
      </c>
      <c r="D5106" s="2" t="s">
        <v>1659</v>
      </c>
      <c r="E5106" s="2" t="s">
        <v>1659</v>
      </c>
      <c r="F5106" s="2" t="s">
        <v>1659</v>
      </c>
      <c r="G5106" s="2" t="s">
        <v>1659</v>
      </c>
      <c r="H5106" s="2" t="s">
        <v>1659</v>
      </c>
      <c r="I5106" s="3" t="str">
        <f aca="false">HYPERLINK("#'Главная'!A87","На главную")</f>
        <v>На главную</v>
      </c>
    </row>
    <row r="5107" customFormat="false" ht="28" hidden="false" customHeight="true" outlineLevel="0" collapsed="false">
      <c r="A5107" s="4" t="s">
        <v>1522</v>
      </c>
      <c r="B5107" s="4" t="s">
        <v>1522</v>
      </c>
      <c r="C5107" s="4" t="s">
        <v>1522</v>
      </c>
      <c r="D5107" s="4" t="s">
        <v>1522</v>
      </c>
      <c r="E5107" s="4" t="s">
        <v>1522</v>
      </c>
      <c r="F5107" s="4" t="s">
        <v>1522</v>
      </c>
      <c r="G5107" s="4" t="s">
        <v>1522</v>
      </c>
      <c r="H5107" s="4" t="s">
        <v>1522</v>
      </c>
      <c r="I5107" s="4" t="s">
        <v>1522</v>
      </c>
    </row>
    <row r="5108" customFormat="false" ht="27" hidden="false" customHeight="true" outlineLevel="0" collapsed="false">
      <c r="A5108" s="3" t="str">
        <f aca="false">HYPERLINK("#'Главная'!A87","Список моделей")</f>
        <v>Список моделей</v>
      </c>
      <c r="B5108" s="1"/>
      <c r="C5108" s="3" t="str">
        <f aca="false">HYPERLINK("#'Данные моделей'!A5109","Характеристики")</f>
        <v>Характеристики</v>
      </c>
      <c r="D5108" s="1"/>
      <c r="E5108" s="1"/>
      <c r="F5108" s="3" t="str">
        <f aca="false">HYPERLINK("#'Данные моделей'!A5130","Рабочие точки")</f>
        <v>Рабочие точки</v>
      </c>
      <c r="G5108" s="1"/>
      <c r="H5108" s="3" t="str">
        <f aca="false">HYPERLINK("#'Данные моделей'!A5136","Карты")</f>
        <v>Карты</v>
      </c>
      <c r="I5108" s="1"/>
    </row>
    <row r="5109" customFormat="false" ht="31" hidden="false" customHeight="true" outlineLevel="0" collapsed="false">
      <c r="A5109" s="10" t="s">
        <v>9</v>
      </c>
      <c r="B5109" s="10" t="s">
        <v>9</v>
      </c>
      <c r="C5109" s="10" t="s">
        <v>9</v>
      </c>
      <c r="D5109" s="10" t="s">
        <v>9</v>
      </c>
      <c r="E5109" s="10" t="s">
        <v>9</v>
      </c>
      <c r="F5109" s="10" t="s">
        <v>9</v>
      </c>
      <c r="G5109" s="10" t="s">
        <v>9</v>
      </c>
      <c r="H5109" s="10" t="s">
        <v>9</v>
      </c>
      <c r="I5109" s="1"/>
    </row>
    <row r="5110" customFormat="false" ht="28" hidden="false" customHeight="true" outlineLevel="0" collapsed="false">
      <c r="A5110" s="11" t="s">
        <v>207</v>
      </c>
      <c r="B5110" s="11" t="s">
        <v>207</v>
      </c>
      <c r="C5110" s="11" t="s">
        <v>207</v>
      </c>
      <c r="D5110" s="11" t="s">
        <v>207</v>
      </c>
      <c r="E5110" s="11" t="s">
        <v>1632</v>
      </c>
      <c r="F5110" s="11" t="s">
        <v>1632</v>
      </c>
      <c r="G5110" s="11" t="s">
        <v>1632</v>
      </c>
      <c r="H5110" s="11"/>
      <c r="I5110" s="11"/>
    </row>
    <row r="5111" customFormat="false" ht="28" hidden="false" customHeight="true" outlineLevel="0" collapsed="false">
      <c r="A5111" s="11" t="s">
        <v>8</v>
      </c>
      <c r="B5111" s="11" t="s">
        <v>8</v>
      </c>
      <c r="C5111" s="11" t="s">
        <v>8</v>
      </c>
      <c r="D5111" s="11" t="s">
        <v>8</v>
      </c>
      <c r="E5111" s="11" t="s">
        <v>110</v>
      </c>
      <c r="F5111" s="11" t="s">
        <v>110</v>
      </c>
      <c r="G5111" s="11" t="s">
        <v>110</v>
      </c>
      <c r="H5111" s="11"/>
      <c r="I5111" s="11"/>
    </row>
    <row r="5112" customFormat="false" ht="28" hidden="false" customHeight="true" outlineLevel="0" collapsed="false">
      <c r="A5112" s="11" t="s">
        <v>209</v>
      </c>
      <c r="B5112" s="11" t="s">
        <v>209</v>
      </c>
      <c r="C5112" s="11" t="s">
        <v>209</v>
      </c>
      <c r="D5112" s="11" t="s">
        <v>209</v>
      </c>
      <c r="E5112" s="11" t="s">
        <v>1478</v>
      </c>
      <c r="F5112" s="11" t="s">
        <v>1478</v>
      </c>
      <c r="G5112" s="11" t="s">
        <v>1478</v>
      </c>
      <c r="H5112" s="11"/>
      <c r="I5112" s="11"/>
    </row>
    <row r="5113" customFormat="false" ht="28" hidden="false" customHeight="true" outlineLevel="0" collapsed="false">
      <c r="A5113" s="11" t="s">
        <v>211</v>
      </c>
      <c r="B5113" s="11" t="s">
        <v>211</v>
      </c>
      <c r="C5113" s="11" t="s">
        <v>211</v>
      </c>
      <c r="D5113" s="11" t="s">
        <v>211</v>
      </c>
      <c r="E5113" s="11" t="n">
        <v>980</v>
      </c>
      <c r="F5113" s="11" t="n">
        <v>980</v>
      </c>
      <c r="G5113" s="11" t="n">
        <v>980</v>
      </c>
      <c r="H5113" s="11"/>
      <c r="I5113" s="11"/>
    </row>
    <row r="5114" customFormat="false" ht="28" hidden="false" customHeight="true" outlineLevel="0" collapsed="false">
      <c r="A5114" s="11" t="s">
        <v>8</v>
      </c>
      <c r="B5114" s="11" t="s">
        <v>8</v>
      </c>
      <c r="C5114" s="11" t="s">
        <v>8</v>
      </c>
      <c r="D5114" s="11" t="s">
        <v>8</v>
      </c>
      <c r="E5114" s="11" t="s">
        <v>110</v>
      </c>
      <c r="F5114" s="11" t="s">
        <v>110</v>
      </c>
      <c r="G5114" s="11" t="s">
        <v>110</v>
      </c>
      <c r="H5114" s="11"/>
      <c r="I5114" s="11"/>
    </row>
    <row r="5115" customFormat="false" ht="28" hidden="false" customHeight="true" outlineLevel="0" collapsed="false">
      <c r="A5115" s="11" t="s">
        <v>1526</v>
      </c>
      <c r="B5115" s="11" t="s">
        <v>1526</v>
      </c>
      <c r="C5115" s="11" t="s">
        <v>1526</v>
      </c>
      <c r="D5115" s="11" t="s">
        <v>1526</v>
      </c>
      <c r="E5115" s="11" t="n">
        <v>3870</v>
      </c>
      <c r="F5115" s="11" t="n">
        <v>3870</v>
      </c>
      <c r="G5115" s="11" t="n">
        <v>3870</v>
      </c>
      <c r="H5115" s="11"/>
      <c r="I5115" s="11"/>
    </row>
    <row r="5116" customFormat="false" ht="28" hidden="false" customHeight="true" outlineLevel="0" collapsed="false">
      <c r="A5116" s="11" t="s">
        <v>213</v>
      </c>
      <c r="B5116" s="11" t="s">
        <v>213</v>
      </c>
      <c r="C5116" s="11" t="s">
        <v>213</v>
      </c>
      <c r="D5116" s="11" t="s">
        <v>213</v>
      </c>
      <c r="E5116" s="11" t="n">
        <v>116</v>
      </c>
      <c r="F5116" s="11" t="n">
        <v>116</v>
      </c>
      <c r="G5116" s="11" t="n">
        <v>116</v>
      </c>
      <c r="H5116" s="11"/>
      <c r="I5116" s="11"/>
    </row>
    <row r="5117" customFormat="false" ht="28" hidden="false" customHeight="true" outlineLevel="0" collapsed="false">
      <c r="A5117" s="11" t="s">
        <v>214</v>
      </c>
      <c r="B5117" s="11" t="s">
        <v>214</v>
      </c>
      <c r="C5117" s="11" t="s">
        <v>214</v>
      </c>
      <c r="D5117" s="11" t="s">
        <v>214</v>
      </c>
      <c r="E5117" s="11" t="s">
        <v>1634</v>
      </c>
      <c r="F5117" s="11" t="s">
        <v>1634</v>
      </c>
      <c r="G5117" s="11" t="s">
        <v>1634</v>
      </c>
      <c r="H5117" s="11"/>
      <c r="I5117" s="11"/>
    </row>
    <row r="5118" customFormat="false" ht="28" hidden="false" customHeight="true" outlineLevel="0" collapsed="false">
      <c r="A5118" s="11" t="s">
        <v>216</v>
      </c>
      <c r="B5118" s="11" t="s">
        <v>216</v>
      </c>
      <c r="C5118" s="11" t="s">
        <v>216</v>
      </c>
      <c r="D5118" s="11" t="s">
        <v>216</v>
      </c>
      <c r="E5118" s="11" t="n">
        <v>31</v>
      </c>
      <c r="F5118" s="11" t="n">
        <v>31</v>
      </c>
      <c r="G5118" s="11" t="n">
        <v>31</v>
      </c>
      <c r="H5118" s="11"/>
      <c r="I5118" s="11"/>
    </row>
    <row r="5119" customFormat="false" ht="28" hidden="false" customHeight="true" outlineLevel="0" collapsed="false">
      <c r="A5119" s="11" t="s">
        <v>217</v>
      </c>
      <c r="B5119" s="11" t="s">
        <v>217</v>
      </c>
      <c r="C5119" s="11" t="s">
        <v>217</v>
      </c>
      <c r="D5119" s="11" t="s">
        <v>217</v>
      </c>
      <c r="E5119" s="11" t="s">
        <v>1620</v>
      </c>
      <c r="F5119" s="11" t="s">
        <v>1620</v>
      </c>
      <c r="G5119" s="11" t="s">
        <v>1620</v>
      </c>
      <c r="H5119" s="11"/>
      <c r="I5119" s="11"/>
    </row>
    <row r="5120" customFormat="false" ht="28" hidden="false" customHeight="true" outlineLevel="0" collapsed="false">
      <c r="A5120" s="11" t="s">
        <v>219</v>
      </c>
      <c r="B5120" s="11" t="s">
        <v>219</v>
      </c>
      <c r="C5120" s="11" t="s">
        <v>219</v>
      </c>
      <c r="D5120" s="11" t="s">
        <v>219</v>
      </c>
      <c r="E5120" s="11" t="s">
        <v>1569</v>
      </c>
      <c r="F5120" s="11" t="s">
        <v>1569</v>
      </c>
      <c r="G5120" s="11" t="s">
        <v>1569</v>
      </c>
      <c r="H5120" s="11"/>
      <c r="I5120" s="11"/>
    </row>
    <row r="5121" customFormat="false" ht="28" hidden="false" customHeight="true" outlineLevel="0" collapsed="false">
      <c r="A5121" s="11" t="s">
        <v>1530</v>
      </c>
      <c r="B5121" s="11" t="s">
        <v>1530</v>
      </c>
      <c r="C5121" s="11" t="s">
        <v>1530</v>
      </c>
      <c r="D5121" s="11" t="s">
        <v>1530</v>
      </c>
      <c r="E5121" s="11" t="n">
        <v>74</v>
      </c>
      <c r="F5121" s="11" t="n">
        <v>74</v>
      </c>
      <c r="G5121" s="11" t="n">
        <v>74</v>
      </c>
      <c r="H5121" s="11"/>
      <c r="I5121" s="11"/>
    </row>
    <row r="5122" customFormat="false" ht="28" hidden="false" customHeight="true" outlineLevel="0" collapsed="false">
      <c r="A5122" s="11" t="s">
        <v>221</v>
      </c>
      <c r="B5122" s="11" t="s">
        <v>221</v>
      </c>
      <c r="C5122" s="11" t="s">
        <v>221</v>
      </c>
      <c r="D5122" s="11" t="s">
        <v>221</v>
      </c>
      <c r="E5122" s="11" t="s">
        <v>1478</v>
      </c>
      <c r="F5122" s="11" t="s">
        <v>1478</v>
      </c>
      <c r="G5122" s="11" t="s">
        <v>1478</v>
      </c>
      <c r="H5122" s="11"/>
      <c r="I5122" s="11"/>
    </row>
    <row r="5123" customFormat="false" ht="28" hidden="false" customHeight="true" outlineLevel="0" collapsed="false">
      <c r="A5123" s="11" t="s">
        <v>222</v>
      </c>
      <c r="B5123" s="11" t="s">
        <v>222</v>
      </c>
      <c r="C5123" s="11" t="s">
        <v>222</v>
      </c>
      <c r="D5123" s="11" t="s">
        <v>222</v>
      </c>
      <c r="E5123" s="11" t="n">
        <v>980</v>
      </c>
      <c r="F5123" s="11" t="n">
        <v>980</v>
      </c>
      <c r="G5123" s="11" t="n">
        <v>980</v>
      </c>
      <c r="H5123" s="11"/>
      <c r="I5123" s="11"/>
    </row>
    <row r="5124" customFormat="false" ht="28" hidden="false" customHeight="true" outlineLevel="0" collapsed="false">
      <c r="A5124" s="11" t="s">
        <v>245</v>
      </c>
      <c r="B5124" s="11" t="s">
        <v>245</v>
      </c>
      <c r="C5124" s="11" t="s">
        <v>245</v>
      </c>
      <c r="D5124" s="11" t="s">
        <v>245</v>
      </c>
      <c r="E5124" s="11" t="s">
        <v>1660</v>
      </c>
      <c r="F5124" s="11" t="s">
        <v>1660</v>
      </c>
      <c r="G5124" s="11" t="s">
        <v>1660</v>
      </c>
      <c r="H5124" s="11"/>
      <c r="I5124" s="11"/>
    </row>
    <row r="5125" customFormat="false" ht="28" hidden="false" customHeight="true" outlineLevel="0" collapsed="false">
      <c r="A5125" s="11" t="s">
        <v>1532</v>
      </c>
      <c r="B5125" s="11" t="s">
        <v>1532</v>
      </c>
      <c r="C5125" s="11" t="s">
        <v>1532</v>
      </c>
      <c r="D5125" s="11" t="s">
        <v>1532</v>
      </c>
      <c r="E5125" s="11" t="s">
        <v>1533</v>
      </c>
      <c r="F5125" s="11" t="s">
        <v>1533</v>
      </c>
      <c r="G5125" s="11" t="s">
        <v>1533</v>
      </c>
      <c r="H5125" s="11"/>
      <c r="I5125" s="11"/>
    </row>
    <row r="5126" customFormat="false" ht="28" hidden="false" customHeight="true" outlineLevel="0" collapsed="false">
      <c r="A5126" s="11" t="s">
        <v>1534</v>
      </c>
      <c r="B5126" s="11" t="s">
        <v>1534</v>
      </c>
      <c r="C5126" s="11" t="s">
        <v>1534</v>
      </c>
      <c r="D5126" s="11" t="s">
        <v>1534</v>
      </c>
      <c r="E5126" s="11" t="s">
        <v>1535</v>
      </c>
      <c r="F5126" s="11" t="s">
        <v>1535</v>
      </c>
      <c r="G5126" s="11" t="s">
        <v>1535</v>
      </c>
      <c r="H5126" s="11"/>
      <c r="I5126" s="11"/>
    </row>
    <row r="5127" customFormat="false" ht="28" hidden="false" customHeight="true" outlineLevel="0" collapsed="false">
      <c r="A5127" s="11" t="s">
        <v>1407</v>
      </c>
      <c r="B5127" s="11" t="s">
        <v>1407</v>
      </c>
      <c r="C5127" s="11" t="s">
        <v>1407</v>
      </c>
      <c r="D5127" s="11" t="s">
        <v>1407</v>
      </c>
      <c r="E5127" s="11" t="s">
        <v>1661</v>
      </c>
      <c r="F5127" s="11" t="s">
        <v>1661</v>
      </c>
      <c r="G5127" s="11" t="s">
        <v>1661</v>
      </c>
      <c r="H5127" s="11"/>
      <c r="I5127" s="11"/>
    </row>
    <row r="5128" customFormat="false" ht="28" hidden="false" customHeight="true" outlineLevel="0" collapsed="false">
      <c r="A5128" s="11" t="s">
        <v>249</v>
      </c>
      <c r="B5128" s="11" t="s">
        <v>249</v>
      </c>
      <c r="C5128" s="11" t="s">
        <v>249</v>
      </c>
      <c r="D5128" s="11" t="s">
        <v>249</v>
      </c>
      <c r="E5128" s="11" t="n">
        <v>1080</v>
      </c>
      <c r="F5128" s="11" t="n">
        <v>1080</v>
      </c>
      <c r="G5128" s="11" t="n">
        <v>1080</v>
      </c>
      <c r="H5128" s="11"/>
      <c r="I5128" s="11"/>
    </row>
    <row r="5129" customFormat="false" ht="27" hidden="false" customHeight="true" outlineLevel="0" collapsed="false">
      <c r="A5129" s="1"/>
      <c r="B5129" s="1"/>
      <c r="C5129" s="1"/>
      <c r="D5129" s="1"/>
      <c r="E5129" s="1"/>
      <c r="F5129" s="1"/>
      <c r="G5129" s="1"/>
      <c r="H5129" s="1"/>
      <c r="I5129" s="1"/>
    </row>
    <row r="5130" customFormat="false" ht="31" hidden="false" customHeight="true" outlineLevel="0" collapsed="false">
      <c r="A5130" s="10" t="s">
        <v>250</v>
      </c>
      <c r="B5130" s="10" t="s">
        <v>250</v>
      </c>
      <c r="C5130" s="10" t="s">
        <v>250</v>
      </c>
      <c r="D5130" s="10" t="s">
        <v>250</v>
      </c>
      <c r="E5130" s="10" t="s">
        <v>250</v>
      </c>
      <c r="F5130" s="10" t="s">
        <v>250</v>
      </c>
      <c r="G5130" s="10" t="s">
        <v>250</v>
      </c>
      <c r="H5130" s="10" t="s">
        <v>250</v>
      </c>
      <c r="I5130" s="3" t="str">
        <f aca="false">HYPERLINK("#'Главная'!A87","На главную")</f>
        <v>На главную</v>
      </c>
    </row>
    <row r="5131" customFormat="false" ht="34" hidden="false" customHeight="true" outlineLevel="0" collapsed="false">
      <c r="A5131" s="12" t="s">
        <v>251</v>
      </c>
      <c r="B5131" s="12" t="s">
        <v>251</v>
      </c>
      <c r="C5131" s="12" t="s">
        <v>251</v>
      </c>
      <c r="D5131" s="12" t="s">
        <v>252</v>
      </c>
      <c r="E5131" s="12" t="s">
        <v>252</v>
      </c>
      <c r="F5131" s="12" t="s">
        <v>252</v>
      </c>
      <c r="G5131" s="12" t="s">
        <v>253</v>
      </c>
      <c r="H5131" s="12" t="s">
        <v>254</v>
      </c>
      <c r="I5131" s="12" t="s">
        <v>254</v>
      </c>
    </row>
    <row r="5132" customFormat="false" ht="53" hidden="false" customHeight="true" outlineLevel="0" collapsed="false">
      <c r="A5132" s="1" t="s">
        <v>1537</v>
      </c>
      <c r="B5132" s="1" t="s">
        <v>1537</v>
      </c>
      <c r="C5132" s="1" t="s">
        <v>1537</v>
      </c>
      <c r="D5132" s="1" t="s">
        <v>258</v>
      </c>
      <c r="E5132" s="1" t="s">
        <v>258</v>
      </c>
      <c r="F5132" s="1" t="s">
        <v>258</v>
      </c>
      <c r="G5132" s="1" t="n">
        <v>180</v>
      </c>
      <c r="H5132" s="1" t="s">
        <v>1522</v>
      </c>
      <c r="I5132" s="1" t="s">
        <v>1522</v>
      </c>
    </row>
    <row r="5133" customFormat="false" ht="53" hidden="false" customHeight="true" outlineLevel="0" collapsed="false">
      <c r="A5133" s="1" t="s">
        <v>1537</v>
      </c>
      <c r="B5133" s="1" t="s">
        <v>1537</v>
      </c>
      <c r="C5133" s="1" t="s">
        <v>1537</v>
      </c>
      <c r="D5133" s="1" t="s">
        <v>256</v>
      </c>
      <c r="E5133" s="1" t="s">
        <v>256</v>
      </c>
      <c r="F5133" s="1" t="s">
        <v>256</v>
      </c>
      <c r="G5133" s="1" t="n">
        <v>44</v>
      </c>
      <c r="H5133" s="1" t="s">
        <v>1522</v>
      </c>
      <c r="I5133" s="1" t="s">
        <v>1522</v>
      </c>
    </row>
    <row r="5134" customFormat="false" ht="53" hidden="false" customHeight="true" outlineLevel="0" collapsed="false">
      <c r="A5134" s="1" t="s">
        <v>1537</v>
      </c>
      <c r="B5134" s="1" t="s">
        <v>1537</v>
      </c>
      <c r="C5134" s="1" t="s">
        <v>1537</v>
      </c>
      <c r="D5134" s="1" t="s">
        <v>260</v>
      </c>
      <c r="E5134" s="1" t="s">
        <v>260</v>
      </c>
      <c r="F5134" s="1" t="s">
        <v>260</v>
      </c>
      <c r="G5134" s="1" t="n">
        <v>4.1</v>
      </c>
      <c r="H5134" s="1" t="s">
        <v>1522</v>
      </c>
      <c r="I5134" s="1" t="s">
        <v>1522</v>
      </c>
    </row>
    <row r="5135" customFormat="false" ht="27" hidden="false" customHeight="true" outlineLevel="0" collapsed="false">
      <c r="A5135" s="1"/>
      <c r="B5135" s="1"/>
      <c r="C5135" s="1"/>
      <c r="D5135" s="1"/>
      <c r="E5135" s="1"/>
      <c r="F5135" s="1"/>
      <c r="G5135" s="1"/>
      <c r="H5135" s="1"/>
      <c r="I5135" s="1"/>
    </row>
    <row r="5136" customFormat="false" ht="31" hidden="false" customHeight="true" outlineLevel="0" collapsed="false">
      <c r="A5136" s="10" t="s">
        <v>304</v>
      </c>
      <c r="B5136" s="10" t="s">
        <v>304</v>
      </c>
      <c r="C5136" s="10" t="s">
        <v>304</v>
      </c>
      <c r="D5136" s="10" t="s">
        <v>304</v>
      </c>
      <c r="E5136" s="10" t="s">
        <v>304</v>
      </c>
      <c r="F5136" s="10" t="s">
        <v>304</v>
      </c>
      <c r="G5136" s="10" t="s">
        <v>304</v>
      </c>
      <c r="H5136" s="10" t="s">
        <v>304</v>
      </c>
      <c r="I5136" s="1"/>
    </row>
    <row r="5137" customFormat="false" ht="28" hidden="false" customHeight="true" outlineLevel="0" collapsed="false">
      <c r="A5137" s="4" t="s">
        <v>305</v>
      </c>
      <c r="B5137" s="4" t="s">
        <v>305</v>
      </c>
      <c r="C5137" s="4" t="s">
        <v>305</v>
      </c>
      <c r="D5137" s="4" t="s">
        <v>305</v>
      </c>
      <c r="E5137" s="4" t="s">
        <v>305</v>
      </c>
      <c r="F5137" s="4" t="s">
        <v>305</v>
      </c>
      <c r="G5137" s="4" t="s">
        <v>305</v>
      </c>
      <c r="H5137" s="4" t="s">
        <v>305</v>
      </c>
      <c r="I5137" s="4" t="s">
        <v>305</v>
      </c>
    </row>
    <row r="5138" customFormat="false" ht="27" hidden="false" customHeight="true" outlineLevel="0" collapsed="false">
      <c r="A5138" s="1"/>
      <c r="B5138" s="1"/>
      <c r="C5138" s="1"/>
      <c r="D5138" s="1"/>
      <c r="E5138" s="1"/>
      <c r="F5138" s="1"/>
      <c r="G5138" s="1"/>
      <c r="H5138" s="1"/>
      <c r="I5138" s="1"/>
    </row>
    <row r="5139" customFormat="false" ht="27" hidden="false" customHeight="true" outlineLevel="0" collapsed="false">
      <c r="A5139" s="1"/>
      <c r="B5139" s="1"/>
      <c r="C5139" s="1"/>
      <c r="D5139" s="1"/>
      <c r="E5139" s="1"/>
      <c r="F5139" s="1"/>
      <c r="G5139" s="1"/>
      <c r="H5139" s="1"/>
      <c r="I5139" s="1"/>
    </row>
    <row r="5140" customFormat="false" ht="27" hidden="false" customHeight="true" outlineLevel="0" collapsed="false">
      <c r="A5140" s="1"/>
      <c r="B5140" s="1"/>
      <c r="C5140" s="1"/>
      <c r="D5140" s="1"/>
      <c r="E5140" s="1"/>
      <c r="F5140" s="1"/>
      <c r="G5140" s="1"/>
      <c r="H5140" s="1"/>
      <c r="I5140" s="1"/>
    </row>
    <row r="5141" customFormat="false" ht="35" hidden="false" customHeight="true" outlineLevel="0" collapsed="false">
      <c r="A5141" s="2" t="s">
        <v>1662</v>
      </c>
      <c r="B5141" s="2" t="s">
        <v>1662</v>
      </c>
      <c r="C5141" s="2" t="s">
        <v>1662</v>
      </c>
      <c r="D5141" s="2" t="s">
        <v>1662</v>
      </c>
      <c r="E5141" s="2" t="s">
        <v>1662</v>
      </c>
      <c r="F5141" s="2" t="s">
        <v>1662</v>
      </c>
      <c r="G5141" s="2" t="s">
        <v>1662</v>
      </c>
      <c r="H5141" s="2" t="s">
        <v>1662</v>
      </c>
      <c r="I5141" s="3" t="str">
        <f aca="false">HYPERLINK("#'Главная'!A88","На главную")</f>
        <v>На главную</v>
      </c>
    </row>
    <row r="5142" customFormat="false" ht="28" hidden="false" customHeight="true" outlineLevel="0" collapsed="false">
      <c r="A5142" s="4" t="s">
        <v>1522</v>
      </c>
      <c r="B5142" s="4" t="s">
        <v>1522</v>
      </c>
      <c r="C5142" s="4" t="s">
        <v>1522</v>
      </c>
      <c r="D5142" s="4" t="s">
        <v>1522</v>
      </c>
      <c r="E5142" s="4" t="s">
        <v>1522</v>
      </c>
      <c r="F5142" s="4" t="s">
        <v>1522</v>
      </c>
      <c r="G5142" s="4" t="s">
        <v>1522</v>
      </c>
      <c r="H5142" s="4" t="s">
        <v>1522</v>
      </c>
      <c r="I5142" s="4" t="s">
        <v>1522</v>
      </c>
    </row>
    <row r="5143" customFormat="false" ht="27" hidden="false" customHeight="true" outlineLevel="0" collapsed="false">
      <c r="A5143" s="3" t="str">
        <f aca="false">HYPERLINK("#'Главная'!A88","Список моделей")</f>
        <v>Список моделей</v>
      </c>
      <c r="B5143" s="1"/>
      <c r="C5143" s="3" t="str">
        <f aca="false">HYPERLINK("#'Данные моделей'!A5144","Характеристики")</f>
        <v>Характеристики</v>
      </c>
      <c r="D5143" s="1"/>
      <c r="E5143" s="1"/>
      <c r="F5143" s="3" t="str">
        <f aca="false">HYPERLINK("#'Данные моделей'!A5165","Рабочие точки")</f>
        <v>Рабочие точки</v>
      </c>
      <c r="G5143" s="1"/>
      <c r="H5143" s="3" t="str">
        <f aca="false">HYPERLINK("#'Данные моделей'!A5171","Карты")</f>
        <v>Карты</v>
      </c>
      <c r="I5143" s="1"/>
    </row>
    <row r="5144" customFormat="false" ht="31" hidden="false" customHeight="true" outlineLevel="0" collapsed="false">
      <c r="A5144" s="10" t="s">
        <v>9</v>
      </c>
      <c r="B5144" s="10" t="s">
        <v>9</v>
      </c>
      <c r="C5144" s="10" t="s">
        <v>9</v>
      </c>
      <c r="D5144" s="10" t="s">
        <v>9</v>
      </c>
      <c r="E5144" s="10" t="s">
        <v>9</v>
      </c>
      <c r="F5144" s="10" t="s">
        <v>9</v>
      </c>
      <c r="G5144" s="10" t="s">
        <v>9</v>
      </c>
      <c r="H5144" s="10" t="s">
        <v>9</v>
      </c>
      <c r="I5144" s="1"/>
    </row>
    <row r="5145" customFormat="false" ht="28" hidden="false" customHeight="true" outlineLevel="0" collapsed="false">
      <c r="A5145" s="11" t="s">
        <v>207</v>
      </c>
      <c r="B5145" s="11" t="s">
        <v>207</v>
      </c>
      <c r="C5145" s="11" t="s">
        <v>207</v>
      </c>
      <c r="D5145" s="11" t="s">
        <v>207</v>
      </c>
      <c r="E5145" s="11" t="s">
        <v>1632</v>
      </c>
      <c r="F5145" s="11" t="s">
        <v>1632</v>
      </c>
      <c r="G5145" s="11" t="s">
        <v>1632</v>
      </c>
      <c r="H5145" s="11"/>
      <c r="I5145" s="11"/>
    </row>
    <row r="5146" customFormat="false" ht="28" hidden="false" customHeight="true" outlineLevel="0" collapsed="false">
      <c r="A5146" s="11" t="s">
        <v>8</v>
      </c>
      <c r="B5146" s="11" t="s">
        <v>8</v>
      </c>
      <c r="C5146" s="11" t="s">
        <v>8</v>
      </c>
      <c r="D5146" s="11" t="s">
        <v>8</v>
      </c>
      <c r="E5146" s="11" t="s">
        <v>110</v>
      </c>
      <c r="F5146" s="11" t="s">
        <v>110</v>
      </c>
      <c r="G5146" s="11" t="s">
        <v>110</v>
      </c>
      <c r="H5146" s="11"/>
      <c r="I5146" s="11"/>
    </row>
    <row r="5147" customFormat="false" ht="28" hidden="false" customHeight="true" outlineLevel="0" collapsed="false">
      <c r="A5147" s="11" t="s">
        <v>209</v>
      </c>
      <c r="B5147" s="11" t="s">
        <v>209</v>
      </c>
      <c r="C5147" s="11" t="s">
        <v>209</v>
      </c>
      <c r="D5147" s="11" t="s">
        <v>209</v>
      </c>
      <c r="E5147" s="11" t="s">
        <v>1663</v>
      </c>
      <c r="F5147" s="11" t="s">
        <v>1663</v>
      </c>
      <c r="G5147" s="11" t="s">
        <v>1663</v>
      </c>
      <c r="H5147" s="11"/>
      <c r="I5147" s="11"/>
    </row>
    <row r="5148" customFormat="false" ht="28" hidden="false" customHeight="true" outlineLevel="0" collapsed="false">
      <c r="A5148" s="11" t="s">
        <v>211</v>
      </c>
      <c r="B5148" s="11" t="s">
        <v>211</v>
      </c>
      <c r="C5148" s="11" t="s">
        <v>211</v>
      </c>
      <c r="D5148" s="11" t="s">
        <v>211</v>
      </c>
      <c r="E5148" s="11" t="n">
        <v>2000</v>
      </c>
      <c r="F5148" s="11" t="n">
        <v>2000</v>
      </c>
      <c r="G5148" s="11" t="n">
        <v>2000</v>
      </c>
      <c r="H5148" s="11"/>
      <c r="I5148" s="11"/>
    </row>
    <row r="5149" customFormat="false" ht="28" hidden="false" customHeight="true" outlineLevel="0" collapsed="false">
      <c r="A5149" s="11" t="s">
        <v>8</v>
      </c>
      <c r="B5149" s="11" t="s">
        <v>8</v>
      </c>
      <c r="C5149" s="11" t="s">
        <v>8</v>
      </c>
      <c r="D5149" s="11" t="s">
        <v>8</v>
      </c>
      <c r="E5149" s="11" t="s">
        <v>110</v>
      </c>
      <c r="F5149" s="11" t="s">
        <v>110</v>
      </c>
      <c r="G5149" s="11" t="s">
        <v>110</v>
      </c>
      <c r="H5149" s="11"/>
      <c r="I5149" s="11"/>
    </row>
    <row r="5150" customFormat="false" ht="28" hidden="false" customHeight="true" outlineLevel="0" collapsed="false">
      <c r="A5150" s="11" t="s">
        <v>1526</v>
      </c>
      <c r="B5150" s="11" t="s">
        <v>1526</v>
      </c>
      <c r="C5150" s="11" t="s">
        <v>1526</v>
      </c>
      <c r="D5150" s="11" t="s">
        <v>1526</v>
      </c>
      <c r="E5150" s="11" t="n">
        <v>7740</v>
      </c>
      <c r="F5150" s="11" t="n">
        <v>7740</v>
      </c>
      <c r="G5150" s="11" t="n">
        <v>7740</v>
      </c>
      <c r="H5150" s="11"/>
      <c r="I5150" s="11"/>
    </row>
    <row r="5151" customFormat="false" ht="28" hidden="false" customHeight="true" outlineLevel="0" collapsed="false">
      <c r="A5151" s="11" t="s">
        <v>213</v>
      </c>
      <c r="B5151" s="11" t="s">
        <v>213</v>
      </c>
      <c r="C5151" s="11" t="s">
        <v>213</v>
      </c>
      <c r="D5151" s="11" t="s">
        <v>213</v>
      </c>
      <c r="E5151" s="11" t="n">
        <v>230</v>
      </c>
      <c r="F5151" s="11" t="n">
        <v>230</v>
      </c>
      <c r="G5151" s="11" t="n">
        <v>230</v>
      </c>
      <c r="H5151" s="11"/>
      <c r="I5151" s="11"/>
    </row>
    <row r="5152" customFormat="false" ht="28" hidden="false" customHeight="true" outlineLevel="0" collapsed="false">
      <c r="A5152" s="11" t="s">
        <v>214</v>
      </c>
      <c r="B5152" s="11" t="s">
        <v>214</v>
      </c>
      <c r="C5152" s="11" t="s">
        <v>214</v>
      </c>
      <c r="D5152" s="11" t="s">
        <v>214</v>
      </c>
      <c r="E5152" s="11" t="s">
        <v>1634</v>
      </c>
      <c r="F5152" s="11" t="s">
        <v>1634</v>
      </c>
      <c r="G5152" s="11" t="s">
        <v>1634</v>
      </c>
      <c r="H5152" s="11"/>
      <c r="I5152" s="11"/>
    </row>
    <row r="5153" customFormat="false" ht="28" hidden="false" customHeight="true" outlineLevel="0" collapsed="false">
      <c r="A5153" s="11" t="s">
        <v>216</v>
      </c>
      <c r="B5153" s="11" t="s">
        <v>216</v>
      </c>
      <c r="C5153" s="11" t="s">
        <v>216</v>
      </c>
      <c r="D5153" s="11" t="s">
        <v>216</v>
      </c>
      <c r="E5153" s="11" t="n">
        <v>62</v>
      </c>
      <c r="F5153" s="11" t="n">
        <v>62</v>
      </c>
      <c r="G5153" s="11" t="n">
        <v>62</v>
      </c>
      <c r="H5153" s="11"/>
      <c r="I5153" s="11"/>
    </row>
    <row r="5154" customFormat="false" ht="28" hidden="false" customHeight="true" outlineLevel="0" collapsed="false">
      <c r="A5154" s="11" t="s">
        <v>217</v>
      </c>
      <c r="B5154" s="11" t="s">
        <v>217</v>
      </c>
      <c r="C5154" s="11" t="s">
        <v>217</v>
      </c>
      <c r="D5154" s="11" t="s">
        <v>217</v>
      </c>
      <c r="E5154" s="11" t="s">
        <v>1620</v>
      </c>
      <c r="F5154" s="11" t="s">
        <v>1620</v>
      </c>
      <c r="G5154" s="11" t="s">
        <v>1620</v>
      </c>
      <c r="H5154" s="11"/>
      <c r="I5154" s="11"/>
    </row>
    <row r="5155" customFormat="false" ht="28" hidden="false" customHeight="true" outlineLevel="0" collapsed="false">
      <c r="A5155" s="11" t="s">
        <v>219</v>
      </c>
      <c r="B5155" s="11" t="s">
        <v>219</v>
      </c>
      <c r="C5155" s="11" t="s">
        <v>219</v>
      </c>
      <c r="D5155" s="11" t="s">
        <v>219</v>
      </c>
      <c r="E5155" s="11" t="s">
        <v>1569</v>
      </c>
      <c r="F5155" s="11" t="s">
        <v>1569</v>
      </c>
      <c r="G5155" s="11" t="s">
        <v>1569</v>
      </c>
      <c r="H5155" s="11"/>
      <c r="I5155" s="11"/>
    </row>
    <row r="5156" customFormat="false" ht="28" hidden="false" customHeight="true" outlineLevel="0" collapsed="false">
      <c r="A5156" s="11" t="s">
        <v>1530</v>
      </c>
      <c r="B5156" s="11" t="s">
        <v>1530</v>
      </c>
      <c r="C5156" s="11" t="s">
        <v>1530</v>
      </c>
      <c r="D5156" s="11" t="s">
        <v>1530</v>
      </c>
      <c r="E5156" s="11" t="n">
        <v>74</v>
      </c>
      <c r="F5156" s="11" t="n">
        <v>74</v>
      </c>
      <c r="G5156" s="11" t="n">
        <v>74</v>
      </c>
      <c r="H5156" s="11"/>
      <c r="I5156" s="11"/>
    </row>
    <row r="5157" customFormat="false" ht="28" hidden="false" customHeight="true" outlineLevel="0" collapsed="false">
      <c r="A5157" s="11" t="s">
        <v>221</v>
      </c>
      <c r="B5157" s="11" t="s">
        <v>221</v>
      </c>
      <c r="C5157" s="11" t="s">
        <v>221</v>
      </c>
      <c r="D5157" s="11" t="s">
        <v>221</v>
      </c>
      <c r="E5157" s="11" t="s">
        <v>1663</v>
      </c>
      <c r="F5157" s="11" t="s">
        <v>1663</v>
      </c>
      <c r="G5157" s="11" t="s">
        <v>1663</v>
      </c>
      <c r="H5157" s="11"/>
      <c r="I5157" s="11"/>
    </row>
    <row r="5158" customFormat="false" ht="28" hidden="false" customHeight="true" outlineLevel="0" collapsed="false">
      <c r="A5158" s="11" t="s">
        <v>222</v>
      </c>
      <c r="B5158" s="11" t="s">
        <v>222</v>
      </c>
      <c r="C5158" s="11" t="s">
        <v>222</v>
      </c>
      <c r="D5158" s="11" t="s">
        <v>222</v>
      </c>
      <c r="E5158" s="11" t="n">
        <v>2000</v>
      </c>
      <c r="F5158" s="11" t="n">
        <v>2000</v>
      </c>
      <c r="G5158" s="11" t="n">
        <v>2000</v>
      </c>
      <c r="H5158" s="11"/>
      <c r="I5158" s="11"/>
    </row>
    <row r="5159" customFormat="false" ht="28" hidden="false" customHeight="true" outlineLevel="0" collapsed="false">
      <c r="A5159" s="11" t="s">
        <v>245</v>
      </c>
      <c r="B5159" s="11" t="s">
        <v>245</v>
      </c>
      <c r="C5159" s="11" t="s">
        <v>245</v>
      </c>
      <c r="D5159" s="11" t="s">
        <v>245</v>
      </c>
      <c r="E5159" s="11" t="s">
        <v>1664</v>
      </c>
      <c r="F5159" s="11" t="s">
        <v>1664</v>
      </c>
      <c r="G5159" s="11" t="s">
        <v>1664</v>
      </c>
      <c r="H5159" s="11"/>
      <c r="I5159" s="11"/>
    </row>
    <row r="5160" customFormat="false" ht="28" hidden="false" customHeight="true" outlineLevel="0" collapsed="false">
      <c r="A5160" s="11" t="s">
        <v>1532</v>
      </c>
      <c r="B5160" s="11" t="s">
        <v>1532</v>
      </c>
      <c r="C5160" s="11" t="s">
        <v>1532</v>
      </c>
      <c r="D5160" s="11" t="s">
        <v>1532</v>
      </c>
      <c r="E5160" s="11" t="s">
        <v>1533</v>
      </c>
      <c r="F5160" s="11" t="s">
        <v>1533</v>
      </c>
      <c r="G5160" s="11" t="s">
        <v>1533</v>
      </c>
      <c r="H5160" s="11"/>
      <c r="I5160" s="11"/>
    </row>
    <row r="5161" customFormat="false" ht="28" hidden="false" customHeight="true" outlineLevel="0" collapsed="false">
      <c r="A5161" s="11" t="s">
        <v>1534</v>
      </c>
      <c r="B5161" s="11" t="s">
        <v>1534</v>
      </c>
      <c r="C5161" s="11" t="s">
        <v>1534</v>
      </c>
      <c r="D5161" s="11" t="s">
        <v>1534</v>
      </c>
      <c r="E5161" s="11" t="s">
        <v>1535</v>
      </c>
      <c r="F5161" s="11" t="s">
        <v>1535</v>
      </c>
      <c r="G5161" s="11" t="s">
        <v>1535</v>
      </c>
      <c r="H5161" s="11"/>
      <c r="I5161" s="11"/>
    </row>
    <row r="5162" customFormat="false" ht="28" hidden="false" customHeight="true" outlineLevel="0" collapsed="false">
      <c r="A5162" s="11" t="s">
        <v>1407</v>
      </c>
      <c r="B5162" s="11" t="s">
        <v>1407</v>
      </c>
      <c r="C5162" s="11" t="s">
        <v>1407</v>
      </c>
      <c r="D5162" s="11" t="s">
        <v>1407</v>
      </c>
      <c r="E5162" s="11" t="s">
        <v>1665</v>
      </c>
      <c r="F5162" s="11" t="s">
        <v>1665</v>
      </c>
      <c r="G5162" s="11" t="s">
        <v>1665</v>
      </c>
      <c r="H5162" s="11"/>
      <c r="I5162" s="11"/>
    </row>
    <row r="5163" customFormat="false" ht="28" hidden="false" customHeight="true" outlineLevel="0" collapsed="false">
      <c r="A5163" s="11" t="s">
        <v>249</v>
      </c>
      <c r="B5163" s="11" t="s">
        <v>249</v>
      </c>
      <c r="C5163" s="11" t="s">
        <v>249</v>
      </c>
      <c r="D5163" s="11" t="s">
        <v>249</v>
      </c>
      <c r="E5163" s="11" t="n">
        <v>2200</v>
      </c>
      <c r="F5163" s="11" t="n">
        <v>2200</v>
      </c>
      <c r="G5163" s="11" t="n">
        <v>2200</v>
      </c>
      <c r="H5163" s="11"/>
      <c r="I5163" s="11"/>
    </row>
    <row r="5164" customFormat="false" ht="27" hidden="false" customHeight="true" outlineLevel="0" collapsed="false">
      <c r="A5164" s="1"/>
      <c r="B5164" s="1"/>
      <c r="C5164" s="1"/>
      <c r="D5164" s="1"/>
      <c r="E5164" s="1"/>
      <c r="F5164" s="1"/>
      <c r="G5164" s="1"/>
      <c r="H5164" s="1"/>
      <c r="I5164" s="1"/>
    </row>
    <row r="5165" customFormat="false" ht="31" hidden="false" customHeight="true" outlineLevel="0" collapsed="false">
      <c r="A5165" s="10" t="s">
        <v>250</v>
      </c>
      <c r="B5165" s="10" t="s">
        <v>250</v>
      </c>
      <c r="C5165" s="10" t="s">
        <v>250</v>
      </c>
      <c r="D5165" s="10" t="s">
        <v>250</v>
      </c>
      <c r="E5165" s="10" t="s">
        <v>250</v>
      </c>
      <c r="F5165" s="10" t="s">
        <v>250</v>
      </c>
      <c r="G5165" s="10" t="s">
        <v>250</v>
      </c>
      <c r="H5165" s="10" t="s">
        <v>250</v>
      </c>
      <c r="I5165" s="3" t="str">
        <f aca="false">HYPERLINK("#'Главная'!A88","На главную")</f>
        <v>На главную</v>
      </c>
    </row>
    <row r="5166" customFormat="false" ht="34" hidden="false" customHeight="true" outlineLevel="0" collapsed="false">
      <c r="A5166" s="12" t="s">
        <v>251</v>
      </c>
      <c r="B5166" s="12" t="s">
        <v>251</v>
      </c>
      <c r="C5166" s="12" t="s">
        <v>251</v>
      </c>
      <c r="D5166" s="12" t="s">
        <v>252</v>
      </c>
      <c r="E5166" s="12" t="s">
        <v>252</v>
      </c>
      <c r="F5166" s="12" t="s">
        <v>252</v>
      </c>
      <c r="G5166" s="12" t="s">
        <v>253</v>
      </c>
      <c r="H5166" s="12" t="s">
        <v>254</v>
      </c>
      <c r="I5166" s="12" t="s">
        <v>254</v>
      </c>
    </row>
    <row r="5167" customFormat="false" ht="53" hidden="false" customHeight="true" outlineLevel="0" collapsed="false">
      <c r="A5167" s="1" t="s">
        <v>1537</v>
      </c>
      <c r="B5167" s="1" t="s">
        <v>1537</v>
      </c>
      <c r="C5167" s="1" t="s">
        <v>1537</v>
      </c>
      <c r="D5167" s="1" t="s">
        <v>258</v>
      </c>
      <c r="E5167" s="1" t="s">
        <v>258</v>
      </c>
      <c r="F5167" s="1" t="s">
        <v>258</v>
      </c>
      <c r="G5167" s="1" t="n">
        <v>360</v>
      </c>
      <c r="H5167" s="1" t="s">
        <v>1522</v>
      </c>
      <c r="I5167" s="1" t="s">
        <v>1522</v>
      </c>
    </row>
    <row r="5168" customFormat="false" ht="53" hidden="false" customHeight="true" outlineLevel="0" collapsed="false">
      <c r="A5168" s="1" t="s">
        <v>1537</v>
      </c>
      <c r="B5168" s="1" t="s">
        <v>1537</v>
      </c>
      <c r="C5168" s="1" t="s">
        <v>1537</v>
      </c>
      <c r="D5168" s="1" t="s">
        <v>256</v>
      </c>
      <c r="E5168" s="1" t="s">
        <v>256</v>
      </c>
      <c r="F5168" s="1" t="s">
        <v>256</v>
      </c>
      <c r="G5168" s="1" t="n">
        <v>88</v>
      </c>
      <c r="H5168" s="1" t="s">
        <v>1522</v>
      </c>
      <c r="I5168" s="1" t="s">
        <v>1522</v>
      </c>
    </row>
    <row r="5169" customFormat="false" ht="53" hidden="false" customHeight="true" outlineLevel="0" collapsed="false">
      <c r="A5169" s="1" t="s">
        <v>1537</v>
      </c>
      <c r="B5169" s="1" t="s">
        <v>1537</v>
      </c>
      <c r="C5169" s="1" t="s">
        <v>1537</v>
      </c>
      <c r="D5169" s="1" t="s">
        <v>260</v>
      </c>
      <c r="E5169" s="1" t="s">
        <v>260</v>
      </c>
      <c r="F5169" s="1" t="s">
        <v>260</v>
      </c>
      <c r="G5169" s="1" t="n">
        <v>4.1</v>
      </c>
      <c r="H5169" s="1" t="s">
        <v>1522</v>
      </c>
      <c r="I5169" s="1" t="s">
        <v>1522</v>
      </c>
    </row>
    <row r="5170" customFormat="false" ht="27" hidden="false" customHeight="true" outlineLevel="0" collapsed="false">
      <c r="A5170" s="1"/>
      <c r="B5170" s="1"/>
      <c r="C5170" s="1"/>
      <c r="D5170" s="1"/>
      <c r="E5170" s="1"/>
      <c r="F5170" s="1"/>
      <c r="G5170" s="1"/>
      <c r="H5170" s="1"/>
      <c r="I5170" s="1"/>
    </row>
    <row r="5171" customFormat="false" ht="31" hidden="false" customHeight="true" outlineLevel="0" collapsed="false">
      <c r="A5171" s="10" t="s">
        <v>304</v>
      </c>
      <c r="B5171" s="10" t="s">
        <v>304</v>
      </c>
      <c r="C5171" s="10" t="s">
        <v>304</v>
      </c>
      <c r="D5171" s="10" t="s">
        <v>304</v>
      </c>
      <c r="E5171" s="10" t="s">
        <v>304</v>
      </c>
      <c r="F5171" s="10" t="s">
        <v>304</v>
      </c>
      <c r="G5171" s="10" t="s">
        <v>304</v>
      </c>
      <c r="H5171" s="10" t="s">
        <v>304</v>
      </c>
      <c r="I5171" s="1"/>
    </row>
    <row r="5172" customFormat="false" ht="28" hidden="false" customHeight="true" outlineLevel="0" collapsed="false">
      <c r="A5172" s="4" t="s">
        <v>305</v>
      </c>
      <c r="B5172" s="4" t="s">
        <v>305</v>
      </c>
      <c r="C5172" s="4" t="s">
        <v>305</v>
      </c>
      <c r="D5172" s="4" t="s">
        <v>305</v>
      </c>
      <c r="E5172" s="4" t="s">
        <v>305</v>
      </c>
      <c r="F5172" s="4" t="s">
        <v>305</v>
      </c>
      <c r="G5172" s="4" t="s">
        <v>305</v>
      </c>
      <c r="H5172" s="4" t="s">
        <v>305</v>
      </c>
      <c r="I5172" s="4" t="s">
        <v>305</v>
      </c>
    </row>
    <row r="5173" customFormat="false" ht="27" hidden="false" customHeight="true" outlineLevel="0" collapsed="false">
      <c r="A5173" s="1"/>
      <c r="B5173" s="1"/>
      <c r="C5173" s="1"/>
      <c r="D5173" s="1"/>
      <c r="E5173" s="1"/>
      <c r="F5173" s="1"/>
      <c r="G5173" s="1"/>
      <c r="H5173" s="1"/>
      <c r="I5173" s="1"/>
    </row>
    <row r="5174" customFormat="false" ht="27" hidden="false" customHeight="true" outlineLevel="0" collapsed="false">
      <c r="A5174" s="1"/>
      <c r="B5174" s="1"/>
      <c r="C5174" s="1"/>
      <c r="D5174" s="1"/>
      <c r="E5174" s="1"/>
      <c r="F5174" s="1"/>
      <c r="G5174" s="1"/>
      <c r="H5174" s="1"/>
      <c r="I5174" s="1"/>
    </row>
    <row r="5175" customFormat="false" ht="27" hidden="false" customHeight="true" outlineLevel="0" collapsed="false">
      <c r="A5175" s="1"/>
      <c r="B5175" s="1"/>
      <c r="C5175" s="1"/>
      <c r="D5175" s="1"/>
      <c r="E5175" s="1"/>
      <c r="F5175" s="1"/>
      <c r="G5175" s="1"/>
      <c r="H5175" s="1"/>
      <c r="I5175" s="1"/>
    </row>
    <row r="5176" customFormat="false" ht="35" hidden="false" customHeight="true" outlineLevel="0" collapsed="false">
      <c r="A5176" s="2" t="s">
        <v>1666</v>
      </c>
      <c r="B5176" s="2" t="s">
        <v>1666</v>
      </c>
      <c r="C5176" s="2" t="s">
        <v>1666</v>
      </c>
      <c r="D5176" s="2" t="s">
        <v>1666</v>
      </c>
      <c r="E5176" s="2" t="s">
        <v>1666</v>
      </c>
      <c r="F5176" s="2" t="s">
        <v>1666</v>
      </c>
      <c r="G5176" s="2" t="s">
        <v>1666</v>
      </c>
      <c r="H5176" s="2" t="s">
        <v>1666</v>
      </c>
      <c r="I5176" s="3" t="str">
        <f aca="false">HYPERLINK("#'Главная'!A89","На главную")</f>
        <v>На главную</v>
      </c>
    </row>
    <row r="5177" customFormat="false" ht="28" hidden="false" customHeight="true" outlineLevel="0" collapsed="false">
      <c r="A5177" s="4" t="s">
        <v>1667</v>
      </c>
      <c r="B5177" s="4" t="s">
        <v>1667</v>
      </c>
      <c r="C5177" s="4" t="s">
        <v>1667</v>
      </c>
      <c r="D5177" s="4" t="s">
        <v>1667</v>
      </c>
      <c r="E5177" s="4" t="s">
        <v>1667</v>
      </c>
      <c r="F5177" s="4" t="s">
        <v>1667</v>
      </c>
      <c r="G5177" s="4" t="s">
        <v>1667</v>
      </c>
      <c r="H5177" s="4" t="s">
        <v>1667</v>
      </c>
      <c r="I5177" s="4" t="s">
        <v>1667</v>
      </c>
    </row>
    <row r="5178" customFormat="false" ht="27" hidden="false" customHeight="true" outlineLevel="0" collapsed="false">
      <c r="A5178" s="3" t="str">
        <f aca="false">HYPERLINK("#'Главная'!A89","Список моделей")</f>
        <v>Список моделей</v>
      </c>
      <c r="B5178" s="1"/>
      <c r="C5178" s="3" t="str">
        <f aca="false">HYPERLINK("#'Данные моделей'!A5179","Характеристики")</f>
        <v>Характеристики</v>
      </c>
      <c r="D5178" s="1"/>
      <c r="E5178" s="1"/>
      <c r="F5178" s="3" t="str">
        <f aca="false">HYPERLINK("#'Данные моделей'!A5200","Рабочие точки")</f>
        <v>Рабочие точки</v>
      </c>
      <c r="G5178" s="1"/>
      <c r="H5178" s="3" t="str">
        <f aca="false">HYPERLINK("#'Данные моделей'!A5206","Карты")</f>
        <v>Карты</v>
      </c>
      <c r="I5178" s="1"/>
    </row>
    <row r="5179" customFormat="false" ht="31" hidden="false" customHeight="true" outlineLevel="0" collapsed="false">
      <c r="A5179" s="10" t="s">
        <v>9</v>
      </c>
      <c r="B5179" s="10" t="s">
        <v>9</v>
      </c>
      <c r="C5179" s="10" t="s">
        <v>9</v>
      </c>
      <c r="D5179" s="10" t="s">
        <v>9</v>
      </c>
      <c r="E5179" s="10" t="s">
        <v>9</v>
      </c>
      <c r="F5179" s="10" t="s">
        <v>9</v>
      </c>
      <c r="G5179" s="10" t="s">
        <v>9</v>
      </c>
      <c r="H5179" s="10" t="s">
        <v>9</v>
      </c>
      <c r="I5179" s="1"/>
    </row>
    <row r="5180" customFormat="false" ht="28" hidden="false" customHeight="true" outlineLevel="0" collapsed="false">
      <c r="A5180" s="11" t="s">
        <v>207</v>
      </c>
      <c r="B5180" s="11" t="s">
        <v>207</v>
      </c>
      <c r="C5180" s="11" t="s">
        <v>207</v>
      </c>
      <c r="D5180" s="11" t="s">
        <v>207</v>
      </c>
      <c r="E5180" s="11" t="s">
        <v>1668</v>
      </c>
      <c r="F5180" s="11" t="s">
        <v>1668</v>
      </c>
      <c r="G5180" s="11" t="s">
        <v>1668</v>
      </c>
      <c r="H5180" s="11"/>
      <c r="I5180" s="11"/>
    </row>
    <row r="5181" customFormat="false" ht="28" hidden="false" customHeight="true" outlineLevel="0" collapsed="false">
      <c r="A5181" s="11" t="s">
        <v>8</v>
      </c>
      <c r="B5181" s="11" t="s">
        <v>8</v>
      </c>
      <c r="C5181" s="11" t="s">
        <v>8</v>
      </c>
      <c r="D5181" s="11" t="s">
        <v>8</v>
      </c>
      <c r="E5181" s="11" t="s">
        <v>110</v>
      </c>
      <c r="F5181" s="11" t="s">
        <v>110</v>
      </c>
      <c r="G5181" s="11" t="s">
        <v>110</v>
      </c>
      <c r="H5181" s="11"/>
      <c r="I5181" s="11"/>
    </row>
    <row r="5182" customFormat="false" ht="28" hidden="false" customHeight="true" outlineLevel="0" collapsed="false">
      <c r="A5182" s="11" t="s">
        <v>209</v>
      </c>
      <c r="B5182" s="11" t="s">
        <v>209</v>
      </c>
      <c r="C5182" s="11" t="s">
        <v>209</v>
      </c>
      <c r="D5182" s="11" t="s">
        <v>209</v>
      </c>
      <c r="E5182" s="11" t="s">
        <v>1637</v>
      </c>
      <c r="F5182" s="11" t="s">
        <v>1637</v>
      </c>
      <c r="G5182" s="11" t="s">
        <v>1637</v>
      </c>
      <c r="H5182" s="11"/>
      <c r="I5182" s="11"/>
    </row>
    <row r="5183" customFormat="false" ht="28" hidden="false" customHeight="true" outlineLevel="0" collapsed="false">
      <c r="A5183" s="11" t="s">
        <v>211</v>
      </c>
      <c r="B5183" s="11" t="s">
        <v>211</v>
      </c>
      <c r="C5183" s="11" t="s">
        <v>211</v>
      </c>
      <c r="D5183" s="11" t="s">
        <v>211</v>
      </c>
      <c r="E5183" s="11" t="n">
        <v>135</v>
      </c>
      <c r="F5183" s="11" t="n">
        <v>135</v>
      </c>
      <c r="G5183" s="11" t="n">
        <v>135</v>
      </c>
      <c r="H5183" s="11"/>
      <c r="I5183" s="11"/>
    </row>
    <row r="5184" customFormat="false" ht="28" hidden="false" customHeight="true" outlineLevel="0" collapsed="false">
      <c r="A5184" s="11" t="s">
        <v>8</v>
      </c>
      <c r="B5184" s="11" t="s">
        <v>8</v>
      </c>
      <c r="C5184" s="11" t="s">
        <v>8</v>
      </c>
      <c r="D5184" s="11" t="s">
        <v>8</v>
      </c>
      <c r="E5184" s="11" t="s">
        <v>110</v>
      </c>
      <c r="F5184" s="11" t="s">
        <v>110</v>
      </c>
      <c r="G5184" s="11" t="s">
        <v>110</v>
      </c>
      <c r="H5184" s="11"/>
      <c r="I5184" s="11"/>
    </row>
    <row r="5185" customFormat="false" ht="28" hidden="false" customHeight="true" outlineLevel="0" collapsed="false">
      <c r="A5185" s="11" t="s">
        <v>1526</v>
      </c>
      <c r="B5185" s="11" t="s">
        <v>1526</v>
      </c>
      <c r="C5185" s="11" t="s">
        <v>1526</v>
      </c>
      <c r="D5185" s="11" t="s">
        <v>1526</v>
      </c>
      <c r="E5185" s="11" t="n">
        <v>308.5</v>
      </c>
      <c r="F5185" s="11" t="n">
        <v>308.5</v>
      </c>
      <c r="G5185" s="11" t="n">
        <v>308.5</v>
      </c>
      <c r="H5185" s="11"/>
      <c r="I5185" s="11"/>
    </row>
    <row r="5186" customFormat="false" ht="28" hidden="false" customHeight="true" outlineLevel="0" collapsed="false">
      <c r="A5186" s="11" t="s">
        <v>213</v>
      </c>
      <c r="B5186" s="11" t="s">
        <v>213</v>
      </c>
      <c r="C5186" s="11" t="s">
        <v>213</v>
      </c>
      <c r="D5186" s="11" t="s">
        <v>213</v>
      </c>
      <c r="E5186" s="11" t="n">
        <v>12.5</v>
      </c>
      <c r="F5186" s="11" t="n">
        <v>12.5</v>
      </c>
      <c r="G5186" s="11" t="n">
        <v>12.5</v>
      </c>
      <c r="H5186" s="11"/>
      <c r="I5186" s="11"/>
    </row>
    <row r="5187" customFormat="false" ht="28" hidden="false" customHeight="true" outlineLevel="0" collapsed="false">
      <c r="A5187" s="11" t="s">
        <v>214</v>
      </c>
      <c r="B5187" s="11" t="s">
        <v>214</v>
      </c>
      <c r="C5187" s="11" t="s">
        <v>214</v>
      </c>
      <c r="D5187" s="11" t="s">
        <v>214</v>
      </c>
      <c r="E5187" s="11" t="s">
        <v>1634</v>
      </c>
      <c r="F5187" s="11" t="s">
        <v>1634</v>
      </c>
      <c r="G5187" s="11" t="s">
        <v>1634</v>
      </c>
      <c r="H5187" s="11"/>
      <c r="I5187" s="11"/>
    </row>
    <row r="5188" customFormat="false" ht="28" hidden="false" customHeight="true" outlineLevel="0" collapsed="false">
      <c r="A5188" s="11" t="s">
        <v>216</v>
      </c>
      <c r="B5188" s="11" t="s">
        <v>216</v>
      </c>
      <c r="C5188" s="11" t="s">
        <v>216</v>
      </c>
      <c r="D5188" s="11" t="s">
        <v>216</v>
      </c>
      <c r="E5188" s="11" t="n">
        <v>2.8</v>
      </c>
      <c r="F5188" s="11" t="n">
        <v>2.8</v>
      </c>
      <c r="G5188" s="11" t="n">
        <v>2.8</v>
      </c>
      <c r="H5188" s="11"/>
      <c r="I5188" s="11"/>
    </row>
    <row r="5189" customFormat="false" ht="28" hidden="false" customHeight="true" outlineLevel="0" collapsed="false">
      <c r="A5189" s="11" t="s">
        <v>217</v>
      </c>
      <c r="B5189" s="11" t="s">
        <v>217</v>
      </c>
      <c r="C5189" s="11" t="s">
        <v>217</v>
      </c>
      <c r="D5189" s="11" t="s">
        <v>217</v>
      </c>
      <c r="E5189" s="11" t="s">
        <v>1669</v>
      </c>
      <c r="F5189" s="11" t="s">
        <v>1669</v>
      </c>
      <c r="G5189" s="11" t="s">
        <v>1669</v>
      </c>
      <c r="H5189" s="11"/>
      <c r="I5189" s="11"/>
    </row>
    <row r="5190" customFormat="false" ht="28" hidden="false" customHeight="true" outlineLevel="0" collapsed="false">
      <c r="A5190" s="11" t="s">
        <v>219</v>
      </c>
      <c r="B5190" s="11" t="s">
        <v>219</v>
      </c>
      <c r="C5190" s="11" t="s">
        <v>219</v>
      </c>
      <c r="D5190" s="11" t="s">
        <v>219</v>
      </c>
      <c r="E5190" s="11" t="s">
        <v>1569</v>
      </c>
      <c r="F5190" s="11" t="s">
        <v>1569</v>
      </c>
      <c r="G5190" s="11" t="s">
        <v>1569</v>
      </c>
      <c r="H5190" s="11"/>
      <c r="I5190" s="11"/>
    </row>
    <row r="5191" customFormat="false" ht="28" hidden="false" customHeight="true" outlineLevel="0" collapsed="false">
      <c r="A5191" s="11" t="s">
        <v>1530</v>
      </c>
      <c r="B5191" s="11" t="s">
        <v>1530</v>
      </c>
      <c r="C5191" s="11" t="s">
        <v>1530</v>
      </c>
      <c r="D5191" s="11" t="s">
        <v>1530</v>
      </c>
      <c r="E5191" s="11" t="n">
        <v>56</v>
      </c>
      <c r="F5191" s="11" t="n">
        <v>56</v>
      </c>
      <c r="G5191" s="11" t="n">
        <v>56</v>
      </c>
      <c r="H5191" s="11"/>
      <c r="I5191" s="11"/>
    </row>
    <row r="5192" customFormat="false" ht="28" hidden="false" customHeight="true" outlineLevel="0" collapsed="false">
      <c r="A5192" s="11" t="s">
        <v>221</v>
      </c>
      <c r="B5192" s="11" t="s">
        <v>221</v>
      </c>
      <c r="C5192" s="11" t="s">
        <v>221</v>
      </c>
      <c r="D5192" s="11" t="s">
        <v>221</v>
      </c>
      <c r="E5192" s="11" t="s">
        <v>1637</v>
      </c>
      <c r="F5192" s="11" t="s">
        <v>1637</v>
      </c>
      <c r="G5192" s="11" t="s">
        <v>1637</v>
      </c>
      <c r="H5192" s="11"/>
      <c r="I5192" s="11"/>
    </row>
    <row r="5193" customFormat="false" ht="28" hidden="false" customHeight="true" outlineLevel="0" collapsed="false">
      <c r="A5193" s="11" t="s">
        <v>222</v>
      </c>
      <c r="B5193" s="11" t="s">
        <v>222</v>
      </c>
      <c r="C5193" s="11" t="s">
        <v>222</v>
      </c>
      <c r="D5193" s="11" t="s">
        <v>222</v>
      </c>
      <c r="E5193" s="11" t="n">
        <v>135</v>
      </c>
      <c r="F5193" s="11" t="n">
        <v>135</v>
      </c>
      <c r="G5193" s="11" t="n">
        <v>135</v>
      </c>
      <c r="H5193" s="11"/>
      <c r="I5193" s="11"/>
    </row>
    <row r="5194" customFormat="false" ht="28" hidden="false" customHeight="true" outlineLevel="0" collapsed="false">
      <c r="A5194" s="11" t="s">
        <v>245</v>
      </c>
      <c r="B5194" s="11" t="s">
        <v>245</v>
      </c>
      <c r="C5194" s="11" t="s">
        <v>245</v>
      </c>
      <c r="D5194" s="11" t="s">
        <v>245</v>
      </c>
      <c r="E5194" s="11" t="s">
        <v>1570</v>
      </c>
      <c r="F5194" s="11" t="s">
        <v>1570</v>
      </c>
      <c r="G5194" s="11" t="s">
        <v>1570</v>
      </c>
      <c r="H5194" s="11"/>
      <c r="I5194" s="11"/>
    </row>
    <row r="5195" customFormat="false" ht="28" hidden="false" customHeight="true" outlineLevel="0" collapsed="false">
      <c r="A5195" s="11" t="s">
        <v>1532</v>
      </c>
      <c r="B5195" s="11" t="s">
        <v>1532</v>
      </c>
      <c r="C5195" s="11" t="s">
        <v>1532</v>
      </c>
      <c r="D5195" s="11" t="s">
        <v>1532</v>
      </c>
      <c r="E5195" s="11" t="s">
        <v>1533</v>
      </c>
      <c r="F5195" s="11" t="s">
        <v>1533</v>
      </c>
      <c r="G5195" s="11" t="s">
        <v>1533</v>
      </c>
      <c r="H5195" s="11"/>
      <c r="I5195" s="11"/>
    </row>
    <row r="5196" customFormat="false" ht="28" hidden="false" customHeight="true" outlineLevel="0" collapsed="false">
      <c r="A5196" s="11" t="s">
        <v>1534</v>
      </c>
      <c r="B5196" s="11" t="s">
        <v>1534</v>
      </c>
      <c r="C5196" s="11" t="s">
        <v>1534</v>
      </c>
      <c r="D5196" s="11" t="s">
        <v>1534</v>
      </c>
      <c r="E5196" s="11" t="s">
        <v>1535</v>
      </c>
      <c r="F5196" s="11" t="s">
        <v>1535</v>
      </c>
      <c r="G5196" s="11" t="s">
        <v>1535</v>
      </c>
      <c r="H5196" s="11"/>
      <c r="I5196" s="11"/>
    </row>
    <row r="5197" customFormat="false" ht="28" hidden="false" customHeight="true" outlineLevel="0" collapsed="false">
      <c r="A5197" s="11" t="s">
        <v>1407</v>
      </c>
      <c r="B5197" s="11" t="s">
        <v>1407</v>
      </c>
      <c r="C5197" s="11" t="s">
        <v>1407</v>
      </c>
      <c r="D5197" s="11" t="s">
        <v>1407</v>
      </c>
      <c r="E5197" s="11" t="s">
        <v>1638</v>
      </c>
      <c r="F5197" s="11" t="s">
        <v>1638</v>
      </c>
      <c r="G5197" s="11" t="s">
        <v>1638</v>
      </c>
      <c r="H5197" s="11"/>
      <c r="I5197" s="11"/>
    </row>
    <row r="5198" customFormat="false" ht="28" hidden="false" customHeight="true" outlineLevel="0" collapsed="false">
      <c r="A5198" s="11" t="s">
        <v>249</v>
      </c>
      <c r="B5198" s="11" t="s">
        <v>249</v>
      </c>
      <c r="C5198" s="11" t="s">
        <v>249</v>
      </c>
      <c r="D5198" s="11" t="s">
        <v>249</v>
      </c>
      <c r="E5198" s="11" t="n">
        <v>155</v>
      </c>
      <c r="F5198" s="11" t="n">
        <v>155</v>
      </c>
      <c r="G5198" s="11" t="n">
        <v>155</v>
      </c>
      <c r="H5198" s="11"/>
      <c r="I5198" s="11"/>
    </row>
    <row r="5199" customFormat="false" ht="27" hidden="false" customHeight="true" outlineLevel="0" collapsed="false">
      <c r="A5199" s="1"/>
      <c r="B5199" s="1"/>
      <c r="C5199" s="1"/>
      <c r="D5199" s="1"/>
      <c r="E5199" s="1"/>
      <c r="F5199" s="1"/>
      <c r="G5199" s="1"/>
      <c r="H5199" s="1"/>
      <c r="I5199" s="1"/>
    </row>
    <row r="5200" customFormat="false" ht="31" hidden="false" customHeight="true" outlineLevel="0" collapsed="false">
      <c r="A5200" s="10" t="s">
        <v>250</v>
      </c>
      <c r="B5200" s="10" t="s">
        <v>250</v>
      </c>
      <c r="C5200" s="10" t="s">
        <v>250</v>
      </c>
      <c r="D5200" s="10" t="s">
        <v>250</v>
      </c>
      <c r="E5200" s="10" t="s">
        <v>250</v>
      </c>
      <c r="F5200" s="10" t="s">
        <v>250</v>
      </c>
      <c r="G5200" s="10" t="s">
        <v>250</v>
      </c>
      <c r="H5200" s="10" t="s">
        <v>250</v>
      </c>
      <c r="I5200" s="3" t="str">
        <f aca="false">HYPERLINK("#'Главная'!A89","На главную")</f>
        <v>На главную</v>
      </c>
    </row>
    <row r="5201" customFormat="false" ht="34" hidden="false" customHeight="true" outlineLevel="0" collapsed="false">
      <c r="A5201" s="12" t="s">
        <v>251</v>
      </c>
      <c r="B5201" s="12" t="s">
        <v>251</v>
      </c>
      <c r="C5201" s="12" t="s">
        <v>251</v>
      </c>
      <c r="D5201" s="12" t="s">
        <v>252</v>
      </c>
      <c r="E5201" s="12" t="s">
        <v>252</v>
      </c>
      <c r="F5201" s="12" t="s">
        <v>252</v>
      </c>
      <c r="G5201" s="12" t="s">
        <v>253</v>
      </c>
      <c r="H5201" s="12" t="s">
        <v>254</v>
      </c>
      <c r="I5201" s="12" t="s">
        <v>254</v>
      </c>
    </row>
    <row r="5202" customFormat="false" ht="38" hidden="false" customHeight="true" outlineLevel="0" collapsed="false">
      <c r="A5202" s="1" t="s">
        <v>1606</v>
      </c>
      <c r="B5202" s="1" t="s">
        <v>1606</v>
      </c>
      <c r="C5202" s="1" t="s">
        <v>1606</v>
      </c>
      <c r="D5202" s="1" t="s">
        <v>258</v>
      </c>
      <c r="E5202" s="1" t="s">
        <v>258</v>
      </c>
      <c r="F5202" s="1" t="s">
        <v>258</v>
      </c>
      <c r="G5202" s="1" t="n">
        <v>16.5</v>
      </c>
      <c r="H5202" s="1" t="s">
        <v>1667</v>
      </c>
      <c r="I5202" s="1" t="s">
        <v>1667</v>
      </c>
    </row>
    <row r="5203" customFormat="false" ht="38" hidden="false" customHeight="true" outlineLevel="0" collapsed="false">
      <c r="A5203" s="1" t="s">
        <v>1606</v>
      </c>
      <c r="B5203" s="1" t="s">
        <v>1606</v>
      </c>
      <c r="C5203" s="1" t="s">
        <v>1606</v>
      </c>
      <c r="D5203" s="1" t="s">
        <v>256</v>
      </c>
      <c r="E5203" s="1" t="s">
        <v>256</v>
      </c>
      <c r="F5203" s="1" t="s">
        <v>256</v>
      </c>
      <c r="G5203" s="1" t="n">
        <v>4.45</v>
      </c>
      <c r="H5203" s="1" t="s">
        <v>1667</v>
      </c>
      <c r="I5203" s="1" t="s">
        <v>1667</v>
      </c>
    </row>
    <row r="5204" customFormat="false" ht="38" hidden="false" customHeight="true" outlineLevel="0" collapsed="false">
      <c r="A5204" s="1" t="s">
        <v>1606</v>
      </c>
      <c r="B5204" s="1" t="s">
        <v>1606</v>
      </c>
      <c r="C5204" s="1" t="s">
        <v>1606</v>
      </c>
      <c r="D5204" s="1" t="s">
        <v>260</v>
      </c>
      <c r="E5204" s="1" t="s">
        <v>260</v>
      </c>
      <c r="F5204" s="1" t="s">
        <v>260</v>
      </c>
      <c r="G5204" s="1" t="n">
        <v>3.7</v>
      </c>
      <c r="H5204" s="1" t="s">
        <v>1667</v>
      </c>
      <c r="I5204" s="1" t="s">
        <v>1667</v>
      </c>
    </row>
    <row r="5205" customFormat="false" ht="27" hidden="false" customHeight="true" outlineLevel="0" collapsed="false">
      <c r="A5205" s="1"/>
      <c r="B5205" s="1"/>
      <c r="C5205" s="1"/>
      <c r="D5205" s="1"/>
      <c r="E5205" s="1"/>
      <c r="F5205" s="1"/>
      <c r="G5205" s="1"/>
      <c r="H5205" s="1"/>
      <c r="I5205" s="1"/>
    </row>
    <row r="5206" customFormat="false" ht="31" hidden="false" customHeight="true" outlineLevel="0" collapsed="false">
      <c r="A5206" s="10" t="s">
        <v>304</v>
      </c>
      <c r="B5206" s="10" t="s">
        <v>304</v>
      </c>
      <c r="C5206" s="10" t="s">
        <v>304</v>
      </c>
      <c r="D5206" s="10" t="s">
        <v>304</v>
      </c>
      <c r="E5206" s="10" t="s">
        <v>304</v>
      </c>
      <c r="F5206" s="10" t="s">
        <v>304</v>
      </c>
      <c r="G5206" s="10" t="s">
        <v>304</v>
      </c>
      <c r="H5206" s="10" t="s">
        <v>304</v>
      </c>
      <c r="I5206" s="1"/>
    </row>
    <row r="5207" customFormat="false" ht="28" hidden="false" customHeight="true" outlineLevel="0" collapsed="false">
      <c r="A5207" s="4" t="s">
        <v>305</v>
      </c>
      <c r="B5207" s="4" t="s">
        <v>305</v>
      </c>
      <c r="C5207" s="4" t="s">
        <v>305</v>
      </c>
      <c r="D5207" s="4" t="s">
        <v>305</v>
      </c>
      <c r="E5207" s="4" t="s">
        <v>305</v>
      </c>
      <c r="F5207" s="4" t="s">
        <v>305</v>
      </c>
      <c r="G5207" s="4" t="s">
        <v>305</v>
      </c>
      <c r="H5207" s="4" t="s">
        <v>305</v>
      </c>
      <c r="I5207" s="4" t="s">
        <v>305</v>
      </c>
    </row>
    <row r="5208" customFormat="false" ht="27" hidden="false" customHeight="true" outlineLevel="0" collapsed="false">
      <c r="A5208" s="1"/>
      <c r="B5208" s="1"/>
      <c r="C5208" s="1"/>
      <c r="D5208" s="1"/>
      <c r="E5208" s="1"/>
      <c r="F5208" s="1"/>
      <c r="G5208" s="1"/>
      <c r="H5208" s="1"/>
      <c r="I5208" s="1"/>
    </row>
    <row r="5209" customFormat="false" ht="27" hidden="false" customHeight="true" outlineLevel="0" collapsed="false">
      <c r="A5209" s="1"/>
      <c r="B5209" s="1"/>
      <c r="C5209" s="1"/>
      <c r="D5209" s="1"/>
      <c r="E5209" s="1"/>
      <c r="F5209" s="1"/>
      <c r="G5209" s="1"/>
      <c r="H5209" s="1"/>
      <c r="I5209" s="1"/>
    </row>
    <row r="5210" customFormat="false" ht="27" hidden="false" customHeight="true" outlineLevel="0" collapsed="false">
      <c r="A5210" s="1"/>
      <c r="B5210" s="1"/>
      <c r="C5210" s="1"/>
      <c r="D5210" s="1"/>
      <c r="E5210" s="1"/>
      <c r="F5210" s="1"/>
      <c r="G5210" s="1"/>
      <c r="H5210" s="1"/>
      <c r="I5210" s="1"/>
    </row>
    <row r="5211" customFormat="false" ht="35" hidden="false" customHeight="true" outlineLevel="0" collapsed="false">
      <c r="A5211" s="2" t="s">
        <v>1670</v>
      </c>
      <c r="B5211" s="2" t="s">
        <v>1670</v>
      </c>
      <c r="C5211" s="2" t="s">
        <v>1670</v>
      </c>
      <c r="D5211" s="2" t="s">
        <v>1670</v>
      </c>
      <c r="E5211" s="2" t="s">
        <v>1670</v>
      </c>
      <c r="F5211" s="2" t="s">
        <v>1670</v>
      </c>
      <c r="G5211" s="2" t="s">
        <v>1670</v>
      </c>
      <c r="H5211" s="2" t="s">
        <v>1670</v>
      </c>
      <c r="I5211" s="3" t="str">
        <f aca="false">HYPERLINK("#'Главная'!A90","На главную")</f>
        <v>На главную</v>
      </c>
    </row>
    <row r="5212" customFormat="false" ht="28" hidden="false" customHeight="true" outlineLevel="0" collapsed="false">
      <c r="A5212" s="4" t="s">
        <v>1667</v>
      </c>
      <c r="B5212" s="4" t="s">
        <v>1667</v>
      </c>
      <c r="C5212" s="4" t="s">
        <v>1667</v>
      </c>
      <c r="D5212" s="4" t="s">
        <v>1667</v>
      </c>
      <c r="E5212" s="4" t="s">
        <v>1667</v>
      </c>
      <c r="F5212" s="4" t="s">
        <v>1667</v>
      </c>
      <c r="G5212" s="4" t="s">
        <v>1667</v>
      </c>
      <c r="H5212" s="4" t="s">
        <v>1667</v>
      </c>
      <c r="I5212" s="4" t="s">
        <v>1667</v>
      </c>
    </row>
    <row r="5213" customFormat="false" ht="27" hidden="false" customHeight="true" outlineLevel="0" collapsed="false">
      <c r="A5213" s="3" t="str">
        <f aca="false">HYPERLINK("#'Главная'!A90","Список моделей")</f>
        <v>Список моделей</v>
      </c>
      <c r="B5213" s="1"/>
      <c r="C5213" s="3" t="str">
        <f aca="false">HYPERLINK("#'Данные моделей'!A5214","Характеристики")</f>
        <v>Характеристики</v>
      </c>
      <c r="D5213" s="1"/>
      <c r="E5213" s="1"/>
      <c r="F5213" s="3" t="str">
        <f aca="false">HYPERLINK("#'Данные моделей'!A5235","Рабочие точки")</f>
        <v>Рабочие точки</v>
      </c>
      <c r="G5213" s="1"/>
      <c r="H5213" s="3" t="str">
        <f aca="false">HYPERLINK("#'Данные моделей'!A5241","Карты")</f>
        <v>Карты</v>
      </c>
      <c r="I5213" s="1"/>
    </row>
    <row r="5214" customFormat="false" ht="31" hidden="false" customHeight="true" outlineLevel="0" collapsed="false">
      <c r="A5214" s="10" t="s">
        <v>9</v>
      </c>
      <c r="B5214" s="10" t="s">
        <v>9</v>
      </c>
      <c r="C5214" s="10" t="s">
        <v>9</v>
      </c>
      <c r="D5214" s="10" t="s">
        <v>9</v>
      </c>
      <c r="E5214" s="10" t="s">
        <v>9</v>
      </c>
      <c r="F5214" s="10" t="s">
        <v>9</v>
      </c>
      <c r="G5214" s="10" t="s">
        <v>9</v>
      </c>
      <c r="H5214" s="10" t="s">
        <v>9</v>
      </c>
      <c r="I5214" s="1"/>
    </row>
    <row r="5215" customFormat="false" ht="28" hidden="false" customHeight="true" outlineLevel="0" collapsed="false">
      <c r="A5215" s="11" t="s">
        <v>207</v>
      </c>
      <c r="B5215" s="11" t="s">
        <v>207</v>
      </c>
      <c r="C5215" s="11" t="s">
        <v>207</v>
      </c>
      <c r="D5215" s="11" t="s">
        <v>207</v>
      </c>
      <c r="E5215" s="11" t="s">
        <v>1668</v>
      </c>
      <c r="F5215" s="11" t="s">
        <v>1668</v>
      </c>
      <c r="G5215" s="11" t="s">
        <v>1668</v>
      </c>
      <c r="H5215" s="11"/>
      <c r="I5215" s="11"/>
    </row>
    <row r="5216" customFormat="false" ht="28" hidden="false" customHeight="true" outlineLevel="0" collapsed="false">
      <c r="A5216" s="11" t="s">
        <v>8</v>
      </c>
      <c r="B5216" s="11" t="s">
        <v>8</v>
      </c>
      <c r="C5216" s="11" t="s">
        <v>8</v>
      </c>
      <c r="D5216" s="11" t="s">
        <v>8</v>
      </c>
      <c r="E5216" s="11" t="s">
        <v>110</v>
      </c>
      <c r="F5216" s="11" t="s">
        <v>110</v>
      </c>
      <c r="G5216" s="11" t="s">
        <v>110</v>
      </c>
      <c r="H5216" s="11"/>
      <c r="I5216" s="11"/>
    </row>
    <row r="5217" customFormat="false" ht="28" hidden="false" customHeight="true" outlineLevel="0" collapsed="false">
      <c r="A5217" s="11" t="s">
        <v>209</v>
      </c>
      <c r="B5217" s="11" t="s">
        <v>209</v>
      </c>
      <c r="C5217" s="11" t="s">
        <v>209</v>
      </c>
      <c r="D5217" s="11" t="s">
        <v>209</v>
      </c>
      <c r="E5217" s="11" t="s">
        <v>1671</v>
      </c>
      <c r="F5217" s="11" t="s">
        <v>1671</v>
      </c>
      <c r="G5217" s="11" t="s">
        <v>1671</v>
      </c>
      <c r="H5217" s="11"/>
      <c r="I5217" s="11"/>
    </row>
    <row r="5218" customFormat="false" ht="28" hidden="false" customHeight="true" outlineLevel="0" collapsed="false">
      <c r="A5218" s="11" t="s">
        <v>211</v>
      </c>
      <c r="B5218" s="11" t="s">
        <v>211</v>
      </c>
      <c r="C5218" s="11" t="s">
        <v>211</v>
      </c>
      <c r="D5218" s="11" t="s">
        <v>211</v>
      </c>
      <c r="E5218" s="11" t="n">
        <v>320</v>
      </c>
      <c r="F5218" s="11" t="n">
        <v>320</v>
      </c>
      <c r="G5218" s="11" t="n">
        <v>320</v>
      </c>
      <c r="H5218" s="11"/>
      <c r="I5218" s="11"/>
    </row>
    <row r="5219" customFormat="false" ht="28" hidden="false" customHeight="true" outlineLevel="0" collapsed="false">
      <c r="A5219" s="11" t="s">
        <v>8</v>
      </c>
      <c r="B5219" s="11" t="s">
        <v>8</v>
      </c>
      <c r="C5219" s="11" t="s">
        <v>8</v>
      </c>
      <c r="D5219" s="11" t="s">
        <v>8</v>
      </c>
      <c r="E5219" s="11" t="s">
        <v>110</v>
      </c>
      <c r="F5219" s="11" t="s">
        <v>110</v>
      </c>
      <c r="G5219" s="11" t="s">
        <v>110</v>
      </c>
      <c r="H5219" s="11"/>
      <c r="I5219" s="11"/>
    </row>
    <row r="5220" customFormat="false" ht="28" hidden="false" customHeight="true" outlineLevel="0" collapsed="false">
      <c r="A5220" s="11" t="s">
        <v>1526</v>
      </c>
      <c r="B5220" s="11" t="s">
        <v>1526</v>
      </c>
      <c r="C5220" s="11" t="s">
        <v>1526</v>
      </c>
      <c r="D5220" s="11" t="s">
        <v>1526</v>
      </c>
      <c r="E5220" s="11" t="n">
        <v>617</v>
      </c>
      <c r="F5220" s="11" t="n">
        <v>617</v>
      </c>
      <c r="G5220" s="11" t="n">
        <v>617</v>
      </c>
      <c r="H5220" s="11"/>
      <c r="I5220" s="11"/>
    </row>
    <row r="5221" customFormat="false" ht="28" hidden="false" customHeight="true" outlineLevel="0" collapsed="false">
      <c r="A5221" s="11" t="s">
        <v>213</v>
      </c>
      <c r="B5221" s="11" t="s">
        <v>213</v>
      </c>
      <c r="C5221" s="11" t="s">
        <v>213</v>
      </c>
      <c r="D5221" s="11" t="s">
        <v>213</v>
      </c>
      <c r="E5221" s="11" t="n">
        <v>26</v>
      </c>
      <c r="F5221" s="11" t="n">
        <v>26</v>
      </c>
      <c r="G5221" s="11" t="n">
        <v>26</v>
      </c>
      <c r="H5221" s="11"/>
      <c r="I5221" s="11"/>
    </row>
    <row r="5222" customFormat="false" ht="28" hidden="false" customHeight="true" outlineLevel="0" collapsed="false">
      <c r="A5222" s="11" t="s">
        <v>214</v>
      </c>
      <c r="B5222" s="11" t="s">
        <v>214</v>
      </c>
      <c r="C5222" s="11" t="s">
        <v>214</v>
      </c>
      <c r="D5222" s="11" t="s">
        <v>214</v>
      </c>
      <c r="E5222" s="11" t="s">
        <v>1634</v>
      </c>
      <c r="F5222" s="11" t="s">
        <v>1634</v>
      </c>
      <c r="G5222" s="11" t="s">
        <v>1634</v>
      </c>
      <c r="H5222" s="11"/>
      <c r="I5222" s="11"/>
    </row>
    <row r="5223" customFormat="false" ht="28" hidden="false" customHeight="true" outlineLevel="0" collapsed="false">
      <c r="A5223" s="11" t="s">
        <v>216</v>
      </c>
      <c r="B5223" s="11" t="s">
        <v>216</v>
      </c>
      <c r="C5223" s="11" t="s">
        <v>216</v>
      </c>
      <c r="D5223" s="11" t="s">
        <v>216</v>
      </c>
      <c r="E5223" s="11" t="n">
        <v>5.7</v>
      </c>
      <c r="F5223" s="11" t="n">
        <v>5.7</v>
      </c>
      <c r="G5223" s="11" t="n">
        <v>5.7</v>
      </c>
      <c r="H5223" s="11"/>
      <c r="I5223" s="11"/>
    </row>
    <row r="5224" customFormat="false" ht="28" hidden="false" customHeight="true" outlineLevel="0" collapsed="false">
      <c r="A5224" s="11" t="s">
        <v>217</v>
      </c>
      <c r="B5224" s="11" t="s">
        <v>217</v>
      </c>
      <c r="C5224" s="11" t="s">
        <v>217</v>
      </c>
      <c r="D5224" s="11" t="s">
        <v>217</v>
      </c>
      <c r="E5224" s="11" t="s">
        <v>1669</v>
      </c>
      <c r="F5224" s="11" t="s">
        <v>1669</v>
      </c>
      <c r="G5224" s="11" t="s">
        <v>1669</v>
      </c>
      <c r="H5224" s="11"/>
      <c r="I5224" s="11"/>
    </row>
    <row r="5225" customFormat="false" ht="28" hidden="false" customHeight="true" outlineLevel="0" collapsed="false">
      <c r="A5225" s="11" t="s">
        <v>219</v>
      </c>
      <c r="B5225" s="11" t="s">
        <v>219</v>
      </c>
      <c r="C5225" s="11" t="s">
        <v>219</v>
      </c>
      <c r="D5225" s="11" t="s">
        <v>219</v>
      </c>
      <c r="E5225" s="11" t="s">
        <v>1569</v>
      </c>
      <c r="F5225" s="11" t="s">
        <v>1569</v>
      </c>
      <c r="G5225" s="11" t="s">
        <v>1569</v>
      </c>
      <c r="H5225" s="11"/>
      <c r="I5225" s="11"/>
    </row>
    <row r="5226" customFormat="false" ht="28" hidden="false" customHeight="true" outlineLevel="0" collapsed="false">
      <c r="A5226" s="11" t="s">
        <v>1530</v>
      </c>
      <c r="B5226" s="11" t="s">
        <v>1530</v>
      </c>
      <c r="C5226" s="11" t="s">
        <v>1530</v>
      </c>
      <c r="D5226" s="11" t="s">
        <v>1530</v>
      </c>
      <c r="E5226" s="11" t="n">
        <v>62</v>
      </c>
      <c r="F5226" s="11" t="n">
        <v>62</v>
      </c>
      <c r="G5226" s="11" t="n">
        <v>62</v>
      </c>
      <c r="H5226" s="11"/>
      <c r="I5226" s="11"/>
    </row>
    <row r="5227" customFormat="false" ht="28" hidden="false" customHeight="true" outlineLevel="0" collapsed="false">
      <c r="A5227" s="11" t="s">
        <v>221</v>
      </c>
      <c r="B5227" s="11" t="s">
        <v>221</v>
      </c>
      <c r="C5227" s="11" t="s">
        <v>221</v>
      </c>
      <c r="D5227" s="11" t="s">
        <v>221</v>
      </c>
      <c r="E5227" s="11" t="s">
        <v>1671</v>
      </c>
      <c r="F5227" s="11" t="s">
        <v>1671</v>
      </c>
      <c r="G5227" s="11" t="s">
        <v>1671</v>
      </c>
      <c r="H5227" s="11"/>
      <c r="I5227" s="11"/>
    </row>
    <row r="5228" customFormat="false" ht="28" hidden="false" customHeight="true" outlineLevel="0" collapsed="false">
      <c r="A5228" s="11" t="s">
        <v>222</v>
      </c>
      <c r="B5228" s="11" t="s">
        <v>222</v>
      </c>
      <c r="C5228" s="11" t="s">
        <v>222</v>
      </c>
      <c r="D5228" s="11" t="s">
        <v>222</v>
      </c>
      <c r="E5228" s="11" t="n">
        <v>320</v>
      </c>
      <c r="F5228" s="11" t="n">
        <v>320</v>
      </c>
      <c r="G5228" s="11" t="n">
        <v>320</v>
      </c>
      <c r="H5228" s="11"/>
      <c r="I5228" s="11"/>
    </row>
    <row r="5229" customFormat="false" ht="28" hidden="false" customHeight="true" outlineLevel="0" collapsed="false">
      <c r="A5229" s="11" t="s">
        <v>245</v>
      </c>
      <c r="B5229" s="11" t="s">
        <v>245</v>
      </c>
      <c r="C5229" s="11" t="s">
        <v>245</v>
      </c>
      <c r="D5229" s="11" t="s">
        <v>245</v>
      </c>
      <c r="E5229" s="11" t="s">
        <v>1583</v>
      </c>
      <c r="F5229" s="11" t="s">
        <v>1583</v>
      </c>
      <c r="G5229" s="11" t="s">
        <v>1583</v>
      </c>
      <c r="H5229" s="11"/>
      <c r="I5229" s="11"/>
    </row>
    <row r="5230" customFormat="false" ht="28" hidden="false" customHeight="true" outlineLevel="0" collapsed="false">
      <c r="A5230" s="11" t="s">
        <v>1532</v>
      </c>
      <c r="B5230" s="11" t="s">
        <v>1532</v>
      </c>
      <c r="C5230" s="11" t="s">
        <v>1532</v>
      </c>
      <c r="D5230" s="11" t="s">
        <v>1532</v>
      </c>
      <c r="E5230" s="11" t="s">
        <v>1533</v>
      </c>
      <c r="F5230" s="11" t="s">
        <v>1533</v>
      </c>
      <c r="G5230" s="11" t="s">
        <v>1533</v>
      </c>
      <c r="H5230" s="11"/>
      <c r="I5230" s="11"/>
    </row>
    <row r="5231" customFormat="false" ht="28" hidden="false" customHeight="true" outlineLevel="0" collapsed="false">
      <c r="A5231" s="11" t="s">
        <v>1534</v>
      </c>
      <c r="B5231" s="11" t="s">
        <v>1534</v>
      </c>
      <c r="C5231" s="11" t="s">
        <v>1534</v>
      </c>
      <c r="D5231" s="11" t="s">
        <v>1534</v>
      </c>
      <c r="E5231" s="11" t="s">
        <v>1535</v>
      </c>
      <c r="F5231" s="11" t="s">
        <v>1535</v>
      </c>
      <c r="G5231" s="11" t="s">
        <v>1535</v>
      </c>
      <c r="H5231" s="11"/>
      <c r="I5231" s="11"/>
    </row>
    <row r="5232" customFormat="false" ht="28" hidden="false" customHeight="true" outlineLevel="0" collapsed="false">
      <c r="A5232" s="11" t="s">
        <v>1407</v>
      </c>
      <c r="B5232" s="11" t="s">
        <v>1407</v>
      </c>
      <c r="C5232" s="11" t="s">
        <v>1407</v>
      </c>
      <c r="D5232" s="11" t="s">
        <v>1407</v>
      </c>
      <c r="E5232" s="11" t="s">
        <v>1647</v>
      </c>
      <c r="F5232" s="11" t="s">
        <v>1647</v>
      </c>
      <c r="G5232" s="11" t="s">
        <v>1647</v>
      </c>
      <c r="H5232" s="11"/>
      <c r="I5232" s="11"/>
    </row>
    <row r="5233" customFormat="false" ht="28" hidden="false" customHeight="true" outlineLevel="0" collapsed="false">
      <c r="A5233" s="11" t="s">
        <v>249</v>
      </c>
      <c r="B5233" s="11" t="s">
        <v>249</v>
      </c>
      <c r="C5233" s="11" t="s">
        <v>249</v>
      </c>
      <c r="D5233" s="11" t="s">
        <v>249</v>
      </c>
      <c r="E5233" s="11" t="n">
        <v>350</v>
      </c>
      <c r="F5233" s="11" t="n">
        <v>350</v>
      </c>
      <c r="G5233" s="11" t="n">
        <v>350</v>
      </c>
      <c r="H5233" s="11"/>
      <c r="I5233" s="11"/>
    </row>
    <row r="5234" customFormat="false" ht="27" hidden="false" customHeight="true" outlineLevel="0" collapsed="false">
      <c r="A5234" s="1"/>
      <c r="B5234" s="1"/>
      <c r="C5234" s="1"/>
      <c r="D5234" s="1"/>
      <c r="E5234" s="1"/>
      <c r="F5234" s="1"/>
      <c r="G5234" s="1"/>
      <c r="H5234" s="1"/>
      <c r="I5234" s="1"/>
    </row>
    <row r="5235" customFormat="false" ht="31" hidden="false" customHeight="true" outlineLevel="0" collapsed="false">
      <c r="A5235" s="10" t="s">
        <v>250</v>
      </c>
      <c r="B5235" s="10" t="s">
        <v>250</v>
      </c>
      <c r="C5235" s="10" t="s">
        <v>250</v>
      </c>
      <c r="D5235" s="10" t="s">
        <v>250</v>
      </c>
      <c r="E5235" s="10" t="s">
        <v>250</v>
      </c>
      <c r="F5235" s="10" t="s">
        <v>250</v>
      </c>
      <c r="G5235" s="10" t="s">
        <v>250</v>
      </c>
      <c r="H5235" s="10" t="s">
        <v>250</v>
      </c>
      <c r="I5235" s="3" t="str">
        <f aca="false">HYPERLINK("#'Главная'!A90","На главную")</f>
        <v>На главную</v>
      </c>
    </row>
    <row r="5236" customFormat="false" ht="34" hidden="false" customHeight="true" outlineLevel="0" collapsed="false">
      <c r="A5236" s="12" t="s">
        <v>251</v>
      </c>
      <c r="B5236" s="12" t="s">
        <v>251</v>
      </c>
      <c r="C5236" s="12" t="s">
        <v>251</v>
      </c>
      <c r="D5236" s="12" t="s">
        <v>252</v>
      </c>
      <c r="E5236" s="12" t="s">
        <v>252</v>
      </c>
      <c r="F5236" s="12" t="s">
        <v>252</v>
      </c>
      <c r="G5236" s="12" t="s">
        <v>253</v>
      </c>
      <c r="H5236" s="12" t="s">
        <v>254</v>
      </c>
      <c r="I5236" s="12" t="s">
        <v>254</v>
      </c>
    </row>
    <row r="5237" customFormat="false" ht="38" hidden="false" customHeight="true" outlineLevel="0" collapsed="false">
      <c r="A5237" s="1" t="s">
        <v>1606</v>
      </c>
      <c r="B5237" s="1" t="s">
        <v>1606</v>
      </c>
      <c r="C5237" s="1" t="s">
        <v>1606</v>
      </c>
      <c r="D5237" s="1" t="s">
        <v>258</v>
      </c>
      <c r="E5237" s="1" t="s">
        <v>258</v>
      </c>
      <c r="F5237" s="1" t="s">
        <v>258</v>
      </c>
      <c r="G5237" s="1" t="n">
        <v>33</v>
      </c>
      <c r="H5237" s="1" t="s">
        <v>1667</v>
      </c>
      <c r="I5237" s="1" t="s">
        <v>1667</v>
      </c>
    </row>
    <row r="5238" customFormat="false" ht="38" hidden="false" customHeight="true" outlineLevel="0" collapsed="false">
      <c r="A5238" s="1" t="s">
        <v>1606</v>
      </c>
      <c r="B5238" s="1" t="s">
        <v>1606</v>
      </c>
      <c r="C5238" s="1" t="s">
        <v>1606</v>
      </c>
      <c r="D5238" s="1" t="s">
        <v>256</v>
      </c>
      <c r="E5238" s="1" t="s">
        <v>256</v>
      </c>
      <c r="F5238" s="1" t="s">
        <v>256</v>
      </c>
      <c r="G5238" s="1" t="n">
        <v>8.7</v>
      </c>
      <c r="H5238" s="1" t="s">
        <v>1667</v>
      </c>
      <c r="I5238" s="1" t="s">
        <v>1667</v>
      </c>
    </row>
    <row r="5239" customFormat="false" ht="38" hidden="false" customHeight="true" outlineLevel="0" collapsed="false">
      <c r="A5239" s="1" t="s">
        <v>1606</v>
      </c>
      <c r="B5239" s="1" t="s">
        <v>1606</v>
      </c>
      <c r="C5239" s="1" t="s">
        <v>1606</v>
      </c>
      <c r="D5239" s="1" t="s">
        <v>260</v>
      </c>
      <c r="E5239" s="1" t="s">
        <v>260</v>
      </c>
      <c r="F5239" s="1" t="s">
        <v>260</v>
      </c>
      <c r="G5239" s="1" t="n">
        <v>3.8</v>
      </c>
      <c r="H5239" s="1" t="s">
        <v>1667</v>
      </c>
      <c r="I5239" s="1" t="s">
        <v>1667</v>
      </c>
    </row>
    <row r="5240" customFormat="false" ht="27" hidden="false" customHeight="true" outlineLevel="0" collapsed="false">
      <c r="A5240" s="1"/>
      <c r="B5240" s="1"/>
      <c r="C5240" s="1"/>
      <c r="D5240" s="1"/>
      <c r="E5240" s="1"/>
      <c r="F5240" s="1"/>
      <c r="G5240" s="1"/>
      <c r="H5240" s="1"/>
      <c r="I5240" s="1"/>
    </row>
    <row r="5241" customFormat="false" ht="31" hidden="false" customHeight="true" outlineLevel="0" collapsed="false">
      <c r="A5241" s="10" t="s">
        <v>304</v>
      </c>
      <c r="B5241" s="10" t="s">
        <v>304</v>
      </c>
      <c r="C5241" s="10" t="s">
        <v>304</v>
      </c>
      <c r="D5241" s="10" t="s">
        <v>304</v>
      </c>
      <c r="E5241" s="10" t="s">
        <v>304</v>
      </c>
      <c r="F5241" s="10" t="s">
        <v>304</v>
      </c>
      <c r="G5241" s="10" t="s">
        <v>304</v>
      </c>
      <c r="H5241" s="10" t="s">
        <v>304</v>
      </c>
      <c r="I5241" s="1"/>
    </row>
    <row r="5242" customFormat="false" ht="28" hidden="false" customHeight="true" outlineLevel="0" collapsed="false">
      <c r="A5242" s="4" t="s">
        <v>305</v>
      </c>
      <c r="B5242" s="4" t="s">
        <v>305</v>
      </c>
      <c r="C5242" s="4" t="s">
        <v>305</v>
      </c>
      <c r="D5242" s="4" t="s">
        <v>305</v>
      </c>
      <c r="E5242" s="4" t="s">
        <v>305</v>
      </c>
      <c r="F5242" s="4" t="s">
        <v>305</v>
      </c>
      <c r="G5242" s="4" t="s">
        <v>305</v>
      </c>
      <c r="H5242" s="4" t="s">
        <v>305</v>
      </c>
      <c r="I5242" s="4" t="s">
        <v>305</v>
      </c>
    </row>
    <row r="5243" customFormat="false" ht="27" hidden="false" customHeight="true" outlineLevel="0" collapsed="false">
      <c r="A5243" s="1"/>
      <c r="B5243" s="1"/>
      <c r="C5243" s="1"/>
      <c r="D5243" s="1"/>
      <c r="E5243" s="1"/>
      <c r="F5243" s="1"/>
      <c r="G5243" s="1"/>
      <c r="H5243" s="1"/>
      <c r="I5243" s="1"/>
    </row>
    <row r="5244" customFormat="false" ht="27" hidden="false" customHeight="true" outlineLevel="0" collapsed="false">
      <c r="A5244" s="1"/>
      <c r="B5244" s="1"/>
      <c r="C5244" s="1"/>
      <c r="D5244" s="1"/>
      <c r="E5244" s="1"/>
      <c r="F5244" s="1"/>
      <c r="G5244" s="1"/>
      <c r="H5244" s="1"/>
      <c r="I5244" s="1"/>
    </row>
    <row r="5245" customFormat="false" ht="27" hidden="false" customHeight="true" outlineLevel="0" collapsed="false">
      <c r="A5245" s="1"/>
      <c r="B5245" s="1"/>
      <c r="C5245" s="1"/>
      <c r="D5245" s="1"/>
      <c r="E5245" s="1"/>
      <c r="F5245" s="1"/>
      <c r="G5245" s="1"/>
      <c r="H5245" s="1"/>
      <c r="I5245" s="1"/>
    </row>
    <row r="5246" customFormat="false" ht="35" hidden="false" customHeight="true" outlineLevel="0" collapsed="false">
      <c r="A5246" s="2" t="s">
        <v>1672</v>
      </c>
      <c r="B5246" s="2" t="s">
        <v>1672</v>
      </c>
      <c r="C5246" s="2" t="s">
        <v>1672</v>
      </c>
      <c r="D5246" s="2" t="s">
        <v>1672</v>
      </c>
      <c r="E5246" s="2" t="s">
        <v>1672</v>
      </c>
      <c r="F5246" s="2" t="s">
        <v>1672</v>
      </c>
      <c r="G5246" s="2" t="s">
        <v>1672</v>
      </c>
      <c r="H5246" s="2" t="s">
        <v>1672</v>
      </c>
      <c r="I5246" s="3" t="str">
        <f aca="false">HYPERLINK("#'Главная'!A91","На главную")</f>
        <v>На главную</v>
      </c>
    </row>
    <row r="5247" customFormat="false" ht="28" hidden="false" customHeight="true" outlineLevel="0" collapsed="false">
      <c r="A5247" s="4" t="s">
        <v>1667</v>
      </c>
      <c r="B5247" s="4" t="s">
        <v>1667</v>
      </c>
      <c r="C5247" s="4" t="s">
        <v>1667</v>
      </c>
      <c r="D5247" s="4" t="s">
        <v>1667</v>
      </c>
      <c r="E5247" s="4" t="s">
        <v>1667</v>
      </c>
      <c r="F5247" s="4" t="s">
        <v>1667</v>
      </c>
      <c r="G5247" s="4" t="s">
        <v>1667</v>
      </c>
      <c r="H5247" s="4" t="s">
        <v>1667</v>
      </c>
      <c r="I5247" s="4" t="s">
        <v>1667</v>
      </c>
    </row>
    <row r="5248" customFormat="false" ht="27" hidden="false" customHeight="true" outlineLevel="0" collapsed="false">
      <c r="A5248" s="3" t="str">
        <f aca="false">HYPERLINK("#'Главная'!A91","Список моделей")</f>
        <v>Список моделей</v>
      </c>
      <c r="B5248" s="1"/>
      <c r="C5248" s="3" t="str">
        <f aca="false">HYPERLINK("#'Данные моделей'!A5249","Характеристики")</f>
        <v>Характеристики</v>
      </c>
      <c r="D5248" s="1"/>
      <c r="E5248" s="1"/>
      <c r="F5248" s="3" t="str">
        <f aca="false">HYPERLINK("#'Данные моделей'!A5270","Рабочие точки")</f>
        <v>Рабочие точки</v>
      </c>
      <c r="G5248" s="1"/>
      <c r="H5248" s="3" t="str">
        <f aca="false">HYPERLINK("#'Данные моделей'!A5276","Карты")</f>
        <v>Карты</v>
      </c>
      <c r="I5248" s="1"/>
    </row>
    <row r="5249" customFormat="false" ht="31" hidden="false" customHeight="true" outlineLevel="0" collapsed="false">
      <c r="A5249" s="10" t="s">
        <v>9</v>
      </c>
      <c r="B5249" s="10" t="s">
        <v>9</v>
      </c>
      <c r="C5249" s="10" t="s">
        <v>9</v>
      </c>
      <c r="D5249" s="10" t="s">
        <v>9</v>
      </c>
      <c r="E5249" s="10" t="s">
        <v>9</v>
      </c>
      <c r="F5249" s="10" t="s">
        <v>9</v>
      </c>
      <c r="G5249" s="10" t="s">
        <v>9</v>
      </c>
      <c r="H5249" s="10" t="s">
        <v>9</v>
      </c>
      <c r="I5249" s="1"/>
    </row>
    <row r="5250" customFormat="false" ht="28" hidden="false" customHeight="true" outlineLevel="0" collapsed="false">
      <c r="A5250" s="11" t="s">
        <v>207</v>
      </c>
      <c r="B5250" s="11" t="s">
        <v>207</v>
      </c>
      <c r="C5250" s="11" t="s">
        <v>207</v>
      </c>
      <c r="D5250" s="11" t="s">
        <v>207</v>
      </c>
      <c r="E5250" s="11" t="s">
        <v>1668</v>
      </c>
      <c r="F5250" s="11" t="s">
        <v>1668</v>
      </c>
      <c r="G5250" s="11" t="s">
        <v>1668</v>
      </c>
      <c r="H5250" s="11"/>
      <c r="I5250" s="11"/>
    </row>
    <row r="5251" customFormat="false" ht="28" hidden="false" customHeight="true" outlineLevel="0" collapsed="false">
      <c r="A5251" s="11" t="s">
        <v>8</v>
      </c>
      <c r="B5251" s="11" t="s">
        <v>8</v>
      </c>
      <c r="C5251" s="11" t="s">
        <v>8</v>
      </c>
      <c r="D5251" s="11" t="s">
        <v>8</v>
      </c>
      <c r="E5251" s="11" t="s">
        <v>110</v>
      </c>
      <c r="F5251" s="11" t="s">
        <v>110</v>
      </c>
      <c r="G5251" s="11" t="s">
        <v>110</v>
      </c>
      <c r="H5251" s="11"/>
      <c r="I5251" s="11"/>
    </row>
    <row r="5252" customFormat="false" ht="28" hidden="false" customHeight="true" outlineLevel="0" collapsed="false">
      <c r="A5252" s="11" t="s">
        <v>209</v>
      </c>
      <c r="B5252" s="11" t="s">
        <v>209</v>
      </c>
      <c r="C5252" s="11" t="s">
        <v>209</v>
      </c>
      <c r="D5252" s="11" t="s">
        <v>209</v>
      </c>
      <c r="E5252" s="11" t="s">
        <v>1653</v>
      </c>
      <c r="F5252" s="11" t="s">
        <v>1653</v>
      </c>
      <c r="G5252" s="11" t="s">
        <v>1653</v>
      </c>
      <c r="H5252" s="11"/>
      <c r="I5252" s="11"/>
    </row>
    <row r="5253" customFormat="false" ht="28" hidden="false" customHeight="true" outlineLevel="0" collapsed="false">
      <c r="A5253" s="11" t="s">
        <v>211</v>
      </c>
      <c r="B5253" s="11" t="s">
        <v>211</v>
      </c>
      <c r="C5253" s="11" t="s">
        <v>211</v>
      </c>
      <c r="D5253" s="11" t="s">
        <v>211</v>
      </c>
      <c r="E5253" s="11" t="n">
        <v>650</v>
      </c>
      <c r="F5253" s="11" t="n">
        <v>650</v>
      </c>
      <c r="G5253" s="11" t="n">
        <v>650</v>
      </c>
      <c r="H5253" s="11"/>
      <c r="I5253" s="11"/>
    </row>
    <row r="5254" customFormat="false" ht="28" hidden="false" customHeight="true" outlineLevel="0" collapsed="false">
      <c r="A5254" s="11" t="s">
        <v>8</v>
      </c>
      <c r="B5254" s="11" t="s">
        <v>8</v>
      </c>
      <c r="C5254" s="11" t="s">
        <v>8</v>
      </c>
      <c r="D5254" s="11" t="s">
        <v>8</v>
      </c>
      <c r="E5254" s="11" t="s">
        <v>110</v>
      </c>
      <c r="F5254" s="11" t="s">
        <v>110</v>
      </c>
      <c r="G5254" s="11" t="s">
        <v>110</v>
      </c>
      <c r="H5254" s="11"/>
      <c r="I5254" s="11"/>
    </row>
    <row r="5255" customFormat="false" ht="28" hidden="false" customHeight="true" outlineLevel="0" collapsed="false">
      <c r="A5255" s="11" t="s">
        <v>1526</v>
      </c>
      <c r="B5255" s="11" t="s">
        <v>1526</v>
      </c>
      <c r="C5255" s="11" t="s">
        <v>1526</v>
      </c>
      <c r="D5255" s="11" t="s">
        <v>1526</v>
      </c>
      <c r="E5255" s="11" t="n">
        <v>1308.7</v>
      </c>
      <c r="F5255" s="11" t="n">
        <v>1308.7</v>
      </c>
      <c r="G5255" s="11" t="n">
        <v>1308.7</v>
      </c>
      <c r="H5255" s="11"/>
      <c r="I5255" s="11"/>
    </row>
    <row r="5256" customFormat="false" ht="28" hidden="false" customHeight="true" outlineLevel="0" collapsed="false">
      <c r="A5256" s="11" t="s">
        <v>213</v>
      </c>
      <c r="B5256" s="11" t="s">
        <v>213</v>
      </c>
      <c r="C5256" s="11" t="s">
        <v>213</v>
      </c>
      <c r="D5256" s="11" t="s">
        <v>213</v>
      </c>
      <c r="E5256" s="11" t="n">
        <v>60</v>
      </c>
      <c r="F5256" s="11" t="n">
        <v>60</v>
      </c>
      <c r="G5256" s="11" t="n">
        <v>60</v>
      </c>
      <c r="H5256" s="11"/>
      <c r="I5256" s="11"/>
    </row>
    <row r="5257" customFormat="false" ht="28" hidden="false" customHeight="true" outlineLevel="0" collapsed="false">
      <c r="A5257" s="11" t="s">
        <v>214</v>
      </c>
      <c r="B5257" s="11" t="s">
        <v>214</v>
      </c>
      <c r="C5257" s="11" t="s">
        <v>214</v>
      </c>
      <c r="D5257" s="11" t="s">
        <v>214</v>
      </c>
      <c r="E5257" s="11" t="s">
        <v>1634</v>
      </c>
      <c r="F5257" s="11" t="s">
        <v>1634</v>
      </c>
      <c r="G5257" s="11" t="s">
        <v>1634</v>
      </c>
      <c r="H5257" s="11"/>
      <c r="I5257" s="11"/>
    </row>
    <row r="5258" customFormat="false" ht="28" hidden="false" customHeight="true" outlineLevel="0" collapsed="false">
      <c r="A5258" s="11" t="s">
        <v>216</v>
      </c>
      <c r="B5258" s="11" t="s">
        <v>216</v>
      </c>
      <c r="C5258" s="11" t="s">
        <v>216</v>
      </c>
      <c r="D5258" s="11" t="s">
        <v>216</v>
      </c>
      <c r="E5258" s="11" t="n">
        <v>12.04</v>
      </c>
      <c r="F5258" s="11" t="n">
        <v>12.04</v>
      </c>
      <c r="G5258" s="11" t="n">
        <v>12.04</v>
      </c>
      <c r="H5258" s="11"/>
      <c r="I5258" s="11"/>
    </row>
    <row r="5259" customFormat="false" ht="28" hidden="false" customHeight="true" outlineLevel="0" collapsed="false">
      <c r="A5259" s="11" t="s">
        <v>217</v>
      </c>
      <c r="B5259" s="11" t="s">
        <v>217</v>
      </c>
      <c r="C5259" s="11" t="s">
        <v>217</v>
      </c>
      <c r="D5259" s="11" t="s">
        <v>217</v>
      </c>
      <c r="E5259" s="11" t="s">
        <v>1669</v>
      </c>
      <c r="F5259" s="11" t="s">
        <v>1669</v>
      </c>
      <c r="G5259" s="11" t="s">
        <v>1669</v>
      </c>
      <c r="H5259" s="11"/>
      <c r="I5259" s="11"/>
    </row>
    <row r="5260" customFormat="false" ht="28" hidden="false" customHeight="true" outlineLevel="0" collapsed="false">
      <c r="A5260" s="11" t="s">
        <v>219</v>
      </c>
      <c r="B5260" s="11" t="s">
        <v>219</v>
      </c>
      <c r="C5260" s="11" t="s">
        <v>219</v>
      </c>
      <c r="D5260" s="11" t="s">
        <v>219</v>
      </c>
      <c r="E5260" s="11" t="s">
        <v>1569</v>
      </c>
      <c r="F5260" s="11" t="s">
        <v>1569</v>
      </c>
      <c r="G5260" s="11" t="s">
        <v>1569</v>
      </c>
      <c r="H5260" s="11"/>
      <c r="I5260" s="11"/>
    </row>
    <row r="5261" customFormat="false" ht="28" hidden="false" customHeight="true" outlineLevel="0" collapsed="false">
      <c r="A5261" s="11" t="s">
        <v>1530</v>
      </c>
      <c r="B5261" s="11" t="s">
        <v>1530</v>
      </c>
      <c r="C5261" s="11" t="s">
        <v>1530</v>
      </c>
      <c r="D5261" s="11" t="s">
        <v>1530</v>
      </c>
      <c r="E5261" s="11" t="n">
        <v>69</v>
      </c>
      <c r="F5261" s="11" t="n">
        <v>69</v>
      </c>
      <c r="G5261" s="11" t="n">
        <v>69</v>
      </c>
      <c r="H5261" s="11"/>
      <c r="I5261" s="11"/>
    </row>
    <row r="5262" customFormat="false" ht="28" hidden="false" customHeight="true" outlineLevel="0" collapsed="false">
      <c r="A5262" s="11" t="s">
        <v>221</v>
      </c>
      <c r="B5262" s="11" t="s">
        <v>221</v>
      </c>
      <c r="C5262" s="11" t="s">
        <v>221</v>
      </c>
      <c r="D5262" s="11" t="s">
        <v>221</v>
      </c>
      <c r="E5262" s="11" t="s">
        <v>1653</v>
      </c>
      <c r="F5262" s="11" t="s">
        <v>1653</v>
      </c>
      <c r="G5262" s="11" t="s">
        <v>1653</v>
      </c>
      <c r="H5262" s="11"/>
      <c r="I5262" s="11"/>
    </row>
    <row r="5263" customFormat="false" ht="28" hidden="false" customHeight="true" outlineLevel="0" collapsed="false">
      <c r="A5263" s="11" t="s">
        <v>222</v>
      </c>
      <c r="B5263" s="11" t="s">
        <v>222</v>
      </c>
      <c r="C5263" s="11" t="s">
        <v>222</v>
      </c>
      <c r="D5263" s="11" t="s">
        <v>222</v>
      </c>
      <c r="E5263" s="11" t="n">
        <v>650</v>
      </c>
      <c r="F5263" s="11" t="n">
        <v>650</v>
      </c>
      <c r="G5263" s="11" t="n">
        <v>650</v>
      </c>
      <c r="H5263" s="11"/>
      <c r="I5263" s="11"/>
    </row>
    <row r="5264" customFormat="false" ht="28" hidden="false" customHeight="true" outlineLevel="0" collapsed="false">
      <c r="A5264" s="11" t="s">
        <v>245</v>
      </c>
      <c r="B5264" s="11" t="s">
        <v>245</v>
      </c>
      <c r="C5264" s="11" t="s">
        <v>245</v>
      </c>
      <c r="D5264" s="11" t="s">
        <v>245</v>
      </c>
      <c r="E5264" s="11" t="s">
        <v>1650</v>
      </c>
      <c r="F5264" s="11" t="s">
        <v>1650</v>
      </c>
      <c r="G5264" s="11" t="s">
        <v>1650</v>
      </c>
      <c r="H5264" s="11"/>
      <c r="I5264" s="11"/>
    </row>
    <row r="5265" customFormat="false" ht="28" hidden="false" customHeight="true" outlineLevel="0" collapsed="false">
      <c r="A5265" s="11" t="s">
        <v>1532</v>
      </c>
      <c r="B5265" s="11" t="s">
        <v>1532</v>
      </c>
      <c r="C5265" s="11" t="s">
        <v>1532</v>
      </c>
      <c r="D5265" s="11" t="s">
        <v>1532</v>
      </c>
      <c r="E5265" s="11" t="s">
        <v>1533</v>
      </c>
      <c r="F5265" s="11" t="s">
        <v>1533</v>
      </c>
      <c r="G5265" s="11" t="s">
        <v>1533</v>
      </c>
      <c r="H5265" s="11"/>
      <c r="I5265" s="11"/>
    </row>
    <row r="5266" customFormat="false" ht="28" hidden="false" customHeight="true" outlineLevel="0" collapsed="false">
      <c r="A5266" s="11" t="s">
        <v>1534</v>
      </c>
      <c r="B5266" s="11" t="s">
        <v>1534</v>
      </c>
      <c r="C5266" s="11" t="s">
        <v>1534</v>
      </c>
      <c r="D5266" s="11" t="s">
        <v>1534</v>
      </c>
      <c r="E5266" s="11" t="s">
        <v>1535</v>
      </c>
      <c r="F5266" s="11" t="s">
        <v>1535</v>
      </c>
      <c r="G5266" s="11" t="s">
        <v>1535</v>
      </c>
      <c r="H5266" s="11"/>
      <c r="I5266" s="11"/>
    </row>
    <row r="5267" customFormat="false" ht="28" hidden="false" customHeight="true" outlineLevel="0" collapsed="false">
      <c r="A5267" s="11" t="s">
        <v>1407</v>
      </c>
      <c r="B5267" s="11" t="s">
        <v>1407</v>
      </c>
      <c r="C5267" s="11" t="s">
        <v>1407</v>
      </c>
      <c r="D5267" s="11" t="s">
        <v>1407</v>
      </c>
      <c r="E5267" s="11" t="s">
        <v>1673</v>
      </c>
      <c r="F5267" s="11" t="s">
        <v>1673</v>
      </c>
      <c r="G5267" s="11" t="s">
        <v>1673</v>
      </c>
      <c r="H5267" s="11"/>
      <c r="I5267" s="11"/>
    </row>
    <row r="5268" customFormat="false" ht="28" hidden="false" customHeight="true" outlineLevel="0" collapsed="false">
      <c r="A5268" s="11" t="s">
        <v>249</v>
      </c>
      <c r="B5268" s="11" t="s">
        <v>249</v>
      </c>
      <c r="C5268" s="11" t="s">
        <v>249</v>
      </c>
      <c r="D5268" s="11" t="s">
        <v>249</v>
      </c>
      <c r="E5268" s="11" t="n">
        <v>700</v>
      </c>
      <c r="F5268" s="11" t="n">
        <v>700</v>
      </c>
      <c r="G5268" s="11" t="n">
        <v>700</v>
      </c>
      <c r="H5268" s="11"/>
      <c r="I5268" s="11"/>
    </row>
    <row r="5269" customFormat="false" ht="27" hidden="false" customHeight="true" outlineLevel="0" collapsed="false">
      <c r="A5269" s="1"/>
      <c r="B5269" s="1"/>
      <c r="C5269" s="1"/>
      <c r="D5269" s="1"/>
      <c r="E5269" s="1"/>
      <c r="F5269" s="1"/>
      <c r="G5269" s="1"/>
      <c r="H5269" s="1"/>
      <c r="I5269" s="1"/>
    </row>
    <row r="5270" customFormat="false" ht="31" hidden="false" customHeight="true" outlineLevel="0" collapsed="false">
      <c r="A5270" s="10" t="s">
        <v>250</v>
      </c>
      <c r="B5270" s="10" t="s">
        <v>250</v>
      </c>
      <c r="C5270" s="10" t="s">
        <v>250</v>
      </c>
      <c r="D5270" s="10" t="s">
        <v>250</v>
      </c>
      <c r="E5270" s="10" t="s">
        <v>250</v>
      </c>
      <c r="F5270" s="10" t="s">
        <v>250</v>
      </c>
      <c r="G5270" s="10" t="s">
        <v>250</v>
      </c>
      <c r="H5270" s="10" t="s">
        <v>250</v>
      </c>
      <c r="I5270" s="3" t="str">
        <f aca="false">HYPERLINK("#'Главная'!A91","На главную")</f>
        <v>На главную</v>
      </c>
    </row>
    <row r="5271" customFormat="false" ht="34" hidden="false" customHeight="true" outlineLevel="0" collapsed="false">
      <c r="A5271" s="12" t="s">
        <v>251</v>
      </c>
      <c r="B5271" s="12" t="s">
        <v>251</v>
      </c>
      <c r="C5271" s="12" t="s">
        <v>251</v>
      </c>
      <c r="D5271" s="12" t="s">
        <v>252</v>
      </c>
      <c r="E5271" s="12" t="s">
        <v>252</v>
      </c>
      <c r="F5271" s="12" t="s">
        <v>252</v>
      </c>
      <c r="G5271" s="12" t="s">
        <v>253</v>
      </c>
      <c r="H5271" s="12" t="s">
        <v>254</v>
      </c>
      <c r="I5271" s="12" t="s">
        <v>254</v>
      </c>
    </row>
    <row r="5272" customFormat="false" ht="38" hidden="false" customHeight="true" outlineLevel="0" collapsed="false">
      <c r="A5272" s="1" t="s">
        <v>1606</v>
      </c>
      <c r="B5272" s="1" t="s">
        <v>1606</v>
      </c>
      <c r="C5272" s="1" t="s">
        <v>1606</v>
      </c>
      <c r="D5272" s="1" t="s">
        <v>258</v>
      </c>
      <c r="E5272" s="1" t="s">
        <v>258</v>
      </c>
      <c r="F5272" s="1" t="s">
        <v>258</v>
      </c>
      <c r="G5272" s="1" t="n">
        <v>70</v>
      </c>
      <c r="H5272" s="1" t="s">
        <v>1667</v>
      </c>
      <c r="I5272" s="1" t="s">
        <v>1667</v>
      </c>
    </row>
    <row r="5273" customFormat="false" ht="38" hidden="false" customHeight="true" outlineLevel="0" collapsed="false">
      <c r="A5273" s="1" t="s">
        <v>1606</v>
      </c>
      <c r="B5273" s="1" t="s">
        <v>1606</v>
      </c>
      <c r="C5273" s="1" t="s">
        <v>1606</v>
      </c>
      <c r="D5273" s="1" t="s">
        <v>256</v>
      </c>
      <c r="E5273" s="1" t="s">
        <v>256</v>
      </c>
      <c r="F5273" s="1" t="s">
        <v>256</v>
      </c>
      <c r="G5273" s="1" t="n">
        <v>18.2</v>
      </c>
      <c r="H5273" s="1" t="s">
        <v>1667</v>
      </c>
      <c r="I5273" s="1" t="s">
        <v>1667</v>
      </c>
    </row>
    <row r="5274" customFormat="false" ht="38" hidden="false" customHeight="true" outlineLevel="0" collapsed="false">
      <c r="A5274" s="1" t="s">
        <v>1606</v>
      </c>
      <c r="B5274" s="1" t="s">
        <v>1606</v>
      </c>
      <c r="C5274" s="1" t="s">
        <v>1606</v>
      </c>
      <c r="D5274" s="1" t="s">
        <v>260</v>
      </c>
      <c r="E5274" s="1" t="s">
        <v>260</v>
      </c>
      <c r="F5274" s="1" t="s">
        <v>260</v>
      </c>
      <c r="G5274" s="1" t="n">
        <v>3.85</v>
      </c>
      <c r="H5274" s="1" t="s">
        <v>1667</v>
      </c>
      <c r="I5274" s="1" t="s">
        <v>1667</v>
      </c>
    </row>
    <row r="5275" customFormat="false" ht="27" hidden="false" customHeight="true" outlineLevel="0" collapsed="false">
      <c r="A5275" s="1"/>
      <c r="B5275" s="1"/>
      <c r="C5275" s="1"/>
      <c r="D5275" s="1"/>
      <c r="E5275" s="1"/>
      <c r="F5275" s="1"/>
      <c r="G5275" s="1"/>
      <c r="H5275" s="1"/>
      <c r="I5275" s="1"/>
    </row>
    <row r="5276" customFormat="false" ht="31" hidden="false" customHeight="true" outlineLevel="0" collapsed="false">
      <c r="A5276" s="10" t="s">
        <v>304</v>
      </c>
      <c r="B5276" s="10" t="s">
        <v>304</v>
      </c>
      <c r="C5276" s="10" t="s">
        <v>304</v>
      </c>
      <c r="D5276" s="10" t="s">
        <v>304</v>
      </c>
      <c r="E5276" s="10" t="s">
        <v>304</v>
      </c>
      <c r="F5276" s="10" t="s">
        <v>304</v>
      </c>
      <c r="G5276" s="10" t="s">
        <v>304</v>
      </c>
      <c r="H5276" s="10" t="s">
        <v>304</v>
      </c>
      <c r="I5276" s="1"/>
    </row>
    <row r="5277" customFormat="false" ht="28" hidden="false" customHeight="true" outlineLevel="0" collapsed="false">
      <c r="A5277" s="4" t="s">
        <v>305</v>
      </c>
      <c r="B5277" s="4" t="s">
        <v>305</v>
      </c>
      <c r="C5277" s="4" t="s">
        <v>305</v>
      </c>
      <c r="D5277" s="4" t="s">
        <v>305</v>
      </c>
      <c r="E5277" s="4" t="s">
        <v>305</v>
      </c>
      <c r="F5277" s="4" t="s">
        <v>305</v>
      </c>
      <c r="G5277" s="4" t="s">
        <v>305</v>
      </c>
      <c r="H5277" s="4" t="s">
        <v>305</v>
      </c>
      <c r="I5277" s="4" t="s">
        <v>305</v>
      </c>
    </row>
    <row r="5278" customFormat="false" ht="27" hidden="false" customHeight="true" outlineLevel="0" collapsed="false">
      <c r="A5278" s="1"/>
      <c r="B5278" s="1"/>
      <c r="C5278" s="1"/>
      <c r="D5278" s="1"/>
      <c r="E5278" s="1"/>
      <c r="F5278" s="1"/>
      <c r="G5278" s="1"/>
      <c r="H5278" s="1"/>
      <c r="I5278" s="1"/>
    </row>
    <row r="5279" customFormat="false" ht="27" hidden="false" customHeight="true" outlineLevel="0" collapsed="false">
      <c r="A5279" s="1"/>
      <c r="B5279" s="1"/>
      <c r="C5279" s="1"/>
      <c r="D5279" s="1"/>
      <c r="E5279" s="1"/>
      <c r="F5279" s="1"/>
      <c r="G5279" s="1"/>
      <c r="H5279" s="1"/>
      <c r="I5279" s="1"/>
    </row>
    <row r="5280" customFormat="false" ht="27" hidden="false" customHeight="true" outlineLevel="0" collapsed="false">
      <c r="A5280" s="1"/>
      <c r="B5280" s="1"/>
      <c r="C5280" s="1"/>
      <c r="D5280" s="1"/>
      <c r="E5280" s="1"/>
      <c r="F5280" s="1"/>
      <c r="G5280" s="1"/>
      <c r="H5280" s="1"/>
      <c r="I5280" s="1"/>
    </row>
    <row r="5281" customFormat="false" ht="35" hidden="false" customHeight="true" outlineLevel="0" collapsed="false">
      <c r="A5281" s="2" t="s">
        <v>1674</v>
      </c>
      <c r="B5281" s="2" t="s">
        <v>1674</v>
      </c>
      <c r="C5281" s="2" t="s">
        <v>1674</v>
      </c>
      <c r="D5281" s="2" t="s">
        <v>1674</v>
      </c>
      <c r="E5281" s="2" t="s">
        <v>1674</v>
      </c>
      <c r="F5281" s="2" t="s">
        <v>1674</v>
      </c>
      <c r="G5281" s="2" t="s">
        <v>1674</v>
      </c>
      <c r="H5281" s="2" t="s">
        <v>1674</v>
      </c>
      <c r="I5281" s="3" t="str">
        <f aca="false">HYPERLINK("#'Главная'!A92","На главную")</f>
        <v>На главную</v>
      </c>
    </row>
    <row r="5282" customFormat="false" ht="28" hidden="false" customHeight="true" outlineLevel="0" collapsed="false">
      <c r="A5282" s="4" t="s">
        <v>1667</v>
      </c>
      <c r="B5282" s="4" t="s">
        <v>1667</v>
      </c>
      <c r="C5282" s="4" t="s">
        <v>1667</v>
      </c>
      <c r="D5282" s="4" t="s">
        <v>1667</v>
      </c>
      <c r="E5282" s="4" t="s">
        <v>1667</v>
      </c>
      <c r="F5282" s="4" t="s">
        <v>1667</v>
      </c>
      <c r="G5282" s="4" t="s">
        <v>1667</v>
      </c>
      <c r="H5282" s="4" t="s">
        <v>1667</v>
      </c>
      <c r="I5282" s="4" t="s">
        <v>1667</v>
      </c>
    </row>
    <row r="5283" customFormat="false" ht="27" hidden="false" customHeight="true" outlineLevel="0" collapsed="false">
      <c r="A5283" s="3" t="str">
        <f aca="false">HYPERLINK("#'Главная'!A92","Список моделей")</f>
        <v>Список моделей</v>
      </c>
      <c r="B5283" s="1"/>
      <c r="C5283" s="3" t="str">
        <f aca="false">HYPERLINK("#'Данные моделей'!A5284","Характеристики")</f>
        <v>Характеристики</v>
      </c>
      <c r="D5283" s="1"/>
      <c r="E5283" s="1"/>
      <c r="F5283" s="3" t="str">
        <f aca="false">HYPERLINK("#'Данные моделей'!A5305","Рабочие точки")</f>
        <v>Рабочие точки</v>
      </c>
      <c r="G5283" s="1"/>
      <c r="H5283" s="3" t="str">
        <f aca="false">HYPERLINK("#'Данные моделей'!A5311","Карты")</f>
        <v>Карты</v>
      </c>
      <c r="I5283" s="1"/>
    </row>
    <row r="5284" customFormat="false" ht="31" hidden="false" customHeight="true" outlineLevel="0" collapsed="false">
      <c r="A5284" s="10" t="s">
        <v>9</v>
      </c>
      <c r="B5284" s="10" t="s">
        <v>9</v>
      </c>
      <c r="C5284" s="10" t="s">
        <v>9</v>
      </c>
      <c r="D5284" s="10" t="s">
        <v>9</v>
      </c>
      <c r="E5284" s="10" t="s">
        <v>9</v>
      </c>
      <c r="F5284" s="10" t="s">
        <v>9</v>
      </c>
      <c r="G5284" s="10" t="s">
        <v>9</v>
      </c>
      <c r="H5284" s="10" t="s">
        <v>9</v>
      </c>
      <c r="I5284" s="1"/>
    </row>
    <row r="5285" customFormat="false" ht="28" hidden="false" customHeight="true" outlineLevel="0" collapsed="false">
      <c r="A5285" s="11" t="s">
        <v>207</v>
      </c>
      <c r="B5285" s="11" t="s">
        <v>207</v>
      </c>
      <c r="C5285" s="11" t="s">
        <v>207</v>
      </c>
      <c r="D5285" s="11" t="s">
        <v>207</v>
      </c>
      <c r="E5285" s="11" t="s">
        <v>1668</v>
      </c>
      <c r="F5285" s="11" t="s">
        <v>1668</v>
      </c>
      <c r="G5285" s="11" t="s">
        <v>1668</v>
      </c>
      <c r="H5285" s="11"/>
      <c r="I5285" s="11"/>
    </row>
    <row r="5286" customFormat="false" ht="28" hidden="false" customHeight="true" outlineLevel="0" collapsed="false">
      <c r="A5286" s="11" t="s">
        <v>8</v>
      </c>
      <c r="B5286" s="11" t="s">
        <v>8</v>
      </c>
      <c r="C5286" s="11" t="s">
        <v>8</v>
      </c>
      <c r="D5286" s="11" t="s">
        <v>8</v>
      </c>
      <c r="E5286" s="11" t="s">
        <v>110</v>
      </c>
      <c r="F5286" s="11" t="s">
        <v>110</v>
      </c>
      <c r="G5286" s="11" t="s">
        <v>110</v>
      </c>
      <c r="H5286" s="11"/>
      <c r="I5286" s="11"/>
    </row>
    <row r="5287" customFormat="false" ht="28" hidden="false" customHeight="true" outlineLevel="0" collapsed="false">
      <c r="A5287" s="11" t="s">
        <v>209</v>
      </c>
      <c r="B5287" s="11" t="s">
        <v>209</v>
      </c>
      <c r="C5287" s="11" t="s">
        <v>209</v>
      </c>
      <c r="D5287" s="11" t="s">
        <v>209</v>
      </c>
      <c r="E5287" s="11" t="s">
        <v>1653</v>
      </c>
      <c r="F5287" s="11" t="s">
        <v>1653</v>
      </c>
      <c r="G5287" s="11" t="s">
        <v>1653</v>
      </c>
      <c r="H5287" s="11"/>
      <c r="I5287" s="11"/>
    </row>
    <row r="5288" customFormat="false" ht="28" hidden="false" customHeight="true" outlineLevel="0" collapsed="false">
      <c r="A5288" s="11" t="s">
        <v>211</v>
      </c>
      <c r="B5288" s="11" t="s">
        <v>211</v>
      </c>
      <c r="C5288" s="11" t="s">
        <v>211</v>
      </c>
      <c r="D5288" s="11" t="s">
        <v>211</v>
      </c>
      <c r="E5288" s="11" t="n">
        <v>700</v>
      </c>
      <c r="F5288" s="11" t="n">
        <v>700</v>
      </c>
      <c r="G5288" s="11" t="n">
        <v>700</v>
      </c>
      <c r="H5288" s="11"/>
      <c r="I5288" s="11"/>
    </row>
    <row r="5289" customFormat="false" ht="28" hidden="false" customHeight="true" outlineLevel="0" collapsed="false">
      <c r="A5289" s="11" t="s">
        <v>8</v>
      </c>
      <c r="B5289" s="11" t="s">
        <v>8</v>
      </c>
      <c r="C5289" s="11" t="s">
        <v>8</v>
      </c>
      <c r="D5289" s="11" t="s">
        <v>8</v>
      </c>
      <c r="E5289" s="11" t="s">
        <v>110</v>
      </c>
      <c r="F5289" s="11" t="s">
        <v>110</v>
      </c>
      <c r="G5289" s="11" t="s">
        <v>110</v>
      </c>
      <c r="H5289" s="11"/>
      <c r="I5289" s="11"/>
    </row>
    <row r="5290" customFormat="false" ht="28" hidden="false" customHeight="true" outlineLevel="0" collapsed="false">
      <c r="A5290" s="11" t="s">
        <v>1526</v>
      </c>
      <c r="B5290" s="11" t="s">
        <v>1526</v>
      </c>
      <c r="C5290" s="11" t="s">
        <v>1526</v>
      </c>
      <c r="D5290" s="11" t="s">
        <v>1526</v>
      </c>
      <c r="E5290" s="11" t="n">
        <v>1682.6</v>
      </c>
      <c r="F5290" s="11" t="n">
        <v>1682.6</v>
      </c>
      <c r="G5290" s="11" t="n">
        <v>1682.6</v>
      </c>
      <c r="H5290" s="11"/>
      <c r="I5290" s="11"/>
    </row>
    <row r="5291" customFormat="false" ht="28" hidden="false" customHeight="true" outlineLevel="0" collapsed="false">
      <c r="A5291" s="11" t="s">
        <v>213</v>
      </c>
      <c r="B5291" s="11" t="s">
        <v>213</v>
      </c>
      <c r="C5291" s="11" t="s">
        <v>213</v>
      </c>
      <c r="D5291" s="11" t="s">
        <v>213</v>
      </c>
      <c r="E5291" s="11" t="n">
        <v>65</v>
      </c>
      <c r="F5291" s="11" t="n">
        <v>65</v>
      </c>
      <c r="G5291" s="11" t="n">
        <v>65</v>
      </c>
      <c r="H5291" s="11"/>
      <c r="I5291" s="11"/>
    </row>
    <row r="5292" customFormat="false" ht="28" hidden="false" customHeight="true" outlineLevel="0" collapsed="false">
      <c r="A5292" s="11" t="s">
        <v>214</v>
      </c>
      <c r="B5292" s="11" t="s">
        <v>214</v>
      </c>
      <c r="C5292" s="11" t="s">
        <v>214</v>
      </c>
      <c r="D5292" s="11" t="s">
        <v>214</v>
      </c>
      <c r="E5292" s="11" t="s">
        <v>1634</v>
      </c>
      <c r="F5292" s="11" t="s">
        <v>1634</v>
      </c>
      <c r="G5292" s="11" t="s">
        <v>1634</v>
      </c>
      <c r="H5292" s="11"/>
      <c r="I5292" s="11"/>
    </row>
    <row r="5293" customFormat="false" ht="28" hidden="false" customHeight="true" outlineLevel="0" collapsed="false">
      <c r="A5293" s="11" t="s">
        <v>216</v>
      </c>
      <c r="B5293" s="11" t="s">
        <v>216</v>
      </c>
      <c r="C5293" s="11" t="s">
        <v>216</v>
      </c>
      <c r="D5293" s="11" t="s">
        <v>216</v>
      </c>
      <c r="E5293" s="11" t="n">
        <v>15.48</v>
      </c>
      <c r="F5293" s="11" t="n">
        <v>15.48</v>
      </c>
      <c r="G5293" s="11" t="n">
        <v>15.48</v>
      </c>
      <c r="H5293" s="11"/>
      <c r="I5293" s="11"/>
    </row>
    <row r="5294" customFormat="false" ht="28" hidden="false" customHeight="true" outlineLevel="0" collapsed="false">
      <c r="A5294" s="11" t="s">
        <v>217</v>
      </c>
      <c r="B5294" s="11" t="s">
        <v>217</v>
      </c>
      <c r="C5294" s="11" t="s">
        <v>217</v>
      </c>
      <c r="D5294" s="11" t="s">
        <v>217</v>
      </c>
      <c r="E5294" s="11" t="s">
        <v>1669</v>
      </c>
      <c r="F5294" s="11" t="s">
        <v>1669</v>
      </c>
      <c r="G5294" s="11" t="s">
        <v>1669</v>
      </c>
      <c r="H5294" s="11"/>
      <c r="I5294" s="11"/>
    </row>
    <row r="5295" customFormat="false" ht="28" hidden="false" customHeight="true" outlineLevel="0" collapsed="false">
      <c r="A5295" s="11" t="s">
        <v>219</v>
      </c>
      <c r="B5295" s="11" t="s">
        <v>219</v>
      </c>
      <c r="C5295" s="11" t="s">
        <v>219</v>
      </c>
      <c r="D5295" s="11" t="s">
        <v>219</v>
      </c>
      <c r="E5295" s="11" t="s">
        <v>1569</v>
      </c>
      <c r="F5295" s="11" t="s">
        <v>1569</v>
      </c>
      <c r="G5295" s="11" t="s">
        <v>1569</v>
      </c>
      <c r="H5295" s="11"/>
      <c r="I5295" s="11"/>
    </row>
    <row r="5296" customFormat="false" ht="28" hidden="false" customHeight="true" outlineLevel="0" collapsed="false">
      <c r="A5296" s="11" t="s">
        <v>1530</v>
      </c>
      <c r="B5296" s="11" t="s">
        <v>1530</v>
      </c>
      <c r="C5296" s="11" t="s">
        <v>1530</v>
      </c>
      <c r="D5296" s="11" t="s">
        <v>1530</v>
      </c>
      <c r="E5296" s="11" t="n">
        <v>69</v>
      </c>
      <c r="F5296" s="11" t="n">
        <v>69</v>
      </c>
      <c r="G5296" s="11" t="n">
        <v>69</v>
      </c>
      <c r="H5296" s="11"/>
      <c r="I5296" s="11"/>
    </row>
    <row r="5297" customFormat="false" ht="28" hidden="false" customHeight="true" outlineLevel="0" collapsed="false">
      <c r="A5297" s="11" t="s">
        <v>221</v>
      </c>
      <c r="B5297" s="11" t="s">
        <v>221</v>
      </c>
      <c r="C5297" s="11" t="s">
        <v>221</v>
      </c>
      <c r="D5297" s="11" t="s">
        <v>221</v>
      </c>
      <c r="E5297" s="11" t="s">
        <v>1653</v>
      </c>
      <c r="F5297" s="11" t="s">
        <v>1653</v>
      </c>
      <c r="G5297" s="11" t="s">
        <v>1653</v>
      </c>
      <c r="H5297" s="11"/>
      <c r="I5297" s="11"/>
    </row>
    <row r="5298" customFormat="false" ht="28" hidden="false" customHeight="true" outlineLevel="0" collapsed="false">
      <c r="A5298" s="11" t="s">
        <v>222</v>
      </c>
      <c r="B5298" s="11" t="s">
        <v>222</v>
      </c>
      <c r="C5298" s="11" t="s">
        <v>222</v>
      </c>
      <c r="D5298" s="11" t="s">
        <v>222</v>
      </c>
      <c r="E5298" s="11" t="n">
        <v>700</v>
      </c>
      <c r="F5298" s="11" t="n">
        <v>700</v>
      </c>
      <c r="G5298" s="11" t="n">
        <v>700</v>
      </c>
      <c r="H5298" s="11"/>
      <c r="I5298" s="11"/>
    </row>
    <row r="5299" customFormat="false" ht="28" hidden="false" customHeight="true" outlineLevel="0" collapsed="false">
      <c r="A5299" s="11" t="s">
        <v>245</v>
      </c>
      <c r="B5299" s="11" t="s">
        <v>245</v>
      </c>
      <c r="C5299" s="11" t="s">
        <v>245</v>
      </c>
      <c r="D5299" s="11" t="s">
        <v>245</v>
      </c>
      <c r="E5299" s="11" t="s">
        <v>1650</v>
      </c>
      <c r="F5299" s="11" t="s">
        <v>1650</v>
      </c>
      <c r="G5299" s="11" t="s">
        <v>1650</v>
      </c>
      <c r="H5299" s="11"/>
      <c r="I5299" s="11"/>
    </row>
    <row r="5300" customFormat="false" ht="28" hidden="false" customHeight="true" outlineLevel="0" collapsed="false">
      <c r="A5300" s="11" t="s">
        <v>1532</v>
      </c>
      <c r="B5300" s="11" t="s">
        <v>1532</v>
      </c>
      <c r="C5300" s="11" t="s">
        <v>1532</v>
      </c>
      <c r="D5300" s="11" t="s">
        <v>1532</v>
      </c>
      <c r="E5300" s="11" t="s">
        <v>1533</v>
      </c>
      <c r="F5300" s="11" t="s">
        <v>1533</v>
      </c>
      <c r="G5300" s="11" t="s">
        <v>1533</v>
      </c>
      <c r="H5300" s="11"/>
      <c r="I5300" s="11"/>
    </row>
    <row r="5301" customFormat="false" ht="28" hidden="false" customHeight="true" outlineLevel="0" collapsed="false">
      <c r="A5301" s="11" t="s">
        <v>1534</v>
      </c>
      <c r="B5301" s="11" t="s">
        <v>1534</v>
      </c>
      <c r="C5301" s="11" t="s">
        <v>1534</v>
      </c>
      <c r="D5301" s="11" t="s">
        <v>1534</v>
      </c>
      <c r="E5301" s="11" t="s">
        <v>1535</v>
      </c>
      <c r="F5301" s="11" t="s">
        <v>1535</v>
      </c>
      <c r="G5301" s="11" t="s">
        <v>1535</v>
      </c>
      <c r="H5301" s="11"/>
      <c r="I5301" s="11"/>
    </row>
    <row r="5302" customFormat="false" ht="28" hidden="false" customHeight="true" outlineLevel="0" collapsed="false">
      <c r="A5302" s="11" t="s">
        <v>1407</v>
      </c>
      <c r="B5302" s="11" t="s">
        <v>1407</v>
      </c>
      <c r="C5302" s="11" t="s">
        <v>1407</v>
      </c>
      <c r="D5302" s="11" t="s">
        <v>1407</v>
      </c>
      <c r="E5302" s="11" t="s">
        <v>1673</v>
      </c>
      <c r="F5302" s="11" t="s">
        <v>1673</v>
      </c>
      <c r="G5302" s="11" t="s">
        <v>1673</v>
      </c>
      <c r="H5302" s="11"/>
      <c r="I5302" s="11"/>
    </row>
    <row r="5303" customFormat="false" ht="28" hidden="false" customHeight="true" outlineLevel="0" collapsed="false">
      <c r="A5303" s="11" t="s">
        <v>249</v>
      </c>
      <c r="B5303" s="11" t="s">
        <v>249</v>
      </c>
      <c r="C5303" s="11" t="s">
        <v>249</v>
      </c>
      <c r="D5303" s="11" t="s">
        <v>249</v>
      </c>
      <c r="E5303" s="11" t="n">
        <v>750</v>
      </c>
      <c r="F5303" s="11" t="n">
        <v>750</v>
      </c>
      <c r="G5303" s="11" t="n">
        <v>750</v>
      </c>
      <c r="H5303" s="11"/>
      <c r="I5303" s="11"/>
    </row>
    <row r="5304" customFormat="false" ht="27" hidden="false" customHeight="true" outlineLevel="0" collapsed="false">
      <c r="A5304" s="1"/>
      <c r="B5304" s="1"/>
      <c r="C5304" s="1"/>
      <c r="D5304" s="1"/>
      <c r="E5304" s="1"/>
      <c r="F5304" s="1"/>
      <c r="G5304" s="1"/>
      <c r="H5304" s="1"/>
      <c r="I5304" s="1"/>
    </row>
    <row r="5305" customFormat="false" ht="31" hidden="false" customHeight="true" outlineLevel="0" collapsed="false">
      <c r="A5305" s="10" t="s">
        <v>250</v>
      </c>
      <c r="B5305" s="10" t="s">
        <v>250</v>
      </c>
      <c r="C5305" s="10" t="s">
        <v>250</v>
      </c>
      <c r="D5305" s="10" t="s">
        <v>250</v>
      </c>
      <c r="E5305" s="10" t="s">
        <v>250</v>
      </c>
      <c r="F5305" s="10" t="s">
        <v>250</v>
      </c>
      <c r="G5305" s="10" t="s">
        <v>250</v>
      </c>
      <c r="H5305" s="10" t="s">
        <v>250</v>
      </c>
      <c r="I5305" s="3" t="str">
        <f aca="false">HYPERLINK("#'Главная'!A92","На главную")</f>
        <v>На главную</v>
      </c>
    </row>
    <row r="5306" customFormat="false" ht="34" hidden="false" customHeight="true" outlineLevel="0" collapsed="false">
      <c r="A5306" s="12" t="s">
        <v>251</v>
      </c>
      <c r="B5306" s="12" t="s">
        <v>251</v>
      </c>
      <c r="C5306" s="12" t="s">
        <v>251</v>
      </c>
      <c r="D5306" s="12" t="s">
        <v>252</v>
      </c>
      <c r="E5306" s="12" t="s">
        <v>252</v>
      </c>
      <c r="F5306" s="12" t="s">
        <v>252</v>
      </c>
      <c r="G5306" s="12" t="s">
        <v>253</v>
      </c>
      <c r="H5306" s="12" t="s">
        <v>254</v>
      </c>
      <c r="I5306" s="12" t="s">
        <v>254</v>
      </c>
    </row>
    <row r="5307" customFormat="false" ht="38" hidden="false" customHeight="true" outlineLevel="0" collapsed="false">
      <c r="A5307" s="1" t="s">
        <v>1606</v>
      </c>
      <c r="B5307" s="1" t="s">
        <v>1606</v>
      </c>
      <c r="C5307" s="1" t="s">
        <v>1606</v>
      </c>
      <c r="D5307" s="1" t="s">
        <v>258</v>
      </c>
      <c r="E5307" s="1" t="s">
        <v>258</v>
      </c>
      <c r="F5307" s="1" t="s">
        <v>258</v>
      </c>
      <c r="G5307" s="1" t="n">
        <v>90</v>
      </c>
      <c r="H5307" s="1" t="s">
        <v>1667</v>
      </c>
      <c r="I5307" s="1" t="s">
        <v>1667</v>
      </c>
    </row>
    <row r="5308" customFormat="false" ht="38" hidden="false" customHeight="true" outlineLevel="0" collapsed="false">
      <c r="A5308" s="1" t="s">
        <v>1606</v>
      </c>
      <c r="B5308" s="1" t="s">
        <v>1606</v>
      </c>
      <c r="C5308" s="1" t="s">
        <v>1606</v>
      </c>
      <c r="D5308" s="1" t="s">
        <v>256</v>
      </c>
      <c r="E5308" s="1" t="s">
        <v>256</v>
      </c>
      <c r="F5308" s="1" t="s">
        <v>256</v>
      </c>
      <c r="G5308" s="1" t="n">
        <v>23.6</v>
      </c>
      <c r="H5308" s="1" t="s">
        <v>1667</v>
      </c>
      <c r="I5308" s="1" t="s">
        <v>1667</v>
      </c>
    </row>
    <row r="5309" customFormat="false" ht="38" hidden="false" customHeight="true" outlineLevel="0" collapsed="false">
      <c r="A5309" s="1" t="s">
        <v>1606</v>
      </c>
      <c r="B5309" s="1" t="s">
        <v>1606</v>
      </c>
      <c r="C5309" s="1" t="s">
        <v>1606</v>
      </c>
      <c r="D5309" s="1" t="s">
        <v>260</v>
      </c>
      <c r="E5309" s="1" t="s">
        <v>260</v>
      </c>
      <c r="F5309" s="1" t="s">
        <v>260</v>
      </c>
      <c r="G5309" s="1" t="n">
        <v>3.8</v>
      </c>
      <c r="H5309" s="1" t="s">
        <v>1667</v>
      </c>
      <c r="I5309" s="1" t="s">
        <v>1667</v>
      </c>
    </row>
    <row r="5310" customFormat="false" ht="27" hidden="false" customHeight="true" outlineLevel="0" collapsed="false">
      <c r="A5310" s="1"/>
      <c r="B5310" s="1"/>
      <c r="C5310" s="1"/>
      <c r="D5310" s="1"/>
      <c r="E5310" s="1"/>
      <c r="F5310" s="1"/>
      <c r="G5310" s="1"/>
      <c r="H5310" s="1"/>
      <c r="I5310" s="1"/>
    </row>
    <row r="5311" customFormat="false" ht="31" hidden="false" customHeight="true" outlineLevel="0" collapsed="false">
      <c r="A5311" s="10" t="s">
        <v>304</v>
      </c>
      <c r="B5311" s="10" t="s">
        <v>304</v>
      </c>
      <c r="C5311" s="10" t="s">
        <v>304</v>
      </c>
      <c r="D5311" s="10" t="s">
        <v>304</v>
      </c>
      <c r="E5311" s="10" t="s">
        <v>304</v>
      </c>
      <c r="F5311" s="10" t="s">
        <v>304</v>
      </c>
      <c r="G5311" s="10" t="s">
        <v>304</v>
      </c>
      <c r="H5311" s="10" t="s">
        <v>304</v>
      </c>
      <c r="I5311" s="1"/>
    </row>
    <row r="5312" customFormat="false" ht="28" hidden="false" customHeight="true" outlineLevel="0" collapsed="false">
      <c r="A5312" s="4" t="s">
        <v>305</v>
      </c>
      <c r="B5312" s="4" t="s">
        <v>305</v>
      </c>
      <c r="C5312" s="4" t="s">
        <v>305</v>
      </c>
      <c r="D5312" s="4" t="s">
        <v>305</v>
      </c>
      <c r="E5312" s="4" t="s">
        <v>305</v>
      </c>
      <c r="F5312" s="4" t="s">
        <v>305</v>
      </c>
      <c r="G5312" s="4" t="s">
        <v>305</v>
      </c>
      <c r="H5312" s="4" t="s">
        <v>305</v>
      </c>
      <c r="I5312" s="4" t="s">
        <v>305</v>
      </c>
    </row>
    <row r="5313" customFormat="false" ht="27" hidden="false" customHeight="true" outlineLevel="0" collapsed="false">
      <c r="A5313" s="1"/>
      <c r="B5313" s="1"/>
      <c r="C5313" s="1"/>
      <c r="D5313" s="1"/>
      <c r="E5313" s="1"/>
      <c r="F5313" s="1"/>
      <c r="G5313" s="1"/>
      <c r="H5313" s="1"/>
      <c r="I5313" s="1"/>
    </row>
    <row r="5314" customFormat="false" ht="27" hidden="false" customHeight="true" outlineLevel="0" collapsed="false">
      <c r="A5314" s="1"/>
      <c r="B5314" s="1"/>
      <c r="C5314" s="1"/>
      <c r="D5314" s="1"/>
      <c r="E5314" s="1"/>
      <c r="F5314" s="1"/>
      <c r="G5314" s="1"/>
      <c r="H5314" s="1"/>
      <c r="I5314" s="1"/>
    </row>
    <row r="5315" customFormat="false" ht="27" hidden="false" customHeight="true" outlineLevel="0" collapsed="false">
      <c r="A5315" s="1"/>
      <c r="B5315" s="1"/>
      <c r="C5315" s="1"/>
      <c r="D5315" s="1"/>
      <c r="E5315" s="1"/>
      <c r="F5315" s="1"/>
      <c r="G5315" s="1"/>
      <c r="H5315" s="1"/>
      <c r="I5315" s="1"/>
    </row>
    <row r="5316" customFormat="false" ht="35" hidden="false" customHeight="true" outlineLevel="0" collapsed="false">
      <c r="A5316" s="2" t="s">
        <v>1675</v>
      </c>
      <c r="B5316" s="2" t="s">
        <v>1675</v>
      </c>
      <c r="C5316" s="2" t="s">
        <v>1675</v>
      </c>
      <c r="D5316" s="2" t="s">
        <v>1675</v>
      </c>
      <c r="E5316" s="2" t="s">
        <v>1675</v>
      </c>
      <c r="F5316" s="2" t="s">
        <v>1675</v>
      </c>
      <c r="G5316" s="2" t="s">
        <v>1675</v>
      </c>
      <c r="H5316" s="2" t="s">
        <v>1675</v>
      </c>
      <c r="I5316" s="3" t="str">
        <f aca="false">HYPERLINK("#'Главная'!A93","На главную")</f>
        <v>На главную</v>
      </c>
    </row>
    <row r="5317" customFormat="false" ht="28" hidden="false" customHeight="true" outlineLevel="0" collapsed="false">
      <c r="A5317" s="4" t="s">
        <v>1667</v>
      </c>
      <c r="B5317" s="4" t="s">
        <v>1667</v>
      </c>
      <c r="C5317" s="4" t="s">
        <v>1667</v>
      </c>
      <c r="D5317" s="4" t="s">
        <v>1667</v>
      </c>
      <c r="E5317" s="4" t="s">
        <v>1667</v>
      </c>
      <c r="F5317" s="4" t="s">
        <v>1667</v>
      </c>
      <c r="G5317" s="4" t="s">
        <v>1667</v>
      </c>
      <c r="H5317" s="4" t="s">
        <v>1667</v>
      </c>
      <c r="I5317" s="4" t="s">
        <v>1667</v>
      </c>
    </row>
    <row r="5318" customFormat="false" ht="27" hidden="false" customHeight="true" outlineLevel="0" collapsed="false">
      <c r="A5318" s="3" t="str">
        <f aca="false">HYPERLINK("#'Главная'!A93","Список моделей")</f>
        <v>Список моделей</v>
      </c>
      <c r="B5318" s="1"/>
      <c r="C5318" s="3" t="str">
        <f aca="false">HYPERLINK("#'Данные моделей'!A5319","Характеристики")</f>
        <v>Характеристики</v>
      </c>
      <c r="D5318" s="1"/>
      <c r="E5318" s="1"/>
      <c r="F5318" s="3" t="str">
        <f aca="false">HYPERLINK("#'Данные моделей'!A5340","Рабочие точки")</f>
        <v>Рабочие точки</v>
      </c>
      <c r="G5318" s="1"/>
      <c r="H5318" s="3" t="str">
        <f aca="false">HYPERLINK("#'Данные моделей'!A5346","Карты")</f>
        <v>Карты</v>
      </c>
      <c r="I5318" s="1"/>
    </row>
    <row r="5319" customFormat="false" ht="31" hidden="false" customHeight="true" outlineLevel="0" collapsed="false">
      <c r="A5319" s="10" t="s">
        <v>9</v>
      </c>
      <c r="B5319" s="10" t="s">
        <v>9</v>
      </c>
      <c r="C5319" s="10" t="s">
        <v>9</v>
      </c>
      <c r="D5319" s="10" t="s">
        <v>9</v>
      </c>
      <c r="E5319" s="10" t="s">
        <v>9</v>
      </c>
      <c r="F5319" s="10" t="s">
        <v>9</v>
      </c>
      <c r="G5319" s="10" t="s">
        <v>9</v>
      </c>
      <c r="H5319" s="10" t="s">
        <v>9</v>
      </c>
      <c r="I5319" s="1"/>
    </row>
    <row r="5320" customFormat="false" ht="28" hidden="false" customHeight="true" outlineLevel="0" collapsed="false">
      <c r="A5320" s="11" t="s">
        <v>207</v>
      </c>
      <c r="B5320" s="11" t="s">
        <v>207</v>
      </c>
      <c r="C5320" s="11" t="s">
        <v>207</v>
      </c>
      <c r="D5320" s="11" t="s">
        <v>207</v>
      </c>
      <c r="E5320" s="11" t="s">
        <v>1668</v>
      </c>
      <c r="F5320" s="11" t="s">
        <v>1668</v>
      </c>
      <c r="G5320" s="11" t="s">
        <v>1668</v>
      </c>
      <c r="H5320" s="11"/>
      <c r="I5320" s="11"/>
    </row>
    <row r="5321" customFormat="false" ht="28" hidden="false" customHeight="true" outlineLevel="0" collapsed="false">
      <c r="A5321" s="11" t="s">
        <v>8</v>
      </c>
      <c r="B5321" s="11" t="s">
        <v>8</v>
      </c>
      <c r="C5321" s="11" t="s">
        <v>8</v>
      </c>
      <c r="D5321" s="11" t="s">
        <v>8</v>
      </c>
      <c r="E5321" s="11" t="s">
        <v>110</v>
      </c>
      <c r="F5321" s="11" t="s">
        <v>110</v>
      </c>
      <c r="G5321" s="11" t="s">
        <v>110</v>
      </c>
      <c r="H5321" s="11"/>
      <c r="I5321" s="11"/>
    </row>
    <row r="5322" customFormat="false" ht="28" hidden="false" customHeight="true" outlineLevel="0" collapsed="false">
      <c r="A5322" s="11" t="s">
        <v>209</v>
      </c>
      <c r="B5322" s="11" t="s">
        <v>209</v>
      </c>
      <c r="C5322" s="11" t="s">
        <v>209</v>
      </c>
      <c r="D5322" s="11" t="s">
        <v>209</v>
      </c>
      <c r="E5322" s="11" t="s">
        <v>1478</v>
      </c>
      <c r="F5322" s="11" t="s">
        <v>1478</v>
      </c>
      <c r="G5322" s="11" t="s">
        <v>1478</v>
      </c>
      <c r="H5322" s="11"/>
      <c r="I5322" s="11"/>
    </row>
    <row r="5323" customFormat="false" ht="28" hidden="false" customHeight="true" outlineLevel="0" collapsed="false">
      <c r="A5323" s="11" t="s">
        <v>211</v>
      </c>
      <c r="B5323" s="11" t="s">
        <v>211</v>
      </c>
      <c r="C5323" s="11" t="s">
        <v>211</v>
      </c>
      <c r="D5323" s="11" t="s">
        <v>211</v>
      </c>
      <c r="E5323" s="11" t="n">
        <v>980</v>
      </c>
      <c r="F5323" s="11" t="n">
        <v>980</v>
      </c>
      <c r="G5323" s="11" t="n">
        <v>980</v>
      </c>
      <c r="H5323" s="11"/>
      <c r="I5323" s="11"/>
    </row>
    <row r="5324" customFormat="false" ht="28" hidden="false" customHeight="true" outlineLevel="0" collapsed="false">
      <c r="A5324" s="11" t="s">
        <v>8</v>
      </c>
      <c r="B5324" s="11" t="s">
        <v>8</v>
      </c>
      <c r="C5324" s="11" t="s">
        <v>8</v>
      </c>
      <c r="D5324" s="11" t="s">
        <v>8</v>
      </c>
      <c r="E5324" s="11" t="s">
        <v>110</v>
      </c>
      <c r="F5324" s="11" t="s">
        <v>110</v>
      </c>
      <c r="G5324" s="11" t="s">
        <v>110</v>
      </c>
      <c r="H5324" s="11"/>
      <c r="I5324" s="11"/>
    </row>
    <row r="5325" customFormat="false" ht="28" hidden="false" customHeight="true" outlineLevel="0" collapsed="false">
      <c r="A5325" s="11" t="s">
        <v>1526</v>
      </c>
      <c r="B5325" s="11" t="s">
        <v>1526</v>
      </c>
      <c r="C5325" s="11" t="s">
        <v>1526</v>
      </c>
      <c r="D5325" s="11" t="s">
        <v>1526</v>
      </c>
      <c r="E5325" s="11" t="n">
        <v>3178.3</v>
      </c>
      <c r="F5325" s="11" t="n">
        <v>3178.3</v>
      </c>
      <c r="G5325" s="11" t="n">
        <v>3178.3</v>
      </c>
      <c r="H5325" s="11"/>
      <c r="I5325" s="11"/>
    </row>
    <row r="5326" customFormat="false" ht="28" hidden="false" customHeight="true" outlineLevel="0" collapsed="false">
      <c r="A5326" s="11" t="s">
        <v>213</v>
      </c>
      <c r="B5326" s="11" t="s">
        <v>213</v>
      </c>
      <c r="C5326" s="11" t="s">
        <v>213</v>
      </c>
      <c r="D5326" s="11" t="s">
        <v>213</v>
      </c>
      <c r="E5326" s="11" t="n">
        <v>125</v>
      </c>
      <c r="F5326" s="11" t="n">
        <v>125</v>
      </c>
      <c r="G5326" s="11" t="n">
        <v>125</v>
      </c>
      <c r="H5326" s="11"/>
      <c r="I5326" s="11"/>
    </row>
    <row r="5327" customFormat="false" ht="28" hidden="false" customHeight="true" outlineLevel="0" collapsed="false">
      <c r="A5327" s="11" t="s">
        <v>214</v>
      </c>
      <c r="B5327" s="11" t="s">
        <v>214</v>
      </c>
      <c r="C5327" s="11" t="s">
        <v>214</v>
      </c>
      <c r="D5327" s="11" t="s">
        <v>214</v>
      </c>
      <c r="E5327" s="11" t="s">
        <v>1634</v>
      </c>
      <c r="F5327" s="11" t="s">
        <v>1634</v>
      </c>
      <c r="G5327" s="11" t="s">
        <v>1634</v>
      </c>
      <c r="H5327" s="11"/>
      <c r="I5327" s="11"/>
    </row>
    <row r="5328" customFormat="false" ht="28" hidden="false" customHeight="true" outlineLevel="0" collapsed="false">
      <c r="A5328" s="11" t="s">
        <v>216</v>
      </c>
      <c r="B5328" s="11" t="s">
        <v>216</v>
      </c>
      <c r="C5328" s="11" t="s">
        <v>216</v>
      </c>
      <c r="D5328" s="11" t="s">
        <v>216</v>
      </c>
      <c r="E5328" s="11" t="n">
        <v>29.2</v>
      </c>
      <c r="F5328" s="11" t="n">
        <v>29.2</v>
      </c>
      <c r="G5328" s="11" t="n">
        <v>29.2</v>
      </c>
      <c r="H5328" s="11"/>
      <c r="I5328" s="11"/>
    </row>
    <row r="5329" customFormat="false" ht="28" hidden="false" customHeight="true" outlineLevel="0" collapsed="false">
      <c r="A5329" s="11" t="s">
        <v>217</v>
      </c>
      <c r="B5329" s="11" t="s">
        <v>217</v>
      </c>
      <c r="C5329" s="11" t="s">
        <v>217</v>
      </c>
      <c r="D5329" s="11" t="s">
        <v>217</v>
      </c>
      <c r="E5329" s="11" t="s">
        <v>1669</v>
      </c>
      <c r="F5329" s="11" t="s">
        <v>1669</v>
      </c>
      <c r="G5329" s="11" t="s">
        <v>1669</v>
      </c>
      <c r="H5329" s="11"/>
      <c r="I5329" s="11"/>
    </row>
    <row r="5330" customFormat="false" ht="28" hidden="false" customHeight="true" outlineLevel="0" collapsed="false">
      <c r="A5330" s="11" t="s">
        <v>219</v>
      </c>
      <c r="B5330" s="11" t="s">
        <v>219</v>
      </c>
      <c r="C5330" s="11" t="s">
        <v>219</v>
      </c>
      <c r="D5330" s="11" t="s">
        <v>219</v>
      </c>
      <c r="E5330" s="11" t="s">
        <v>1569</v>
      </c>
      <c r="F5330" s="11" t="s">
        <v>1569</v>
      </c>
      <c r="G5330" s="11" t="s">
        <v>1569</v>
      </c>
      <c r="H5330" s="11"/>
      <c r="I5330" s="11"/>
    </row>
    <row r="5331" customFormat="false" ht="28" hidden="false" customHeight="true" outlineLevel="0" collapsed="false">
      <c r="A5331" s="11" t="s">
        <v>1530</v>
      </c>
      <c r="B5331" s="11" t="s">
        <v>1530</v>
      </c>
      <c r="C5331" s="11" t="s">
        <v>1530</v>
      </c>
      <c r="D5331" s="11" t="s">
        <v>1530</v>
      </c>
      <c r="E5331" s="11" t="n">
        <v>71</v>
      </c>
      <c r="F5331" s="11" t="n">
        <v>71</v>
      </c>
      <c r="G5331" s="11" t="n">
        <v>71</v>
      </c>
      <c r="H5331" s="11"/>
      <c r="I5331" s="11"/>
    </row>
    <row r="5332" customFormat="false" ht="28" hidden="false" customHeight="true" outlineLevel="0" collapsed="false">
      <c r="A5332" s="11" t="s">
        <v>221</v>
      </c>
      <c r="B5332" s="11" t="s">
        <v>221</v>
      </c>
      <c r="C5332" s="11" t="s">
        <v>221</v>
      </c>
      <c r="D5332" s="11" t="s">
        <v>221</v>
      </c>
      <c r="E5332" s="11" t="s">
        <v>1478</v>
      </c>
      <c r="F5332" s="11" t="s">
        <v>1478</v>
      </c>
      <c r="G5332" s="11" t="s">
        <v>1478</v>
      </c>
      <c r="H5332" s="11"/>
      <c r="I5332" s="11"/>
    </row>
    <row r="5333" customFormat="false" ht="28" hidden="false" customHeight="true" outlineLevel="0" collapsed="false">
      <c r="A5333" s="11" t="s">
        <v>222</v>
      </c>
      <c r="B5333" s="11" t="s">
        <v>222</v>
      </c>
      <c r="C5333" s="11" t="s">
        <v>222</v>
      </c>
      <c r="D5333" s="11" t="s">
        <v>222</v>
      </c>
      <c r="E5333" s="11" t="n">
        <v>980</v>
      </c>
      <c r="F5333" s="11" t="n">
        <v>980</v>
      </c>
      <c r="G5333" s="11" t="n">
        <v>980</v>
      </c>
      <c r="H5333" s="11"/>
      <c r="I5333" s="11"/>
    </row>
    <row r="5334" customFormat="false" ht="28" hidden="false" customHeight="true" outlineLevel="0" collapsed="false">
      <c r="A5334" s="11" t="s">
        <v>245</v>
      </c>
      <c r="B5334" s="11" t="s">
        <v>245</v>
      </c>
      <c r="C5334" s="11" t="s">
        <v>245</v>
      </c>
      <c r="D5334" s="11" t="s">
        <v>245</v>
      </c>
      <c r="E5334" s="11" t="s">
        <v>1660</v>
      </c>
      <c r="F5334" s="11" t="s">
        <v>1660</v>
      </c>
      <c r="G5334" s="11" t="s">
        <v>1660</v>
      </c>
      <c r="H5334" s="11"/>
      <c r="I5334" s="11"/>
    </row>
    <row r="5335" customFormat="false" ht="28" hidden="false" customHeight="true" outlineLevel="0" collapsed="false">
      <c r="A5335" s="11" t="s">
        <v>1532</v>
      </c>
      <c r="B5335" s="11" t="s">
        <v>1532</v>
      </c>
      <c r="C5335" s="11" t="s">
        <v>1532</v>
      </c>
      <c r="D5335" s="11" t="s">
        <v>1532</v>
      </c>
      <c r="E5335" s="11" t="s">
        <v>1533</v>
      </c>
      <c r="F5335" s="11" t="s">
        <v>1533</v>
      </c>
      <c r="G5335" s="11" t="s">
        <v>1533</v>
      </c>
      <c r="H5335" s="11"/>
      <c r="I5335" s="11"/>
    </row>
    <row r="5336" customFormat="false" ht="28" hidden="false" customHeight="true" outlineLevel="0" collapsed="false">
      <c r="A5336" s="11" t="s">
        <v>1534</v>
      </c>
      <c r="B5336" s="11" t="s">
        <v>1534</v>
      </c>
      <c r="C5336" s="11" t="s">
        <v>1534</v>
      </c>
      <c r="D5336" s="11" t="s">
        <v>1534</v>
      </c>
      <c r="E5336" s="11" t="s">
        <v>1535</v>
      </c>
      <c r="F5336" s="11" t="s">
        <v>1535</v>
      </c>
      <c r="G5336" s="11" t="s">
        <v>1535</v>
      </c>
      <c r="H5336" s="11"/>
      <c r="I5336" s="11"/>
    </row>
    <row r="5337" customFormat="false" ht="28" hidden="false" customHeight="true" outlineLevel="0" collapsed="false">
      <c r="A5337" s="11" t="s">
        <v>1407</v>
      </c>
      <c r="B5337" s="11" t="s">
        <v>1407</v>
      </c>
      <c r="C5337" s="11" t="s">
        <v>1407</v>
      </c>
      <c r="D5337" s="11" t="s">
        <v>1407</v>
      </c>
      <c r="E5337" s="11" t="s">
        <v>1661</v>
      </c>
      <c r="F5337" s="11" t="s">
        <v>1661</v>
      </c>
      <c r="G5337" s="11" t="s">
        <v>1661</v>
      </c>
      <c r="H5337" s="11"/>
      <c r="I5337" s="11"/>
    </row>
    <row r="5338" customFormat="false" ht="28" hidden="false" customHeight="true" outlineLevel="0" collapsed="false">
      <c r="A5338" s="11" t="s">
        <v>249</v>
      </c>
      <c r="B5338" s="11" t="s">
        <v>249</v>
      </c>
      <c r="C5338" s="11" t="s">
        <v>249</v>
      </c>
      <c r="D5338" s="11" t="s">
        <v>249</v>
      </c>
      <c r="E5338" s="11" t="n">
        <v>1080</v>
      </c>
      <c r="F5338" s="11" t="n">
        <v>1080</v>
      </c>
      <c r="G5338" s="11" t="n">
        <v>1080</v>
      </c>
      <c r="H5338" s="11"/>
      <c r="I5338" s="11"/>
    </row>
    <row r="5339" customFormat="false" ht="27" hidden="false" customHeight="true" outlineLevel="0" collapsed="false">
      <c r="A5339" s="1"/>
      <c r="B5339" s="1"/>
      <c r="C5339" s="1"/>
      <c r="D5339" s="1"/>
      <c r="E5339" s="1"/>
      <c r="F5339" s="1"/>
      <c r="G5339" s="1"/>
      <c r="H5339" s="1"/>
      <c r="I5339" s="1"/>
    </row>
    <row r="5340" customFormat="false" ht="31" hidden="false" customHeight="true" outlineLevel="0" collapsed="false">
      <c r="A5340" s="10" t="s">
        <v>250</v>
      </c>
      <c r="B5340" s="10" t="s">
        <v>250</v>
      </c>
      <c r="C5340" s="10" t="s">
        <v>250</v>
      </c>
      <c r="D5340" s="10" t="s">
        <v>250</v>
      </c>
      <c r="E5340" s="10" t="s">
        <v>250</v>
      </c>
      <c r="F5340" s="10" t="s">
        <v>250</v>
      </c>
      <c r="G5340" s="10" t="s">
        <v>250</v>
      </c>
      <c r="H5340" s="10" t="s">
        <v>250</v>
      </c>
      <c r="I5340" s="3" t="str">
        <f aca="false">HYPERLINK("#'Главная'!A93","На главную")</f>
        <v>На главную</v>
      </c>
    </row>
    <row r="5341" customFormat="false" ht="34" hidden="false" customHeight="true" outlineLevel="0" collapsed="false">
      <c r="A5341" s="12" t="s">
        <v>251</v>
      </c>
      <c r="B5341" s="12" t="s">
        <v>251</v>
      </c>
      <c r="C5341" s="12" t="s">
        <v>251</v>
      </c>
      <c r="D5341" s="12" t="s">
        <v>252</v>
      </c>
      <c r="E5341" s="12" t="s">
        <v>252</v>
      </c>
      <c r="F5341" s="12" t="s">
        <v>252</v>
      </c>
      <c r="G5341" s="12" t="s">
        <v>253</v>
      </c>
      <c r="H5341" s="12" t="s">
        <v>254</v>
      </c>
      <c r="I5341" s="12" t="s">
        <v>254</v>
      </c>
    </row>
    <row r="5342" customFormat="false" ht="38" hidden="false" customHeight="true" outlineLevel="0" collapsed="false">
      <c r="A5342" s="1" t="s">
        <v>1606</v>
      </c>
      <c r="B5342" s="1" t="s">
        <v>1606</v>
      </c>
      <c r="C5342" s="1" t="s">
        <v>1606</v>
      </c>
      <c r="D5342" s="1" t="s">
        <v>258</v>
      </c>
      <c r="E5342" s="1" t="s">
        <v>258</v>
      </c>
      <c r="F5342" s="1" t="s">
        <v>258</v>
      </c>
      <c r="G5342" s="1" t="n">
        <v>170</v>
      </c>
      <c r="H5342" s="1" t="s">
        <v>1667</v>
      </c>
      <c r="I5342" s="1" t="s">
        <v>1667</v>
      </c>
    </row>
    <row r="5343" customFormat="false" ht="38" hidden="false" customHeight="true" outlineLevel="0" collapsed="false">
      <c r="A5343" s="1" t="s">
        <v>1606</v>
      </c>
      <c r="B5343" s="1" t="s">
        <v>1606</v>
      </c>
      <c r="C5343" s="1" t="s">
        <v>1606</v>
      </c>
      <c r="D5343" s="1" t="s">
        <v>256</v>
      </c>
      <c r="E5343" s="1" t="s">
        <v>256</v>
      </c>
      <c r="F5343" s="1" t="s">
        <v>256</v>
      </c>
      <c r="G5343" s="1" t="n">
        <v>43.5</v>
      </c>
      <c r="H5343" s="1" t="s">
        <v>1667</v>
      </c>
      <c r="I5343" s="1" t="s">
        <v>1667</v>
      </c>
    </row>
    <row r="5344" customFormat="false" ht="38" hidden="false" customHeight="true" outlineLevel="0" collapsed="false">
      <c r="A5344" s="1" t="s">
        <v>1606</v>
      </c>
      <c r="B5344" s="1" t="s">
        <v>1606</v>
      </c>
      <c r="C5344" s="1" t="s">
        <v>1606</v>
      </c>
      <c r="D5344" s="1" t="s">
        <v>260</v>
      </c>
      <c r="E5344" s="1" t="s">
        <v>260</v>
      </c>
      <c r="F5344" s="1" t="s">
        <v>260</v>
      </c>
      <c r="G5344" s="1" t="n">
        <v>3.9</v>
      </c>
      <c r="H5344" s="1" t="s">
        <v>1667</v>
      </c>
      <c r="I5344" s="1" t="s">
        <v>1667</v>
      </c>
    </row>
    <row r="5345" customFormat="false" ht="27" hidden="false" customHeight="true" outlineLevel="0" collapsed="false">
      <c r="A5345" s="1"/>
      <c r="B5345" s="1"/>
      <c r="C5345" s="1"/>
      <c r="D5345" s="1"/>
      <c r="E5345" s="1"/>
      <c r="F5345" s="1"/>
      <c r="G5345" s="1"/>
      <c r="H5345" s="1"/>
      <c r="I5345" s="1"/>
    </row>
    <row r="5346" customFormat="false" ht="31" hidden="false" customHeight="true" outlineLevel="0" collapsed="false">
      <c r="A5346" s="10" t="s">
        <v>304</v>
      </c>
      <c r="B5346" s="10" t="s">
        <v>304</v>
      </c>
      <c r="C5346" s="10" t="s">
        <v>304</v>
      </c>
      <c r="D5346" s="10" t="s">
        <v>304</v>
      </c>
      <c r="E5346" s="10" t="s">
        <v>304</v>
      </c>
      <c r="F5346" s="10" t="s">
        <v>304</v>
      </c>
      <c r="G5346" s="10" t="s">
        <v>304</v>
      </c>
      <c r="H5346" s="10" t="s">
        <v>304</v>
      </c>
      <c r="I5346" s="1"/>
    </row>
    <row r="5347" customFormat="false" ht="28" hidden="false" customHeight="true" outlineLevel="0" collapsed="false">
      <c r="A5347" s="4" t="s">
        <v>305</v>
      </c>
      <c r="B5347" s="4" t="s">
        <v>305</v>
      </c>
      <c r="C5347" s="4" t="s">
        <v>305</v>
      </c>
      <c r="D5347" s="4" t="s">
        <v>305</v>
      </c>
      <c r="E5347" s="4" t="s">
        <v>305</v>
      </c>
      <c r="F5347" s="4" t="s">
        <v>305</v>
      </c>
      <c r="G5347" s="4" t="s">
        <v>305</v>
      </c>
      <c r="H5347" s="4" t="s">
        <v>305</v>
      </c>
      <c r="I5347" s="4" t="s">
        <v>305</v>
      </c>
    </row>
    <row r="5348" customFormat="false" ht="27" hidden="false" customHeight="true" outlineLevel="0" collapsed="false">
      <c r="A5348" s="1"/>
      <c r="B5348" s="1"/>
      <c r="C5348" s="1"/>
      <c r="D5348" s="1"/>
      <c r="E5348" s="1"/>
      <c r="F5348" s="1"/>
      <c r="G5348" s="1"/>
      <c r="H5348" s="1"/>
      <c r="I5348" s="1"/>
    </row>
    <row r="5349" customFormat="false" ht="27" hidden="false" customHeight="true" outlineLevel="0" collapsed="false">
      <c r="A5349" s="1"/>
      <c r="B5349" s="1"/>
      <c r="C5349" s="1"/>
      <c r="D5349" s="1"/>
      <c r="E5349" s="1"/>
      <c r="F5349" s="1"/>
      <c r="G5349" s="1"/>
      <c r="H5349" s="1"/>
      <c r="I5349" s="1"/>
    </row>
    <row r="5350" customFormat="false" ht="27" hidden="false" customHeight="true" outlineLevel="0" collapsed="false">
      <c r="A5350" s="1"/>
      <c r="B5350" s="1"/>
      <c r="C5350" s="1"/>
      <c r="D5350" s="1"/>
      <c r="E5350" s="1"/>
      <c r="F5350" s="1"/>
      <c r="G5350" s="1"/>
      <c r="H5350" s="1"/>
      <c r="I5350" s="1"/>
    </row>
    <row r="5351" customFormat="false" ht="35" hidden="false" customHeight="true" outlineLevel="0" collapsed="false">
      <c r="A5351" s="2" t="s">
        <v>1676</v>
      </c>
      <c r="B5351" s="2" t="s">
        <v>1676</v>
      </c>
      <c r="C5351" s="2" t="s">
        <v>1676</v>
      </c>
      <c r="D5351" s="2" t="s">
        <v>1676</v>
      </c>
      <c r="E5351" s="2" t="s">
        <v>1676</v>
      </c>
      <c r="F5351" s="2" t="s">
        <v>1676</v>
      </c>
      <c r="G5351" s="2" t="s">
        <v>1676</v>
      </c>
      <c r="H5351" s="2" t="s">
        <v>1676</v>
      </c>
      <c r="I5351" s="3" t="str">
        <f aca="false">HYPERLINK("#'Главная'!A94","На главную")</f>
        <v>На главную</v>
      </c>
    </row>
    <row r="5352" customFormat="false" ht="28" hidden="false" customHeight="true" outlineLevel="0" collapsed="false">
      <c r="A5352" s="4" t="s">
        <v>1677</v>
      </c>
      <c r="B5352" s="4" t="s">
        <v>1677</v>
      </c>
      <c r="C5352" s="4" t="s">
        <v>1677</v>
      </c>
      <c r="D5352" s="4" t="s">
        <v>1677</v>
      </c>
      <c r="E5352" s="4" t="s">
        <v>1677</v>
      </c>
      <c r="F5352" s="4" t="s">
        <v>1677</v>
      </c>
      <c r="G5352" s="4" t="s">
        <v>1677</v>
      </c>
      <c r="H5352" s="4" t="s">
        <v>1677</v>
      </c>
      <c r="I5352" s="4" t="s">
        <v>1677</v>
      </c>
    </row>
    <row r="5353" customFormat="false" ht="27" hidden="false" customHeight="true" outlineLevel="0" collapsed="false">
      <c r="A5353" s="3" t="str">
        <f aca="false">HYPERLINK("#'Главная'!A94","Список моделей")</f>
        <v>Список моделей</v>
      </c>
      <c r="B5353" s="1"/>
      <c r="C5353" s="3" t="str">
        <f aca="false">HYPERLINK("#'Данные моделей'!A5354","Характеристики")</f>
        <v>Характеристики</v>
      </c>
      <c r="D5353" s="1"/>
      <c r="E5353" s="1"/>
      <c r="F5353" s="3" t="str">
        <f aca="false">HYPERLINK("#'Данные моделей'!A5374","Рабочие точки")</f>
        <v>Рабочие точки</v>
      </c>
      <c r="G5353" s="1"/>
      <c r="H5353" s="3" t="str">
        <f aca="false">HYPERLINK("#'Данные моделей'!A5380","Карты")</f>
        <v>Карты</v>
      </c>
      <c r="I5353" s="1"/>
    </row>
    <row r="5354" customFormat="false" ht="31" hidden="false" customHeight="true" outlineLevel="0" collapsed="false">
      <c r="A5354" s="10" t="s">
        <v>9</v>
      </c>
      <c r="B5354" s="10" t="s">
        <v>9</v>
      </c>
      <c r="C5354" s="10" t="s">
        <v>9</v>
      </c>
      <c r="D5354" s="10" t="s">
        <v>9</v>
      </c>
      <c r="E5354" s="10" t="s">
        <v>9</v>
      </c>
      <c r="F5354" s="10" t="s">
        <v>9</v>
      </c>
      <c r="G5354" s="10" t="s">
        <v>9</v>
      </c>
      <c r="H5354" s="10" t="s">
        <v>9</v>
      </c>
      <c r="I5354" s="1"/>
    </row>
    <row r="5355" customFormat="false" ht="28" hidden="false" customHeight="true" outlineLevel="0" collapsed="false">
      <c r="A5355" s="11" t="s">
        <v>207</v>
      </c>
      <c r="B5355" s="11" t="s">
        <v>207</v>
      </c>
      <c r="C5355" s="11" t="s">
        <v>207</v>
      </c>
      <c r="D5355" s="11" t="s">
        <v>207</v>
      </c>
      <c r="E5355" s="11" t="s">
        <v>1678</v>
      </c>
      <c r="F5355" s="11" t="s">
        <v>1678</v>
      </c>
      <c r="G5355" s="11" t="s">
        <v>1678</v>
      </c>
      <c r="H5355" s="11"/>
      <c r="I5355" s="11"/>
    </row>
    <row r="5356" customFormat="false" ht="28" hidden="false" customHeight="true" outlineLevel="0" collapsed="false">
      <c r="A5356" s="11" t="s">
        <v>8</v>
      </c>
      <c r="B5356" s="11" t="s">
        <v>8</v>
      </c>
      <c r="C5356" s="11" t="s">
        <v>8</v>
      </c>
      <c r="D5356" s="11" t="s">
        <v>8</v>
      </c>
      <c r="E5356" s="11" t="s">
        <v>110</v>
      </c>
      <c r="F5356" s="11" t="s">
        <v>110</v>
      </c>
      <c r="G5356" s="11" t="s">
        <v>110</v>
      </c>
      <c r="H5356" s="11"/>
      <c r="I5356" s="11"/>
    </row>
    <row r="5357" customFormat="false" ht="28" hidden="false" customHeight="true" outlineLevel="0" collapsed="false">
      <c r="A5357" s="11" t="s">
        <v>209</v>
      </c>
      <c r="B5357" s="11" t="s">
        <v>209</v>
      </c>
      <c r="C5357" s="11" t="s">
        <v>209</v>
      </c>
      <c r="D5357" s="11" t="s">
        <v>209</v>
      </c>
      <c r="E5357" s="11" t="s">
        <v>1637</v>
      </c>
      <c r="F5357" s="11" t="s">
        <v>1637</v>
      </c>
      <c r="G5357" s="11" t="s">
        <v>1637</v>
      </c>
      <c r="H5357" s="11"/>
      <c r="I5357" s="11"/>
    </row>
    <row r="5358" customFormat="false" ht="28" hidden="false" customHeight="true" outlineLevel="0" collapsed="false">
      <c r="A5358" s="11" t="s">
        <v>211</v>
      </c>
      <c r="B5358" s="11" t="s">
        <v>211</v>
      </c>
      <c r="C5358" s="11" t="s">
        <v>211</v>
      </c>
      <c r="D5358" s="11" t="s">
        <v>211</v>
      </c>
      <c r="E5358" s="11" t="n">
        <v>130</v>
      </c>
      <c r="F5358" s="11" t="n">
        <v>130</v>
      </c>
      <c r="G5358" s="11" t="n">
        <v>130</v>
      </c>
      <c r="H5358" s="11"/>
      <c r="I5358" s="11"/>
    </row>
    <row r="5359" customFormat="false" ht="28" hidden="false" customHeight="true" outlineLevel="0" collapsed="false">
      <c r="A5359" s="11" t="s">
        <v>8</v>
      </c>
      <c r="B5359" s="11" t="s">
        <v>8</v>
      </c>
      <c r="C5359" s="11" t="s">
        <v>8</v>
      </c>
      <c r="D5359" s="11" t="s">
        <v>8</v>
      </c>
      <c r="E5359" s="11" t="s">
        <v>110</v>
      </c>
      <c r="F5359" s="11" t="s">
        <v>110</v>
      </c>
      <c r="G5359" s="11" t="s">
        <v>110</v>
      </c>
      <c r="H5359" s="11"/>
      <c r="I5359" s="11"/>
    </row>
    <row r="5360" customFormat="false" ht="28" hidden="false" customHeight="true" outlineLevel="0" collapsed="false">
      <c r="A5360" s="11" t="s">
        <v>213</v>
      </c>
      <c r="B5360" s="11" t="s">
        <v>213</v>
      </c>
      <c r="C5360" s="11" t="s">
        <v>213</v>
      </c>
      <c r="D5360" s="11" t="s">
        <v>213</v>
      </c>
      <c r="E5360" s="11" t="n">
        <v>12.5</v>
      </c>
      <c r="F5360" s="11" t="n">
        <v>12.5</v>
      </c>
      <c r="G5360" s="11" t="n">
        <v>12.5</v>
      </c>
      <c r="H5360" s="11"/>
      <c r="I5360" s="11"/>
    </row>
    <row r="5361" customFormat="false" ht="28" hidden="false" customHeight="true" outlineLevel="0" collapsed="false">
      <c r="A5361" s="11" t="s">
        <v>214</v>
      </c>
      <c r="B5361" s="11" t="s">
        <v>214</v>
      </c>
      <c r="C5361" s="11" t="s">
        <v>214</v>
      </c>
      <c r="D5361" s="11" t="s">
        <v>214</v>
      </c>
      <c r="E5361" s="11" t="s">
        <v>1679</v>
      </c>
      <c r="F5361" s="11" t="s">
        <v>1679</v>
      </c>
      <c r="G5361" s="11" t="s">
        <v>1679</v>
      </c>
      <c r="H5361" s="11"/>
      <c r="I5361" s="11"/>
    </row>
    <row r="5362" customFormat="false" ht="28" hidden="false" customHeight="true" outlineLevel="0" collapsed="false">
      <c r="A5362" s="11" t="s">
        <v>216</v>
      </c>
      <c r="B5362" s="11" t="s">
        <v>216</v>
      </c>
      <c r="C5362" s="11" t="s">
        <v>216</v>
      </c>
      <c r="D5362" s="11" t="s">
        <v>216</v>
      </c>
      <c r="E5362" s="11" t="n">
        <v>2.2</v>
      </c>
      <c r="F5362" s="11" t="n">
        <v>2.2</v>
      </c>
      <c r="G5362" s="11" t="n">
        <v>2.2</v>
      </c>
      <c r="H5362" s="11"/>
      <c r="I5362" s="11"/>
    </row>
    <row r="5363" customFormat="false" ht="28" hidden="false" customHeight="true" outlineLevel="0" collapsed="false">
      <c r="A5363" s="11" t="s">
        <v>217</v>
      </c>
      <c r="B5363" s="11" t="s">
        <v>217</v>
      </c>
      <c r="C5363" s="11" t="s">
        <v>217</v>
      </c>
      <c r="D5363" s="11" t="s">
        <v>217</v>
      </c>
      <c r="E5363" s="11" t="s">
        <v>1620</v>
      </c>
      <c r="F5363" s="11" t="s">
        <v>1620</v>
      </c>
      <c r="G5363" s="11" t="s">
        <v>1620</v>
      </c>
      <c r="H5363" s="11"/>
      <c r="I5363" s="11"/>
    </row>
    <row r="5364" customFormat="false" ht="28" hidden="false" customHeight="true" outlineLevel="0" collapsed="false">
      <c r="A5364" s="11" t="s">
        <v>219</v>
      </c>
      <c r="B5364" s="11" t="s">
        <v>219</v>
      </c>
      <c r="C5364" s="11" t="s">
        <v>219</v>
      </c>
      <c r="D5364" s="11" t="s">
        <v>219</v>
      </c>
      <c r="E5364" s="11" t="s">
        <v>1680</v>
      </c>
      <c r="F5364" s="11" t="s">
        <v>1680</v>
      </c>
      <c r="G5364" s="11" t="s">
        <v>1680</v>
      </c>
      <c r="H5364" s="11"/>
      <c r="I5364" s="11"/>
    </row>
    <row r="5365" customFormat="false" ht="28" hidden="false" customHeight="true" outlineLevel="0" collapsed="false">
      <c r="A5365" s="11" t="s">
        <v>1530</v>
      </c>
      <c r="B5365" s="11" t="s">
        <v>1530</v>
      </c>
      <c r="C5365" s="11" t="s">
        <v>1530</v>
      </c>
      <c r="D5365" s="11" t="s">
        <v>1530</v>
      </c>
      <c r="E5365" s="11" t="n">
        <v>56</v>
      </c>
      <c r="F5365" s="11" t="n">
        <v>56</v>
      </c>
      <c r="G5365" s="11" t="n">
        <v>56</v>
      </c>
      <c r="H5365" s="11"/>
      <c r="I5365" s="11"/>
    </row>
    <row r="5366" customFormat="false" ht="28" hidden="false" customHeight="true" outlineLevel="0" collapsed="false">
      <c r="A5366" s="11" t="s">
        <v>221</v>
      </c>
      <c r="B5366" s="11" t="s">
        <v>221</v>
      </c>
      <c r="C5366" s="11" t="s">
        <v>221</v>
      </c>
      <c r="D5366" s="11" t="s">
        <v>221</v>
      </c>
      <c r="E5366" s="11" t="s">
        <v>1637</v>
      </c>
      <c r="F5366" s="11" t="s">
        <v>1637</v>
      </c>
      <c r="G5366" s="11" t="s">
        <v>1637</v>
      </c>
      <c r="H5366" s="11"/>
      <c r="I5366" s="11"/>
    </row>
    <row r="5367" customFormat="false" ht="28" hidden="false" customHeight="true" outlineLevel="0" collapsed="false">
      <c r="A5367" s="11" t="s">
        <v>222</v>
      </c>
      <c r="B5367" s="11" t="s">
        <v>222</v>
      </c>
      <c r="C5367" s="11" t="s">
        <v>222</v>
      </c>
      <c r="D5367" s="11" t="s">
        <v>222</v>
      </c>
      <c r="E5367" s="11" t="n">
        <v>130</v>
      </c>
      <c r="F5367" s="11" t="n">
        <v>130</v>
      </c>
      <c r="G5367" s="11" t="n">
        <v>130</v>
      </c>
      <c r="H5367" s="11"/>
      <c r="I5367" s="11"/>
    </row>
    <row r="5368" customFormat="false" ht="28" hidden="false" customHeight="true" outlineLevel="0" collapsed="false">
      <c r="A5368" s="11" t="s">
        <v>245</v>
      </c>
      <c r="B5368" s="11" t="s">
        <v>245</v>
      </c>
      <c r="C5368" s="11" t="s">
        <v>245</v>
      </c>
      <c r="D5368" s="11" t="s">
        <v>245</v>
      </c>
      <c r="E5368" s="11" t="s">
        <v>1570</v>
      </c>
      <c r="F5368" s="11" t="s">
        <v>1570</v>
      </c>
      <c r="G5368" s="11" t="s">
        <v>1570</v>
      </c>
      <c r="H5368" s="11"/>
      <c r="I5368" s="11"/>
    </row>
    <row r="5369" customFormat="false" ht="28" hidden="false" customHeight="true" outlineLevel="0" collapsed="false">
      <c r="A5369" s="11" t="s">
        <v>1532</v>
      </c>
      <c r="B5369" s="11" t="s">
        <v>1532</v>
      </c>
      <c r="C5369" s="11" t="s">
        <v>1532</v>
      </c>
      <c r="D5369" s="11" t="s">
        <v>1532</v>
      </c>
      <c r="E5369" s="11" t="s">
        <v>1533</v>
      </c>
      <c r="F5369" s="11" t="s">
        <v>1533</v>
      </c>
      <c r="G5369" s="11" t="s">
        <v>1533</v>
      </c>
      <c r="H5369" s="11"/>
      <c r="I5369" s="11"/>
    </row>
    <row r="5370" customFormat="false" ht="28" hidden="false" customHeight="true" outlineLevel="0" collapsed="false">
      <c r="A5370" s="11" t="s">
        <v>1534</v>
      </c>
      <c r="B5370" s="11" t="s">
        <v>1534</v>
      </c>
      <c r="C5370" s="11" t="s">
        <v>1534</v>
      </c>
      <c r="D5370" s="11" t="s">
        <v>1534</v>
      </c>
      <c r="E5370" s="11" t="s">
        <v>1535</v>
      </c>
      <c r="F5370" s="11" t="s">
        <v>1535</v>
      </c>
      <c r="G5370" s="11" t="s">
        <v>1535</v>
      </c>
      <c r="H5370" s="11"/>
      <c r="I5370" s="11"/>
    </row>
    <row r="5371" customFormat="false" ht="28" hidden="false" customHeight="true" outlineLevel="0" collapsed="false">
      <c r="A5371" s="11" t="s">
        <v>1407</v>
      </c>
      <c r="B5371" s="11" t="s">
        <v>1407</v>
      </c>
      <c r="C5371" s="11" t="s">
        <v>1407</v>
      </c>
      <c r="D5371" s="11" t="s">
        <v>1407</v>
      </c>
      <c r="E5371" s="11" t="s">
        <v>1638</v>
      </c>
      <c r="F5371" s="11" t="s">
        <v>1638</v>
      </c>
      <c r="G5371" s="11" t="s">
        <v>1638</v>
      </c>
      <c r="H5371" s="11"/>
      <c r="I5371" s="11"/>
    </row>
    <row r="5372" customFormat="false" ht="28" hidden="false" customHeight="true" outlineLevel="0" collapsed="false">
      <c r="A5372" s="11" t="s">
        <v>249</v>
      </c>
      <c r="B5372" s="11" t="s">
        <v>249</v>
      </c>
      <c r="C5372" s="11" t="s">
        <v>249</v>
      </c>
      <c r="D5372" s="11" t="s">
        <v>249</v>
      </c>
      <c r="E5372" s="11" t="n">
        <v>150</v>
      </c>
      <c r="F5372" s="11" t="n">
        <v>150</v>
      </c>
      <c r="G5372" s="11" t="n">
        <v>150</v>
      </c>
      <c r="H5372" s="11"/>
      <c r="I5372" s="11"/>
    </row>
    <row r="5373" customFormat="false" ht="27" hidden="false" customHeight="true" outlineLevel="0" collapsed="false">
      <c r="A5373" s="1"/>
      <c r="B5373" s="1"/>
      <c r="C5373" s="1"/>
      <c r="D5373" s="1"/>
      <c r="E5373" s="1"/>
      <c r="F5373" s="1"/>
      <c r="G5373" s="1"/>
      <c r="H5373" s="1"/>
      <c r="I5373" s="1"/>
    </row>
    <row r="5374" customFormat="false" ht="31" hidden="false" customHeight="true" outlineLevel="0" collapsed="false">
      <c r="A5374" s="10" t="s">
        <v>250</v>
      </c>
      <c r="B5374" s="10" t="s">
        <v>250</v>
      </c>
      <c r="C5374" s="10" t="s">
        <v>250</v>
      </c>
      <c r="D5374" s="10" t="s">
        <v>250</v>
      </c>
      <c r="E5374" s="10" t="s">
        <v>250</v>
      </c>
      <c r="F5374" s="10" t="s">
        <v>250</v>
      </c>
      <c r="G5374" s="10" t="s">
        <v>250</v>
      </c>
      <c r="H5374" s="10" t="s">
        <v>250</v>
      </c>
      <c r="I5374" s="3" t="str">
        <f aca="false">HYPERLINK("#'Главная'!A94","На главную")</f>
        <v>На главную</v>
      </c>
    </row>
    <row r="5375" customFormat="false" ht="34" hidden="false" customHeight="true" outlineLevel="0" collapsed="false">
      <c r="A5375" s="12" t="s">
        <v>251</v>
      </c>
      <c r="B5375" s="12" t="s">
        <v>251</v>
      </c>
      <c r="C5375" s="12" t="s">
        <v>251</v>
      </c>
      <c r="D5375" s="12" t="s">
        <v>252</v>
      </c>
      <c r="E5375" s="12" t="s">
        <v>252</v>
      </c>
      <c r="F5375" s="12" t="s">
        <v>252</v>
      </c>
      <c r="G5375" s="12" t="s">
        <v>253</v>
      </c>
      <c r="H5375" s="12" t="s">
        <v>254</v>
      </c>
      <c r="I5375" s="12" t="s">
        <v>254</v>
      </c>
    </row>
    <row r="5376" customFormat="false" ht="38" hidden="false" customHeight="true" outlineLevel="0" collapsed="false">
      <c r="A5376" s="1" t="s">
        <v>1681</v>
      </c>
      <c r="B5376" s="1" t="s">
        <v>1681</v>
      </c>
      <c r="C5376" s="1" t="s">
        <v>1681</v>
      </c>
      <c r="D5376" s="1" t="s">
        <v>258</v>
      </c>
      <c r="E5376" s="1" t="s">
        <v>258</v>
      </c>
      <c r="F5376" s="1" t="s">
        <v>258</v>
      </c>
      <c r="G5376" s="1" t="n">
        <v>13</v>
      </c>
      <c r="H5376" s="1" t="s">
        <v>1677</v>
      </c>
      <c r="I5376" s="1" t="s">
        <v>1677</v>
      </c>
    </row>
    <row r="5377" customFormat="false" ht="38" hidden="false" customHeight="true" outlineLevel="0" collapsed="false">
      <c r="A5377" s="1" t="s">
        <v>1681</v>
      </c>
      <c r="B5377" s="1" t="s">
        <v>1681</v>
      </c>
      <c r="C5377" s="1" t="s">
        <v>1681</v>
      </c>
      <c r="D5377" s="1" t="s">
        <v>256</v>
      </c>
      <c r="E5377" s="1" t="s">
        <v>256</v>
      </c>
      <c r="F5377" s="1" t="s">
        <v>256</v>
      </c>
      <c r="G5377" s="1" t="n">
        <v>4.48</v>
      </c>
      <c r="H5377" s="1" t="s">
        <v>1677</v>
      </c>
      <c r="I5377" s="1" t="s">
        <v>1677</v>
      </c>
    </row>
    <row r="5378" customFormat="false" ht="38" hidden="false" customHeight="true" outlineLevel="0" collapsed="false">
      <c r="A5378" s="1" t="s">
        <v>1681</v>
      </c>
      <c r="B5378" s="1" t="s">
        <v>1681</v>
      </c>
      <c r="C5378" s="1" t="s">
        <v>1681</v>
      </c>
      <c r="D5378" s="1" t="s">
        <v>260</v>
      </c>
      <c r="E5378" s="1" t="s">
        <v>260</v>
      </c>
      <c r="F5378" s="1" t="s">
        <v>260</v>
      </c>
      <c r="G5378" s="1" t="n">
        <v>2.9</v>
      </c>
      <c r="H5378" s="1" t="s">
        <v>1677</v>
      </c>
      <c r="I5378" s="1" t="s">
        <v>1677</v>
      </c>
    </row>
    <row r="5379" customFormat="false" ht="27" hidden="false" customHeight="true" outlineLevel="0" collapsed="false">
      <c r="A5379" s="1"/>
      <c r="B5379" s="1"/>
      <c r="C5379" s="1"/>
      <c r="D5379" s="1"/>
      <c r="E5379" s="1"/>
      <c r="F5379" s="1"/>
      <c r="G5379" s="1"/>
      <c r="H5379" s="1"/>
      <c r="I5379" s="1"/>
    </row>
    <row r="5380" customFormat="false" ht="31" hidden="false" customHeight="true" outlineLevel="0" collapsed="false">
      <c r="A5380" s="10" t="s">
        <v>304</v>
      </c>
      <c r="B5380" s="10" t="s">
        <v>304</v>
      </c>
      <c r="C5380" s="10" t="s">
        <v>304</v>
      </c>
      <c r="D5380" s="10" t="s">
        <v>304</v>
      </c>
      <c r="E5380" s="10" t="s">
        <v>304</v>
      </c>
      <c r="F5380" s="10" t="s">
        <v>304</v>
      </c>
      <c r="G5380" s="10" t="s">
        <v>304</v>
      </c>
      <c r="H5380" s="10" t="s">
        <v>304</v>
      </c>
      <c r="I5380" s="1"/>
    </row>
    <row r="5381" customFormat="false" ht="28" hidden="false" customHeight="true" outlineLevel="0" collapsed="false">
      <c r="A5381" s="4" t="s">
        <v>305</v>
      </c>
      <c r="B5381" s="4" t="s">
        <v>305</v>
      </c>
      <c r="C5381" s="4" t="s">
        <v>305</v>
      </c>
      <c r="D5381" s="4" t="s">
        <v>305</v>
      </c>
      <c r="E5381" s="4" t="s">
        <v>305</v>
      </c>
      <c r="F5381" s="4" t="s">
        <v>305</v>
      </c>
      <c r="G5381" s="4" t="s">
        <v>305</v>
      </c>
      <c r="H5381" s="4" t="s">
        <v>305</v>
      </c>
      <c r="I5381" s="4" t="s">
        <v>305</v>
      </c>
    </row>
    <row r="5382" customFormat="false" ht="27" hidden="false" customHeight="true" outlineLevel="0" collapsed="false">
      <c r="A5382" s="1"/>
      <c r="B5382" s="1"/>
      <c r="C5382" s="1"/>
      <c r="D5382" s="1"/>
      <c r="E5382" s="1"/>
      <c r="F5382" s="1"/>
      <c r="G5382" s="1"/>
      <c r="H5382" s="1"/>
      <c r="I5382" s="1"/>
    </row>
    <row r="5383" customFormat="false" ht="27" hidden="false" customHeight="true" outlineLevel="0" collapsed="false">
      <c r="A5383" s="1"/>
      <c r="B5383" s="1"/>
      <c r="C5383" s="1"/>
      <c r="D5383" s="1"/>
      <c r="E5383" s="1"/>
      <c r="F5383" s="1"/>
      <c r="G5383" s="1"/>
      <c r="H5383" s="1"/>
      <c r="I5383" s="1"/>
    </row>
    <row r="5384" customFormat="false" ht="27" hidden="false" customHeight="true" outlineLevel="0" collapsed="false">
      <c r="A5384" s="1"/>
      <c r="B5384" s="1"/>
      <c r="C5384" s="1"/>
      <c r="D5384" s="1"/>
      <c r="E5384" s="1"/>
      <c r="F5384" s="1"/>
      <c r="G5384" s="1"/>
      <c r="H5384" s="1"/>
      <c r="I5384" s="1"/>
    </row>
    <row r="5385" customFormat="false" ht="35" hidden="false" customHeight="true" outlineLevel="0" collapsed="false">
      <c r="A5385" s="2" t="s">
        <v>1682</v>
      </c>
      <c r="B5385" s="2" t="s">
        <v>1682</v>
      </c>
      <c r="C5385" s="2" t="s">
        <v>1682</v>
      </c>
      <c r="D5385" s="2" t="s">
        <v>1682</v>
      </c>
      <c r="E5385" s="2" t="s">
        <v>1682</v>
      </c>
      <c r="F5385" s="2" t="s">
        <v>1682</v>
      </c>
      <c r="G5385" s="2" t="s">
        <v>1682</v>
      </c>
      <c r="H5385" s="2" t="s">
        <v>1682</v>
      </c>
      <c r="I5385" s="3" t="str">
        <f aca="false">HYPERLINK("#'Главная'!A95","На главную")</f>
        <v>На главную</v>
      </c>
    </row>
    <row r="5386" customFormat="false" ht="28" hidden="false" customHeight="true" outlineLevel="0" collapsed="false">
      <c r="A5386" s="4" t="s">
        <v>1677</v>
      </c>
      <c r="B5386" s="4" t="s">
        <v>1677</v>
      </c>
      <c r="C5386" s="4" t="s">
        <v>1677</v>
      </c>
      <c r="D5386" s="4" t="s">
        <v>1677</v>
      </c>
      <c r="E5386" s="4" t="s">
        <v>1677</v>
      </c>
      <c r="F5386" s="4" t="s">
        <v>1677</v>
      </c>
      <c r="G5386" s="4" t="s">
        <v>1677</v>
      </c>
      <c r="H5386" s="4" t="s">
        <v>1677</v>
      </c>
      <c r="I5386" s="4" t="s">
        <v>1677</v>
      </c>
    </row>
    <row r="5387" customFormat="false" ht="27" hidden="false" customHeight="true" outlineLevel="0" collapsed="false">
      <c r="A5387" s="3" t="str">
        <f aca="false">HYPERLINK("#'Главная'!A95","Список моделей")</f>
        <v>Список моделей</v>
      </c>
      <c r="B5387" s="1"/>
      <c r="C5387" s="3" t="str">
        <f aca="false">HYPERLINK("#'Данные моделей'!A5388","Характеристики")</f>
        <v>Характеристики</v>
      </c>
      <c r="D5387" s="1"/>
      <c r="E5387" s="1"/>
      <c r="F5387" s="3" t="str">
        <f aca="false">HYPERLINK("#'Данные моделей'!A5408","Рабочие точки")</f>
        <v>Рабочие точки</v>
      </c>
      <c r="G5387" s="1"/>
      <c r="H5387" s="3" t="str">
        <f aca="false">HYPERLINK("#'Данные моделей'!A5414","Карты")</f>
        <v>Карты</v>
      </c>
      <c r="I5387" s="1"/>
    </row>
    <row r="5388" customFormat="false" ht="31" hidden="false" customHeight="true" outlineLevel="0" collapsed="false">
      <c r="A5388" s="10" t="s">
        <v>9</v>
      </c>
      <c r="B5388" s="10" t="s">
        <v>9</v>
      </c>
      <c r="C5388" s="10" t="s">
        <v>9</v>
      </c>
      <c r="D5388" s="10" t="s">
        <v>9</v>
      </c>
      <c r="E5388" s="10" t="s">
        <v>9</v>
      </c>
      <c r="F5388" s="10" t="s">
        <v>9</v>
      </c>
      <c r="G5388" s="10" t="s">
        <v>9</v>
      </c>
      <c r="H5388" s="10" t="s">
        <v>9</v>
      </c>
      <c r="I5388" s="1"/>
    </row>
    <row r="5389" customFormat="false" ht="28" hidden="false" customHeight="true" outlineLevel="0" collapsed="false">
      <c r="A5389" s="11" t="s">
        <v>207</v>
      </c>
      <c r="B5389" s="11" t="s">
        <v>207</v>
      </c>
      <c r="C5389" s="11" t="s">
        <v>207</v>
      </c>
      <c r="D5389" s="11" t="s">
        <v>207</v>
      </c>
      <c r="E5389" s="11" t="s">
        <v>1678</v>
      </c>
      <c r="F5389" s="11" t="s">
        <v>1678</v>
      </c>
      <c r="G5389" s="11" t="s">
        <v>1678</v>
      </c>
      <c r="H5389" s="11"/>
      <c r="I5389" s="11"/>
    </row>
    <row r="5390" customFormat="false" ht="28" hidden="false" customHeight="true" outlineLevel="0" collapsed="false">
      <c r="A5390" s="11" t="s">
        <v>8</v>
      </c>
      <c r="B5390" s="11" t="s">
        <v>8</v>
      </c>
      <c r="C5390" s="11" t="s">
        <v>8</v>
      </c>
      <c r="D5390" s="11" t="s">
        <v>8</v>
      </c>
      <c r="E5390" s="11" t="s">
        <v>110</v>
      </c>
      <c r="F5390" s="11" t="s">
        <v>110</v>
      </c>
      <c r="G5390" s="11" t="s">
        <v>110</v>
      </c>
      <c r="H5390" s="11"/>
      <c r="I5390" s="11"/>
    </row>
    <row r="5391" customFormat="false" ht="28" hidden="false" customHeight="true" outlineLevel="0" collapsed="false">
      <c r="A5391" s="11" t="s">
        <v>209</v>
      </c>
      <c r="B5391" s="11" t="s">
        <v>209</v>
      </c>
      <c r="C5391" s="11" t="s">
        <v>209</v>
      </c>
      <c r="D5391" s="11" t="s">
        <v>209</v>
      </c>
      <c r="E5391" s="11" t="s">
        <v>1643</v>
      </c>
      <c r="F5391" s="11" t="s">
        <v>1643</v>
      </c>
      <c r="G5391" s="11" t="s">
        <v>1643</v>
      </c>
      <c r="H5391" s="11"/>
      <c r="I5391" s="11"/>
    </row>
    <row r="5392" customFormat="false" ht="28" hidden="false" customHeight="true" outlineLevel="0" collapsed="false">
      <c r="A5392" s="11" t="s">
        <v>211</v>
      </c>
      <c r="B5392" s="11" t="s">
        <v>211</v>
      </c>
      <c r="C5392" s="11" t="s">
        <v>211</v>
      </c>
      <c r="D5392" s="11" t="s">
        <v>211</v>
      </c>
      <c r="E5392" s="11" t="n">
        <v>320</v>
      </c>
      <c r="F5392" s="11" t="n">
        <v>320</v>
      </c>
      <c r="G5392" s="11" t="n">
        <v>320</v>
      </c>
      <c r="H5392" s="11"/>
      <c r="I5392" s="11"/>
    </row>
    <row r="5393" customFormat="false" ht="28" hidden="false" customHeight="true" outlineLevel="0" collapsed="false">
      <c r="A5393" s="11" t="s">
        <v>8</v>
      </c>
      <c r="B5393" s="11" t="s">
        <v>8</v>
      </c>
      <c r="C5393" s="11" t="s">
        <v>8</v>
      </c>
      <c r="D5393" s="11" t="s">
        <v>8</v>
      </c>
      <c r="E5393" s="11" t="s">
        <v>110</v>
      </c>
      <c r="F5393" s="11" t="s">
        <v>110</v>
      </c>
      <c r="G5393" s="11" t="s">
        <v>110</v>
      </c>
      <c r="H5393" s="11"/>
      <c r="I5393" s="11"/>
    </row>
    <row r="5394" customFormat="false" ht="28" hidden="false" customHeight="true" outlineLevel="0" collapsed="false">
      <c r="A5394" s="11" t="s">
        <v>213</v>
      </c>
      <c r="B5394" s="11" t="s">
        <v>213</v>
      </c>
      <c r="C5394" s="11" t="s">
        <v>213</v>
      </c>
      <c r="D5394" s="11" t="s">
        <v>213</v>
      </c>
      <c r="E5394" s="11" t="n">
        <v>26</v>
      </c>
      <c r="F5394" s="11" t="n">
        <v>26</v>
      </c>
      <c r="G5394" s="11" t="n">
        <v>26</v>
      </c>
      <c r="H5394" s="11"/>
      <c r="I5394" s="11"/>
    </row>
    <row r="5395" customFormat="false" ht="28" hidden="false" customHeight="true" outlineLevel="0" collapsed="false">
      <c r="A5395" s="11" t="s">
        <v>214</v>
      </c>
      <c r="B5395" s="11" t="s">
        <v>214</v>
      </c>
      <c r="C5395" s="11" t="s">
        <v>214</v>
      </c>
      <c r="D5395" s="11" t="s">
        <v>214</v>
      </c>
      <c r="E5395" s="11" t="s">
        <v>1679</v>
      </c>
      <c r="F5395" s="11" t="s">
        <v>1679</v>
      </c>
      <c r="G5395" s="11" t="s">
        <v>1679</v>
      </c>
      <c r="H5395" s="11"/>
      <c r="I5395" s="11"/>
    </row>
    <row r="5396" customFormat="false" ht="28" hidden="false" customHeight="true" outlineLevel="0" collapsed="false">
      <c r="A5396" s="11" t="s">
        <v>216</v>
      </c>
      <c r="B5396" s="11" t="s">
        <v>216</v>
      </c>
      <c r="C5396" s="11" t="s">
        <v>216</v>
      </c>
      <c r="D5396" s="11" t="s">
        <v>216</v>
      </c>
      <c r="E5396" s="11" t="n">
        <v>4.5</v>
      </c>
      <c r="F5396" s="11" t="n">
        <v>4.5</v>
      </c>
      <c r="G5396" s="11" t="n">
        <v>4.5</v>
      </c>
      <c r="H5396" s="11"/>
      <c r="I5396" s="11"/>
    </row>
    <row r="5397" customFormat="false" ht="28" hidden="false" customHeight="true" outlineLevel="0" collapsed="false">
      <c r="A5397" s="11" t="s">
        <v>217</v>
      </c>
      <c r="B5397" s="11" t="s">
        <v>217</v>
      </c>
      <c r="C5397" s="11" t="s">
        <v>217</v>
      </c>
      <c r="D5397" s="11" t="s">
        <v>217</v>
      </c>
      <c r="E5397" s="11" t="s">
        <v>1620</v>
      </c>
      <c r="F5397" s="11" t="s">
        <v>1620</v>
      </c>
      <c r="G5397" s="11" t="s">
        <v>1620</v>
      </c>
      <c r="H5397" s="11"/>
      <c r="I5397" s="11"/>
    </row>
    <row r="5398" customFormat="false" ht="28" hidden="false" customHeight="true" outlineLevel="0" collapsed="false">
      <c r="A5398" s="11" t="s">
        <v>219</v>
      </c>
      <c r="B5398" s="11" t="s">
        <v>219</v>
      </c>
      <c r="C5398" s="11" t="s">
        <v>219</v>
      </c>
      <c r="D5398" s="11" t="s">
        <v>219</v>
      </c>
      <c r="E5398" s="11" t="s">
        <v>1680</v>
      </c>
      <c r="F5398" s="11" t="s">
        <v>1680</v>
      </c>
      <c r="G5398" s="11" t="s">
        <v>1680</v>
      </c>
      <c r="H5398" s="11"/>
      <c r="I5398" s="11"/>
    </row>
    <row r="5399" customFormat="false" ht="28" hidden="false" customHeight="true" outlineLevel="0" collapsed="false">
      <c r="A5399" s="11" t="s">
        <v>1530</v>
      </c>
      <c r="B5399" s="11" t="s">
        <v>1530</v>
      </c>
      <c r="C5399" s="11" t="s">
        <v>1530</v>
      </c>
      <c r="D5399" s="11" t="s">
        <v>1530</v>
      </c>
      <c r="E5399" s="11" t="n">
        <v>65</v>
      </c>
      <c r="F5399" s="11" t="n">
        <v>65</v>
      </c>
      <c r="G5399" s="11" t="n">
        <v>65</v>
      </c>
      <c r="H5399" s="11"/>
      <c r="I5399" s="11"/>
    </row>
    <row r="5400" customFormat="false" ht="28" hidden="false" customHeight="true" outlineLevel="0" collapsed="false">
      <c r="A5400" s="11" t="s">
        <v>221</v>
      </c>
      <c r="B5400" s="11" t="s">
        <v>221</v>
      </c>
      <c r="C5400" s="11" t="s">
        <v>221</v>
      </c>
      <c r="D5400" s="11" t="s">
        <v>221</v>
      </c>
      <c r="E5400" s="11" t="s">
        <v>1643</v>
      </c>
      <c r="F5400" s="11" t="s">
        <v>1643</v>
      </c>
      <c r="G5400" s="11" t="s">
        <v>1643</v>
      </c>
      <c r="H5400" s="11"/>
      <c r="I5400" s="11"/>
    </row>
    <row r="5401" customFormat="false" ht="28" hidden="false" customHeight="true" outlineLevel="0" collapsed="false">
      <c r="A5401" s="11" t="s">
        <v>222</v>
      </c>
      <c r="B5401" s="11" t="s">
        <v>222</v>
      </c>
      <c r="C5401" s="11" t="s">
        <v>222</v>
      </c>
      <c r="D5401" s="11" t="s">
        <v>222</v>
      </c>
      <c r="E5401" s="11" t="n">
        <v>320</v>
      </c>
      <c r="F5401" s="11" t="n">
        <v>320</v>
      </c>
      <c r="G5401" s="11" t="n">
        <v>320</v>
      </c>
      <c r="H5401" s="11"/>
      <c r="I5401" s="11"/>
    </row>
    <row r="5402" customFormat="false" ht="28" hidden="false" customHeight="true" outlineLevel="0" collapsed="false">
      <c r="A5402" s="11" t="s">
        <v>245</v>
      </c>
      <c r="B5402" s="11" t="s">
        <v>245</v>
      </c>
      <c r="C5402" s="11" t="s">
        <v>245</v>
      </c>
      <c r="D5402" s="11" t="s">
        <v>245</v>
      </c>
      <c r="E5402" s="11" t="s">
        <v>1583</v>
      </c>
      <c r="F5402" s="11" t="s">
        <v>1583</v>
      </c>
      <c r="G5402" s="11" t="s">
        <v>1583</v>
      </c>
      <c r="H5402" s="11"/>
      <c r="I5402" s="11"/>
    </row>
    <row r="5403" customFormat="false" ht="28" hidden="false" customHeight="true" outlineLevel="0" collapsed="false">
      <c r="A5403" s="11" t="s">
        <v>1532</v>
      </c>
      <c r="B5403" s="11" t="s">
        <v>1532</v>
      </c>
      <c r="C5403" s="11" t="s">
        <v>1532</v>
      </c>
      <c r="D5403" s="11" t="s">
        <v>1532</v>
      </c>
      <c r="E5403" s="11" t="s">
        <v>1533</v>
      </c>
      <c r="F5403" s="11" t="s">
        <v>1533</v>
      </c>
      <c r="G5403" s="11" t="s">
        <v>1533</v>
      </c>
      <c r="H5403" s="11"/>
      <c r="I5403" s="11"/>
    </row>
    <row r="5404" customFormat="false" ht="28" hidden="false" customHeight="true" outlineLevel="0" collapsed="false">
      <c r="A5404" s="11" t="s">
        <v>1534</v>
      </c>
      <c r="B5404" s="11" t="s">
        <v>1534</v>
      </c>
      <c r="C5404" s="11" t="s">
        <v>1534</v>
      </c>
      <c r="D5404" s="11" t="s">
        <v>1534</v>
      </c>
      <c r="E5404" s="11" t="s">
        <v>1535</v>
      </c>
      <c r="F5404" s="11" t="s">
        <v>1535</v>
      </c>
      <c r="G5404" s="11" t="s">
        <v>1535</v>
      </c>
      <c r="H5404" s="11"/>
      <c r="I5404" s="11"/>
    </row>
    <row r="5405" customFormat="false" ht="28" hidden="false" customHeight="true" outlineLevel="0" collapsed="false">
      <c r="A5405" s="11" t="s">
        <v>1407</v>
      </c>
      <c r="B5405" s="11" t="s">
        <v>1407</v>
      </c>
      <c r="C5405" s="11" t="s">
        <v>1407</v>
      </c>
      <c r="D5405" s="11" t="s">
        <v>1407</v>
      </c>
      <c r="E5405" s="11" t="s">
        <v>1644</v>
      </c>
      <c r="F5405" s="11" t="s">
        <v>1644</v>
      </c>
      <c r="G5405" s="11" t="s">
        <v>1644</v>
      </c>
      <c r="H5405" s="11"/>
      <c r="I5405" s="11"/>
    </row>
    <row r="5406" customFormat="false" ht="28" hidden="false" customHeight="true" outlineLevel="0" collapsed="false">
      <c r="A5406" s="11" t="s">
        <v>249</v>
      </c>
      <c r="B5406" s="11" t="s">
        <v>249</v>
      </c>
      <c r="C5406" s="11" t="s">
        <v>249</v>
      </c>
      <c r="D5406" s="11" t="s">
        <v>249</v>
      </c>
      <c r="E5406" s="11" t="n">
        <v>370</v>
      </c>
      <c r="F5406" s="11" t="n">
        <v>370</v>
      </c>
      <c r="G5406" s="11" t="n">
        <v>370</v>
      </c>
      <c r="H5406" s="11"/>
      <c r="I5406" s="11"/>
    </row>
    <row r="5407" customFormat="false" ht="27" hidden="false" customHeight="true" outlineLevel="0" collapsed="false">
      <c r="A5407" s="1"/>
      <c r="B5407" s="1"/>
      <c r="C5407" s="1"/>
      <c r="D5407" s="1"/>
      <c r="E5407" s="1"/>
      <c r="F5407" s="1"/>
      <c r="G5407" s="1"/>
      <c r="H5407" s="1"/>
      <c r="I5407" s="1"/>
    </row>
    <row r="5408" customFormat="false" ht="31" hidden="false" customHeight="true" outlineLevel="0" collapsed="false">
      <c r="A5408" s="10" t="s">
        <v>250</v>
      </c>
      <c r="B5408" s="10" t="s">
        <v>250</v>
      </c>
      <c r="C5408" s="10" t="s">
        <v>250</v>
      </c>
      <c r="D5408" s="10" t="s">
        <v>250</v>
      </c>
      <c r="E5408" s="10" t="s">
        <v>250</v>
      </c>
      <c r="F5408" s="10" t="s">
        <v>250</v>
      </c>
      <c r="G5408" s="10" t="s">
        <v>250</v>
      </c>
      <c r="H5408" s="10" t="s">
        <v>250</v>
      </c>
      <c r="I5408" s="3" t="str">
        <f aca="false">HYPERLINK("#'Главная'!A95","На главную")</f>
        <v>На главную</v>
      </c>
    </row>
    <row r="5409" customFormat="false" ht="34" hidden="false" customHeight="true" outlineLevel="0" collapsed="false">
      <c r="A5409" s="12" t="s">
        <v>251</v>
      </c>
      <c r="B5409" s="12" t="s">
        <v>251</v>
      </c>
      <c r="C5409" s="12" t="s">
        <v>251</v>
      </c>
      <c r="D5409" s="12" t="s">
        <v>252</v>
      </c>
      <c r="E5409" s="12" t="s">
        <v>252</v>
      </c>
      <c r="F5409" s="12" t="s">
        <v>252</v>
      </c>
      <c r="G5409" s="12" t="s">
        <v>253</v>
      </c>
      <c r="H5409" s="12" t="s">
        <v>254</v>
      </c>
      <c r="I5409" s="12" t="s">
        <v>254</v>
      </c>
    </row>
    <row r="5410" customFormat="false" ht="38" hidden="false" customHeight="true" outlineLevel="0" collapsed="false">
      <c r="A5410" s="1" t="s">
        <v>1681</v>
      </c>
      <c r="B5410" s="1" t="s">
        <v>1681</v>
      </c>
      <c r="C5410" s="1" t="s">
        <v>1681</v>
      </c>
      <c r="D5410" s="1" t="s">
        <v>258</v>
      </c>
      <c r="E5410" s="1" t="s">
        <v>258</v>
      </c>
      <c r="F5410" s="1" t="s">
        <v>258</v>
      </c>
      <c r="G5410" s="1" t="n">
        <v>26</v>
      </c>
      <c r="H5410" s="1" t="s">
        <v>1677</v>
      </c>
      <c r="I5410" s="1" t="s">
        <v>1677</v>
      </c>
    </row>
    <row r="5411" customFormat="false" ht="38" hidden="false" customHeight="true" outlineLevel="0" collapsed="false">
      <c r="A5411" s="1" t="s">
        <v>1681</v>
      </c>
      <c r="B5411" s="1" t="s">
        <v>1681</v>
      </c>
      <c r="C5411" s="1" t="s">
        <v>1681</v>
      </c>
      <c r="D5411" s="1" t="s">
        <v>256</v>
      </c>
      <c r="E5411" s="1" t="s">
        <v>256</v>
      </c>
      <c r="F5411" s="1" t="s">
        <v>256</v>
      </c>
      <c r="G5411" s="1" t="n">
        <v>8.67</v>
      </c>
      <c r="H5411" s="1" t="s">
        <v>1677</v>
      </c>
      <c r="I5411" s="1" t="s">
        <v>1677</v>
      </c>
    </row>
    <row r="5412" customFormat="false" ht="38" hidden="false" customHeight="true" outlineLevel="0" collapsed="false">
      <c r="A5412" s="1" t="s">
        <v>1681</v>
      </c>
      <c r="B5412" s="1" t="s">
        <v>1681</v>
      </c>
      <c r="C5412" s="1" t="s">
        <v>1681</v>
      </c>
      <c r="D5412" s="1" t="s">
        <v>260</v>
      </c>
      <c r="E5412" s="1" t="s">
        <v>260</v>
      </c>
      <c r="F5412" s="1" t="s">
        <v>260</v>
      </c>
      <c r="G5412" s="1" t="n">
        <v>3</v>
      </c>
      <c r="H5412" s="1" t="s">
        <v>1677</v>
      </c>
      <c r="I5412" s="1" t="s">
        <v>1677</v>
      </c>
    </row>
    <row r="5413" customFormat="false" ht="27" hidden="false" customHeight="true" outlineLevel="0" collapsed="false">
      <c r="A5413" s="1"/>
      <c r="B5413" s="1"/>
      <c r="C5413" s="1"/>
      <c r="D5413" s="1"/>
      <c r="E5413" s="1"/>
      <c r="F5413" s="1"/>
      <c r="G5413" s="1"/>
      <c r="H5413" s="1"/>
      <c r="I5413" s="1"/>
    </row>
    <row r="5414" customFormat="false" ht="31" hidden="false" customHeight="true" outlineLevel="0" collapsed="false">
      <c r="A5414" s="10" t="s">
        <v>304</v>
      </c>
      <c r="B5414" s="10" t="s">
        <v>304</v>
      </c>
      <c r="C5414" s="10" t="s">
        <v>304</v>
      </c>
      <c r="D5414" s="10" t="s">
        <v>304</v>
      </c>
      <c r="E5414" s="10" t="s">
        <v>304</v>
      </c>
      <c r="F5414" s="10" t="s">
        <v>304</v>
      </c>
      <c r="G5414" s="10" t="s">
        <v>304</v>
      </c>
      <c r="H5414" s="10" t="s">
        <v>304</v>
      </c>
      <c r="I5414" s="1"/>
    </row>
    <row r="5415" customFormat="false" ht="28" hidden="false" customHeight="true" outlineLevel="0" collapsed="false">
      <c r="A5415" s="4" t="s">
        <v>305</v>
      </c>
      <c r="B5415" s="4" t="s">
        <v>305</v>
      </c>
      <c r="C5415" s="4" t="s">
        <v>305</v>
      </c>
      <c r="D5415" s="4" t="s">
        <v>305</v>
      </c>
      <c r="E5415" s="4" t="s">
        <v>305</v>
      </c>
      <c r="F5415" s="4" t="s">
        <v>305</v>
      </c>
      <c r="G5415" s="4" t="s">
        <v>305</v>
      </c>
      <c r="H5415" s="4" t="s">
        <v>305</v>
      </c>
      <c r="I5415" s="4" t="s">
        <v>305</v>
      </c>
    </row>
    <row r="5416" customFormat="false" ht="27" hidden="false" customHeight="true" outlineLevel="0" collapsed="false">
      <c r="A5416" s="1"/>
      <c r="B5416" s="1"/>
      <c r="C5416" s="1"/>
      <c r="D5416" s="1"/>
      <c r="E5416" s="1"/>
      <c r="F5416" s="1"/>
      <c r="G5416" s="1"/>
      <c r="H5416" s="1"/>
      <c r="I5416" s="1"/>
    </row>
    <row r="5417" customFormat="false" ht="27" hidden="false" customHeight="true" outlineLevel="0" collapsed="false">
      <c r="A5417" s="1"/>
      <c r="B5417" s="1"/>
      <c r="C5417" s="1"/>
      <c r="D5417" s="1"/>
      <c r="E5417" s="1"/>
      <c r="F5417" s="1"/>
      <c r="G5417" s="1"/>
      <c r="H5417" s="1"/>
      <c r="I5417" s="1"/>
    </row>
    <row r="5418" customFormat="false" ht="27" hidden="false" customHeight="true" outlineLevel="0" collapsed="false">
      <c r="A5418" s="1"/>
      <c r="B5418" s="1"/>
      <c r="C5418" s="1"/>
      <c r="D5418" s="1"/>
      <c r="E5418" s="1"/>
      <c r="F5418" s="1"/>
      <c r="G5418" s="1"/>
      <c r="H5418" s="1"/>
      <c r="I5418" s="1"/>
    </row>
    <row r="5419" customFormat="false" ht="35" hidden="false" customHeight="true" outlineLevel="0" collapsed="false">
      <c r="A5419" s="2" t="s">
        <v>1683</v>
      </c>
      <c r="B5419" s="2" t="s">
        <v>1683</v>
      </c>
      <c r="C5419" s="2" t="s">
        <v>1683</v>
      </c>
      <c r="D5419" s="2" t="s">
        <v>1683</v>
      </c>
      <c r="E5419" s="2" t="s">
        <v>1683</v>
      </c>
      <c r="F5419" s="2" t="s">
        <v>1683</v>
      </c>
      <c r="G5419" s="2" t="s">
        <v>1683</v>
      </c>
      <c r="H5419" s="2" t="s">
        <v>1683</v>
      </c>
      <c r="I5419" s="3" t="str">
        <f aca="false">HYPERLINK("#'Главная'!A96","На главную")</f>
        <v>На главную</v>
      </c>
    </row>
    <row r="5420" customFormat="false" ht="28" hidden="false" customHeight="true" outlineLevel="0" collapsed="false">
      <c r="A5420" s="4" t="s">
        <v>1677</v>
      </c>
      <c r="B5420" s="4" t="s">
        <v>1677</v>
      </c>
      <c r="C5420" s="4" t="s">
        <v>1677</v>
      </c>
      <c r="D5420" s="4" t="s">
        <v>1677</v>
      </c>
      <c r="E5420" s="4" t="s">
        <v>1677</v>
      </c>
      <c r="F5420" s="4" t="s">
        <v>1677</v>
      </c>
      <c r="G5420" s="4" t="s">
        <v>1677</v>
      </c>
      <c r="H5420" s="4" t="s">
        <v>1677</v>
      </c>
      <c r="I5420" s="4" t="s">
        <v>1677</v>
      </c>
    </row>
    <row r="5421" customFormat="false" ht="27" hidden="false" customHeight="true" outlineLevel="0" collapsed="false">
      <c r="A5421" s="3" t="str">
        <f aca="false">HYPERLINK("#'Главная'!A96","Список моделей")</f>
        <v>Список моделей</v>
      </c>
      <c r="B5421" s="1"/>
      <c r="C5421" s="3" t="str">
        <f aca="false">HYPERLINK("#'Данные моделей'!A5422","Характеристики")</f>
        <v>Характеристики</v>
      </c>
      <c r="D5421" s="1"/>
      <c r="E5421" s="1"/>
      <c r="F5421" s="3" t="str">
        <f aca="false">HYPERLINK("#'Данные моделей'!A5442","Рабочие точки")</f>
        <v>Рабочие точки</v>
      </c>
      <c r="G5421" s="1"/>
      <c r="H5421" s="3" t="str">
        <f aca="false">HYPERLINK("#'Данные моделей'!A5448","Карты")</f>
        <v>Карты</v>
      </c>
      <c r="I5421" s="1"/>
    </row>
    <row r="5422" customFormat="false" ht="31" hidden="false" customHeight="true" outlineLevel="0" collapsed="false">
      <c r="A5422" s="10" t="s">
        <v>9</v>
      </c>
      <c r="B5422" s="10" t="s">
        <v>9</v>
      </c>
      <c r="C5422" s="10" t="s">
        <v>9</v>
      </c>
      <c r="D5422" s="10" t="s">
        <v>9</v>
      </c>
      <c r="E5422" s="10" t="s">
        <v>9</v>
      </c>
      <c r="F5422" s="10" t="s">
        <v>9</v>
      </c>
      <c r="G5422" s="10" t="s">
        <v>9</v>
      </c>
      <c r="H5422" s="10" t="s">
        <v>9</v>
      </c>
      <c r="I5422" s="1"/>
    </row>
    <row r="5423" customFormat="false" ht="28" hidden="false" customHeight="true" outlineLevel="0" collapsed="false">
      <c r="A5423" s="11" t="s">
        <v>207</v>
      </c>
      <c r="B5423" s="11" t="s">
        <v>207</v>
      </c>
      <c r="C5423" s="11" t="s">
        <v>207</v>
      </c>
      <c r="D5423" s="11" t="s">
        <v>207</v>
      </c>
      <c r="E5423" s="11" t="s">
        <v>1678</v>
      </c>
      <c r="F5423" s="11" t="s">
        <v>1678</v>
      </c>
      <c r="G5423" s="11" t="s">
        <v>1678</v>
      </c>
      <c r="H5423" s="11"/>
      <c r="I5423" s="11"/>
    </row>
    <row r="5424" customFormat="false" ht="28" hidden="false" customHeight="true" outlineLevel="0" collapsed="false">
      <c r="A5424" s="11" t="s">
        <v>8</v>
      </c>
      <c r="B5424" s="11" t="s">
        <v>8</v>
      </c>
      <c r="C5424" s="11" t="s">
        <v>8</v>
      </c>
      <c r="D5424" s="11" t="s">
        <v>8</v>
      </c>
      <c r="E5424" s="11" t="s">
        <v>110</v>
      </c>
      <c r="F5424" s="11" t="s">
        <v>110</v>
      </c>
      <c r="G5424" s="11" t="s">
        <v>110</v>
      </c>
      <c r="H5424" s="11"/>
      <c r="I5424" s="11"/>
    </row>
    <row r="5425" customFormat="false" ht="28" hidden="false" customHeight="true" outlineLevel="0" collapsed="false">
      <c r="A5425" s="11" t="s">
        <v>209</v>
      </c>
      <c r="B5425" s="11" t="s">
        <v>209</v>
      </c>
      <c r="C5425" s="11" t="s">
        <v>209</v>
      </c>
      <c r="D5425" s="11" t="s">
        <v>209</v>
      </c>
      <c r="E5425" s="11" t="s">
        <v>1646</v>
      </c>
      <c r="F5425" s="11" t="s">
        <v>1646</v>
      </c>
      <c r="G5425" s="11" t="s">
        <v>1646</v>
      </c>
      <c r="H5425" s="11"/>
      <c r="I5425" s="11"/>
    </row>
    <row r="5426" customFormat="false" ht="28" hidden="false" customHeight="true" outlineLevel="0" collapsed="false">
      <c r="A5426" s="11" t="s">
        <v>211</v>
      </c>
      <c r="B5426" s="11" t="s">
        <v>211</v>
      </c>
      <c r="C5426" s="11" t="s">
        <v>211</v>
      </c>
      <c r="D5426" s="11" t="s">
        <v>211</v>
      </c>
      <c r="E5426" s="11" t="n">
        <v>350</v>
      </c>
      <c r="F5426" s="11" t="n">
        <v>350</v>
      </c>
      <c r="G5426" s="11" t="n">
        <v>350</v>
      </c>
      <c r="H5426" s="11"/>
      <c r="I5426" s="11"/>
    </row>
    <row r="5427" customFormat="false" ht="28" hidden="false" customHeight="true" outlineLevel="0" collapsed="false">
      <c r="A5427" s="11" t="s">
        <v>8</v>
      </c>
      <c r="B5427" s="11" t="s">
        <v>8</v>
      </c>
      <c r="C5427" s="11" t="s">
        <v>8</v>
      </c>
      <c r="D5427" s="11" t="s">
        <v>8</v>
      </c>
      <c r="E5427" s="11" t="s">
        <v>110</v>
      </c>
      <c r="F5427" s="11" t="s">
        <v>110</v>
      </c>
      <c r="G5427" s="11" t="s">
        <v>110</v>
      </c>
      <c r="H5427" s="11"/>
      <c r="I5427" s="11"/>
    </row>
    <row r="5428" customFormat="false" ht="28" hidden="false" customHeight="true" outlineLevel="0" collapsed="false">
      <c r="A5428" s="11" t="s">
        <v>213</v>
      </c>
      <c r="B5428" s="11" t="s">
        <v>213</v>
      </c>
      <c r="C5428" s="11" t="s">
        <v>213</v>
      </c>
      <c r="D5428" s="11" t="s">
        <v>213</v>
      </c>
      <c r="E5428" s="11" t="n">
        <v>35</v>
      </c>
      <c r="F5428" s="11" t="n">
        <v>35</v>
      </c>
      <c r="G5428" s="11" t="n">
        <v>35</v>
      </c>
      <c r="H5428" s="11"/>
      <c r="I5428" s="11"/>
    </row>
    <row r="5429" customFormat="false" ht="28" hidden="false" customHeight="true" outlineLevel="0" collapsed="false">
      <c r="A5429" s="11" t="s">
        <v>214</v>
      </c>
      <c r="B5429" s="11" t="s">
        <v>214</v>
      </c>
      <c r="C5429" s="11" t="s">
        <v>214</v>
      </c>
      <c r="D5429" s="11" t="s">
        <v>214</v>
      </c>
      <c r="E5429" s="11" t="s">
        <v>1679</v>
      </c>
      <c r="F5429" s="11" t="s">
        <v>1679</v>
      </c>
      <c r="G5429" s="11" t="s">
        <v>1679</v>
      </c>
      <c r="H5429" s="11"/>
      <c r="I5429" s="11"/>
    </row>
    <row r="5430" customFormat="false" ht="28" hidden="false" customHeight="true" outlineLevel="0" collapsed="false">
      <c r="A5430" s="11" t="s">
        <v>216</v>
      </c>
      <c r="B5430" s="11" t="s">
        <v>216</v>
      </c>
      <c r="C5430" s="11" t="s">
        <v>216</v>
      </c>
      <c r="D5430" s="11" t="s">
        <v>216</v>
      </c>
      <c r="E5430" s="11" t="n">
        <v>6</v>
      </c>
      <c r="F5430" s="11" t="n">
        <v>6</v>
      </c>
      <c r="G5430" s="11" t="n">
        <v>6</v>
      </c>
      <c r="H5430" s="11"/>
      <c r="I5430" s="11"/>
    </row>
    <row r="5431" customFormat="false" ht="28" hidden="false" customHeight="true" outlineLevel="0" collapsed="false">
      <c r="A5431" s="11" t="s">
        <v>217</v>
      </c>
      <c r="B5431" s="11" t="s">
        <v>217</v>
      </c>
      <c r="C5431" s="11" t="s">
        <v>217</v>
      </c>
      <c r="D5431" s="11" t="s">
        <v>217</v>
      </c>
      <c r="E5431" s="11" t="s">
        <v>1620</v>
      </c>
      <c r="F5431" s="11" t="s">
        <v>1620</v>
      </c>
      <c r="G5431" s="11" t="s">
        <v>1620</v>
      </c>
      <c r="H5431" s="11"/>
      <c r="I5431" s="11"/>
    </row>
    <row r="5432" customFormat="false" ht="28" hidden="false" customHeight="true" outlineLevel="0" collapsed="false">
      <c r="A5432" s="11" t="s">
        <v>219</v>
      </c>
      <c r="B5432" s="11" t="s">
        <v>219</v>
      </c>
      <c r="C5432" s="11" t="s">
        <v>219</v>
      </c>
      <c r="D5432" s="11" t="s">
        <v>219</v>
      </c>
      <c r="E5432" s="11" t="s">
        <v>1680</v>
      </c>
      <c r="F5432" s="11" t="s">
        <v>1680</v>
      </c>
      <c r="G5432" s="11" t="s">
        <v>1680</v>
      </c>
      <c r="H5432" s="11"/>
      <c r="I5432" s="11"/>
    </row>
    <row r="5433" customFormat="false" ht="28" hidden="false" customHeight="true" outlineLevel="0" collapsed="false">
      <c r="A5433" s="11" t="s">
        <v>1530</v>
      </c>
      <c r="B5433" s="11" t="s">
        <v>1530</v>
      </c>
      <c r="C5433" s="11" t="s">
        <v>1530</v>
      </c>
      <c r="D5433" s="11" t="s">
        <v>1530</v>
      </c>
      <c r="E5433" s="11" t="n">
        <v>65</v>
      </c>
      <c r="F5433" s="11" t="n">
        <v>65</v>
      </c>
      <c r="G5433" s="11" t="n">
        <v>65</v>
      </c>
      <c r="H5433" s="11"/>
      <c r="I5433" s="11"/>
    </row>
    <row r="5434" customFormat="false" ht="28" hidden="false" customHeight="true" outlineLevel="0" collapsed="false">
      <c r="A5434" s="11" t="s">
        <v>221</v>
      </c>
      <c r="B5434" s="11" t="s">
        <v>221</v>
      </c>
      <c r="C5434" s="11" t="s">
        <v>221</v>
      </c>
      <c r="D5434" s="11" t="s">
        <v>221</v>
      </c>
      <c r="E5434" s="11" t="s">
        <v>1646</v>
      </c>
      <c r="F5434" s="11" t="s">
        <v>1646</v>
      </c>
      <c r="G5434" s="11" t="s">
        <v>1646</v>
      </c>
      <c r="H5434" s="11"/>
      <c r="I5434" s="11"/>
    </row>
    <row r="5435" customFormat="false" ht="28" hidden="false" customHeight="true" outlineLevel="0" collapsed="false">
      <c r="A5435" s="11" t="s">
        <v>222</v>
      </c>
      <c r="B5435" s="11" t="s">
        <v>222</v>
      </c>
      <c r="C5435" s="11" t="s">
        <v>222</v>
      </c>
      <c r="D5435" s="11" t="s">
        <v>222</v>
      </c>
      <c r="E5435" s="11" t="n">
        <v>350</v>
      </c>
      <c r="F5435" s="11" t="n">
        <v>350</v>
      </c>
      <c r="G5435" s="11" t="n">
        <v>350</v>
      </c>
      <c r="H5435" s="11"/>
      <c r="I5435" s="11"/>
    </row>
    <row r="5436" customFormat="false" ht="28" hidden="false" customHeight="true" outlineLevel="0" collapsed="false">
      <c r="A5436" s="11" t="s">
        <v>245</v>
      </c>
      <c r="B5436" s="11" t="s">
        <v>245</v>
      </c>
      <c r="C5436" s="11" t="s">
        <v>245</v>
      </c>
      <c r="D5436" s="11" t="s">
        <v>245</v>
      </c>
      <c r="E5436" s="11" t="s">
        <v>1583</v>
      </c>
      <c r="F5436" s="11" t="s">
        <v>1583</v>
      </c>
      <c r="G5436" s="11" t="s">
        <v>1583</v>
      </c>
      <c r="H5436" s="11"/>
      <c r="I5436" s="11"/>
    </row>
    <row r="5437" customFormat="false" ht="28" hidden="false" customHeight="true" outlineLevel="0" collapsed="false">
      <c r="A5437" s="11" t="s">
        <v>1532</v>
      </c>
      <c r="B5437" s="11" t="s">
        <v>1532</v>
      </c>
      <c r="C5437" s="11" t="s">
        <v>1532</v>
      </c>
      <c r="D5437" s="11" t="s">
        <v>1532</v>
      </c>
      <c r="E5437" s="11" t="s">
        <v>1533</v>
      </c>
      <c r="F5437" s="11" t="s">
        <v>1533</v>
      </c>
      <c r="G5437" s="11" t="s">
        <v>1533</v>
      </c>
      <c r="H5437" s="11"/>
      <c r="I5437" s="11"/>
    </row>
    <row r="5438" customFormat="false" ht="28" hidden="false" customHeight="true" outlineLevel="0" collapsed="false">
      <c r="A5438" s="11" t="s">
        <v>1534</v>
      </c>
      <c r="B5438" s="11" t="s">
        <v>1534</v>
      </c>
      <c r="C5438" s="11" t="s">
        <v>1534</v>
      </c>
      <c r="D5438" s="11" t="s">
        <v>1534</v>
      </c>
      <c r="E5438" s="11" t="s">
        <v>1535</v>
      </c>
      <c r="F5438" s="11" t="s">
        <v>1535</v>
      </c>
      <c r="G5438" s="11" t="s">
        <v>1535</v>
      </c>
      <c r="H5438" s="11"/>
      <c r="I5438" s="11"/>
    </row>
    <row r="5439" customFormat="false" ht="28" hidden="false" customHeight="true" outlineLevel="0" collapsed="false">
      <c r="A5439" s="11" t="s">
        <v>1407</v>
      </c>
      <c r="B5439" s="11" t="s">
        <v>1407</v>
      </c>
      <c r="C5439" s="11" t="s">
        <v>1407</v>
      </c>
      <c r="D5439" s="11" t="s">
        <v>1407</v>
      </c>
      <c r="E5439" s="11" t="s">
        <v>1647</v>
      </c>
      <c r="F5439" s="11" t="s">
        <v>1647</v>
      </c>
      <c r="G5439" s="11" t="s">
        <v>1647</v>
      </c>
      <c r="H5439" s="11"/>
      <c r="I5439" s="11"/>
    </row>
    <row r="5440" customFormat="false" ht="28" hidden="false" customHeight="true" outlineLevel="0" collapsed="false">
      <c r="A5440" s="11" t="s">
        <v>249</v>
      </c>
      <c r="B5440" s="11" t="s">
        <v>249</v>
      </c>
      <c r="C5440" s="11" t="s">
        <v>249</v>
      </c>
      <c r="D5440" s="11" t="s">
        <v>249</v>
      </c>
      <c r="E5440" s="11" t="n">
        <v>400</v>
      </c>
      <c r="F5440" s="11" t="n">
        <v>400</v>
      </c>
      <c r="G5440" s="11" t="n">
        <v>400</v>
      </c>
      <c r="H5440" s="11"/>
      <c r="I5440" s="11"/>
    </row>
    <row r="5441" customFormat="false" ht="27" hidden="false" customHeight="true" outlineLevel="0" collapsed="false">
      <c r="A5441" s="1"/>
      <c r="B5441" s="1"/>
      <c r="C5441" s="1"/>
      <c r="D5441" s="1"/>
      <c r="E5441" s="1"/>
      <c r="F5441" s="1"/>
      <c r="G5441" s="1"/>
      <c r="H5441" s="1"/>
      <c r="I5441" s="1"/>
    </row>
    <row r="5442" customFormat="false" ht="31" hidden="false" customHeight="true" outlineLevel="0" collapsed="false">
      <c r="A5442" s="10" t="s">
        <v>250</v>
      </c>
      <c r="B5442" s="10" t="s">
        <v>250</v>
      </c>
      <c r="C5442" s="10" t="s">
        <v>250</v>
      </c>
      <c r="D5442" s="10" t="s">
        <v>250</v>
      </c>
      <c r="E5442" s="10" t="s">
        <v>250</v>
      </c>
      <c r="F5442" s="10" t="s">
        <v>250</v>
      </c>
      <c r="G5442" s="10" t="s">
        <v>250</v>
      </c>
      <c r="H5442" s="10" t="s">
        <v>250</v>
      </c>
      <c r="I5442" s="3" t="str">
        <f aca="false">HYPERLINK("#'Главная'!A96","На главную")</f>
        <v>На главную</v>
      </c>
    </row>
    <row r="5443" customFormat="false" ht="34" hidden="false" customHeight="true" outlineLevel="0" collapsed="false">
      <c r="A5443" s="12" t="s">
        <v>251</v>
      </c>
      <c r="B5443" s="12" t="s">
        <v>251</v>
      </c>
      <c r="C5443" s="12" t="s">
        <v>251</v>
      </c>
      <c r="D5443" s="12" t="s">
        <v>252</v>
      </c>
      <c r="E5443" s="12" t="s">
        <v>252</v>
      </c>
      <c r="F5443" s="12" t="s">
        <v>252</v>
      </c>
      <c r="G5443" s="12" t="s">
        <v>253</v>
      </c>
      <c r="H5443" s="12" t="s">
        <v>254</v>
      </c>
      <c r="I5443" s="12" t="s">
        <v>254</v>
      </c>
    </row>
    <row r="5444" customFormat="false" ht="38" hidden="false" customHeight="true" outlineLevel="0" collapsed="false">
      <c r="A5444" s="1" t="s">
        <v>1681</v>
      </c>
      <c r="B5444" s="1" t="s">
        <v>1681</v>
      </c>
      <c r="C5444" s="1" t="s">
        <v>1681</v>
      </c>
      <c r="D5444" s="1" t="s">
        <v>258</v>
      </c>
      <c r="E5444" s="1" t="s">
        <v>258</v>
      </c>
      <c r="F5444" s="1" t="s">
        <v>258</v>
      </c>
      <c r="G5444" s="1" t="n">
        <v>35</v>
      </c>
      <c r="H5444" s="1" t="s">
        <v>1677</v>
      </c>
      <c r="I5444" s="1" t="s">
        <v>1677</v>
      </c>
    </row>
    <row r="5445" customFormat="false" ht="38" hidden="false" customHeight="true" outlineLevel="0" collapsed="false">
      <c r="A5445" s="1" t="s">
        <v>1681</v>
      </c>
      <c r="B5445" s="1" t="s">
        <v>1681</v>
      </c>
      <c r="C5445" s="1" t="s">
        <v>1681</v>
      </c>
      <c r="D5445" s="1" t="s">
        <v>256</v>
      </c>
      <c r="E5445" s="1" t="s">
        <v>256</v>
      </c>
      <c r="F5445" s="1" t="s">
        <v>256</v>
      </c>
      <c r="G5445" s="1" t="n">
        <v>11.3</v>
      </c>
      <c r="H5445" s="1" t="s">
        <v>1677</v>
      </c>
      <c r="I5445" s="1" t="s">
        <v>1677</v>
      </c>
    </row>
    <row r="5446" customFormat="false" ht="38" hidden="false" customHeight="true" outlineLevel="0" collapsed="false">
      <c r="A5446" s="1" t="s">
        <v>1681</v>
      </c>
      <c r="B5446" s="1" t="s">
        <v>1681</v>
      </c>
      <c r="C5446" s="1" t="s">
        <v>1681</v>
      </c>
      <c r="D5446" s="1" t="s">
        <v>260</v>
      </c>
      <c r="E5446" s="1" t="s">
        <v>260</v>
      </c>
      <c r="F5446" s="1" t="s">
        <v>260</v>
      </c>
      <c r="G5446" s="1" t="n">
        <v>3.1</v>
      </c>
      <c r="H5446" s="1" t="s">
        <v>1677</v>
      </c>
      <c r="I5446" s="1" t="s">
        <v>1677</v>
      </c>
    </row>
    <row r="5447" customFormat="false" ht="27" hidden="false" customHeight="true" outlineLevel="0" collapsed="false">
      <c r="A5447" s="1"/>
      <c r="B5447" s="1"/>
      <c r="C5447" s="1"/>
      <c r="D5447" s="1"/>
      <c r="E5447" s="1"/>
      <c r="F5447" s="1"/>
      <c r="G5447" s="1"/>
      <c r="H5447" s="1"/>
      <c r="I5447" s="1"/>
    </row>
    <row r="5448" customFormat="false" ht="31" hidden="false" customHeight="true" outlineLevel="0" collapsed="false">
      <c r="A5448" s="10" t="s">
        <v>304</v>
      </c>
      <c r="B5448" s="10" t="s">
        <v>304</v>
      </c>
      <c r="C5448" s="10" t="s">
        <v>304</v>
      </c>
      <c r="D5448" s="10" t="s">
        <v>304</v>
      </c>
      <c r="E5448" s="10" t="s">
        <v>304</v>
      </c>
      <c r="F5448" s="10" t="s">
        <v>304</v>
      </c>
      <c r="G5448" s="10" t="s">
        <v>304</v>
      </c>
      <c r="H5448" s="10" t="s">
        <v>304</v>
      </c>
      <c r="I5448" s="1"/>
    </row>
    <row r="5449" customFormat="false" ht="28" hidden="false" customHeight="true" outlineLevel="0" collapsed="false">
      <c r="A5449" s="4" t="s">
        <v>305</v>
      </c>
      <c r="B5449" s="4" t="s">
        <v>305</v>
      </c>
      <c r="C5449" s="4" t="s">
        <v>305</v>
      </c>
      <c r="D5449" s="4" t="s">
        <v>305</v>
      </c>
      <c r="E5449" s="4" t="s">
        <v>305</v>
      </c>
      <c r="F5449" s="4" t="s">
        <v>305</v>
      </c>
      <c r="G5449" s="4" t="s">
        <v>305</v>
      </c>
      <c r="H5449" s="4" t="s">
        <v>305</v>
      </c>
      <c r="I5449" s="4" t="s">
        <v>305</v>
      </c>
    </row>
    <row r="5450" customFormat="false" ht="27" hidden="false" customHeight="true" outlineLevel="0" collapsed="false">
      <c r="A5450" s="1"/>
      <c r="B5450" s="1"/>
      <c r="C5450" s="1"/>
      <c r="D5450" s="1"/>
      <c r="E5450" s="1"/>
      <c r="F5450" s="1"/>
      <c r="G5450" s="1"/>
      <c r="H5450" s="1"/>
      <c r="I5450" s="1"/>
    </row>
    <row r="5451" customFormat="false" ht="27" hidden="false" customHeight="true" outlineLevel="0" collapsed="false">
      <c r="A5451" s="1"/>
      <c r="B5451" s="1"/>
      <c r="C5451" s="1"/>
      <c r="D5451" s="1"/>
      <c r="E5451" s="1"/>
      <c r="F5451" s="1"/>
      <c r="G5451" s="1"/>
      <c r="H5451" s="1"/>
      <c r="I5451" s="1"/>
    </row>
    <row r="5452" customFormat="false" ht="27" hidden="false" customHeight="true" outlineLevel="0" collapsed="false">
      <c r="A5452" s="1"/>
      <c r="B5452" s="1"/>
      <c r="C5452" s="1"/>
      <c r="D5452" s="1"/>
      <c r="E5452" s="1"/>
      <c r="F5452" s="1"/>
      <c r="G5452" s="1"/>
      <c r="H5452" s="1"/>
      <c r="I5452" s="1"/>
    </row>
    <row r="5453" customFormat="false" ht="35" hidden="false" customHeight="true" outlineLevel="0" collapsed="false">
      <c r="A5453" s="2" t="s">
        <v>1684</v>
      </c>
      <c r="B5453" s="2" t="s">
        <v>1684</v>
      </c>
      <c r="C5453" s="2" t="s">
        <v>1684</v>
      </c>
      <c r="D5453" s="2" t="s">
        <v>1684</v>
      </c>
      <c r="E5453" s="2" t="s">
        <v>1684</v>
      </c>
      <c r="F5453" s="2" t="s">
        <v>1684</v>
      </c>
      <c r="G5453" s="2" t="s">
        <v>1684</v>
      </c>
      <c r="H5453" s="2" t="s">
        <v>1684</v>
      </c>
      <c r="I5453" s="3" t="str">
        <f aca="false">HYPERLINK("#'Главная'!A97","На главную")</f>
        <v>На главную</v>
      </c>
    </row>
    <row r="5454" customFormat="false" ht="28" hidden="false" customHeight="true" outlineLevel="0" collapsed="false">
      <c r="A5454" s="4" t="s">
        <v>1677</v>
      </c>
      <c r="B5454" s="4" t="s">
        <v>1677</v>
      </c>
      <c r="C5454" s="4" t="s">
        <v>1677</v>
      </c>
      <c r="D5454" s="4" t="s">
        <v>1677</v>
      </c>
      <c r="E5454" s="4" t="s">
        <v>1677</v>
      </c>
      <c r="F5454" s="4" t="s">
        <v>1677</v>
      </c>
      <c r="G5454" s="4" t="s">
        <v>1677</v>
      </c>
      <c r="H5454" s="4" t="s">
        <v>1677</v>
      </c>
      <c r="I5454" s="4" t="s">
        <v>1677</v>
      </c>
    </row>
    <row r="5455" customFormat="false" ht="27" hidden="false" customHeight="true" outlineLevel="0" collapsed="false">
      <c r="A5455" s="3" t="str">
        <f aca="false">HYPERLINK("#'Главная'!A97","Список моделей")</f>
        <v>Список моделей</v>
      </c>
      <c r="B5455" s="1"/>
      <c r="C5455" s="3" t="str">
        <f aca="false">HYPERLINK("#'Данные моделей'!A5456","Характеристики")</f>
        <v>Характеристики</v>
      </c>
      <c r="D5455" s="1"/>
      <c r="E5455" s="1"/>
      <c r="F5455" s="3" t="str">
        <f aca="false">HYPERLINK("#'Данные моделей'!A5476","Рабочие точки")</f>
        <v>Рабочие точки</v>
      </c>
      <c r="G5455" s="1"/>
      <c r="H5455" s="3" t="str">
        <f aca="false">HYPERLINK("#'Данные моделей'!A5482","Карты")</f>
        <v>Карты</v>
      </c>
      <c r="I5455" s="1"/>
    </row>
    <row r="5456" customFormat="false" ht="31" hidden="false" customHeight="true" outlineLevel="0" collapsed="false">
      <c r="A5456" s="10" t="s">
        <v>9</v>
      </c>
      <c r="B5456" s="10" t="s">
        <v>9</v>
      </c>
      <c r="C5456" s="10" t="s">
        <v>9</v>
      </c>
      <c r="D5456" s="10" t="s">
        <v>9</v>
      </c>
      <c r="E5456" s="10" t="s">
        <v>9</v>
      </c>
      <c r="F5456" s="10" t="s">
        <v>9</v>
      </c>
      <c r="G5456" s="10" t="s">
        <v>9</v>
      </c>
      <c r="H5456" s="10" t="s">
        <v>9</v>
      </c>
      <c r="I5456" s="1"/>
    </row>
    <row r="5457" customFormat="false" ht="28" hidden="false" customHeight="true" outlineLevel="0" collapsed="false">
      <c r="A5457" s="11" t="s">
        <v>207</v>
      </c>
      <c r="B5457" s="11" t="s">
        <v>207</v>
      </c>
      <c r="C5457" s="11" t="s">
        <v>207</v>
      </c>
      <c r="D5457" s="11" t="s">
        <v>207</v>
      </c>
      <c r="E5457" s="11" t="s">
        <v>1678</v>
      </c>
      <c r="F5457" s="11" t="s">
        <v>1678</v>
      </c>
      <c r="G5457" s="11" t="s">
        <v>1678</v>
      </c>
      <c r="H5457" s="11"/>
      <c r="I5457" s="11"/>
    </row>
    <row r="5458" customFormat="false" ht="28" hidden="false" customHeight="true" outlineLevel="0" collapsed="false">
      <c r="A5458" s="11" t="s">
        <v>8</v>
      </c>
      <c r="B5458" s="11" t="s">
        <v>8</v>
      </c>
      <c r="C5458" s="11" t="s">
        <v>8</v>
      </c>
      <c r="D5458" s="11" t="s">
        <v>8</v>
      </c>
      <c r="E5458" s="11" t="s">
        <v>110</v>
      </c>
      <c r="F5458" s="11" t="s">
        <v>110</v>
      </c>
      <c r="G5458" s="11" t="s">
        <v>110</v>
      </c>
      <c r="H5458" s="11"/>
      <c r="I5458" s="11"/>
    </row>
    <row r="5459" customFormat="false" ht="28" hidden="false" customHeight="true" outlineLevel="0" collapsed="false">
      <c r="A5459" s="11" t="s">
        <v>209</v>
      </c>
      <c r="B5459" s="11" t="s">
        <v>209</v>
      </c>
      <c r="C5459" s="11" t="s">
        <v>209</v>
      </c>
      <c r="D5459" s="11" t="s">
        <v>209</v>
      </c>
      <c r="E5459" s="11" t="s">
        <v>1653</v>
      </c>
      <c r="F5459" s="11" t="s">
        <v>1653</v>
      </c>
      <c r="G5459" s="11" t="s">
        <v>1653</v>
      </c>
      <c r="H5459" s="11"/>
      <c r="I5459" s="11"/>
    </row>
    <row r="5460" customFormat="false" ht="28" hidden="false" customHeight="true" outlineLevel="0" collapsed="false">
      <c r="A5460" s="11" t="s">
        <v>211</v>
      </c>
      <c r="B5460" s="11" t="s">
        <v>211</v>
      </c>
      <c r="C5460" s="11" t="s">
        <v>211</v>
      </c>
      <c r="D5460" s="11" t="s">
        <v>211</v>
      </c>
      <c r="E5460" s="11" t="n">
        <v>650</v>
      </c>
      <c r="F5460" s="11" t="n">
        <v>650</v>
      </c>
      <c r="G5460" s="11" t="n">
        <v>650</v>
      </c>
      <c r="H5460" s="11"/>
      <c r="I5460" s="11"/>
    </row>
    <row r="5461" customFormat="false" ht="28" hidden="false" customHeight="true" outlineLevel="0" collapsed="false">
      <c r="A5461" s="11" t="s">
        <v>8</v>
      </c>
      <c r="B5461" s="11" t="s">
        <v>8</v>
      </c>
      <c r="C5461" s="11" t="s">
        <v>8</v>
      </c>
      <c r="D5461" s="11" t="s">
        <v>8</v>
      </c>
      <c r="E5461" s="11" t="s">
        <v>110</v>
      </c>
      <c r="F5461" s="11" t="s">
        <v>110</v>
      </c>
      <c r="G5461" s="11" t="s">
        <v>110</v>
      </c>
      <c r="H5461" s="11"/>
      <c r="I5461" s="11"/>
    </row>
    <row r="5462" customFormat="false" ht="28" hidden="false" customHeight="true" outlineLevel="0" collapsed="false">
      <c r="A5462" s="11" t="s">
        <v>213</v>
      </c>
      <c r="B5462" s="11" t="s">
        <v>213</v>
      </c>
      <c r="C5462" s="11" t="s">
        <v>213</v>
      </c>
      <c r="D5462" s="11" t="s">
        <v>213</v>
      </c>
      <c r="E5462" s="11" t="n">
        <v>48</v>
      </c>
      <c r="F5462" s="11" t="n">
        <v>48</v>
      </c>
      <c r="G5462" s="11" t="n">
        <v>48</v>
      </c>
      <c r="H5462" s="11"/>
      <c r="I5462" s="11"/>
    </row>
    <row r="5463" customFormat="false" ht="28" hidden="false" customHeight="true" outlineLevel="0" collapsed="false">
      <c r="A5463" s="11" t="s">
        <v>214</v>
      </c>
      <c r="B5463" s="11" t="s">
        <v>214</v>
      </c>
      <c r="C5463" s="11" t="s">
        <v>214</v>
      </c>
      <c r="D5463" s="11" t="s">
        <v>214</v>
      </c>
      <c r="E5463" s="11" t="s">
        <v>1679</v>
      </c>
      <c r="F5463" s="11" t="s">
        <v>1679</v>
      </c>
      <c r="G5463" s="11" t="s">
        <v>1679</v>
      </c>
      <c r="H5463" s="11"/>
      <c r="I5463" s="11"/>
    </row>
    <row r="5464" customFormat="false" ht="28" hidden="false" customHeight="true" outlineLevel="0" collapsed="false">
      <c r="A5464" s="11" t="s">
        <v>216</v>
      </c>
      <c r="B5464" s="11" t="s">
        <v>216</v>
      </c>
      <c r="C5464" s="11" t="s">
        <v>216</v>
      </c>
      <c r="D5464" s="11" t="s">
        <v>216</v>
      </c>
      <c r="E5464" s="11" t="n">
        <v>8.9</v>
      </c>
      <c r="F5464" s="11" t="n">
        <v>8.9</v>
      </c>
      <c r="G5464" s="11" t="n">
        <v>8.9</v>
      </c>
      <c r="H5464" s="11"/>
      <c r="I5464" s="11"/>
    </row>
    <row r="5465" customFormat="false" ht="28" hidden="false" customHeight="true" outlineLevel="0" collapsed="false">
      <c r="A5465" s="11" t="s">
        <v>217</v>
      </c>
      <c r="B5465" s="11" t="s">
        <v>217</v>
      </c>
      <c r="C5465" s="11" t="s">
        <v>217</v>
      </c>
      <c r="D5465" s="11" t="s">
        <v>217</v>
      </c>
      <c r="E5465" s="11" t="s">
        <v>1620</v>
      </c>
      <c r="F5465" s="11" t="s">
        <v>1620</v>
      </c>
      <c r="G5465" s="11" t="s">
        <v>1620</v>
      </c>
      <c r="H5465" s="11"/>
      <c r="I5465" s="11"/>
    </row>
    <row r="5466" customFormat="false" ht="28" hidden="false" customHeight="true" outlineLevel="0" collapsed="false">
      <c r="A5466" s="11" t="s">
        <v>219</v>
      </c>
      <c r="B5466" s="11" t="s">
        <v>219</v>
      </c>
      <c r="C5466" s="11" t="s">
        <v>219</v>
      </c>
      <c r="D5466" s="11" t="s">
        <v>219</v>
      </c>
      <c r="E5466" s="11" t="s">
        <v>1680</v>
      </c>
      <c r="F5466" s="11" t="s">
        <v>1680</v>
      </c>
      <c r="G5466" s="11" t="s">
        <v>1680</v>
      </c>
      <c r="H5466" s="11"/>
      <c r="I5466" s="11"/>
    </row>
    <row r="5467" customFormat="false" ht="28" hidden="false" customHeight="true" outlineLevel="0" collapsed="false">
      <c r="A5467" s="11" t="s">
        <v>1530</v>
      </c>
      <c r="B5467" s="11" t="s">
        <v>1530</v>
      </c>
      <c r="C5467" s="11" t="s">
        <v>1530</v>
      </c>
      <c r="D5467" s="11" t="s">
        <v>1530</v>
      </c>
      <c r="E5467" s="11" t="n">
        <v>69</v>
      </c>
      <c r="F5467" s="11" t="n">
        <v>69</v>
      </c>
      <c r="G5467" s="11" t="n">
        <v>69</v>
      </c>
      <c r="H5467" s="11"/>
      <c r="I5467" s="11"/>
    </row>
    <row r="5468" customFormat="false" ht="28" hidden="false" customHeight="true" outlineLevel="0" collapsed="false">
      <c r="A5468" s="11" t="s">
        <v>221</v>
      </c>
      <c r="B5468" s="11" t="s">
        <v>221</v>
      </c>
      <c r="C5468" s="11" t="s">
        <v>221</v>
      </c>
      <c r="D5468" s="11" t="s">
        <v>221</v>
      </c>
      <c r="E5468" s="11" t="s">
        <v>1653</v>
      </c>
      <c r="F5468" s="11" t="s">
        <v>1653</v>
      </c>
      <c r="G5468" s="11" t="s">
        <v>1653</v>
      </c>
      <c r="H5468" s="11"/>
      <c r="I5468" s="11"/>
    </row>
    <row r="5469" customFormat="false" ht="28" hidden="false" customHeight="true" outlineLevel="0" collapsed="false">
      <c r="A5469" s="11" t="s">
        <v>222</v>
      </c>
      <c r="B5469" s="11" t="s">
        <v>222</v>
      </c>
      <c r="C5469" s="11" t="s">
        <v>222</v>
      </c>
      <c r="D5469" s="11" t="s">
        <v>222</v>
      </c>
      <c r="E5469" s="11" t="n">
        <v>650</v>
      </c>
      <c r="F5469" s="11" t="n">
        <v>650</v>
      </c>
      <c r="G5469" s="11" t="n">
        <v>650</v>
      </c>
      <c r="H5469" s="11"/>
      <c r="I5469" s="11"/>
    </row>
    <row r="5470" customFormat="false" ht="28" hidden="false" customHeight="true" outlineLevel="0" collapsed="false">
      <c r="A5470" s="11" t="s">
        <v>245</v>
      </c>
      <c r="B5470" s="11" t="s">
        <v>245</v>
      </c>
      <c r="C5470" s="11" t="s">
        <v>245</v>
      </c>
      <c r="D5470" s="11" t="s">
        <v>245</v>
      </c>
      <c r="E5470" s="11" t="s">
        <v>1650</v>
      </c>
      <c r="F5470" s="11" t="s">
        <v>1650</v>
      </c>
      <c r="G5470" s="11" t="s">
        <v>1650</v>
      </c>
      <c r="H5470" s="11"/>
      <c r="I5470" s="11"/>
    </row>
    <row r="5471" customFormat="false" ht="28" hidden="false" customHeight="true" outlineLevel="0" collapsed="false">
      <c r="A5471" s="11" t="s">
        <v>1532</v>
      </c>
      <c r="B5471" s="11" t="s">
        <v>1532</v>
      </c>
      <c r="C5471" s="11" t="s">
        <v>1532</v>
      </c>
      <c r="D5471" s="11" t="s">
        <v>1532</v>
      </c>
      <c r="E5471" s="11" t="s">
        <v>1533</v>
      </c>
      <c r="F5471" s="11" t="s">
        <v>1533</v>
      </c>
      <c r="G5471" s="11" t="s">
        <v>1533</v>
      </c>
      <c r="H5471" s="11"/>
      <c r="I5471" s="11"/>
    </row>
    <row r="5472" customFormat="false" ht="28" hidden="false" customHeight="true" outlineLevel="0" collapsed="false">
      <c r="A5472" s="11" t="s">
        <v>1534</v>
      </c>
      <c r="B5472" s="11" t="s">
        <v>1534</v>
      </c>
      <c r="C5472" s="11" t="s">
        <v>1534</v>
      </c>
      <c r="D5472" s="11" t="s">
        <v>1534</v>
      </c>
      <c r="E5472" s="11" t="s">
        <v>1535</v>
      </c>
      <c r="F5472" s="11" t="s">
        <v>1535</v>
      </c>
      <c r="G5472" s="11" t="s">
        <v>1535</v>
      </c>
      <c r="H5472" s="11"/>
      <c r="I5472" s="11"/>
    </row>
    <row r="5473" customFormat="false" ht="28" hidden="false" customHeight="true" outlineLevel="0" collapsed="false">
      <c r="A5473" s="11" t="s">
        <v>1407</v>
      </c>
      <c r="B5473" s="11" t="s">
        <v>1407</v>
      </c>
      <c r="C5473" s="11" t="s">
        <v>1407</v>
      </c>
      <c r="D5473" s="11" t="s">
        <v>1407</v>
      </c>
      <c r="E5473" s="11" t="s">
        <v>1685</v>
      </c>
      <c r="F5473" s="11" t="s">
        <v>1685</v>
      </c>
      <c r="G5473" s="11" t="s">
        <v>1685</v>
      </c>
      <c r="H5473" s="11"/>
      <c r="I5473" s="11"/>
    </row>
    <row r="5474" customFormat="false" ht="28" hidden="false" customHeight="true" outlineLevel="0" collapsed="false">
      <c r="A5474" s="11" t="s">
        <v>249</v>
      </c>
      <c r="B5474" s="11" t="s">
        <v>249</v>
      </c>
      <c r="C5474" s="11" t="s">
        <v>249</v>
      </c>
      <c r="D5474" s="11" t="s">
        <v>249</v>
      </c>
      <c r="E5474" s="11" t="n">
        <v>750</v>
      </c>
      <c r="F5474" s="11" t="n">
        <v>750</v>
      </c>
      <c r="G5474" s="11" t="n">
        <v>750</v>
      </c>
      <c r="H5474" s="11"/>
      <c r="I5474" s="11"/>
    </row>
    <row r="5475" customFormat="false" ht="27" hidden="false" customHeight="true" outlineLevel="0" collapsed="false">
      <c r="A5475" s="1"/>
      <c r="B5475" s="1"/>
      <c r="C5475" s="1"/>
      <c r="D5475" s="1"/>
      <c r="E5475" s="1"/>
      <c r="F5475" s="1"/>
      <c r="G5475" s="1"/>
      <c r="H5475" s="1"/>
      <c r="I5475" s="1"/>
    </row>
    <row r="5476" customFormat="false" ht="31" hidden="false" customHeight="true" outlineLevel="0" collapsed="false">
      <c r="A5476" s="10" t="s">
        <v>250</v>
      </c>
      <c r="B5476" s="10" t="s">
        <v>250</v>
      </c>
      <c r="C5476" s="10" t="s">
        <v>250</v>
      </c>
      <c r="D5476" s="10" t="s">
        <v>250</v>
      </c>
      <c r="E5476" s="10" t="s">
        <v>250</v>
      </c>
      <c r="F5476" s="10" t="s">
        <v>250</v>
      </c>
      <c r="G5476" s="10" t="s">
        <v>250</v>
      </c>
      <c r="H5476" s="10" t="s">
        <v>250</v>
      </c>
      <c r="I5476" s="3" t="str">
        <f aca="false">HYPERLINK("#'Главная'!A97","На главную")</f>
        <v>На главную</v>
      </c>
    </row>
    <row r="5477" customFormat="false" ht="34" hidden="false" customHeight="true" outlineLevel="0" collapsed="false">
      <c r="A5477" s="12" t="s">
        <v>251</v>
      </c>
      <c r="B5477" s="12" t="s">
        <v>251</v>
      </c>
      <c r="C5477" s="12" t="s">
        <v>251</v>
      </c>
      <c r="D5477" s="12" t="s">
        <v>252</v>
      </c>
      <c r="E5477" s="12" t="s">
        <v>252</v>
      </c>
      <c r="F5477" s="12" t="s">
        <v>252</v>
      </c>
      <c r="G5477" s="12" t="s">
        <v>253</v>
      </c>
      <c r="H5477" s="12" t="s">
        <v>254</v>
      </c>
      <c r="I5477" s="12" t="s">
        <v>254</v>
      </c>
    </row>
    <row r="5478" customFormat="false" ht="38" hidden="false" customHeight="true" outlineLevel="0" collapsed="false">
      <c r="A5478" s="1" t="s">
        <v>1681</v>
      </c>
      <c r="B5478" s="1" t="s">
        <v>1681</v>
      </c>
      <c r="C5478" s="1" t="s">
        <v>1681</v>
      </c>
      <c r="D5478" s="1" t="s">
        <v>258</v>
      </c>
      <c r="E5478" s="1" t="s">
        <v>258</v>
      </c>
      <c r="F5478" s="1" t="s">
        <v>258</v>
      </c>
      <c r="G5478" s="1" t="n">
        <v>52</v>
      </c>
      <c r="H5478" s="1" t="s">
        <v>1677</v>
      </c>
      <c r="I5478" s="1" t="s">
        <v>1677</v>
      </c>
    </row>
    <row r="5479" customFormat="false" ht="38" hidden="false" customHeight="true" outlineLevel="0" collapsed="false">
      <c r="A5479" s="1" t="s">
        <v>1681</v>
      </c>
      <c r="B5479" s="1" t="s">
        <v>1681</v>
      </c>
      <c r="C5479" s="1" t="s">
        <v>1681</v>
      </c>
      <c r="D5479" s="1" t="s">
        <v>256</v>
      </c>
      <c r="E5479" s="1" t="s">
        <v>256</v>
      </c>
      <c r="F5479" s="1" t="s">
        <v>256</v>
      </c>
      <c r="G5479" s="1" t="n">
        <v>17.3</v>
      </c>
      <c r="H5479" s="1" t="s">
        <v>1677</v>
      </c>
      <c r="I5479" s="1" t="s">
        <v>1677</v>
      </c>
    </row>
    <row r="5480" customFormat="false" ht="38" hidden="false" customHeight="true" outlineLevel="0" collapsed="false">
      <c r="A5480" s="1" t="s">
        <v>1681</v>
      </c>
      <c r="B5480" s="1" t="s">
        <v>1681</v>
      </c>
      <c r="C5480" s="1" t="s">
        <v>1681</v>
      </c>
      <c r="D5480" s="1" t="s">
        <v>260</v>
      </c>
      <c r="E5480" s="1" t="s">
        <v>260</v>
      </c>
      <c r="F5480" s="1" t="s">
        <v>260</v>
      </c>
      <c r="G5480" s="1" t="n">
        <v>3</v>
      </c>
      <c r="H5480" s="1" t="s">
        <v>1677</v>
      </c>
      <c r="I5480" s="1" t="s">
        <v>1677</v>
      </c>
    </row>
    <row r="5481" customFormat="false" ht="27" hidden="false" customHeight="true" outlineLevel="0" collapsed="false">
      <c r="A5481" s="1"/>
      <c r="B5481" s="1"/>
      <c r="C5481" s="1"/>
      <c r="D5481" s="1"/>
      <c r="E5481" s="1"/>
      <c r="F5481" s="1"/>
      <c r="G5481" s="1"/>
      <c r="H5481" s="1"/>
      <c r="I5481" s="1"/>
    </row>
    <row r="5482" customFormat="false" ht="31" hidden="false" customHeight="true" outlineLevel="0" collapsed="false">
      <c r="A5482" s="10" t="s">
        <v>304</v>
      </c>
      <c r="B5482" s="10" t="s">
        <v>304</v>
      </c>
      <c r="C5482" s="10" t="s">
        <v>304</v>
      </c>
      <c r="D5482" s="10" t="s">
        <v>304</v>
      </c>
      <c r="E5482" s="10" t="s">
        <v>304</v>
      </c>
      <c r="F5482" s="10" t="s">
        <v>304</v>
      </c>
      <c r="G5482" s="10" t="s">
        <v>304</v>
      </c>
      <c r="H5482" s="10" t="s">
        <v>304</v>
      </c>
      <c r="I5482" s="1"/>
    </row>
    <row r="5483" customFormat="false" ht="28" hidden="false" customHeight="true" outlineLevel="0" collapsed="false">
      <c r="A5483" s="4" t="s">
        <v>305</v>
      </c>
      <c r="B5483" s="4" t="s">
        <v>305</v>
      </c>
      <c r="C5483" s="4" t="s">
        <v>305</v>
      </c>
      <c r="D5483" s="4" t="s">
        <v>305</v>
      </c>
      <c r="E5483" s="4" t="s">
        <v>305</v>
      </c>
      <c r="F5483" s="4" t="s">
        <v>305</v>
      </c>
      <c r="G5483" s="4" t="s">
        <v>305</v>
      </c>
      <c r="H5483" s="4" t="s">
        <v>305</v>
      </c>
      <c r="I5483" s="4" t="s">
        <v>305</v>
      </c>
    </row>
    <row r="5484" customFormat="false" ht="27" hidden="false" customHeight="true" outlineLevel="0" collapsed="false">
      <c r="A5484" s="1"/>
      <c r="B5484" s="1"/>
      <c r="C5484" s="1"/>
      <c r="D5484" s="1"/>
      <c r="E5484" s="1"/>
      <c r="F5484" s="1"/>
      <c r="G5484" s="1"/>
      <c r="H5484" s="1"/>
      <c r="I5484" s="1"/>
    </row>
    <row r="5485" customFormat="false" ht="27" hidden="false" customHeight="true" outlineLevel="0" collapsed="false">
      <c r="A5485" s="1"/>
      <c r="B5485" s="1"/>
      <c r="C5485" s="1"/>
      <c r="D5485" s="1"/>
      <c r="E5485" s="1"/>
      <c r="F5485" s="1"/>
      <c r="G5485" s="1"/>
      <c r="H5485" s="1"/>
      <c r="I5485" s="1"/>
    </row>
    <row r="5486" customFormat="false" ht="27" hidden="false" customHeight="true" outlineLevel="0" collapsed="false">
      <c r="A5486" s="1"/>
      <c r="B5486" s="1"/>
      <c r="C5486" s="1"/>
      <c r="D5486" s="1"/>
      <c r="E5486" s="1"/>
      <c r="F5486" s="1"/>
      <c r="G5486" s="1"/>
      <c r="H5486" s="1"/>
      <c r="I5486" s="1"/>
    </row>
    <row r="5487" customFormat="false" ht="35" hidden="false" customHeight="true" outlineLevel="0" collapsed="false">
      <c r="A5487" s="2" t="s">
        <v>1686</v>
      </c>
      <c r="B5487" s="2" t="s">
        <v>1686</v>
      </c>
      <c r="C5487" s="2" t="s">
        <v>1686</v>
      </c>
      <c r="D5487" s="2" t="s">
        <v>1686</v>
      </c>
      <c r="E5487" s="2" t="s">
        <v>1686</v>
      </c>
      <c r="F5487" s="2" t="s">
        <v>1686</v>
      </c>
      <c r="G5487" s="2" t="s">
        <v>1686</v>
      </c>
      <c r="H5487" s="2" t="s">
        <v>1686</v>
      </c>
      <c r="I5487" s="3" t="str">
        <f aca="false">HYPERLINK("#'Главная'!A98","На главную")</f>
        <v>На главную</v>
      </c>
    </row>
    <row r="5488" customFormat="false" ht="28" hidden="false" customHeight="true" outlineLevel="0" collapsed="false">
      <c r="A5488" s="4" t="s">
        <v>1677</v>
      </c>
      <c r="B5488" s="4" t="s">
        <v>1677</v>
      </c>
      <c r="C5488" s="4" t="s">
        <v>1677</v>
      </c>
      <c r="D5488" s="4" t="s">
        <v>1677</v>
      </c>
      <c r="E5488" s="4" t="s">
        <v>1677</v>
      </c>
      <c r="F5488" s="4" t="s">
        <v>1677</v>
      </c>
      <c r="G5488" s="4" t="s">
        <v>1677</v>
      </c>
      <c r="H5488" s="4" t="s">
        <v>1677</v>
      </c>
      <c r="I5488" s="4" t="s">
        <v>1677</v>
      </c>
    </row>
    <row r="5489" customFormat="false" ht="27" hidden="false" customHeight="true" outlineLevel="0" collapsed="false">
      <c r="A5489" s="3" t="str">
        <f aca="false">HYPERLINK("#'Главная'!A98","Список моделей")</f>
        <v>Список моделей</v>
      </c>
      <c r="B5489" s="1"/>
      <c r="C5489" s="3" t="str">
        <f aca="false">HYPERLINK("#'Данные моделей'!A5490","Характеристики")</f>
        <v>Характеристики</v>
      </c>
      <c r="D5489" s="1"/>
      <c r="E5489" s="1"/>
      <c r="F5489" s="3" t="str">
        <f aca="false">HYPERLINK("#'Данные моделей'!A5510","Рабочие точки")</f>
        <v>Рабочие точки</v>
      </c>
      <c r="G5489" s="1"/>
      <c r="H5489" s="3" t="str">
        <f aca="false">HYPERLINK("#'Данные моделей'!A5516","Карты")</f>
        <v>Карты</v>
      </c>
      <c r="I5489" s="1"/>
    </row>
    <row r="5490" customFormat="false" ht="31" hidden="false" customHeight="true" outlineLevel="0" collapsed="false">
      <c r="A5490" s="10" t="s">
        <v>9</v>
      </c>
      <c r="B5490" s="10" t="s">
        <v>9</v>
      </c>
      <c r="C5490" s="10" t="s">
        <v>9</v>
      </c>
      <c r="D5490" s="10" t="s">
        <v>9</v>
      </c>
      <c r="E5490" s="10" t="s">
        <v>9</v>
      </c>
      <c r="F5490" s="10" t="s">
        <v>9</v>
      </c>
      <c r="G5490" s="10" t="s">
        <v>9</v>
      </c>
      <c r="H5490" s="10" t="s">
        <v>9</v>
      </c>
      <c r="I5490" s="1"/>
    </row>
    <row r="5491" customFormat="false" ht="28" hidden="false" customHeight="true" outlineLevel="0" collapsed="false">
      <c r="A5491" s="11" t="s">
        <v>207</v>
      </c>
      <c r="B5491" s="11" t="s">
        <v>207</v>
      </c>
      <c r="C5491" s="11" t="s">
        <v>207</v>
      </c>
      <c r="D5491" s="11" t="s">
        <v>207</v>
      </c>
      <c r="E5491" s="11" t="s">
        <v>1678</v>
      </c>
      <c r="F5491" s="11" t="s">
        <v>1678</v>
      </c>
      <c r="G5491" s="11" t="s">
        <v>1678</v>
      </c>
      <c r="H5491" s="11"/>
      <c r="I5491" s="11"/>
    </row>
    <row r="5492" customFormat="false" ht="28" hidden="false" customHeight="true" outlineLevel="0" collapsed="false">
      <c r="A5492" s="11" t="s">
        <v>8</v>
      </c>
      <c r="B5492" s="11" t="s">
        <v>8</v>
      </c>
      <c r="C5492" s="11" t="s">
        <v>8</v>
      </c>
      <c r="D5492" s="11" t="s">
        <v>8</v>
      </c>
      <c r="E5492" s="11" t="s">
        <v>110</v>
      </c>
      <c r="F5492" s="11" t="s">
        <v>110</v>
      </c>
      <c r="G5492" s="11" t="s">
        <v>110</v>
      </c>
      <c r="H5492" s="11"/>
      <c r="I5492" s="11"/>
    </row>
    <row r="5493" customFormat="false" ht="28" hidden="false" customHeight="true" outlineLevel="0" collapsed="false">
      <c r="A5493" s="11" t="s">
        <v>209</v>
      </c>
      <c r="B5493" s="11" t="s">
        <v>209</v>
      </c>
      <c r="C5493" s="11" t="s">
        <v>209</v>
      </c>
      <c r="D5493" s="11" t="s">
        <v>209</v>
      </c>
      <c r="E5493" s="11" t="s">
        <v>1653</v>
      </c>
      <c r="F5493" s="11" t="s">
        <v>1653</v>
      </c>
      <c r="G5493" s="11" t="s">
        <v>1653</v>
      </c>
      <c r="H5493" s="11"/>
      <c r="I5493" s="11"/>
    </row>
    <row r="5494" customFormat="false" ht="28" hidden="false" customHeight="true" outlineLevel="0" collapsed="false">
      <c r="A5494" s="11" t="s">
        <v>211</v>
      </c>
      <c r="B5494" s="11" t="s">
        <v>211</v>
      </c>
      <c r="C5494" s="11" t="s">
        <v>211</v>
      </c>
      <c r="D5494" s="11" t="s">
        <v>211</v>
      </c>
      <c r="E5494" s="11" t="n">
        <v>700</v>
      </c>
      <c r="F5494" s="11" t="n">
        <v>700</v>
      </c>
      <c r="G5494" s="11" t="n">
        <v>700</v>
      </c>
      <c r="H5494" s="11"/>
      <c r="I5494" s="11"/>
    </row>
    <row r="5495" customFormat="false" ht="28" hidden="false" customHeight="true" outlineLevel="0" collapsed="false">
      <c r="A5495" s="11" t="s">
        <v>8</v>
      </c>
      <c r="B5495" s="11" t="s">
        <v>8</v>
      </c>
      <c r="C5495" s="11" t="s">
        <v>8</v>
      </c>
      <c r="D5495" s="11" t="s">
        <v>8</v>
      </c>
      <c r="E5495" s="11" t="s">
        <v>110</v>
      </c>
      <c r="F5495" s="11" t="s">
        <v>110</v>
      </c>
      <c r="G5495" s="11" t="s">
        <v>110</v>
      </c>
      <c r="H5495" s="11"/>
      <c r="I5495" s="11"/>
    </row>
    <row r="5496" customFormat="false" ht="28" hidden="false" customHeight="true" outlineLevel="0" collapsed="false">
      <c r="A5496" s="11" t="s">
        <v>213</v>
      </c>
      <c r="B5496" s="11" t="s">
        <v>213</v>
      </c>
      <c r="C5496" s="11" t="s">
        <v>213</v>
      </c>
      <c r="D5496" s="11" t="s">
        <v>213</v>
      </c>
      <c r="E5496" s="11" t="n">
        <v>55</v>
      </c>
      <c r="F5496" s="11" t="n">
        <v>55</v>
      </c>
      <c r="G5496" s="11" t="n">
        <v>55</v>
      </c>
      <c r="H5496" s="11"/>
      <c r="I5496" s="11"/>
    </row>
    <row r="5497" customFormat="false" ht="28" hidden="false" customHeight="true" outlineLevel="0" collapsed="false">
      <c r="A5497" s="11" t="s">
        <v>214</v>
      </c>
      <c r="B5497" s="11" t="s">
        <v>214</v>
      </c>
      <c r="C5497" s="11" t="s">
        <v>214</v>
      </c>
      <c r="D5497" s="11" t="s">
        <v>214</v>
      </c>
      <c r="E5497" s="11" t="s">
        <v>1679</v>
      </c>
      <c r="F5497" s="11" t="s">
        <v>1679</v>
      </c>
      <c r="G5497" s="11" t="s">
        <v>1679</v>
      </c>
      <c r="H5497" s="11"/>
      <c r="I5497" s="11"/>
    </row>
    <row r="5498" customFormat="false" ht="28" hidden="false" customHeight="true" outlineLevel="0" collapsed="false">
      <c r="A5498" s="11" t="s">
        <v>216</v>
      </c>
      <c r="B5498" s="11" t="s">
        <v>216</v>
      </c>
      <c r="C5498" s="11" t="s">
        <v>216</v>
      </c>
      <c r="D5498" s="11" t="s">
        <v>216</v>
      </c>
      <c r="E5498" s="11" t="n">
        <v>11.3</v>
      </c>
      <c r="F5498" s="11" t="n">
        <v>11.3</v>
      </c>
      <c r="G5498" s="11" t="n">
        <v>11.3</v>
      </c>
      <c r="H5498" s="11"/>
      <c r="I5498" s="11"/>
    </row>
    <row r="5499" customFormat="false" ht="28" hidden="false" customHeight="true" outlineLevel="0" collapsed="false">
      <c r="A5499" s="11" t="s">
        <v>217</v>
      </c>
      <c r="B5499" s="11" t="s">
        <v>217</v>
      </c>
      <c r="C5499" s="11" t="s">
        <v>217</v>
      </c>
      <c r="D5499" s="11" t="s">
        <v>217</v>
      </c>
      <c r="E5499" s="11" t="s">
        <v>1620</v>
      </c>
      <c r="F5499" s="11" t="s">
        <v>1620</v>
      </c>
      <c r="G5499" s="11" t="s">
        <v>1620</v>
      </c>
      <c r="H5499" s="11"/>
      <c r="I5499" s="11"/>
    </row>
    <row r="5500" customFormat="false" ht="28" hidden="false" customHeight="true" outlineLevel="0" collapsed="false">
      <c r="A5500" s="11" t="s">
        <v>219</v>
      </c>
      <c r="B5500" s="11" t="s">
        <v>219</v>
      </c>
      <c r="C5500" s="11" t="s">
        <v>219</v>
      </c>
      <c r="D5500" s="11" t="s">
        <v>219</v>
      </c>
      <c r="E5500" s="11" t="s">
        <v>1680</v>
      </c>
      <c r="F5500" s="11" t="s">
        <v>1680</v>
      </c>
      <c r="G5500" s="11" t="s">
        <v>1680</v>
      </c>
      <c r="H5500" s="11"/>
      <c r="I5500" s="11"/>
    </row>
    <row r="5501" customFormat="false" ht="28" hidden="false" customHeight="true" outlineLevel="0" collapsed="false">
      <c r="A5501" s="11" t="s">
        <v>1530</v>
      </c>
      <c r="B5501" s="11" t="s">
        <v>1530</v>
      </c>
      <c r="C5501" s="11" t="s">
        <v>1530</v>
      </c>
      <c r="D5501" s="11" t="s">
        <v>1530</v>
      </c>
      <c r="E5501" s="11" t="n">
        <v>70</v>
      </c>
      <c r="F5501" s="11" t="n">
        <v>70</v>
      </c>
      <c r="G5501" s="11" t="n">
        <v>70</v>
      </c>
      <c r="H5501" s="11"/>
      <c r="I5501" s="11"/>
    </row>
    <row r="5502" customFormat="false" ht="28" hidden="false" customHeight="true" outlineLevel="0" collapsed="false">
      <c r="A5502" s="11" t="s">
        <v>221</v>
      </c>
      <c r="B5502" s="11" t="s">
        <v>221</v>
      </c>
      <c r="C5502" s="11" t="s">
        <v>221</v>
      </c>
      <c r="D5502" s="11" t="s">
        <v>221</v>
      </c>
      <c r="E5502" s="11" t="s">
        <v>1653</v>
      </c>
      <c r="F5502" s="11" t="s">
        <v>1653</v>
      </c>
      <c r="G5502" s="11" t="s">
        <v>1653</v>
      </c>
      <c r="H5502" s="11"/>
      <c r="I5502" s="11"/>
    </row>
    <row r="5503" customFormat="false" ht="28" hidden="false" customHeight="true" outlineLevel="0" collapsed="false">
      <c r="A5503" s="11" t="s">
        <v>222</v>
      </c>
      <c r="B5503" s="11" t="s">
        <v>222</v>
      </c>
      <c r="C5503" s="11" t="s">
        <v>222</v>
      </c>
      <c r="D5503" s="11" t="s">
        <v>222</v>
      </c>
      <c r="E5503" s="11" t="n">
        <v>700</v>
      </c>
      <c r="F5503" s="11" t="n">
        <v>700</v>
      </c>
      <c r="G5503" s="11" t="n">
        <v>700</v>
      </c>
      <c r="H5503" s="11"/>
      <c r="I5503" s="11"/>
    </row>
    <row r="5504" customFormat="false" ht="28" hidden="false" customHeight="true" outlineLevel="0" collapsed="false">
      <c r="A5504" s="11" t="s">
        <v>245</v>
      </c>
      <c r="B5504" s="11" t="s">
        <v>245</v>
      </c>
      <c r="C5504" s="11" t="s">
        <v>245</v>
      </c>
      <c r="D5504" s="11" t="s">
        <v>245</v>
      </c>
      <c r="E5504" s="11" t="s">
        <v>1650</v>
      </c>
      <c r="F5504" s="11" t="s">
        <v>1650</v>
      </c>
      <c r="G5504" s="11" t="s">
        <v>1650</v>
      </c>
      <c r="H5504" s="11"/>
      <c r="I5504" s="11"/>
    </row>
    <row r="5505" customFormat="false" ht="28" hidden="false" customHeight="true" outlineLevel="0" collapsed="false">
      <c r="A5505" s="11" t="s">
        <v>1532</v>
      </c>
      <c r="B5505" s="11" t="s">
        <v>1532</v>
      </c>
      <c r="C5505" s="11" t="s">
        <v>1532</v>
      </c>
      <c r="D5505" s="11" t="s">
        <v>1532</v>
      </c>
      <c r="E5505" s="11" t="s">
        <v>1533</v>
      </c>
      <c r="F5505" s="11" t="s">
        <v>1533</v>
      </c>
      <c r="G5505" s="11" t="s">
        <v>1533</v>
      </c>
      <c r="H5505" s="11"/>
      <c r="I5505" s="11"/>
    </row>
    <row r="5506" customFormat="false" ht="28" hidden="false" customHeight="true" outlineLevel="0" collapsed="false">
      <c r="A5506" s="11" t="s">
        <v>1534</v>
      </c>
      <c r="B5506" s="11" t="s">
        <v>1534</v>
      </c>
      <c r="C5506" s="11" t="s">
        <v>1534</v>
      </c>
      <c r="D5506" s="11" t="s">
        <v>1534</v>
      </c>
      <c r="E5506" s="11" t="s">
        <v>1535</v>
      </c>
      <c r="F5506" s="11" t="s">
        <v>1535</v>
      </c>
      <c r="G5506" s="11" t="s">
        <v>1535</v>
      </c>
      <c r="H5506" s="11"/>
      <c r="I5506" s="11"/>
    </row>
    <row r="5507" customFormat="false" ht="28" hidden="false" customHeight="true" outlineLevel="0" collapsed="false">
      <c r="A5507" s="11" t="s">
        <v>1407</v>
      </c>
      <c r="B5507" s="11" t="s">
        <v>1407</v>
      </c>
      <c r="C5507" s="11" t="s">
        <v>1407</v>
      </c>
      <c r="D5507" s="11" t="s">
        <v>1407</v>
      </c>
      <c r="E5507" s="11" t="s">
        <v>1685</v>
      </c>
      <c r="F5507" s="11" t="s">
        <v>1685</v>
      </c>
      <c r="G5507" s="11" t="s">
        <v>1685</v>
      </c>
      <c r="H5507" s="11"/>
      <c r="I5507" s="11"/>
    </row>
    <row r="5508" customFormat="false" ht="28" hidden="false" customHeight="true" outlineLevel="0" collapsed="false">
      <c r="A5508" s="11" t="s">
        <v>249</v>
      </c>
      <c r="B5508" s="11" t="s">
        <v>249</v>
      </c>
      <c r="C5508" s="11" t="s">
        <v>249</v>
      </c>
      <c r="D5508" s="11" t="s">
        <v>249</v>
      </c>
      <c r="E5508" s="11" t="n">
        <v>800</v>
      </c>
      <c r="F5508" s="11" t="n">
        <v>800</v>
      </c>
      <c r="G5508" s="11" t="n">
        <v>800</v>
      </c>
      <c r="H5508" s="11"/>
      <c r="I5508" s="11"/>
    </row>
    <row r="5509" customFormat="false" ht="27" hidden="false" customHeight="true" outlineLevel="0" collapsed="false">
      <c r="A5509" s="1"/>
      <c r="B5509" s="1"/>
      <c r="C5509" s="1"/>
      <c r="D5509" s="1"/>
      <c r="E5509" s="1"/>
      <c r="F5509" s="1"/>
      <c r="G5509" s="1"/>
      <c r="H5509" s="1"/>
      <c r="I5509" s="1"/>
    </row>
    <row r="5510" customFormat="false" ht="31" hidden="false" customHeight="true" outlineLevel="0" collapsed="false">
      <c r="A5510" s="10" t="s">
        <v>250</v>
      </c>
      <c r="B5510" s="10" t="s">
        <v>250</v>
      </c>
      <c r="C5510" s="10" t="s">
        <v>250</v>
      </c>
      <c r="D5510" s="10" t="s">
        <v>250</v>
      </c>
      <c r="E5510" s="10" t="s">
        <v>250</v>
      </c>
      <c r="F5510" s="10" t="s">
        <v>250</v>
      </c>
      <c r="G5510" s="10" t="s">
        <v>250</v>
      </c>
      <c r="H5510" s="10" t="s">
        <v>250</v>
      </c>
      <c r="I5510" s="3" t="str">
        <f aca="false">HYPERLINK("#'Главная'!A98","На главную")</f>
        <v>На главную</v>
      </c>
    </row>
    <row r="5511" customFormat="false" ht="34" hidden="false" customHeight="true" outlineLevel="0" collapsed="false">
      <c r="A5511" s="12" t="s">
        <v>251</v>
      </c>
      <c r="B5511" s="12" t="s">
        <v>251</v>
      </c>
      <c r="C5511" s="12" t="s">
        <v>251</v>
      </c>
      <c r="D5511" s="12" t="s">
        <v>252</v>
      </c>
      <c r="E5511" s="12" t="s">
        <v>252</v>
      </c>
      <c r="F5511" s="12" t="s">
        <v>252</v>
      </c>
      <c r="G5511" s="12" t="s">
        <v>253</v>
      </c>
      <c r="H5511" s="12" t="s">
        <v>254</v>
      </c>
      <c r="I5511" s="12" t="s">
        <v>254</v>
      </c>
    </row>
    <row r="5512" customFormat="false" ht="38" hidden="false" customHeight="true" outlineLevel="0" collapsed="false">
      <c r="A5512" s="1" t="s">
        <v>1681</v>
      </c>
      <c r="B5512" s="1" t="s">
        <v>1681</v>
      </c>
      <c r="C5512" s="1" t="s">
        <v>1681</v>
      </c>
      <c r="D5512" s="1" t="s">
        <v>258</v>
      </c>
      <c r="E5512" s="1" t="s">
        <v>258</v>
      </c>
      <c r="F5512" s="1" t="s">
        <v>258</v>
      </c>
      <c r="G5512" s="1" t="n">
        <v>66</v>
      </c>
      <c r="H5512" s="1" t="s">
        <v>1677</v>
      </c>
      <c r="I5512" s="1" t="s">
        <v>1677</v>
      </c>
    </row>
    <row r="5513" customFormat="false" ht="38" hidden="false" customHeight="true" outlineLevel="0" collapsed="false">
      <c r="A5513" s="1" t="s">
        <v>1681</v>
      </c>
      <c r="B5513" s="1" t="s">
        <v>1681</v>
      </c>
      <c r="C5513" s="1" t="s">
        <v>1681</v>
      </c>
      <c r="D5513" s="1" t="s">
        <v>256</v>
      </c>
      <c r="E5513" s="1" t="s">
        <v>256</v>
      </c>
      <c r="F5513" s="1" t="s">
        <v>256</v>
      </c>
      <c r="G5513" s="1" t="n">
        <v>20.5</v>
      </c>
      <c r="H5513" s="1" t="s">
        <v>1677</v>
      </c>
      <c r="I5513" s="1" t="s">
        <v>1677</v>
      </c>
    </row>
    <row r="5514" customFormat="false" ht="38" hidden="false" customHeight="true" outlineLevel="0" collapsed="false">
      <c r="A5514" s="1" t="s">
        <v>1681</v>
      </c>
      <c r="B5514" s="1" t="s">
        <v>1681</v>
      </c>
      <c r="C5514" s="1" t="s">
        <v>1681</v>
      </c>
      <c r="D5514" s="1" t="s">
        <v>260</v>
      </c>
      <c r="E5514" s="1" t="s">
        <v>260</v>
      </c>
      <c r="F5514" s="1" t="s">
        <v>260</v>
      </c>
      <c r="G5514" s="1" t="n">
        <v>3.2</v>
      </c>
      <c r="H5514" s="1" t="s">
        <v>1677</v>
      </c>
      <c r="I5514" s="1" t="s">
        <v>1677</v>
      </c>
    </row>
    <row r="5515" customFormat="false" ht="27" hidden="false" customHeight="true" outlineLevel="0" collapsed="false">
      <c r="A5515" s="1"/>
      <c r="B5515" s="1"/>
      <c r="C5515" s="1"/>
      <c r="D5515" s="1"/>
      <c r="E5515" s="1"/>
      <c r="F5515" s="1"/>
      <c r="G5515" s="1"/>
      <c r="H5515" s="1"/>
      <c r="I5515" s="1"/>
    </row>
    <row r="5516" customFormat="false" ht="31" hidden="false" customHeight="true" outlineLevel="0" collapsed="false">
      <c r="A5516" s="10" t="s">
        <v>304</v>
      </c>
      <c r="B5516" s="10" t="s">
        <v>304</v>
      </c>
      <c r="C5516" s="10" t="s">
        <v>304</v>
      </c>
      <c r="D5516" s="10" t="s">
        <v>304</v>
      </c>
      <c r="E5516" s="10" t="s">
        <v>304</v>
      </c>
      <c r="F5516" s="10" t="s">
        <v>304</v>
      </c>
      <c r="G5516" s="10" t="s">
        <v>304</v>
      </c>
      <c r="H5516" s="10" t="s">
        <v>304</v>
      </c>
      <c r="I5516" s="1"/>
    </row>
    <row r="5517" customFormat="false" ht="28" hidden="false" customHeight="true" outlineLevel="0" collapsed="false">
      <c r="A5517" s="4" t="s">
        <v>305</v>
      </c>
      <c r="B5517" s="4" t="s">
        <v>305</v>
      </c>
      <c r="C5517" s="4" t="s">
        <v>305</v>
      </c>
      <c r="D5517" s="4" t="s">
        <v>305</v>
      </c>
      <c r="E5517" s="4" t="s">
        <v>305</v>
      </c>
      <c r="F5517" s="4" t="s">
        <v>305</v>
      </c>
      <c r="G5517" s="4" t="s">
        <v>305</v>
      </c>
      <c r="H5517" s="4" t="s">
        <v>305</v>
      </c>
      <c r="I5517" s="4" t="s">
        <v>305</v>
      </c>
    </row>
    <row r="5518" customFormat="false" ht="27" hidden="false" customHeight="true" outlineLevel="0" collapsed="false">
      <c r="A5518" s="1"/>
      <c r="B5518" s="1"/>
      <c r="C5518" s="1"/>
      <c r="D5518" s="1"/>
      <c r="E5518" s="1"/>
      <c r="F5518" s="1"/>
      <c r="G5518" s="1"/>
      <c r="H5518" s="1"/>
      <c r="I5518" s="1"/>
    </row>
    <row r="5519" customFormat="false" ht="27" hidden="false" customHeight="true" outlineLevel="0" collapsed="false">
      <c r="A5519" s="1"/>
      <c r="B5519" s="1"/>
      <c r="C5519" s="1"/>
      <c r="D5519" s="1"/>
      <c r="E5519" s="1"/>
      <c r="F5519" s="1"/>
      <c r="G5519" s="1"/>
      <c r="H5519" s="1"/>
      <c r="I5519" s="1"/>
    </row>
    <row r="5520" customFormat="false" ht="27" hidden="false" customHeight="true" outlineLevel="0" collapsed="false">
      <c r="A5520" s="1"/>
      <c r="B5520" s="1"/>
      <c r="C5520" s="1"/>
      <c r="D5520" s="1"/>
      <c r="E5520" s="1"/>
      <c r="F5520" s="1"/>
      <c r="G5520" s="1"/>
      <c r="H5520" s="1"/>
      <c r="I5520" s="1"/>
    </row>
    <row r="5521" customFormat="false" ht="35" hidden="false" customHeight="true" outlineLevel="0" collapsed="false">
      <c r="A5521" s="2" t="s">
        <v>1687</v>
      </c>
      <c r="B5521" s="2" t="s">
        <v>1687</v>
      </c>
      <c r="C5521" s="2" t="s">
        <v>1687</v>
      </c>
      <c r="D5521" s="2" t="s">
        <v>1687</v>
      </c>
      <c r="E5521" s="2" t="s">
        <v>1687</v>
      </c>
      <c r="F5521" s="2" t="s">
        <v>1687</v>
      </c>
      <c r="G5521" s="2" t="s">
        <v>1687</v>
      </c>
      <c r="H5521" s="2" t="s">
        <v>1687</v>
      </c>
      <c r="I5521" s="3" t="str">
        <f aca="false">HYPERLINK("#'Главная'!A99","На главную")</f>
        <v>На главную</v>
      </c>
    </row>
    <row r="5522" customFormat="false" ht="28" hidden="false" customHeight="true" outlineLevel="0" collapsed="false">
      <c r="A5522" s="4" t="s">
        <v>1677</v>
      </c>
      <c r="B5522" s="4" t="s">
        <v>1677</v>
      </c>
      <c r="C5522" s="4" t="s">
        <v>1677</v>
      </c>
      <c r="D5522" s="4" t="s">
        <v>1677</v>
      </c>
      <c r="E5522" s="4" t="s">
        <v>1677</v>
      </c>
      <c r="F5522" s="4" t="s">
        <v>1677</v>
      </c>
      <c r="G5522" s="4" t="s">
        <v>1677</v>
      </c>
      <c r="H5522" s="4" t="s">
        <v>1677</v>
      </c>
      <c r="I5522" s="4" t="s">
        <v>1677</v>
      </c>
    </row>
    <row r="5523" customFormat="false" ht="27" hidden="false" customHeight="true" outlineLevel="0" collapsed="false">
      <c r="A5523" s="3" t="str">
        <f aca="false">HYPERLINK("#'Главная'!A99","Список моделей")</f>
        <v>Список моделей</v>
      </c>
      <c r="B5523" s="1"/>
      <c r="C5523" s="3" t="str">
        <f aca="false">HYPERLINK("#'Данные моделей'!A5524","Характеристики")</f>
        <v>Характеристики</v>
      </c>
      <c r="D5523" s="1"/>
      <c r="E5523" s="1"/>
      <c r="F5523" s="3" t="str">
        <f aca="false">HYPERLINK("#'Данные моделей'!A5544","Рабочие точки")</f>
        <v>Рабочие точки</v>
      </c>
      <c r="G5523" s="1"/>
      <c r="H5523" s="3" t="str">
        <f aca="false">HYPERLINK("#'Данные моделей'!A5550","Карты")</f>
        <v>Карты</v>
      </c>
      <c r="I5523" s="1"/>
    </row>
    <row r="5524" customFormat="false" ht="31" hidden="false" customHeight="true" outlineLevel="0" collapsed="false">
      <c r="A5524" s="10" t="s">
        <v>9</v>
      </c>
      <c r="B5524" s="10" t="s">
        <v>9</v>
      </c>
      <c r="C5524" s="10" t="s">
        <v>9</v>
      </c>
      <c r="D5524" s="10" t="s">
        <v>9</v>
      </c>
      <c r="E5524" s="10" t="s">
        <v>9</v>
      </c>
      <c r="F5524" s="10" t="s">
        <v>9</v>
      </c>
      <c r="G5524" s="10" t="s">
        <v>9</v>
      </c>
      <c r="H5524" s="10" t="s">
        <v>9</v>
      </c>
      <c r="I5524" s="1"/>
    </row>
    <row r="5525" customFormat="false" ht="28" hidden="false" customHeight="true" outlineLevel="0" collapsed="false">
      <c r="A5525" s="11" t="s">
        <v>207</v>
      </c>
      <c r="B5525" s="11" t="s">
        <v>207</v>
      </c>
      <c r="C5525" s="11" t="s">
        <v>207</v>
      </c>
      <c r="D5525" s="11" t="s">
        <v>207</v>
      </c>
      <c r="E5525" s="11" t="s">
        <v>1678</v>
      </c>
      <c r="F5525" s="11" t="s">
        <v>1678</v>
      </c>
      <c r="G5525" s="11" t="s">
        <v>1678</v>
      </c>
      <c r="H5525" s="11"/>
      <c r="I5525" s="11"/>
    </row>
    <row r="5526" customFormat="false" ht="28" hidden="false" customHeight="true" outlineLevel="0" collapsed="false">
      <c r="A5526" s="11" t="s">
        <v>8</v>
      </c>
      <c r="B5526" s="11" t="s">
        <v>8</v>
      </c>
      <c r="C5526" s="11" t="s">
        <v>8</v>
      </c>
      <c r="D5526" s="11" t="s">
        <v>8</v>
      </c>
      <c r="E5526" s="11" t="s">
        <v>110</v>
      </c>
      <c r="F5526" s="11" t="s">
        <v>110</v>
      </c>
      <c r="G5526" s="11" t="s">
        <v>110</v>
      </c>
      <c r="H5526" s="11"/>
      <c r="I5526" s="11"/>
    </row>
    <row r="5527" customFormat="false" ht="28" hidden="false" customHeight="true" outlineLevel="0" collapsed="false">
      <c r="A5527" s="11" t="s">
        <v>209</v>
      </c>
      <c r="B5527" s="11" t="s">
        <v>209</v>
      </c>
      <c r="C5527" s="11" t="s">
        <v>209</v>
      </c>
      <c r="D5527" s="11" t="s">
        <v>209</v>
      </c>
      <c r="E5527" s="11" t="s">
        <v>1478</v>
      </c>
      <c r="F5527" s="11" t="s">
        <v>1478</v>
      </c>
      <c r="G5527" s="11" t="s">
        <v>1478</v>
      </c>
      <c r="H5527" s="11"/>
      <c r="I5527" s="11"/>
    </row>
    <row r="5528" customFormat="false" ht="28" hidden="false" customHeight="true" outlineLevel="0" collapsed="false">
      <c r="A5528" s="11" t="s">
        <v>211</v>
      </c>
      <c r="B5528" s="11" t="s">
        <v>211</v>
      </c>
      <c r="C5528" s="11" t="s">
        <v>211</v>
      </c>
      <c r="D5528" s="11" t="s">
        <v>211</v>
      </c>
      <c r="E5528" s="11" t="n">
        <v>1000</v>
      </c>
      <c r="F5528" s="11" t="n">
        <v>1000</v>
      </c>
      <c r="G5528" s="11" t="n">
        <v>1000</v>
      </c>
      <c r="H5528" s="11"/>
      <c r="I5528" s="11"/>
    </row>
    <row r="5529" customFormat="false" ht="28" hidden="false" customHeight="true" outlineLevel="0" collapsed="false">
      <c r="A5529" s="11" t="s">
        <v>8</v>
      </c>
      <c r="B5529" s="11" t="s">
        <v>8</v>
      </c>
      <c r="C5529" s="11" t="s">
        <v>8</v>
      </c>
      <c r="D5529" s="11" t="s">
        <v>8</v>
      </c>
      <c r="E5529" s="11" t="s">
        <v>110</v>
      </c>
      <c r="F5529" s="11" t="s">
        <v>110</v>
      </c>
      <c r="G5529" s="11" t="s">
        <v>110</v>
      </c>
      <c r="H5529" s="11"/>
      <c r="I5529" s="11"/>
    </row>
    <row r="5530" customFormat="false" ht="28" hidden="false" customHeight="true" outlineLevel="0" collapsed="false">
      <c r="A5530" s="11" t="s">
        <v>213</v>
      </c>
      <c r="B5530" s="11" t="s">
        <v>213</v>
      </c>
      <c r="C5530" s="11" t="s">
        <v>213</v>
      </c>
      <c r="D5530" s="11" t="s">
        <v>213</v>
      </c>
      <c r="E5530" s="11" t="n">
        <v>110</v>
      </c>
      <c r="F5530" s="11" t="n">
        <v>110</v>
      </c>
      <c r="G5530" s="11" t="n">
        <v>110</v>
      </c>
      <c r="H5530" s="11"/>
      <c r="I5530" s="11"/>
    </row>
    <row r="5531" customFormat="false" ht="28" hidden="false" customHeight="true" outlineLevel="0" collapsed="false">
      <c r="A5531" s="11" t="s">
        <v>214</v>
      </c>
      <c r="B5531" s="11" t="s">
        <v>214</v>
      </c>
      <c r="C5531" s="11" t="s">
        <v>214</v>
      </c>
      <c r="D5531" s="11" t="s">
        <v>214</v>
      </c>
      <c r="E5531" s="11" t="s">
        <v>1679</v>
      </c>
      <c r="F5531" s="11" t="s">
        <v>1679</v>
      </c>
      <c r="G5531" s="11" t="s">
        <v>1679</v>
      </c>
      <c r="H5531" s="11"/>
      <c r="I5531" s="11"/>
    </row>
    <row r="5532" customFormat="false" ht="28" hidden="false" customHeight="true" outlineLevel="0" collapsed="false">
      <c r="A5532" s="11" t="s">
        <v>216</v>
      </c>
      <c r="B5532" s="11" t="s">
        <v>216</v>
      </c>
      <c r="C5532" s="11" t="s">
        <v>216</v>
      </c>
      <c r="D5532" s="11" t="s">
        <v>216</v>
      </c>
      <c r="E5532" s="11" t="n">
        <v>20.6</v>
      </c>
      <c r="F5532" s="11" t="n">
        <v>20.6</v>
      </c>
      <c r="G5532" s="11" t="n">
        <v>20.6</v>
      </c>
      <c r="H5532" s="11"/>
      <c r="I5532" s="11"/>
    </row>
    <row r="5533" customFormat="false" ht="28" hidden="false" customHeight="true" outlineLevel="0" collapsed="false">
      <c r="A5533" s="11" t="s">
        <v>217</v>
      </c>
      <c r="B5533" s="11" t="s">
        <v>217</v>
      </c>
      <c r="C5533" s="11" t="s">
        <v>217</v>
      </c>
      <c r="D5533" s="11" t="s">
        <v>217</v>
      </c>
      <c r="E5533" s="11" t="s">
        <v>1620</v>
      </c>
      <c r="F5533" s="11" t="s">
        <v>1620</v>
      </c>
      <c r="G5533" s="11" t="s">
        <v>1620</v>
      </c>
      <c r="H5533" s="11"/>
      <c r="I5533" s="11"/>
    </row>
    <row r="5534" customFormat="false" ht="28" hidden="false" customHeight="true" outlineLevel="0" collapsed="false">
      <c r="A5534" s="11" t="s">
        <v>219</v>
      </c>
      <c r="B5534" s="11" t="s">
        <v>219</v>
      </c>
      <c r="C5534" s="11" t="s">
        <v>219</v>
      </c>
      <c r="D5534" s="11" t="s">
        <v>219</v>
      </c>
      <c r="E5534" s="11" t="s">
        <v>1680</v>
      </c>
      <c r="F5534" s="11" t="s">
        <v>1680</v>
      </c>
      <c r="G5534" s="11" t="s">
        <v>1680</v>
      </c>
      <c r="H5534" s="11"/>
      <c r="I5534" s="11"/>
    </row>
    <row r="5535" customFormat="false" ht="28" hidden="false" customHeight="true" outlineLevel="0" collapsed="false">
      <c r="A5535" s="11" t="s">
        <v>1530</v>
      </c>
      <c r="B5535" s="11" t="s">
        <v>1530</v>
      </c>
      <c r="C5535" s="11" t="s">
        <v>1530</v>
      </c>
      <c r="D5535" s="11" t="s">
        <v>1530</v>
      </c>
      <c r="E5535" s="11" t="n">
        <v>72</v>
      </c>
      <c r="F5535" s="11" t="n">
        <v>72</v>
      </c>
      <c r="G5535" s="11" t="n">
        <v>72</v>
      </c>
      <c r="H5535" s="11"/>
      <c r="I5535" s="11"/>
    </row>
    <row r="5536" customFormat="false" ht="28" hidden="false" customHeight="true" outlineLevel="0" collapsed="false">
      <c r="A5536" s="11" t="s">
        <v>221</v>
      </c>
      <c r="B5536" s="11" t="s">
        <v>221</v>
      </c>
      <c r="C5536" s="11" t="s">
        <v>221</v>
      </c>
      <c r="D5536" s="11" t="s">
        <v>221</v>
      </c>
      <c r="E5536" s="11" t="s">
        <v>1478</v>
      </c>
      <c r="F5536" s="11" t="s">
        <v>1478</v>
      </c>
      <c r="G5536" s="11" t="s">
        <v>1478</v>
      </c>
      <c r="H5536" s="11"/>
      <c r="I5536" s="11"/>
    </row>
    <row r="5537" customFormat="false" ht="28" hidden="false" customHeight="true" outlineLevel="0" collapsed="false">
      <c r="A5537" s="11" t="s">
        <v>222</v>
      </c>
      <c r="B5537" s="11" t="s">
        <v>222</v>
      </c>
      <c r="C5537" s="11" t="s">
        <v>222</v>
      </c>
      <c r="D5537" s="11" t="s">
        <v>222</v>
      </c>
      <c r="E5537" s="11" t="n">
        <v>1000</v>
      </c>
      <c r="F5537" s="11" t="n">
        <v>1000</v>
      </c>
      <c r="G5537" s="11" t="n">
        <v>1000</v>
      </c>
      <c r="H5537" s="11"/>
      <c r="I5537" s="11"/>
    </row>
    <row r="5538" customFormat="false" ht="28" hidden="false" customHeight="true" outlineLevel="0" collapsed="false">
      <c r="A5538" s="11" t="s">
        <v>245</v>
      </c>
      <c r="B5538" s="11" t="s">
        <v>245</v>
      </c>
      <c r="C5538" s="11" t="s">
        <v>245</v>
      </c>
      <c r="D5538" s="11" t="s">
        <v>245</v>
      </c>
      <c r="E5538" s="11" t="s">
        <v>1660</v>
      </c>
      <c r="F5538" s="11" t="s">
        <v>1660</v>
      </c>
      <c r="G5538" s="11" t="s">
        <v>1660</v>
      </c>
      <c r="H5538" s="11"/>
      <c r="I5538" s="11"/>
    </row>
    <row r="5539" customFormat="false" ht="28" hidden="false" customHeight="true" outlineLevel="0" collapsed="false">
      <c r="A5539" s="11" t="s">
        <v>1532</v>
      </c>
      <c r="B5539" s="11" t="s">
        <v>1532</v>
      </c>
      <c r="C5539" s="11" t="s">
        <v>1532</v>
      </c>
      <c r="D5539" s="11" t="s">
        <v>1532</v>
      </c>
      <c r="E5539" s="11" t="s">
        <v>1533</v>
      </c>
      <c r="F5539" s="11" t="s">
        <v>1533</v>
      </c>
      <c r="G5539" s="11" t="s">
        <v>1533</v>
      </c>
      <c r="H5539" s="11"/>
      <c r="I5539" s="11"/>
    </row>
    <row r="5540" customFormat="false" ht="28" hidden="false" customHeight="true" outlineLevel="0" collapsed="false">
      <c r="A5540" s="11" t="s">
        <v>1534</v>
      </c>
      <c r="B5540" s="11" t="s">
        <v>1534</v>
      </c>
      <c r="C5540" s="11" t="s">
        <v>1534</v>
      </c>
      <c r="D5540" s="11" t="s">
        <v>1534</v>
      </c>
      <c r="E5540" s="11" t="s">
        <v>1535</v>
      </c>
      <c r="F5540" s="11" t="s">
        <v>1535</v>
      </c>
      <c r="G5540" s="11" t="s">
        <v>1535</v>
      </c>
      <c r="H5540" s="11"/>
      <c r="I5540" s="11"/>
    </row>
    <row r="5541" customFormat="false" ht="28" hidden="false" customHeight="true" outlineLevel="0" collapsed="false">
      <c r="A5541" s="11" t="s">
        <v>1407</v>
      </c>
      <c r="B5541" s="11" t="s">
        <v>1407</v>
      </c>
      <c r="C5541" s="11" t="s">
        <v>1407</v>
      </c>
      <c r="D5541" s="11" t="s">
        <v>1407</v>
      </c>
      <c r="E5541" s="11" t="s">
        <v>1661</v>
      </c>
      <c r="F5541" s="11" t="s">
        <v>1661</v>
      </c>
      <c r="G5541" s="11" t="s">
        <v>1661</v>
      </c>
      <c r="H5541" s="11"/>
      <c r="I5541" s="11"/>
    </row>
    <row r="5542" customFormat="false" ht="28" hidden="false" customHeight="true" outlineLevel="0" collapsed="false">
      <c r="A5542" s="11" t="s">
        <v>249</v>
      </c>
      <c r="B5542" s="11" t="s">
        <v>249</v>
      </c>
      <c r="C5542" s="11" t="s">
        <v>249</v>
      </c>
      <c r="D5542" s="11" t="s">
        <v>249</v>
      </c>
      <c r="E5542" s="11" t="n">
        <v>1100</v>
      </c>
      <c r="F5542" s="11" t="n">
        <v>1100</v>
      </c>
      <c r="G5542" s="11" t="n">
        <v>1100</v>
      </c>
      <c r="H5542" s="11"/>
      <c r="I5542" s="11"/>
    </row>
    <row r="5543" customFormat="false" ht="27" hidden="false" customHeight="true" outlineLevel="0" collapsed="false">
      <c r="A5543" s="1"/>
      <c r="B5543" s="1"/>
      <c r="C5543" s="1"/>
      <c r="D5543" s="1"/>
      <c r="E5543" s="1"/>
      <c r="F5543" s="1"/>
      <c r="G5543" s="1"/>
      <c r="H5543" s="1"/>
      <c r="I5543" s="1"/>
    </row>
    <row r="5544" customFormat="false" ht="31" hidden="false" customHeight="true" outlineLevel="0" collapsed="false">
      <c r="A5544" s="10" t="s">
        <v>250</v>
      </c>
      <c r="B5544" s="10" t="s">
        <v>250</v>
      </c>
      <c r="C5544" s="10" t="s">
        <v>250</v>
      </c>
      <c r="D5544" s="10" t="s">
        <v>250</v>
      </c>
      <c r="E5544" s="10" t="s">
        <v>250</v>
      </c>
      <c r="F5544" s="10" t="s">
        <v>250</v>
      </c>
      <c r="G5544" s="10" t="s">
        <v>250</v>
      </c>
      <c r="H5544" s="10" t="s">
        <v>250</v>
      </c>
      <c r="I5544" s="3" t="str">
        <f aca="false">HYPERLINK("#'Главная'!A99","На главную")</f>
        <v>На главную</v>
      </c>
    </row>
    <row r="5545" customFormat="false" ht="34" hidden="false" customHeight="true" outlineLevel="0" collapsed="false">
      <c r="A5545" s="12" t="s">
        <v>251</v>
      </c>
      <c r="B5545" s="12" t="s">
        <v>251</v>
      </c>
      <c r="C5545" s="12" t="s">
        <v>251</v>
      </c>
      <c r="D5545" s="12" t="s">
        <v>252</v>
      </c>
      <c r="E5545" s="12" t="s">
        <v>252</v>
      </c>
      <c r="F5545" s="12" t="s">
        <v>252</v>
      </c>
      <c r="G5545" s="12" t="s">
        <v>253</v>
      </c>
      <c r="H5545" s="12" t="s">
        <v>254</v>
      </c>
      <c r="I5545" s="12" t="s">
        <v>254</v>
      </c>
    </row>
    <row r="5546" customFormat="false" ht="38" hidden="false" customHeight="true" outlineLevel="0" collapsed="false">
      <c r="A5546" s="1" t="s">
        <v>1681</v>
      </c>
      <c r="B5546" s="1" t="s">
        <v>1681</v>
      </c>
      <c r="C5546" s="1" t="s">
        <v>1681</v>
      </c>
      <c r="D5546" s="1" t="s">
        <v>258</v>
      </c>
      <c r="E5546" s="1" t="s">
        <v>258</v>
      </c>
      <c r="F5546" s="1" t="s">
        <v>258</v>
      </c>
      <c r="G5546" s="1" t="n">
        <v>120</v>
      </c>
      <c r="H5546" s="1" t="s">
        <v>1677</v>
      </c>
      <c r="I5546" s="1" t="s">
        <v>1677</v>
      </c>
    </row>
    <row r="5547" customFormat="false" ht="38" hidden="false" customHeight="true" outlineLevel="0" collapsed="false">
      <c r="A5547" s="1" t="s">
        <v>1681</v>
      </c>
      <c r="B5547" s="1" t="s">
        <v>1681</v>
      </c>
      <c r="C5547" s="1" t="s">
        <v>1681</v>
      </c>
      <c r="D5547" s="1" t="s">
        <v>256</v>
      </c>
      <c r="E5547" s="1" t="s">
        <v>256</v>
      </c>
      <c r="F5547" s="1" t="s">
        <v>256</v>
      </c>
      <c r="G5547" s="1" t="n">
        <v>38.1</v>
      </c>
      <c r="H5547" s="1" t="s">
        <v>1677</v>
      </c>
      <c r="I5547" s="1" t="s">
        <v>1677</v>
      </c>
    </row>
    <row r="5548" customFormat="false" ht="38" hidden="false" customHeight="true" outlineLevel="0" collapsed="false">
      <c r="A5548" s="1" t="s">
        <v>1681</v>
      </c>
      <c r="B5548" s="1" t="s">
        <v>1681</v>
      </c>
      <c r="C5548" s="1" t="s">
        <v>1681</v>
      </c>
      <c r="D5548" s="1" t="s">
        <v>260</v>
      </c>
      <c r="E5548" s="1" t="s">
        <v>260</v>
      </c>
      <c r="F5548" s="1" t="s">
        <v>260</v>
      </c>
      <c r="G5548" s="1" t="n">
        <v>3.15</v>
      </c>
      <c r="H5548" s="1" t="s">
        <v>1677</v>
      </c>
      <c r="I5548" s="1" t="s">
        <v>1677</v>
      </c>
    </row>
    <row r="5549" customFormat="false" ht="27" hidden="false" customHeight="true" outlineLevel="0" collapsed="false">
      <c r="A5549" s="1"/>
      <c r="B5549" s="1"/>
      <c r="C5549" s="1"/>
      <c r="D5549" s="1"/>
      <c r="E5549" s="1"/>
      <c r="F5549" s="1"/>
      <c r="G5549" s="1"/>
      <c r="H5549" s="1"/>
      <c r="I5549" s="1"/>
    </row>
    <row r="5550" customFormat="false" ht="31" hidden="false" customHeight="true" outlineLevel="0" collapsed="false">
      <c r="A5550" s="10" t="s">
        <v>304</v>
      </c>
      <c r="B5550" s="10" t="s">
        <v>304</v>
      </c>
      <c r="C5550" s="10" t="s">
        <v>304</v>
      </c>
      <c r="D5550" s="10" t="s">
        <v>304</v>
      </c>
      <c r="E5550" s="10" t="s">
        <v>304</v>
      </c>
      <c r="F5550" s="10" t="s">
        <v>304</v>
      </c>
      <c r="G5550" s="10" t="s">
        <v>304</v>
      </c>
      <c r="H5550" s="10" t="s">
        <v>304</v>
      </c>
      <c r="I5550" s="1"/>
    </row>
    <row r="5551" customFormat="false" ht="28" hidden="false" customHeight="true" outlineLevel="0" collapsed="false">
      <c r="A5551" s="4" t="s">
        <v>305</v>
      </c>
      <c r="B5551" s="4" t="s">
        <v>305</v>
      </c>
      <c r="C5551" s="4" t="s">
        <v>305</v>
      </c>
      <c r="D5551" s="4" t="s">
        <v>305</v>
      </c>
      <c r="E5551" s="4" t="s">
        <v>305</v>
      </c>
      <c r="F5551" s="4" t="s">
        <v>305</v>
      </c>
      <c r="G5551" s="4" t="s">
        <v>305</v>
      </c>
      <c r="H5551" s="4" t="s">
        <v>305</v>
      </c>
      <c r="I5551" s="4" t="s">
        <v>305</v>
      </c>
    </row>
    <row r="5552" customFormat="false" ht="27" hidden="false" customHeight="true" outlineLevel="0" collapsed="false">
      <c r="A5552" s="1"/>
      <c r="B5552" s="1"/>
      <c r="C5552" s="1"/>
      <c r="D5552" s="1"/>
      <c r="E5552" s="1"/>
      <c r="F5552" s="1"/>
      <c r="G5552" s="1"/>
      <c r="H5552" s="1"/>
      <c r="I5552" s="1"/>
    </row>
    <row r="5553" customFormat="false" ht="27" hidden="false" customHeight="true" outlineLevel="0" collapsed="false">
      <c r="A5553" s="1"/>
      <c r="B5553" s="1"/>
      <c r="C5553" s="1"/>
      <c r="D5553" s="1"/>
      <c r="E5553" s="1"/>
      <c r="F5553" s="1"/>
      <c r="G5553" s="1"/>
      <c r="H5553" s="1"/>
      <c r="I5553" s="1"/>
    </row>
    <row r="5554" customFormat="false" ht="27" hidden="false" customHeight="true" outlineLevel="0" collapsed="false">
      <c r="A5554" s="1"/>
      <c r="B5554" s="1"/>
      <c r="C5554" s="1"/>
      <c r="D5554" s="1"/>
      <c r="E5554" s="1"/>
      <c r="F5554" s="1"/>
      <c r="G5554" s="1"/>
      <c r="H5554" s="1"/>
      <c r="I5554" s="1"/>
    </row>
    <row r="5555" customFormat="false" ht="35" hidden="false" customHeight="true" outlineLevel="0" collapsed="false">
      <c r="A5555" s="2" t="s">
        <v>1688</v>
      </c>
      <c r="B5555" s="2" t="s">
        <v>1688</v>
      </c>
      <c r="C5555" s="2" t="s">
        <v>1688</v>
      </c>
      <c r="D5555" s="2" t="s">
        <v>1688</v>
      </c>
      <c r="E5555" s="2" t="s">
        <v>1688</v>
      </c>
      <c r="F5555" s="2" t="s">
        <v>1688</v>
      </c>
      <c r="G5555" s="2" t="s">
        <v>1688</v>
      </c>
      <c r="H5555" s="2" t="s">
        <v>1688</v>
      </c>
      <c r="I5555" s="3" t="str">
        <f aca="false">HYPERLINK("#'Главная'!A100","На главную")</f>
        <v>На главную</v>
      </c>
    </row>
    <row r="5556" customFormat="false" ht="42" hidden="false" customHeight="true" outlineLevel="0" collapsed="false">
      <c r="A5556" s="4" t="s">
        <v>1689</v>
      </c>
      <c r="B5556" s="4" t="s">
        <v>1689</v>
      </c>
      <c r="C5556" s="4" t="s">
        <v>1689</v>
      </c>
      <c r="D5556" s="4" t="s">
        <v>1689</v>
      </c>
      <c r="E5556" s="4" t="s">
        <v>1689</v>
      </c>
      <c r="F5556" s="4" t="s">
        <v>1689</v>
      </c>
      <c r="G5556" s="4" t="s">
        <v>1689</v>
      </c>
      <c r="H5556" s="4" t="s">
        <v>1689</v>
      </c>
      <c r="I5556" s="4" t="s">
        <v>1689</v>
      </c>
    </row>
    <row r="5557" customFormat="false" ht="27" hidden="false" customHeight="true" outlineLevel="0" collapsed="false">
      <c r="A5557" s="3" t="str">
        <f aca="false">HYPERLINK("#'Главная'!A100","Список моделей")</f>
        <v>Список моделей</v>
      </c>
      <c r="B5557" s="1"/>
      <c r="C5557" s="3" t="str">
        <f aca="false">HYPERLINK("#'Данные моделей'!A5558","Характеристики")</f>
        <v>Характеристики</v>
      </c>
      <c r="D5557" s="1"/>
      <c r="E5557" s="1"/>
      <c r="F5557" s="3" t="str">
        <f aca="false">HYPERLINK("#'Данные моделей'!A5584","Рабочие точки")</f>
        <v>Рабочие точки</v>
      </c>
      <c r="G5557" s="1"/>
      <c r="H5557" s="3" t="str">
        <f aca="false">HYPERLINK("#'Данные моделей'!A5596","Карты")</f>
        <v>Карты</v>
      </c>
      <c r="I5557" s="1"/>
    </row>
    <row r="5558" customFormat="false" ht="31" hidden="false" customHeight="true" outlineLevel="0" collapsed="false">
      <c r="A5558" s="10" t="s">
        <v>9</v>
      </c>
      <c r="B5558" s="10" t="s">
        <v>9</v>
      </c>
      <c r="C5558" s="10" t="s">
        <v>9</v>
      </c>
      <c r="D5558" s="10" t="s">
        <v>9</v>
      </c>
      <c r="E5558" s="10" t="s">
        <v>9</v>
      </c>
      <c r="F5558" s="10" t="s">
        <v>9</v>
      </c>
      <c r="G5558" s="10" t="s">
        <v>9</v>
      </c>
      <c r="H5558" s="10" t="s">
        <v>9</v>
      </c>
      <c r="I5558" s="1"/>
    </row>
    <row r="5559" customFormat="false" ht="28" hidden="false" customHeight="true" outlineLevel="0" collapsed="false">
      <c r="A5559" s="11" t="s">
        <v>207</v>
      </c>
      <c r="B5559" s="11" t="s">
        <v>207</v>
      </c>
      <c r="C5559" s="11" t="s">
        <v>207</v>
      </c>
      <c r="D5559" s="11" t="s">
        <v>207</v>
      </c>
      <c r="E5559" s="11" t="s">
        <v>1566</v>
      </c>
      <c r="F5559" s="11" t="s">
        <v>1566</v>
      </c>
      <c r="G5559" s="11" t="s">
        <v>1566</v>
      </c>
      <c r="H5559" s="11"/>
      <c r="I5559" s="11"/>
    </row>
    <row r="5560" customFormat="false" ht="28" hidden="false" customHeight="true" outlineLevel="0" collapsed="false">
      <c r="A5560" s="11" t="s">
        <v>8</v>
      </c>
      <c r="B5560" s="11" t="s">
        <v>8</v>
      </c>
      <c r="C5560" s="11" t="s">
        <v>8</v>
      </c>
      <c r="D5560" s="11" t="s">
        <v>8</v>
      </c>
      <c r="E5560" s="11" t="s">
        <v>104</v>
      </c>
      <c r="F5560" s="11" t="s">
        <v>104</v>
      </c>
      <c r="G5560" s="11" t="s">
        <v>104</v>
      </c>
      <c r="H5560" s="11"/>
      <c r="I5560" s="11"/>
    </row>
    <row r="5561" customFormat="false" ht="28" hidden="false" customHeight="true" outlineLevel="0" collapsed="false">
      <c r="A5561" s="11" t="s">
        <v>209</v>
      </c>
      <c r="B5561" s="11" t="s">
        <v>209</v>
      </c>
      <c r="C5561" s="11" t="s">
        <v>209</v>
      </c>
      <c r="D5561" s="11" t="s">
        <v>209</v>
      </c>
      <c r="E5561" s="11" t="s">
        <v>1690</v>
      </c>
      <c r="F5561" s="11" t="s">
        <v>1690</v>
      </c>
      <c r="G5561" s="11" t="s">
        <v>1690</v>
      </c>
      <c r="H5561" s="11"/>
      <c r="I5561" s="11"/>
    </row>
    <row r="5562" customFormat="false" ht="28" hidden="false" customHeight="true" outlineLevel="0" collapsed="false">
      <c r="A5562" s="11" t="s">
        <v>211</v>
      </c>
      <c r="B5562" s="11" t="s">
        <v>211</v>
      </c>
      <c r="C5562" s="11" t="s">
        <v>211</v>
      </c>
      <c r="D5562" s="11" t="s">
        <v>211</v>
      </c>
      <c r="E5562" s="11" t="n">
        <v>55</v>
      </c>
      <c r="F5562" s="11" t="n">
        <v>55</v>
      </c>
      <c r="G5562" s="11" t="n">
        <v>55</v>
      </c>
      <c r="H5562" s="11"/>
      <c r="I5562" s="11"/>
    </row>
    <row r="5563" customFormat="false" ht="28" hidden="false" customHeight="true" outlineLevel="0" collapsed="false">
      <c r="A5563" s="11" t="s">
        <v>8</v>
      </c>
      <c r="B5563" s="11" t="s">
        <v>8</v>
      </c>
      <c r="C5563" s="11" t="s">
        <v>8</v>
      </c>
      <c r="D5563" s="11" t="s">
        <v>8</v>
      </c>
      <c r="E5563" s="11" t="s">
        <v>104</v>
      </c>
      <c r="F5563" s="11" t="s">
        <v>104</v>
      </c>
      <c r="G5563" s="11" t="s">
        <v>104</v>
      </c>
      <c r="H5563" s="11"/>
      <c r="I5563" s="11"/>
    </row>
    <row r="5564" customFormat="false" ht="28" hidden="false" customHeight="true" outlineLevel="0" collapsed="false">
      <c r="A5564" s="11" t="s">
        <v>213</v>
      </c>
      <c r="B5564" s="11" t="s">
        <v>213</v>
      </c>
      <c r="C5564" s="11" t="s">
        <v>213</v>
      </c>
      <c r="D5564" s="11" t="s">
        <v>213</v>
      </c>
      <c r="E5564" s="11" t="n">
        <v>9</v>
      </c>
      <c r="F5564" s="11" t="n">
        <v>9</v>
      </c>
      <c r="G5564" s="11" t="n">
        <v>9</v>
      </c>
      <c r="H5564" s="11"/>
      <c r="I5564" s="11"/>
    </row>
    <row r="5565" customFormat="false" ht="28" hidden="false" customHeight="true" outlineLevel="0" collapsed="false">
      <c r="A5565" s="11" t="s">
        <v>214</v>
      </c>
      <c r="B5565" s="11" t="s">
        <v>214</v>
      </c>
      <c r="C5565" s="11" t="s">
        <v>214</v>
      </c>
      <c r="D5565" s="11" t="s">
        <v>214</v>
      </c>
      <c r="E5565" s="11" t="s">
        <v>604</v>
      </c>
      <c r="F5565" s="11" t="s">
        <v>604</v>
      </c>
      <c r="G5565" s="11" t="s">
        <v>604</v>
      </c>
      <c r="H5565" s="11"/>
      <c r="I5565" s="11"/>
    </row>
    <row r="5566" customFormat="false" ht="28" hidden="false" customHeight="true" outlineLevel="0" collapsed="false">
      <c r="A5566" s="11" t="s">
        <v>216</v>
      </c>
      <c r="B5566" s="11" t="s">
        <v>216</v>
      </c>
      <c r="C5566" s="11" t="s">
        <v>216</v>
      </c>
      <c r="D5566" s="11" t="s">
        <v>216</v>
      </c>
      <c r="E5566" s="11" t="n">
        <v>3.44</v>
      </c>
      <c r="F5566" s="11" t="n">
        <v>3.44</v>
      </c>
      <c r="G5566" s="11" t="n">
        <v>3.44</v>
      </c>
      <c r="H5566" s="11"/>
      <c r="I5566" s="11"/>
    </row>
    <row r="5567" customFormat="false" ht="28" hidden="false" customHeight="true" outlineLevel="0" collapsed="false">
      <c r="A5567" s="11" t="s">
        <v>217</v>
      </c>
      <c r="B5567" s="11" t="s">
        <v>217</v>
      </c>
      <c r="C5567" s="11" t="s">
        <v>217</v>
      </c>
      <c r="D5567" s="11" t="s">
        <v>217</v>
      </c>
      <c r="E5567" s="11" t="s">
        <v>1620</v>
      </c>
      <c r="F5567" s="11" t="s">
        <v>1620</v>
      </c>
      <c r="G5567" s="11" t="s">
        <v>1620</v>
      </c>
      <c r="H5567" s="11"/>
      <c r="I5567" s="11"/>
    </row>
    <row r="5568" customFormat="false" ht="28" hidden="false" customHeight="true" outlineLevel="0" collapsed="false">
      <c r="A5568" s="11" t="s">
        <v>219</v>
      </c>
      <c r="B5568" s="11" t="s">
        <v>219</v>
      </c>
      <c r="C5568" s="11" t="s">
        <v>219</v>
      </c>
      <c r="D5568" s="11" t="s">
        <v>219</v>
      </c>
      <c r="E5568" s="11" t="s">
        <v>1691</v>
      </c>
      <c r="F5568" s="11" t="s">
        <v>1691</v>
      </c>
      <c r="G5568" s="11" t="s">
        <v>1691</v>
      </c>
      <c r="H5568" s="11"/>
      <c r="I5568" s="11"/>
    </row>
    <row r="5569" customFormat="false" ht="28" hidden="false" customHeight="true" outlineLevel="0" collapsed="false">
      <c r="A5569" s="11" t="s">
        <v>1530</v>
      </c>
      <c r="B5569" s="11" t="s">
        <v>1530</v>
      </c>
      <c r="C5569" s="11" t="s">
        <v>1530</v>
      </c>
      <c r="D5569" s="11" t="s">
        <v>1530</v>
      </c>
      <c r="E5569" s="11" t="n">
        <v>52</v>
      </c>
      <c r="F5569" s="11" t="n">
        <v>52</v>
      </c>
      <c r="G5569" s="11" t="n">
        <v>52</v>
      </c>
      <c r="H5569" s="11"/>
      <c r="I5569" s="11"/>
    </row>
    <row r="5570" customFormat="false" ht="28" hidden="false" customHeight="true" outlineLevel="0" collapsed="false">
      <c r="A5570" s="11" t="s">
        <v>221</v>
      </c>
      <c r="B5570" s="11" t="s">
        <v>221</v>
      </c>
      <c r="C5570" s="11" t="s">
        <v>221</v>
      </c>
      <c r="D5570" s="11" t="s">
        <v>221</v>
      </c>
      <c r="E5570" s="11" t="s">
        <v>1690</v>
      </c>
      <c r="F5570" s="11" t="s">
        <v>1690</v>
      </c>
      <c r="G5570" s="11" t="s">
        <v>1690</v>
      </c>
      <c r="H5570" s="11"/>
      <c r="I5570" s="11"/>
    </row>
    <row r="5571" customFormat="false" ht="28" hidden="false" customHeight="true" outlineLevel="0" collapsed="false">
      <c r="A5571" s="11" t="s">
        <v>222</v>
      </c>
      <c r="B5571" s="11" t="s">
        <v>222</v>
      </c>
      <c r="C5571" s="11" t="s">
        <v>222</v>
      </c>
      <c r="D5571" s="11" t="s">
        <v>222</v>
      </c>
      <c r="E5571" s="11" t="n">
        <v>55</v>
      </c>
      <c r="F5571" s="11" t="n">
        <v>55</v>
      </c>
      <c r="G5571" s="11" t="n">
        <v>55</v>
      </c>
      <c r="H5571" s="11"/>
      <c r="I5571" s="11"/>
    </row>
    <row r="5572" customFormat="false" ht="28" hidden="false" customHeight="true" outlineLevel="0" collapsed="false">
      <c r="A5572" s="11" t="s">
        <v>1532</v>
      </c>
      <c r="B5572" s="11" t="s">
        <v>1532</v>
      </c>
      <c r="C5572" s="11" t="s">
        <v>1532</v>
      </c>
      <c r="D5572" s="11" t="s">
        <v>1532</v>
      </c>
      <c r="E5572" s="11" t="s">
        <v>1533</v>
      </c>
      <c r="F5572" s="11" t="s">
        <v>1533</v>
      </c>
      <c r="G5572" s="11" t="s">
        <v>1533</v>
      </c>
      <c r="H5572" s="11"/>
      <c r="I5572" s="11"/>
    </row>
    <row r="5573" customFormat="false" ht="28" hidden="false" customHeight="true" outlineLevel="0" collapsed="false">
      <c r="A5573" s="11" t="s">
        <v>1597</v>
      </c>
      <c r="B5573" s="11" t="s">
        <v>1597</v>
      </c>
      <c r="C5573" s="11" t="s">
        <v>1597</v>
      </c>
      <c r="D5573" s="11" t="s">
        <v>1597</v>
      </c>
      <c r="E5573" s="11" t="s">
        <v>1598</v>
      </c>
      <c r="F5573" s="11" t="s">
        <v>1598</v>
      </c>
      <c r="G5573" s="11" t="s">
        <v>1598</v>
      </c>
      <c r="H5573" s="11"/>
      <c r="I5573" s="11"/>
    </row>
    <row r="5574" customFormat="false" ht="28" hidden="false" customHeight="true" outlineLevel="0" collapsed="false">
      <c r="A5574" s="11" t="s">
        <v>1692</v>
      </c>
      <c r="B5574" s="11" t="s">
        <v>1692</v>
      </c>
      <c r="C5574" s="11" t="s">
        <v>1692</v>
      </c>
      <c r="D5574" s="11" t="s">
        <v>1692</v>
      </c>
      <c r="E5574" s="11" t="s">
        <v>1693</v>
      </c>
      <c r="F5574" s="11" t="s">
        <v>1693</v>
      </c>
      <c r="G5574" s="11" t="s">
        <v>1693</v>
      </c>
      <c r="H5574" s="11"/>
      <c r="I5574" s="11"/>
    </row>
    <row r="5575" customFormat="false" ht="28" hidden="false" customHeight="true" outlineLevel="0" collapsed="false">
      <c r="A5575" s="11" t="s">
        <v>1599</v>
      </c>
      <c r="B5575" s="11" t="s">
        <v>1599</v>
      </c>
      <c r="C5575" s="11" t="s">
        <v>1599</v>
      </c>
      <c r="D5575" s="11" t="s">
        <v>1599</v>
      </c>
      <c r="E5575" s="11" t="s">
        <v>1600</v>
      </c>
      <c r="F5575" s="11" t="s">
        <v>1600</v>
      </c>
      <c r="G5575" s="11" t="s">
        <v>1600</v>
      </c>
      <c r="H5575" s="11"/>
      <c r="I5575" s="11"/>
    </row>
    <row r="5576" customFormat="false" ht="28" hidden="false" customHeight="true" outlineLevel="0" collapsed="false">
      <c r="A5576" s="11" t="s">
        <v>245</v>
      </c>
      <c r="B5576" s="11" t="s">
        <v>245</v>
      </c>
      <c r="C5576" s="11" t="s">
        <v>245</v>
      </c>
      <c r="D5576" s="11" t="s">
        <v>245</v>
      </c>
      <c r="E5576" s="11" t="s">
        <v>1583</v>
      </c>
      <c r="F5576" s="11" t="s">
        <v>1583</v>
      </c>
      <c r="G5576" s="11" t="s">
        <v>1583</v>
      </c>
      <c r="H5576" s="11"/>
      <c r="I5576" s="11"/>
    </row>
    <row r="5577" customFormat="false" ht="28" hidden="false" customHeight="true" outlineLevel="0" collapsed="false">
      <c r="A5577" s="11" t="s">
        <v>1694</v>
      </c>
      <c r="B5577" s="11" t="s">
        <v>1694</v>
      </c>
      <c r="C5577" s="11" t="s">
        <v>1694</v>
      </c>
      <c r="D5577" s="11" t="s">
        <v>1694</v>
      </c>
      <c r="E5577" s="11" t="n">
        <v>1</v>
      </c>
      <c r="F5577" s="11" t="n">
        <v>1</v>
      </c>
      <c r="G5577" s="11" t="n">
        <v>1</v>
      </c>
      <c r="H5577" s="11"/>
      <c r="I5577" s="11"/>
    </row>
    <row r="5578" customFormat="false" ht="28" hidden="false" customHeight="true" outlineLevel="0" collapsed="false">
      <c r="A5578" s="11" t="s">
        <v>1603</v>
      </c>
      <c r="B5578" s="11" t="s">
        <v>1603</v>
      </c>
      <c r="C5578" s="11" t="s">
        <v>1603</v>
      </c>
      <c r="D5578" s="11" t="s">
        <v>1603</v>
      </c>
      <c r="E5578" s="11" t="n">
        <v>1</v>
      </c>
      <c r="F5578" s="11" t="n">
        <v>1</v>
      </c>
      <c r="G5578" s="11" t="n">
        <v>1</v>
      </c>
      <c r="H5578" s="11"/>
      <c r="I5578" s="11"/>
    </row>
    <row r="5579" customFormat="false" ht="28" hidden="false" customHeight="true" outlineLevel="0" collapsed="false">
      <c r="A5579" s="11" t="s">
        <v>1601</v>
      </c>
      <c r="B5579" s="11" t="s">
        <v>1601</v>
      </c>
      <c r="C5579" s="11" t="s">
        <v>1601</v>
      </c>
      <c r="D5579" s="11" t="s">
        <v>1601</v>
      </c>
      <c r="E5579" s="11" t="s">
        <v>1602</v>
      </c>
      <c r="F5579" s="11" t="s">
        <v>1602</v>
      </c>
      <c r="G5579" s="11" t="s">
        <v>1602</v>
      </c>
      <c r="H5579" s="11"/>
      <c r="I5579" s="11"/>
    </row>
    <row r="5580" customFormat="false" ht="28" hidden="false" customHeight="true" outlineLevel="0" collapsed="false">
      <c r="A5580" s="11" t="s">
        <v>1695</v>
      </c>
      <c r="B5580" s="11" t="s">
        <v>1695</v>
      </c>
      <c r="C5580" s="11" t="s">
        <v>1695</v>
      </c>
      <c r="D5580" s="11" t="s">
        <v>1695</v>
      </c>
      <c r="E5580" s="11" t="s">
        <v>1696</v>
      </c>
      <c r="F5580" s="11" t="s">
        <v>1696</v>
      </c>
      <c r="G5580" s="11" t="s">
        <v>1696</v>
      </c>
      <c r="H5580" s="11"/>
      <c r="I5580" s="11"/>
    </row>
    <row r="5581" customFormat="false" ht="28" hidden="false" customHeight="true" outlineLevel="0" collapsed="false">
      <c r="A5581" s="11" t="s">
        <v>1152</v>
      </c>
      <c r="B5581" s="11" t="s">
        <v>1152</v>
      </c>
      <c r="C5581" s="11" t="s">
        <v>1152</v>
      </c>
      <c r="D5581" s="11" t="s">
        <v>1152</v>
      </c>
      <c r="E5581" s="11" t="s">
        <v>1697</v>
      </c>
      <c r="F5581" s="11" t="s">
        <v>1697</v>
      </c>
      <c r="G5581" s="11" t="s">
        <v>1697</v>
      </c>
      <c r="H5581" s="11"/>
      <c r="I5581" s="11"/>
    </row>
    <row r="5582" customFormat="false" ht="28" hidden="false" customHeight="true" outlineLevel="0" collapsed="false">
      <c r="A5582" s="11" t="s">
        <v>249</v>
      </c>
      <c r="B5582" s="11" t="s">
        <v>249</v>
      </c>
      <c r="C5582" s="11" t="s">
        <v>249</v>
      </c>
      <c r="D5582" s="11" t="s">
        <v>249</v>
      </c>
      <c r="E5582" s="11" t="n">
        <v>60</v>
      </c>
      <c r="F5582" s="11" t="n">
        <v>60</v>
      </c>
      <c r="G5582" s="11" t="n">
        <v>60</v>
      </c>
      <c r="H5582" s="11"/>
      <c r="I5582" s="11"/>
    </row>
    <row r="5583" customFormat="false" ht="27" hidden="false" customHeight="true" outlineLevel="0" collapsed="false">
      <c r="A5583" s="1"/>
      <c r="B5583" s="1"/>
      <c r="C5583" s="1"/>
      <c r="D5583" s="1"/>
      <c r="E5583" s="1"/>
      <c r="F5583" s="1"/>
      <c r="G5583" s="1"/>
      <c r="H5583" s="1"/>
      <c r="I5583" s="1"/>
    </row>
    <row r="5584" customFormat="false" ht="31" hidden="false" customHeight="true" outlineLevel="0" collapsed="false">
      <c r="A5584" s="10" t="s">
        <v>250</v>
      </c>
      <c r="B5584" s="10" t="s">
        <v>250</v>
      </c>
      <c r="C5584" s="10" t="s">
        <v>250</v>
      </c>
      <c r="D5584" s="10" t="s">
        <v>250</v>
      </c>
      <c r="E5584" s="10" t="s">
        <v>250</v>
      </c>
      <c r="F5584" s="10" t="s">
        <v>250</v>
      </c>
      <c r="G5584" s="10" t="s">
        <v>250</v>
      </c>
      <c r="H5584" s="10" t="s">
        <v>250</v>
      </c>
      <c r="I5584" s="3" t="str">
        <f aca="false">HYPERLINK("#'Главная'!A100","На главную")</f>
        <v>На главную</v>
      </c>
    </row>
    <row r="5585" customFormat="false" ht="34" hidden="false" customHeight="true" outlineLevel="0" collapsed="false">
      <c r="A5585" s="12" t="s">
        <v>251</v>
      </c>
      <c r="B5585" s="12" t="s">
        <v>251</v>
      </c>
      <c r="C5585" s="12" t="s">
        <v>251</v>
      </c>
      <c r="D5585" s="12" t="s">
        <v>252</v>
      </c>
      <c r="E5585" s="12" t="s">
        <v>252</v>
      </c>
      <c r="F5585" s="12" t="s">
        <v>252</v>
      </c>
      <c r="G5585" s="12" t="s">
        <v>253</v>
      </c>
      <c r="H5585" s="12" t="s">
        <v>254</v>
      </c>
      <c r="I5585" s="12" t="s">
        <v>254</v>
      </c>
    </row>
    <row r="5586" customFormat="false" ht="53" hidden="false" customHeight="true" outlineLevel="0" collapsed="false">
      <c r="A5586" s="1" t="s">
        <v>1698</v>
      </c>
      <c r="B5586" s="1" t="s">
        <v>1698</v>
      </c>
      <c r="C5586" s="1" t="s">
        <v>1698</v>
      </c>
      <c r="D5586" s="1" t="s">
        <v>258</v>
      </c>
      <c r="E5586" s="1" t="s">
        <v>258</v>
      </c>
      <c r="F5586" s="1" t="s">
        <v>258</v>
      </c>
      <c r="G5586" s="1" t="s">
        <v>1699</v>
      </c>
      <c r="H5586" s="1" t="s">
        <v>1689</v>
      </c>
      <c r="I5586" s="1" t="s">
        <v>1689</v>
      </c>
    </row>
    <row r="5587" customFormat="false" ht="53" hidden="false" customHeight="true" outlineLevel="0" collapsed="false">
      <c r="A5587" s="1" t="s">
        <v>1698</v>
      </c>
      <c r="B5587" s="1" t="s">
        <v>1698</v>
      </c>
      <c r="C5587" s="1" t="s">
        <v>1698</v>
      </c>
      <c r="D5587" s="1" t="s">
        <v>256</v>
      </c>
      <c r="E5587" s="1" t="s">
        <v>256</v>
      </c>
      <c r="F5587" s="1" t="s">
        <v>256</v>
      </c>
      <c r="G5587" s="1" t="s">
        <v>1700</v>
      </c>
      <c r="H5587" s="1" t="s">
        <v>1689</v>
      </c>
      <c r="I5587" s="1" t="s">
        <v>1689</v>
      </c>
    </row>
    <row r="5588" customFormat="false" ht="53" hidden="false" customHeight="true" outlineLevel="0" collapsed="false">
      <c r="A5588" s="1" t="s">
        <v>1698</v>
      </c>
      <c r="B5588" s="1" t="s">
        <v>1698</v>
      </c>
      <c r="C5588" s="1" t="s">
        <v>1698</v>
      </c>
      <c r="D5588" s="1" t="s">
        <v>260</v>
      </c>
      <c r="E5588" s="1" t="s">
        <v>260</v>
      </c>
      <c r="F5588" s="1" t="s">
        <v>260</v>
      </c>
      <c r="G5588" s="1" t="s">
        <v>1701</v>
      </c>
      <c r="H5588" s="1" t="s">
        <v>1689</v>
      </c>
      <c r="I5588" s="1" t="s">
        <v>1689</v>
      </c>
    </row>
    <row r="5589" customFormat="false" ht="53" hidden="false" customHeight="true" outlineLevel="0" collapsed="false">
      <c r="A5589" s="1" t="s">
        <v>1702</v>
      </c>
      <c r="B5589" s="1" t="s">
        <v>1702</v>
      </c>
      <c r="C5589" s="1" t="s">
        <v>1702</v>
      </c>
      <c r="D5589" s="1" t="s">
        <v>258</v>
      </c>
      <c r="E5589" s="1" t="s">
        <v>258</v>
      </c>
      <c r="F5589" s="1" t="s">
        <v>258</v>
      </c>
      <c r="G5589" s="1" t="s">
        <v>1703</v>
      </c>
      <c r="H5589" s="1" t="s">
        <v>1689</v>
      </c>
      <c r="I5589" s="1" t="s">
        <v>1689</v>
      </c>
    </row>
    <row r="5590" customFormat="false" ht="53" hidden="false" customHeight="true" outlineLevel="0" collapsed="false">
      <c r="A5590" s="1" t="s">
        <v>1702</v>
      </c>
      <c r="B5590" s="1" t="s">
        <v>1702</v>
      </c>
      <c r="C5590" s="1" t="s">
        <v>1702</v>
      </c>
      <c r="D5590" s="1" t="s">
        <v>256</v>
      </c>
      <c r="E5590" s="1" t="s">
        <v>256</v>
      </c>
      <c r="F5590" s="1" t="s">
        <v>256</v>
      </c>
      <c r="G5590" s="1" t="s">
        <v>1704</v>
      </c>
      <c r="H5590" s="1" t="s">
        <v>1689</v>
      </c>
      <c r="I5590" s="1" t="s">
        <v>1689</v>
      </c>
    </row>
    <row r="5591" customFormat="false" ht="53" hidden="false" customHeight="true" outlineLevel="0" collapsed="false">
      <c r="A5591" s="1" t="s">
        <v>1702</v>
      </c>
      <c r="B5591" s="1" t="s">
        <v>1702</v>
      </c>
      <c r="C5591" s="1" t="s">
        <v>1702</v>
      </c>
      <c r="D5591" s="1" t="s">
        <v>260</v>
      </c>
      <c r="E5591" s="1" t="s">
        <v>260</v>
      </c>
      <c r="F5591" s="1" t="s">
        <v>260</v>
      </c>
      <c r="G5591" s="1" t="s">
        <v>1705</v>
      </c>
      <c r="H5591" s="1" t="s">
        <v>1689</v>
      </c>
      <c r="I5591" s="1" t="s">
        <v>1689</v>
      </c>
    </row>
    <row r="5592" customFormat="false" ht="53" hidden="false" customHeight="true" outlineLevel="0" collapsed="false">
      <c r="A5592" s="1" t="s">
        <v>1706</v>
      </c>
      <c r="B5592" s="1" t="s">
        <v>1706</v>
      </c>
      <c r="C5592" s="1" t="s">
        <v>1706</v>
      </c>
      <c r="D5592" s="1" t="s">
        <v>292</v>
      </c>
      <c r="E5592" s="1" t="s">
        <v>292</v>
      </c>
      <c r="F5592" s="1" t="s">
        <v>292</v>
      </c>
      <c r="G5592" s="1" t="s">
        <v>1707</v>
      </c>
      <c r="H5592" s="1" t="s">
        <v>1689</v>
      </c>
      <c r="I5592" s="1" t="s">
        <v>1689</v>
      </c>
    </row>
    <row r="5593" customFormat="false" ht="53" hidden="false" customHeight="true" outlineLevel="0" collapsed="false">
      <c r="A5593" s="1" t="s">
        <v>1706</v>
      </c>
      <c r="B5593" s="1" t="s">
        <v>1706</v>
      </c>
      <c r="C5593" s="1" t="s">
        <v>1706</v>
      </c>
      <c r="D5593" s="1" t="s">
        <v>256</v>
      </c>
      <c r="E5593" s="1" t="s">
        <v>256</v>
      </c>
      <c r="F5593" s="1" t="s">
        <v>256</v>
      </c>
      <c r="G5593" s="1" t="s">
        <v>1708</v>
      </c>
      <c r="H5593" s="1" t="s">
        <v>1689</v>
      </c>
      <c r="I5593" s="1" t="s">
        <v>1689</v>
      </c>
    </row>
    <row r="5594" customFormat="false" ht="53" hidden="false" customHeight="true" outlineLevel="0" collapsed="false">
      <c r="A5594" s="1" t="s">
        <v>1706</v>
      </c>
      <c r="B5594" s="1" t="s">
        <v>1706</v>
      </c>
      <c r="C5594" s="1" t="s">
        <v>1706</v>
      </c>
      <c r="D5594" s="1" t="s">
        <v>294</v>
      </c>
      <c r="E5594" s="1" t="s">
        <v>294</v>
      </c>
      <c r="F5594" s="1" t="s">
        <v>294</v>
      </c>
      <c r="G5594" s="1" t="s">
        <v>1709</v>
      </c>
      <c r="H5594" s="1" t="s">
        <v>1689</v>
      </c>
      <c r="I5594" s="1" t="s">
        <v>1689</v>
      </c>
    </row>
    <row r="5595" customFormat="false" ht="27" hidden="false" customHeight="true" outlineLevel="0" collapsed="false">
      <c r="A5595" s="1"/>
      <c r="B5595" s="1"/>
      <c r="C5595" s="1"/>
      <c r="D5595" s="1"/>
      <c r="E5595" s="1"/>
      <c r="F5595" s="1"/>
      <c r="G5595" s="1"/>
      <c r="H5595" s="1"/>
      <c r="I5595" s="1"/>
    </row>
    <row r="5596" customFormat="false" ht="31" hidden="false" customHeight="true" outlineLevel="0" collapsed="false">
      <c r="A5596" s="10" t="s">
        <v>304</v>
      </c>
      <c r="B5596" s="10" t="s">
        <v>304</v>
      </c>
      <c r="C5596" s="10" t="s">
        <v>304</v>
      </c>
      <c r="D5596" s="10" t="s">
        <v>304</v>
      </c>
      <c r="E5596" s="10" t="s">
        <v>304</v>
      </c>
      <c r="F5596" s="10" t="s">
        <v>304</v>
      </c>
      <c r="G5596" s="10" t="s">
        <v>304</v>
      </c>
      <c r="H5596" s="10" t="s">
        <v>304</v>
      </c>
      <c r="I5596" s="1"/>
    </row>
    <row r="5597" customFormat="false" ht="28" hidden="false" customHeight="true" outlineLevel="0" collapsed="false">
      <c r="A5597" s="4" t="s">
        <v>305</v>
      </c>
      <c r="B5597" s="4" t="s">
        <v>305</v>
      </c>
      <c r="C5597" s="4" t="s">
        <v>305</v>
      </c>
      <c r="D5597" s="4" t="s">
        <v>305</v>
      </c>
      <c r="E5597" s="4" t="s">
        <v>305</v>
      </c>
      <c r="F5597" s="4" t="s">
        <v>305</v>
      </c>
      <c r="G5597" s="4" t="s">
        <v>305</v>
      </c>
      <c r="H5597" s="4" t="s">
        <v>305</v>
      </c>
      <c r="I5597" s="4" t="s">
        <v>305</v>
      </c>
    </row>
    <row r="5598" customFormat="false" ht="27" hidden="false" customHeight="true" outlineLevel="0" collapsed="false">
      <c r="A5598" s="1"/>
      <c r="B5598" s="1"/>
      <c r="C5598" s="1"/>
      <c r="D5598" s="1"/>
      <c r="E5598" s="1"/>
      <c r="F5598" s="1"/>
      <c r="G5598" s="1"/>
      <c r="H5598" s="1"/>
      <c r="I5598" s="1"/>
    </row>
    <row r="5599" customFormat="false" ht="27" hidden="false" customHeight="true" outlineLevel="0" collapsed="false">
      <c r="A5599" s="1"/>
      <c r="B5599" s="1"/>
      <c r="C5599" s="1"/>
      <c r="D5599" s="1"/>
      <c r="E5599" s="1"/>
      <c r="F5599" s="1"/>
      <c r="G5599" s="1"/>
      <c r="H5599" s="1"/>
      <c r="I5599" s="1"/>
    </row>
    <row r="5600" customFormat="false" ht="27" hidden="false" customHeight="true" outlineLevel="0" collapsed="false">
      <c r="A5600" s="1"/>
      <c r="B5600" s="1"/>
      <c r="C5600" s="1"/>
      <c r="D5600" s="1"/>
      <c r="E5600" s="1"/>
      <c r="F5600" s="1"/>
      <c r="G5600" s="1"/>
      <c r="H5600" s="1"/>
      <c r="I5600" s="1"/>
    </row>
    <row r="5601" customFormat="false" ht="35" hidden="false" customHeight="true" outlineLevel="0" collapsed="false">
      <c r="A5601" s="2" t="s">
        <v>1710</v>
      </c>
      <c r="B5601" s="2" t="s">
        <v>1710</v>
      </c>
      <c r="C5601" s="2" t="s">
        <v>1710</v>
      </c>
      <c r="D5601" s="2" t="s">
        <v>1710</v>
      </c>
      <c r="E5601" s="2" t="s">
        <v>1710</v>
      </c>
      <c r="F5601" s="2" t="s">
        <v>1710</v>
      </c>
      <c r="G5601" s="2" t="s">
        <v>1710</v>
      </c>
      <c r="H5601" s="2" t="s">
        <v>1710</v>
      </c>
      <c r="I5601" s="3" t="str">
        <f aca="false">HYPERLINK("#'Главная'!A101","На главную")</f>
        <v>На главную</v>
      </c>
    </row>
    <row r="5602" customFormat="false" ht="42" hidden="false" customHeight="true" outlineLevel="0" collapsed="false">
      <c r="A5602" s="4" t="s">
        <v>1689</v>
      </c>
      <c r="B5602" s="4" t="s">
        <v>1689</v>
      </c>
      <c r="C5602" s="4" t="s">
        <v>1689</v>
      </c>
      <c r="D5602" s="4" t="s">
        <v>1689</v>
      </c>
      <c r="E5602" s="4" t="s">
        <v>1689</v>
      </c>
      <c r="F5602" s="4" t="s">
        <v>1689</v>
      </c>
      <c r="G5602" s="4" t="s">
        <v>1689</v>
      </c>
      <c r="H5602" s="4" t="s">
        <v>1689</v>
      </c>
      <c r="I5602" s="4" t="s">
        <v>1689</v>
      </c>
    </row>
    <row r="5603" customFormat="false" ht="27" hidden="false" customHeight="true" outlineLevel="0" collapsed="false">
      <c r="A5603" s="3" t="str">
        <f aca="false">HYPERLINK("#'Главная'!A101","Список моделей")</f>
        <v>Список моделей</v>
      </c>
      <c r="B5603" s="1"/>
      <c r="C5603" s="3" t="str">
        <f aca="false">HYPERLINK("#'Данные моделей'!A5604","Характеристики")</f>
        <v>Характеристики</v>
      </c>
      <c r="D5603" s="1"/>
      <c r="E5603" s="1"/>
      <c r="F5603" s="3" t="str">
        <f aca="false">HYPERLINK("#'Данные моделей'!A5630","Рабочие точки")</f>
        <v>Рабочие точки</v>
      </c>
      <c r="G5603" s="1"/>
      <c r="H5603" s="3" t="str">
        <f aca="false">HYPERLINK("#'Данные моделей'!A5642","Карты")</f>
        <v>Карты</v>
      </c>
      <c r="I5603" s="1"/>
    </row>
    <row r="5604" customFormat="false" ht="31" hidden="false" customHeight="true" outlineLevel="0" collapsed="false">
      <c r="A5604" s="10" t="s">
        <v>9</v>
      </c>
      <c r="B5604" s="10" t="s">
        <v>9</v>
      </c>
      <c r="C5604" s="10" t="s">
        <v>9</v>
      </c>
      <c r="D5604" s="10" t="s">
        <v>9</v>
      </c>
      <c r="E5604" s="10" t="s">
        <v>9</v>
      </c>
      <c r="F5604" s="10" t="s">
        <v>9</v>
      </c>
      <c r="G5604" s="10" t="s">
        <v>9</v>
      </c>
      <c r="H5604" s="10" t="s">
        <v>9</v>
      </c>
      <c r="I5604" s="1"/>
    </row>
    <row r="5605" customFormat="false" ht="28" hidden="false" customHeight="true" outlineLevel="0" collapsed="false">
      <c r="A5605" s="11" t="s">
        <v>207</v>
      </c>
      <c r="B5605" s="11" t="s">
        <v>207</v>
      </c>
      <c r="C5605" s="11" t="s">
        <v>207</v>
      </c>
      <c r="D5605" s="11" t="s">
        <v>207</v>
      </c>
      <c r="E5605" s="11" t="s">
        <v>1566</v>
      </c>
      <c r="F5605" s="11" t="s">
        <v>1566</v>
      </c>
      <c r="G5605" s="11" t="s">
        <v>1566</v>
      </c>
      <c r="H5605" s="11"/>
      <c r="I5605" s="11"/>
    </row>
    <row r="5606" customFormat="false" ht="28" hidden="false" customHeight="true" outlineLevel="0" collapsed="false">
      <c r="A5606" s="11" t="s">
        <v>8</v>
      </c>
      <c r="B5606" s="11" t="s">
        <v>8</v>
      </c>
      <c r="C5606" s="11" t="s">
        <v>8</v>
      </c>
      <c r="D5606" s="11" t="s">
        <v>8</v>
      </c>
      <c r="E5606" s="11" t="s">
        <v>104</v>
      </c>
      <c r="F5606" s="11" t="s">
        <v>104</v>
      </c>
      <c r="G5606" s="11" t="s">
        <v>104</v>
      </c>
      <c r="H5606" s="11"/>
      <c r="I5606" s="11"/>
    </row>
    <row r="5607" customFormat="false" ht="28" hidden="false" customHeight="true" outlineLevel="0" collapsed="false">
      <c r="A5607" s="11" t="s">
        <v>209</v>
      </c>
      <c r="B5607" s="11" t="s">
        <v>209</v>
      </c>
      <c r="C5607" s="11" t="s">
        <v>209</v>
      </c>
      <c r="D5607" s="11" t="s">
        <v>209</v>
      </c>
      <c r="E5607" s="11" t="s">
        <v>1690</v>
      </c>
      <c r="F5607" s="11" t="s">
        <v>1690</v>
      </c>
      <c r="G5607" s="11" t="s">
        <v>1690</v>
      </c>
      <c r="H5607" s="11"/>
      <c r="I5607" s="11"/>
    </row>
    <row r="5608" customFormat="false" ht="28" hidden="false" customHeight="true" outlineLevel="0" collapsed="false">
      <c r="A5608" s="11" t="s">
        <v>211</v>
      </c>
      <c r="B5608" s="11" t="s">
        <v>211</v>
      </c>
      <c r="C5608" s="11" t="s">
        <v>211</v>
      </c>
      <c r="D5608" s="11" t="s">
        <v>211</v>
      </c>
      <c r="E5608" s="11" t="n">
        <v>60</v>
      </c>
      <c r="F5608" s="11" t="n">
        <v>60</v>
      </c>
      <c r="G5608" s="11" t="n">
        <v>60</v>
      </c>
      <c r="H5608" s="11"/>
      <c r="I5608" s="11"/>
    </row>
    <row r="5609" customFormat="false" ht="28" hidden="false" customHeight="true" outlineLevel="0" collapsed="false">
      <c r="A5609" s="11" t="s">
        <v>8</v>
      </c>
      <c r="B5609" s="11" t="s">
        <v>8</v>
      </c>
      <c r="C5609" s="11" t="s">
        <v>8</v>
      </c>
      <c r="D5609" s="11" t="s">
        <v>8</v>
      </c>
      <c r="E5609" s="11" t="s">
        <v>104</v>
      </c>
      <c r="F5609" s="11" t="s">
        <v>104</v>
      </c>
      <c r="G5609" s="11" t="s">
        <v>104</v>
      </c>
      <c r="H5609" s="11"/>
      <c r="I5609" s="11"/>
    </row>
    <row r="5610" customFormat="false" ht="28" hidden="false" customHeight="true" outlineLevel="0" collapsed="false">
      <c r="A5610" s="11" t="s">
        <v>213</v>
      </c>
      <c r="B5610" s="11" t="s">
        <v>213</v>
      </c>
      <c r="C5610" s="11" t="s">
        <v>213</v>
      </c>
      <c r="D5610" s="11" t="s">
        <v>213</v>
      </c>
      <c r="E5610" s="11" t="n">
        <v>13</v>
      </c>
      <c r="F5610" s="11" t="n">
        <v>13</v>
      </c>
      <c r="G5610" s="11" t="n">
        <v>13</v>
      </c>
      <c r="H5610" s="11"/>
      <c r="I5610" s="11"/>
    </row>
    <row r="5611" customFormat="false" ht="28" hidden="false" customHeight="true" outlineLevel="0" collapsed="false">
      <c r="A5611" s="11" t="s">
        <v>214</v>
      </c>
      <c r="B5611" s="11" t="s">
        <v>214</v>
      </c>
      <c r="C5611" s="11" t="s">
        <v>214</v>
      </c>
      <c r="D5611" s="11" t="s">
        <v>214</v>
      </c>
      <c r="E5611" s="11" t="s">
        <v>604</v>
      </c>
      <c r="F5611" s="11" t="s">
        <v>604</v>
      </c>
      <c r="G5611" s="11" t="s">
        <v>604</v>
      </c>
      <c r="H5611" s="11"/>
      <c r="I5611" s="11"/>
    </row>
    <row r="5612" customFormat="false" ht="28" hidden="false" customHeight="true" outlineLevel="0" collapsed="false">
      <c r="A5612" s="11" t="s">
        <v>216</v>
      </c>
      <c r="B5612" s="11" t="s">
        <v>216</v>
      </c>
      <c r="C5612" s="11" t="s">
        <v>216</v>
      </c>
      <c r="D5612" s="11" t="s">
        <v>216</v>
      </c>
      <c r="E5612" s="11" t="n">
        <v>4.3</v>
      </c>
      <c r="F5612" s="11" t="n">
        <v>4.3</v>
      </c>
      <c r="G5612" s="11" t="n">
        <v>4.3</v>
      </c>
      <c r="H5612" s="11"/>
      <c r="I5612" s="11"/>
    </row>
    <row r="5613" customFormat="false" ht="28" hidden="false" customHeight="true" outlineLevel="0" collapsed="false">
      <c r="A5613" s="11" t="s">
        <v>217</v>
      </c>
      <c r="B5613" s="11" t="s">
        <v>217</v>
      </c>
      <c r="C5613" s="11" t="s">
        <v>217</v>
      </c>
      <c r="D5613" s="11" t="s">
        <v>217</v>
      </c>
      <c r="E5613" s="11" t="s">
        <v>1620</v>
      </c>
      <c r="F5613" s="11" t="s">
        <v>1620</v>
      </c>
      <c r="G5613" s="11" t="s">
        <v>1620</v>
      </c>
      <c r="H5613" s="11"/>
      <c r="I5613" s="11"/>
    </row>
    <row r="5614" customFormat="false" ht="28" hidden="false" customHeight="true" outlineLevel="0" collapsed="false">
      <c r="A5614" s="11" t="s">
        <v>219</v>
      </c>
      <c r="B5614" s="11" t="s">
        <v>219</v>
      </c>
      <c r="C5614" s="11" t="s">
        <v>219</v>
      </c>
      <c r="D5614" s="11" t="s">
        <v>219</v>
      </c>
      <c r="E5614" s="11" t="s">
        <v>1691</v>
      </c>
      <c r="F5614" s="11" t="s">
        <v>1691</v>
      </c>
      <c r="G5614" s="11" t="s">
        <v>1691</v>
      </c>
      <c r="H5614" s="11"/>
      <c r="I5614" s="11"/>
    </row>
    <row r="5615" customFormat="false" ht="28" hidden="false" customHeight="true" outlineLevel="0" collapsed="false">
      <c r="A5615" s="11" t="s">
        <v>1530</v>
      </c>
      <c r="B5615" s="11" t="s">
        <v>1530</v>
      </c>
      <c r="C5615" s="11" t="s">
        <v>1530</v>
      </c>
      <c r="D5615" s="11" t="s">
        <v>1530</v>
      </c>
      <c r="E5615" s="11" t="n">
        <v>53</v>
      </c>
      <c r="F5615" s="11" t="n">
        <v>53</v>
      </c>
      <c r="G5615" s="11" t="n">
        <v>53</v>
      </c>
      <c r="H5615" s="11"/>
      <c r="I5615" s="11"/>
    </row>
    <row r="5616" customFormat="false" ht="28" hidden="false" customHeight="true" outlineLevel="0" collapsed="false">
      <c r="A5616" s="11" t="s">
        <v>221</v>
      </c>
      <c r="B5616" s="11" t="s">
        <v>221</v>
      </c>
      <c r="C5616" s="11" t="s">
        <v>221</v>
      </c>
      <c r="D5616" s="11" t="s">
        <v>221</v>
      </c>
      <c r="E5616" s="11" t="s">
        <v>1690</v>
      </c>
      <c r="F5616" s="11" t="s">
        <v>1690</v>
      </c>
      <c r="G5616" s="11" t="s">
        <v>1690</v>
      </c>
      <c r="H5616" s="11"/>
      <c r="I5616" s="11"/>
    </row>
    <row r="5617" customFormat="false" ht="28" hidden="false" customHeight="true" outlineLevel="0" collapsed="false">
      <c r="A5617" s="11" t="s">
        <v>222</v>
      </c>
      <c r="B5617" s="11" t="s">
        <v>222</v>
      </c>
      <c r="C5617" s="11" t="s">
        <v>222</v>
      </c>
      <c r="D5617" s="11" t="s">
        <v>222</v>
      </c>
      <c r="E5617" s="11" t="n">
        <v>60</v>
      </c>
      <c r="F5617" s="11" t="n">
        <v>60</v>
      </c>
      <c r="G5617" s="11" t="n">
        <v>60</v>
      </c>
      <c r="H5617" s="11"/>
      <c r="I5617" s="11"/>
    </row>
    <row r="5618" customFormat="false" ht="28" hidden="false" customHeight="true" outlineLevel="0" collapsed="false">
      <c r="A5618" s="11" t="s">
        <v>1532</v>
      </c>
      <c r="B5618" s="11" t="s">
        <v>1532</v>
      </c>
      <c r="C5618" s="11" t="s">
        <v>1532</v>
      </c>
      <c r="D5618" s="11" t="s">
        <v>1532</v>
      </c>
      <c r="E5618" s="11" t="s">
        <v>1533</v>
      </c>
      <c r="F5618" s="11" t="s">
        <v>1533</v>
      </c>
      <c r="G5618" s="11" t="s">
        <v>1533</v>
      </c>
      <c r="H5618" s="11"/>
      <c r="I5618" s="11"/>
    </row>
    <row r="5619" customFormat="false" ht="28" hidden="false" customHeight="true" outlineLevel="0" collapsed="false">
      <c r="A5619" s="11" t="s">
        <v>1597</v>
      </c>
      <c r="B5619" s="11" t="s">
        <v>1597</v>
      </c>
      <c r="C5619" s="11" t="s">
        <v>1597</v>
      </c>
      <c r="D5619" s="11" t="s">
        <v>1597</v>
      </c>
      <c r="E5619" s="11" t="s">
        <v>1598</v>
      </c>
      <c r="F5619" s="11" t="s">
        <v>1598</v>
      </c>
      <c r="G5619" s="11" t="s">
        <v>1598</v>
      </c>
      <c r="H5619" s="11"/>
      <c r="I5619" s="11"/>
    </row>
    <row r="5620" customFormat="false" ht="28" hidden="false" customHeight="true" outlineLevel="0" collapsed="false">
      <c r="A5620" s="11" t="s">
        <v>1692</v>
      </c>
      <c r="B5620" s="11" t="s">
        <v>1692</v>
      </c>
      <c r="C5620" s="11" t="s">
        <v>1692</v>
      </c>
      <c r="D5620" s="11" t="s">
        <v>1692</v>
      </c>
      <c r="E5620" s="11" t="s">
        <v>1693</v>
      </c>
      <c r="F5620" s="11" t="s">
        <v>1693</v>
      </c>
      <c r="G5620" s="11" t="s">
        <v>1693</v>
      </c>
      <c r="H5620" s="11"/>
      <c r="I5620" s="11"/>
    </row>
    <row r="5621" customFormat="false" ht="28" hidden="false" customHeight="true" outlineLevel="0" collapsed="false">
      <c r="A5621" s="11" t="s">
        <v>1599</v>
      </c>
      <c r="B5621" s="11" t="s">
        <v>1599</v>
      </c>
      <c r="C5621" s="11" t="s">
        <v>1599</v>
      </c>
      <c r="D5621" s="11" t="s">
        <v>1599</v>
      </c>
      <c r="E5621" s="11" t="s">
        <v>1600</v>
      </c>
      <c r="F5621" s="11" t="s">
        <v>1600</v>
      </c>
      <c r="G5621" s="11" t="s">
        <v>1600</v>
      </c>
      <c r="H5621" s="11"/>
      <c r="I5621" s="11"/>
    </row>
    <row r="5622" customFormat="false" ht="28" hidden="false" customHeight="true" outlineLevel="0" collapsed="false">
      <c r="A5622" s="11" t="s">
        <v>245</v>
      </c>
      <c r="B5622" s="11" t="s">
        <v>245</v>
      </c>
      <c r="C5622" s="11" t="s">
        <v>245</v>
      </c>
      <c r="D5622" s="11" t="s">
        <v>245</v>
      </c>
      <c r="E5622" s="11" t="s">
        <v>1583</v>
      </c>
      <c r="F5622" s="11" t="s">
        <v>1583</v>
      </c>
      <c r="G5622" s="11" t="s">
        <v>1583</v>
      </c>
      <c r="H5622" s="11"/>
      <c r="I5622" s="11"/>
    </row>
    <row r="5623" customFormat="false" ht="28" hidden="false" customHeight="true" outlineLevel="0" collapsed="false">
      <c r="A5623" s="11" t="s">
        <v>1694</v>
      </c>
      <c r="B5623" s="11" t="s">
        <v>1694</v>
      </c>
      <c r="C5623" s="11" t="s">
        <v>1694</v>
      </c>
      <c r="D5623" s="11" t="s">
        <v>1694</v>
      </c>
      <c r="E5623" s="11" t="n">
        <v>1</v>
      </c>
      <c r="F5623" s="11" t="n">
        <v>1</v>
      </c>
      <c r="G5623" s="11" t="n">
        <v>1</v>
      </c>
      <c r="H5623" s="11"/>
      <c r="I5623" s="11"/>
    </row>
    <row r="5624" customFormat="false" ht="28" hidden="false" customHeight="true" outlineLevel="0" collapsed="false">
      <c r="A5624" s="11" t="s">
        <v>1603</v>
      </c>
      <c r="B5624" s="11" t="s">
        <v>1603</v>
      </c>
      <c r="C5624" s="11" t="s">
        <v>1603</v>
      </c>
      <c r="D5624" s="11" t="s">
        <v>1603</v>
      </c>
      <c r="E5624" s="11" t="n">
        <v>1</v>
      </c>
      <c r="F5624" s="11" t="n">
        <v>1</v>
      </c>
      <c r="G5624" s="11" t="n">
        <v>1</v>
      </c>
      <c r="H5624" s="11"/>
      <c r="I5624" s="11"/>
    </row>
    <row r="5625" customFormat="false" ht="28" hidden="false" customHeight="true" outlineLevel="0" collapsed="false">
      <c r="A5625" s="11" t="s">
        <v>1601</v>
      </c>
      <c r="B5625" s="11" t="s">
        <v>1601</v>
      </c>
      <c r="C5625" s="11" t="s">
        <v>1601</v>
      </c>
      <c r="D5625" s="11" t="s">
        <v>1601</v>
      </c>
      <c r="E5625" s="11" t="s">
        <v>1602</v>
      </c>
      <c r="F5625" s="11" t="s">
        <v>1602</v>
      </c>
      <c r="G5625" s="11" t="s">
        <v>1602</v>
      </c>
      <c r="H5625" s="11"/>
      <c r="I5625" s="11"/>
    </row>
    <row r="5626" customFormat="false" ht="28" hidden="false" customHeight="true" outlineLevel="0" collapsed="false">
      <c r="A5626" s="11" t="s">
        <v>1695</v>
      </c>
      <c r="B5626" s="11" t="s">
        <v>1695</v>
      </c>
      <c r="C5626" s="11" t="s">
        <v>1695</v>
      </c>
      <c r="D5626" s="11" t="s">
        <v>1695</v>
      </c>
      <c r="E5626" s="11" t="s">
        <v>1696</v>
      </c>
      <c r="F5626" s="11" t="s">
        <v>1696</v>
      </c>
      <c r="G5626" s="11" t="s">
        <v>1696</v>
      </c>
      <c r="H5626" s="11"/>
      <c r="I5626" s="11"/>
    </row>
    <row r="5627" customFormat="false" ht="28" hidden="false" customHeight="true" outlineLevel="0" collapsed="false">
      <c r="A5627" s="11" t="s">
        <v>1152</v>
      </c>
      <c r="B5627" s="11" t="s">
        <v>1152</v>
      </c>
      <c r="C5627" s="11" t="s">
        <v>1152</v>
      </c>
      <c r="D5627" s="11" t="s">
        <v>1152</v>
      </c>
      <c r="E5627" s="11" t="s">
        <v>1697</v>
      </c>
      <c r="F5627" s="11" t="s">
        <v>1697</v>
      </c>
      <c r="G5627" s="11" t="s">
        <v>1697</v>
      </c>
      <c r="H5627" s="11"/>
      <c r="I5627" s="11"/>
    </row>
    <row r="5628" customFormat="false" ht="28" hidden="false" customHeight="true" outlineLevel="0" collapsed="false">
      <c r="A5628" s="11" t="s">
        <v>249</v>
      </c>
      <c r="B5628" s="11" t="s">
        <v>249</v>
      </c>
      <c r="C5628" s="11" t="s">
        <v>249</v>
      </c>
      <c r="D5628" s="11" t="s">
        <v>249</v>
      </c>
      <c r="E5628" s="11" t="n">
        <v>65</v>
      </c>
      <c r="F5628" s="11" t="n">
        <v>65</v>
      </c>
      <c r="G5628" s="11" t="n">
        <v>65</v>
      </c>
      <c r="H5628" s="11"/>
      <c r="I5628" s="11"/>
    </row>
    <row r="5629" customFormat="false" ht="27" hidden="false" customHeight="true" outlineLevel="0" collapsed="false">
      <c r="A5629" s="1"/>
      <c r="B5629" s="1"/>
      <c r="C5629" s="1"/>
      <c r="D5629" s="1"/>
      <c r="E5629" s="1"/>
      <c r="F5629" s="1"/>
      <c r="G5629" s="1"/>
      <c r="H5629" s="1"/>
      <c r="I5629" s="1"/>
    </row>
    <row r="5630" customFormat="false" ht="31" hidden="false" customHeight="true" outlineLevel="0" collapsed="false">
      <c r="A5630" s="10" t="s">
        <v>250</v>
      </c>
      <c r="B5630" s="10" t="s">
        <v>250</v>
      </c>
      <c r="C5630" s="10" t="s">
        <v>250</v>
      </c>
      <c r="D5630" s="10" t="s">
        <v>250</v>
      </c>
      <c r="E5630" s="10" t="s">
        <v>250</v>
      </c>
      <c r="F5630" s="10" t="s">
        <v>250</v>
      </c>
      <c r="G5630" s="10" t="s">
        <v>250</v>
      </c>
      <c r="H5630" s="10" t="s">
        <v>250</v>
      </c>
      <c r="I5630" s="3" t="str">
        <f aca="false">HYPERLINK("#'Главная'!A101","На главную")</f>
        <v>На главную</v>
      </c>
    </row>
    <row r="5631" customFormat="false" ht="34" hidden="false" customHeight="true" outlineLevel="0" collapsed="false">
      <c r="A5631" s="12" t="s">
        <v>251</v>
      </c>
      <c r="B5631" s="12" t="s">
        <v>251</v>
      </c>
      <c r="C5631" s="12" t="s">
        <v>251</v>
      </c>
      <c r="D5631" s="12" t="s">
        <v>252</v>
      </c>
      <c r="E5631" s="12" t="s">
        <v>252</v>
      </c>
      <c r="F5631" s="12" t="s">
        <v>252</v>
      </c>
      <c r="G5631" s="12" t="s">
        <v>253</v>
      </c>
      <c r="H5631" s="12" t="s">
        <v>254</v>
      </c>
      <c r="I5631" s="12" t="s">
        <v>254</v>
      </c>
    </row>
    <row r="5632" customFormat="false" ht="53" hidden="false" customHeight="true" outlineLevel="0" collapsed="false">
      <c r="A5632" s="1" t="s">
        <v>1698</v>
      </c>
      <c r="B5632" s="1" t="s">
        <v>1698</v>
      </c>
      <c r="C5632" s="1" t="s">
        <v>1698</v>
      </c>
      <c r="D5632" s="1" t="s">
        <v>258</v>
      </c>
      <c r="E5632" s="1" t="s">
        <v>258</v>
      </c>
      <c r="F5632" s="1" t="s">
        <v>258</v>
      </c>
      <c r="G5632" s="1" t="s">
        <v>1711</v>
      </c>
      <c r="H5632" s="1" t="s">
        <v>1689</v>
      </c>
      <c r="I5632" s="1" t="s">
        <v>1689</v>
      </c>
    </row>
    <row r="5633" customFormat="false" ht="53" hidden="false" customHeight="true" outlineLevel="0" collapsed="false">
      <c r="A5633" s="1" t="s">
        <v>1698</v>
      </c>
      <c r="B5633" s="1" t="s">
        <v>1698</v>
      </c>
      <c r="C5633" s="1" t="s">
        <v>1698</v>
      </c>
      <c r="D5633" s="1" t="s">
        <v>256</v>
      </c>
      <c r="E5633" s="1" t="s">
        <v>256</v>
      </c>
      <c r="F5633" s="1" t="s">
        <v>256</v>
      </c>
      <c r="G5633" s="1" t="s">
        <v>1712</v>
      </c>
      <c r="H5633" s="1" t="s">
        <v>1689</v>
      </c>
      <c r="I5633" s="1" t="s">
        <v>1689</v>
      </c>
    </row>
    <row r="5634" customFormat="false" ht="53" hidden="false" customHeight="true" outlineLevel="0" collapsed="false">
      <c r="A5634" s="1" t="s">
        <v>1698</v>
      </c>
      <c r="B5634" s="1" t="s">
        <v>1698</v>
      </c>
      <c r="C5634" s="1" t="s">
        <v>1698</v>
      </c>
      <c r="D5634" s="1" t="s">
        <v>260</v>
      </c>
      <c r="E5634" s="1" t="s">
        <v>260</v>
      </c>
      <c r="F5634" s="1" t="s">
        <v>260</v>
      </c>
      <c r="G5634" s="1" t="s">
        <v>1713</v>
      </c>
      <c r="H5634" s="1" t="s">
        <v>1689</v>
      </c>
      <c r="I5634" s="1" t="s">
        <v>1689</v>
      </c>
    </row>
    <row r="5635" customFormat="false" ht="53" hidden="false" customHeight="true" outlineLevel="0" collapsed="false">
      <c r="A5635" s="1" t="s">
        <v>1702</v>
      </c>
      <c r="B5635" s="1" t="s">
        <v>1702</v>
      </c>
      <c r="C5635" s="1" t="s">
        <v>1702</v>
      </c>
      <c r="D5635" s="1" t="s">
        <v>258</v>
      </c>
      <c r="E5635" s="1" t="s">
        <v>258</v>
      </c>
      <c r="F5635" s="1" t="s">
        <v>258</v>
      </c>
      <c r="G5635" s="1" t="s">
        <v>1714</v>
      </c>
      <c r="H5635" s="1" t="s">
        <v>1689</v>
      </c>
      <c r="I5635" s="1" t="s">
        <v>1689</v>
      </c>
    </row>
    <row r="5636" customFormat="false" ht="53" hidden="false" customHeight="true" outlineLevel="0" collapsed="false">
      <c r="A5636" s="1" t="s">
        <v>1702</v>
      </c>
      <c r="B5636" s="1" t="s">
        <v>1702</v>
      </c>
      <c r="C5636" s="1" t="s">
        <v>1702</v>
      </c>
      <c r="D5636" s="1" t="s">
        <v>256</v>
      </c>
      <c r="E5636" s="1" t="s">
        <v>256</v>
      </c>
      <c r="F5636" s="1" t="s">
        <v>256</v>
      </c>
      <c r="G5636" s="1" t="s">
        <v>1715</v>
      </c>
      <c r="H5636" s="1" t="s">
        <v>1689</v>
      </c>
      <c r="I5636" s="1" t="s">
        <v>1689</v>
      </c>
    </row>
    <row r="5637" customFormat="false" ht="53" hidden="false" customHeight="true" outlineLevel="0" collapsed="false">
      <c r="A5637" s="1" t="s">
        <v>1702</v>
      </c>
      <c r="B5637" s="1" t="s">
        <v>1702</v>
      </c>
      <c r="C5637" s="1" t="s">
        <v>1702</v>
      </c>
      <c r="D5637" s="1" t="s">
        <v>260</v>
      </c>
      <c r="E5637" s="1" t="s">
        <v>260</v>
      </c>
      <c r="F5637" s="1" t="s">
        <v>260</v>
      </c>
      <c r="G5637" s="1" t="s">
        <v>1716</v>
      </c>
      <c r="H5637" s="1" t="s">
        <v>1689</v>
      </c>
      <c r="I5637" s="1" t="s">
        <v>1689</v>
      </c>
    </row>
    <row r="5638" customFormat="false" ht="53" hidden="false" customHeight="true" outlineLevel="0" collapsed="false">
      <c r="A5638" s="1" t="s">
        <v>1706</v>
      </c>
      <c r="B5638" s="1" t="s">
        <v>1706</v>
      </c>
      <c r="C5638" s="1" t="s">
        <v>1706</v>
      </c>
      <c r="D5638" s="1" t="s">
        <v>292</v>
      </c>
      <c r="E5638" s="1" t="s">
        <v>292</v>
      </c>
      <c r="F5638" s="1" t="s">
        <v>292</v>
      </c>
      <c r="G5638" s="1" t="s">
        <v>1717</v>
      </c>
      <c r="H5638" s="1" t="s">
        <v>1689</v>
      </c>
      <c r="I5638" s="1" t="s">
        <v>1689</v>
      </c>
    </row>
    <row r="5639" customFormat="false" ht="53" hidden="false" customHeight="true" outlineLevel="0" collapsed="false">
      <c r="A5639" s="1" t="s">
        <v>1706</v>
      </c>
      <c r="B5639" s="1" t="s">
        <v>1706</v>
      </c>
      <c r="C5639" s="1" t="s">
        <v>1706</v>
      </c>
      <c r="D5639" s="1" t="s">
        <v>256</v>
      </c>
      <c r="E5639" s="1" t="s">
        <v>256</v>
      </c>
      <c r="F5639" s="1" t="s">
        <v>256</v>
      </c>
      <c r="G5639" s="1" t="s">
        <v>1718</v>
      </c>
      <c r="H5639" s="1" t="s">
        <v>1689</v>
      </c>
      <c r="I5639" s="1" t="s">
        <v>1689</v>
      </c>
    </row>
    <row r="5640" customFormat="false" ht="53" hidden="false" customHeight="true" outlineLevel="0" collapsed="false">
      <c r="A5640" s="1" t="s">
        <v>1706</v>
      </c>
      <c r="B5640" s="1" t="s">
        <v>1706</v>
      </c>
      <c r="C5640" s="1" t="s">
        <v>1706</v>
      </c>
      <c r="D5640" s="1" t="s">
        <v>294</v>
      </c>
      <c r="E5640" s="1" t="s">
        <v>294</v>
      </c>
      <c r="F5640" s="1" t="s">
        <v>294</v>
      </c>
      <c r="G5640" s="1" t="s">
        <v>1719</v>
      </c>
      <c r="H5640" s="1" t="s">
        <v>1689</v>
      </c>
      <c r="I5640" s="1" t="s">
        <v>1689</v>
      </c>
    </row>
    <row r="5641" customFormat="false" ht="27" hidden="false" customHeight="true" outlineLevel="0" collapsed="false">
      <c r="A5641" s="1"/>
      <c r="B5641" s="1"/>
      <c r="C5641" s="1"/>
      <c r="D5641" s="1"/>
      <c r="E5641" s="1"/>
      <c r="F5641" s="1"/>
      <c r="G5641" s="1"/>
      <c r="H5641" s="1"/>
      <c r="I5641" s="1"/>
    </row>
    <row r="5642" customFormat="false" ht="31" hidden="false" customHeight="true" outlineLevel="0" collapsed="false">
      <c r="A5642" s="10" t="s">
        <v>304</v>
      </c>
      <c r="B5642" s="10" t="s">
        <v>304</v>
      </c>
      <c r="C5642" s="10" t="s">
        <v>304</v>
      </c>
      <c r="D5642" s="10" t="s">
        <v>304</v>
      </c>
      <c r="E5642" s="10" t="s">
        <v>304</v>
      </c>
      <c r="F5642" s="10" t="s">
        <v>304</v>
      </c>
      <c r="G5642" s="10" t="s">
        <v>304</v>
      </c>
      <c r="H5642" s="10" t="s">
        <v>304</v>
      </c>
      <c r="I5642" s="1"/>
    </row>
    <row r="5643" customFormat="false" ht="28" hidden="false" customHeight="true" outlineLevel="0" collapsed="false">
      <c r="A5643" s="4" t="s">
        <v>305</v>
      </c>
      <c r="B5643" s="4" t="s">
        <v>305</v>
      </c>
      <c r="C5643" s="4" t="s">
        <v>305</v>
      </c>
      <c r="D5643" s="4" t="s">
        <v>305</v>
      </c>
      <c r="E5643" s="4" t="s">
        <v>305</v>
      </c>
      <c r="F5643" s="4" t="s">
        <v>305</v>
      </c>
      <c r="G5643" s="4" t="s">
        <v>305</v>
      </c>
      <c r="H5643" s="4" t="s">
        <v>305</v>
      </c>
      <c r="I5643" s="4" t="s">
        <v>305</v>
      </c>
    </row>
    <row r="5644" customFormat="false" ht="27" hidden="false" customHeight="true" outlineLevel="0" collapsed="false">
      <c r="A5644" s="1"/>
      <c r="B5644" s="1"/>
      <c r="C5644" s="1"/>
      <c r="D5644" s="1"/>
      <c r="E5644" s="1"/>
      <c r="F5644" s="1"/>
      <c r="G5644" s="1"/>
      <c r="H5644" s="1"/>
      <c r="I5644" s="1"/>
    </row>
    <row r="5645" customFormat="false" ht="27" hidden="false" customHeight="true" outlineLevel="0" collapsed="false">
      <c r="A5645" s="1"/>
      <c r="B5645" s="1"/>
      <c r="C5645" s="1"/>
      <c r="D5645" s="1"/>
      <c r="E5645" s="1"/>
      <c r="F5645" s="1"/>
      <c r="G5645" s="1"/>
      <c r="H5645" s="1"/>
      <c r="I5645" s="1"/>
    </row>
    <row r="5646" customFormat="false" ht="27" hidden="false" customHeight="true" outlineLevel="0" collapsed="false">
      <c r="A5646" s="1"/>
      <c r="B5646" s="1"/>
      <c r="C5646" s="1"/>
      <c r="D5646" s="1"/>
      <c r="E5646" s="1"/>
      <c r="F5646" s="1"/>
      <c r="G5646" s="1"/>
      <c r="H5646" s="1"/>
      <c r="I5646" s="1"/>
    </row>
    <row r="5647" customFormat="false" ht="35" hidden="false" customHeight="true" outlineLevel="0" collapsed="false">
      <c r="A5647" s="2" t="s">
        <v>1720</v>
      </c>
      <c r="B5647" s="2" t="s">
        <v>1720</v>
      </c>
      <c r="C5647" s="2" t="s">
        <v>1720</v>
      </c>
      <c r="D5647" s="2" t="s">
        <v>1720</v>
      </c>
      <c r="E5647" s="2" t="s">
        <v>1720</v>
      </c>
      <c r="F5647" s="2" t="s">
        <v>1720</v>
      </c>
      <c r="G5647" s="2" t="s">
        <v>1720</v>
      </c>
      <c r="H5647" s="2" t="s">
        <v>1720</v>
      </c>
      <c r="I5647" s="3" t="str">
        <f aca="false">HYPERLINK("#'Главная'!A102","На главную")</f>
        <v>На главную</v>
      </c>
    </row>
    <row r="5648" customFormat="false" ht="42" hidden="false" customHeight="true" outlineLevel="0" collapsed="false">
      <c r="A5648" s="4" t="s">
        <v>1689</v>
      </c>
      <c r="B5648" s="4" t="s">
        <v>1689</v>
      </c>
      <c r="C5648" s="4" t="s">
        <v>1689</v>
      </c>
      <c r="D5648" s="4" t="s">
        <v>1689</v>
      </c>
      <c r="E5648" s="4" t="s">
        <v>1689</v>
      </c>
      <c r="F5648" s="4" t="s">
        <v>1689</v>
      </c>
      <c r="G5648" s="4" t="s">
        <v>1689</v>
      </c>
      <c r="H5648" s="4" t="s">
        <v>1689</v>
      </c>
      <c r="I5648" s="4" t="s">
        <v>1689</v>
      </c>
    </row>
    <row r="5649" customFormat="false" ht="27" hidden="false" customHeight="true" outlineLevel="0" collapsed="false">
      <c r="A5649" s="3" t="str">
        <f aca="false">HYPERLINK("#'Главная'!A102","Список моделей")</f>
        <v>Список моделей</v>
      </c>
      <c r="B5649" s="1"/>
      <c r="C5649" s="3" t="str">
        <f aca="false">HYPERLINK("#'Данные моделей'!A5650","Характеристики")</f>
        <v>Характеристики</v>
      </c>
      <c r="D5649" s="1"/>
      <c r="E5649" s="1"/>
      <c r="F5649" s="3" t="str">
        <f aca="false">HYPERLINK("#'Данные моделей'!A5676","Рабочие точки")</f>
        <v>Рабочие точки</v>
      </c>
      <c r="G5649" s="1"/>
      <c r="H5649" s="3" t="str">
        <f aca="false">HYPERLINK("#'Данные моделей'!A5688","Карты")</f>
        <v>Карты</v>
      </c>
      <c r="I5649" s="1"/>
    </row>
    <row r="5650" customFormat="false" ht="31" hidden="false" customHeight="true" outlineLevel="0" collapsed="false">
      <c r="A5650" s="10" t="s">
        <v>9</v>
      </c>
      <c r="B5650" s="10" t="s">
        <v>9</v>
      </c>
      <c r="C5650" s="10" t="s">
        <v>9</v>
      </c>
      <c r="D5650" s="10" t="s">
        <v>9</v>
      </c>
      <c r="E5650" s="10" t="s">
        <v>9</v>
      </c>
      <c r="F5650" s="10" t="s">
        <v>9</v>
      </c>
      <c r="G5650" s="10" t="s">
        <v>9</v>
      </c>
      <c r="H5650" s="10" t="s">
        <v>9</v>
      </c>
      <c r="I5650" s="1"/>
    </row>
    <row r="5651" customFormat="false" ht="28" hidden="false" customHeight="true" outlineLevel="0" collapsed="false">
      <c r="A5651" s="11" t="s">
        <v>207</v>
      </c>
      <c r="B5651" s="11" t="s">
        <v>207</v>
      </c>
      <c r="C5651" s="11" t="s">
        <v>207</v>
      </c>
      <c r="D5651" s="11" t="s">
        <v>207</v>
      </c>
      <c r="E5651" s="11" t="s">
        <v>1566</v>
      </c>
      <c r="F5651" s="11" t="s">
        <v>1566</v>
      </c>
      <c r="G5651" s="11" t="s">
        <v>1566</v>
      </c>
      <c r="H5651" s="11"/>
      <c r="I5651" s="11"/>
    </row>
    <row r="5652" customFormat="false" ht="28" hidden="false" customHeight="true" outlineLevel="0" collapsed="false">
      <c r="A5652" s="11" t="s">
        <v>8</v>
      </c>
      <c r="B5652" s="11" t="s">
        <v>8</v>
      </c>
      <c r="C5652" s="11" t="s">
        <v>8</v>
      </c>
      <c r="D5652" s="11" t="s">
        <v>8</v>
      </c>
      <c r="E5652" s="11" t="s">
        <v>104</v>
      </c>
      <c r="F5652" s="11" t="s">
        <v>104</v>
      </c>
      <c r="G5652" s="11" t="s">
        <v>104</v>
      </c>
      <c r="H5652" s="11"/>
      <c r="I5652" s="11"/>
    </row>
    <row r="5653" customFormat="false" ht="28" hidden="false" customHeight="true" outlineLevel="0" collapsed="false">
      <c r="A5653" s="11" t="s">
        <v>209</v>
      </c>
      <c r="B5653" s="11" t="s">
        <v>209</v>
      </c>
      <c r="C5653" s="11" t="s">
        <v>209</v>
      </c>
      <c r="D5653" s="11" t="s">
        <v>209</v>
      </c>
      <c r="E5653" s="11" t="s">
        <v>1721</v>
      </c>
      <c r="F5653" s="11" t="s">
        <v>1721</v>
      </c>
      <c r="G5653" s="11" t="s">
        <v>1721</v>
      </c>
      <c r="H5653" s="11"/>
      <c r="I5653" s="11"/>
    </row>
    <row r="5654" customFormat="false" ht="28" hidden="false" customHeight="true" outlineLevel="0" collapsed="false">
      <c r="A5654" s="11" t="s">
        <v>211</v>
      </c>
      <c r="B5654" s="11" t="s">
        <v>211</v>
      </c>
      <c r="C5654" s="11" t="s">
        <v>211</v>
      </c>
      <c r="D5654" s="11" t="s">
        <v>211</v>
      </c>
      <c r="E5654" s="11" t="n">
        <v>68</v>
      </c>
      <c r="F5654" s="11" t="n">
        <v>68</v>
      </c>
      <c r="G5654" s="11" t="n">
        <v>68</v>
      </c>
      <c r="H5654" s="11"/>
      <c r="I5654" s="11"/>
    </row>
    <row r="5655" customFormat="false" ht="28" hidden="false" customHeight="true" outlineLevel="0" collapsed="false">
      <c r="A5655" s="11" t="s">
        <v>8</v>
      </c>
      <c r="B5655" s="11" t="s">
        <v>8</v>
      </c>
      <c r="C5655" s="11" t="s">
        <v>8</v>
      </c>
      <c r="D5655" s="11" t="s">
        <v>8</v>
      </c>
      <c r="E5655" s="11" t="s">
        <v>104</v>
      </c>
      <c r="F5655" s="11" t="s">
        <v>104</v>
      </c>
      <c r="G5655" s="11" t="s">
        <v>104</v>
      </c>
      <c r="H5655" s="11"/>
      <c r="I5655" s="11"/>
    </row>
    <row r="5656" customFormat="false" ht="28" hidden="false" customHeight="true" outlineLevel="0" collapsed="false">
      <c r="A5656" s="11" t="s">
        <v>213</v>
      </c>
      <c r="B5656" s="11" t="s">
        <v>213</v>
      </c>
      <c r="C5656" s="11" t="s">
        <v>213</v>
      </c>
      <c r="D5656" s="11" t="s">
        <v>213</v>
      </c>
      <c r="E5656" s="11" t="n">
        <v>18</v>
      </c>
      <c r="F5656" s="11" t="n">
        <v>18</v>
      </c>
      <c r="G5656" s="11" t="n">
        <v>18</v>
      </c>
      <c r="H5656" s="11"/>
      <c r="I5656" s="11"/>
    </row>
    <row r="5657" customFormat="false" ht="28" hidden="false" customHeight="true" outlineLevel="0" collapsed="false">
      <c r="A5657" s="11" t="s">
        <v>214</v>
      </c>
      <c r="B5657" s="11" t="s">
        <v>214</v>
      </c>
      <c r="C5657" s="11" t="s">
        <v>214</v>
      </c>
      <c r="D5657" s="11" t="s">
        <v>214</v>
      </c>
      <c r="E5657" s="11" t="s">
        <v>604</v>
      </c>
      <c r="F5657" s="11" t="s">
        <v>604</v>
      </c>
      <c r="G5657" s="11" t="s">
        <v>604</v>
      </c>
      <c r="H5657" s="11"/>
      <c r="I5657" s="11"/>
    </row>
    <row r="5658" customFormat="false" ht="28" hidden="false" customHeight="true" outlineLevel="0" collapsed="false">
      <c r="A5658" s="11" t="s">
        <v>216</v>
      </c>
      <c r="B5658" s="11" t="s">
        <v>216</v>
      </c>
      <c r="C5658" s="11" t="s">
        <v>216</v>
      </c>
      <c r="D5658" s="11" t="s">
        <v>216</v>
      </c>
      <c r="E5658" s="11" t="n">
        <v>5.16</v>
      </c>
      <c r="F5658" s="11" t="n">
        <v>5.16</v>
      </c>
      <c r="G5658" s="11" t="n">
        <v>5.16</v>
      </c>
      <c r="H5658" s="11"/>
      <c r="I5658" s="11"/>
    </row>
    <row r="5659" customFormat="false" ht="28" hidden="false" customHeight="true" outlineLevel="0" collapsed="false">
      <c r="A5659" s="11" t="s">
        <v>217</v>
      </c>
      <c r="B5659" s="11" t="s">
        <v>217</v>
      </c>
      <c r="C5659" s="11" t="s">
        <v>217</v>
      </c>
      <c r="D5659" s="11" t="s">
        <v>217</v>
      </c>
      <c r="E5659" s="11" t="s">
        <v>1620</v>
      </c>
      <c r="F5659" s="11" t="s">
        <v>1620</v>
      </c>
      <c r="G5659" s="11" t="s">
        <v>1620</v>
      </c>
      <c r="H5659" s="11"/>
      <c r="I5659" s="11"/>
    </row>
    <row r="5660" customFormat="false" ht="28" hidden="false" customHeight="true" outlineLevel="0" collapsed="false">
      <c r="A5660" s="11" t="s">
        <v>219</v>
      </c>
      <c r="B5660" s="11" t="s">
        <v>219</v>
      </c>
      <c r="C5660" s="11" t="s">
        <v>219</v>
      </c>
      <c r="D5660" s="11" t="s">
        <v>219</v>
      </c>
      <c r="E5660" s="11" t="s">
        <v>1691</v>
      </c>
      <c r="F5660" s="11" t="s">
        <v>1691</v>
      </c>
      <c r="G5660" s="11" t="s">
        <v>1691</v>
      </c>
      <c r="H5660" s="11"/>
      <c r="I5660" s="11"/>
    </row>
    <row r="5661" customFormat="false" ht="28" hidden="false" customHeight="true" outlineLevel="0" collapsed="false">
      <c r="A5661" s="11" t="s">
        <v>1530</v>
      </c>
      <c r="B5661" s="11" t="s">
        <v>1530</v>
      </c>
      <c r="C5661" s="11" t="s">
        <v>1530</v>
      </c>
      <c r="D5661" s="11" t="s">
        <v>1530</v>
      </c>
      <c r="E5661" s="11" t="n">
        <v>54</v>
      </c>
      <c r="F5661" s="11" t="n">
        <v>54</v>
      </c>
      <c r="G5661" s="11" t="n">
        <v>54</v>
      </c>
      <c r="H5661" s="11"/>
      <c r="I5661" s="11"/>
    </row>
    <row r="5662" customFormat="false" ht="28" hidden="false" customHeight="true" outlineLevel="0" collapsed="false">
      <c r="A5662" s="11" t="s">
        <v>221</v>
      </c>
      <c r="B5662" s="11" t="s">
        <v>221</v>
      </c>
      <c r="C5662" s="11" t="s">
        <v>221</v>
      </c>
      <c r="D5662" s="11" t="s">
        <v>221</v>
      </c>
      <c r="E5662" s="11" t="s">
        <v>1721</v>
      </c>
      <c r="F5662" s="11" t="s">
        <v>1721</v>
      </c>
      <c r="G5662" s="11" t="s">
        <v>1721</v>
      </c>
      <c r="H5662" s="11"/>
      <c r="I5662" s="11"/>
    </row>
    <row r="5663" customFormat="false" ht="28" hidden="false" customHeight="true" outlineLevel="0" collapsed="false">
      <c r="A5663" s="11" t="s">
        <v>222</v>
      </c>
      <c r="B5663" s="11" t="s">
        <v>222</v>
      </c>
      <c r="C5663" s="11" t="s">
        <v>222</v>
      </c>
      <c r="D5663" s="11" t="s">
        <v>222</v>
      </c>
      <c r="E5663" s="11" t="n">
        <v>68</v>
      </c>
      <c r="F5663" s="11" t="n">
        <v>68</v>
      </c>
      <c r="G5663" s="11" t="n">
        <v>68</v>
      </c>
      <c r="H5663" s="11"/>
      <c r="I5663" s="11"/>
    </row>
    <row r="5664" customFormat="false" ht="28" hidden="false" customHeight="true" outlineLevel="0" collapsed="false">
      <c r="A5664" s="11" t="s">
        <v>1532</v>
      </c>
      <c r="B5664" s="11" t="s">
        <v>1532</v>
      </c>
      <c r="C5664" s="11" t="s">
        <v>1532</v>
      </c>
      <c r="D5664" s="11" t="s">
        <v>1532</v>
      </c>
      <c r="E5664" s="11" t="s">
        <v>1533</v>
      </c>
      <c r="F5664" s="11" t="s">
        <v>1533</v>
      </c>
      <c r="G5664" s="11" t="s">
        <v>1533</v>
      </c>
      <c r="H5664" s="11"/>
      <c r="I5664" s="11"/>
    </row>
    <row r="5665" customFormat="false" ht="28" hidden="false" customHeight="true" outlineLevel="0" collapsed="false">
      <c r="A5665" s="11" t="s">
        <v>1597</v>
      </c>
      <c r="B5665" s="11" t="s">
        <v>1597</v>
      </c>
      <c r="C5665" s="11" t="s">
        <v>1597</v>
      </c>
      <c r="D5665" s="11" t="s">
        <v>1597</v>
      </c>
      <c r="E5665" s="11" t="s">
        <v>1598</v>
      </c>
      <c r="F5665" s="11" t="s">
        <v>1598</v>
      </c>
      <c r="G5665" s="11" t="s">
        <v>1598</v>
      </c>
      <c r="H5665" s="11"/>
      <c r="I5665" s="11"/>
    </row>
    <row r="5666" customFormat="false" ht="28" hidden="false" customHeight="true" outlineLevel="0" collapsed="false">
      <c r="A5666" s="11" t="s">
        <v>1692</v>
      </c>
      <c r="B5666" s="11" t="s">
        <v>1692</v>
      </c>
      <c r="C5666" s="11" t="s">
        <v>1692</v>
      </c>
      <c r="D5666" s="11" t="s">
        <v>1692</v>
      </c>
      <c r="E5666" s="11" t="s">
        <v>1693</v>
      </c>
      <c r="F5666" s="11" t="s">
        <v>1693</v>
      </c>
      <c r="G5666" s="11" t="s">
        <v>1693</v>
      </c>
      <c r="H5666" s="11"/>
      <c r="I5666" s="11"/>
    </row>
    <row r="5667" customFormat="false" ht="28" hidden="false" customHeight="true" outlineLevel="0" collapsed="false">
      <c r="A5667" s="11" t="s">
        <v>1599</v>
      </c>
      <c r="B5667" s="11" t="s">
        <v>1599</v>
      </c>
      <c r="C5667" s="11" t="s">
        <v>1599</v>
      </c>
      <c r="D5667" s="11" t="s">
        <v>1599</v>
      </c>
      <c r="E5667" s="11" t="s">
        <v>1600</v>
      </c>
      <c r="F5667" s="11" t="s">
        <v>1600</v>
      </c>
      <c r="G5667" s="11" t="s">
        <v>1600</v>
      </c>
      <c r="H5667" s="11"/>
      <c r="I5667" s="11"/>
    </row>
    <row r="5668" customFormat="false" ht="28" hidden="false" customHeight="true" outlineLevel="0" collapsed="false">
      <c r="A5668" s="11" t="s">
        <v>245</v>
      </c>
      <c r="B5668" s="11" t="s">
        <v>245</v>
      </c>
      <c r="C5668" s="11" t="s">
        <v>245</v>
      </c>
      <c r="D5668" s="11" t="s">
        <v>245</v>
      </c>
      <c r="E5668" s="11" t="s">
        <v>1583</v>
      </c>
      <c r="F5668" s="11" t="s">
        <v>1583</v>
      </c>
      <c r="G5668" s="11" t="s">
        <v>1583</v>
      </c>
      <c r="H5668" s="11"/>
      <c r="I5668" s="11"/>
    </row>
    <row r="5669" customFormat="false" ht="28" hidden="false" customHeight="true" outlineLevel="0" collapsed="false">
      <c r="A5669" s="11" t="s">
        <v>1694</v>
      </c>
      <c r="B5669" s="11" t="s">
        <v>1694</v>
      </c>
      <c r="C5669" s="11" t="s">
        <v>1694</v>
      </c>
      <c r="D5669" s="11" t="s">
        <v>1694</v>
      </c>
      <c r="E5669" s="11" t="n">
        <v>1</v>
      </c>
      <c r="F5669" s="11" t="n">
        <v>1</v>
      </c>
      <c r="G5669" s="11" t="n">
        <v>1</v>
      </c>
      <c r="H5669" s="11"/>
      <c r="I5669" s="11"/>
    </row>
    <row r="5670" customFormat="false" ht="28" hidden="false" customHeight="true" outlineLevel="0" collapsed="false">
      <c r="A5670" s="11" t="s">
        <v>1603</v>
      </c>
      <c r="B5670" s="11" t="s">
        <v>1603</v>
      </c>
      <c r="C5670" s="11" t="s">
        <v>1603</v>
      </c>
      <c r="D5670" s="11" t="s">
        <v>1603</v>
      </c>
      <c r="E5670" s="11" t="n">
        <v>1</v>
      </c>
      <c r="F5670" s="11" t="n">
        <v>1</v>
      </c>
      <c r="G5670" s="11" t="n">
        <v>1</v>
      </c>
      <c r="H5670" s="11"/>
      <c r="I5670" s="11"/>
    </row>
    <row r="5671" customFormat="false" ht="28" hidden="false" customHeight="true" outlineLevel="0" collapsed="false">
      <c r="A5671" s="11" t="s">
        <v>1601</v>
      </c>
      <c r="B5671" s="11" t="s">
        <v>1601</v>
      </c>
      <c r="C5671" s="11" t="s">
        <v>1601</v>
      </c>
      <c r="D5671" s="11" t="s">
        <v>1601</v>
      </c>
      <c r="E5671" s="11" t="s">
        <v>1602</v>
      </c>
      <c r="F5671" s="11" t="s">
        <v>1602</v>
      </c>
      <c r="G5671" s="11" t="s">
        <v>1602</v>
      </c>
      <c r="H5671" s="11"/>
      <c r="I5671" s="11"/>
    </row>
    <row r="5672" customFormat="false" ht="28" hidden="false" customHeight="true" outlineLevel="0" collapsed="false">
      <c r="A5672" s="11" t="s">
        <v>1695</v>
      </c>
      <c r="B5672" s="11" t="s">
        <v>1695</v>
      </c>
      <c r="C5672" s="11" t="s">
        <v>1695</v>
      </c>
      <c r="D5672" s="11" t="s">
        <v>1695</v>
      </c>
      <c r="E5672" s="11" t="s">
        <v>1722</v>
      </c>
      <c r="F5672" s="11" t="s">
        <v>1722</v>
      </c>
      <c r="G5672" s="11" t="s">
        <v>1722</v>
      </c>
      <c r="H5672" s="11"/>
      <c r="I5672" s="11"/>
    </row>
    <row r="5673" customFormat="false" ht="28" hidden="false" customHeight="true" outlineLevel="0" collapsed="false">
      <c r="A5673" s="11" t="s">
        <v>1152</v>
      </c>
      <c r="B5673" s="11" t="s">
        <v>1152</v>
      </c>
      <c r="C5673" s="11" t="s">
        <v>1152</v>
      </c>
      <c r="D5673" s="11" t="s">
        <v>1152</v>
      </c>
      <c r="E5673" s="11" t="s">
        <v>1723</v>
      </c>
      <c r="F5673" s="11" t="s">
        <v>1723</v>
      </c>
      <c r="G5673" s="11" t="s">
        <v>1723</v>
      </c>
      <c r="H5673" s="11"/>
      <c r="I5673" s="11"/>
    </row>
    <row r="5674" customFormat="false" ht="28" hidden="false" customHeight="true" outlineLevel="0" collapsed="false">
      <c r="A5674" s="11" t="s">
        <v>249</v>
      </c>
      <c r="B5674" s="11" t="s">
        <v>249</v>
      </c>
      <c r="C5674" s="11" t="s">
        <v>249</v>
      </c>
      <c r="D5674" s="11" t="s">
        <v>249</v>
      </c>
      <c r="E5674" s="11" t="n">
        <v>73</v>
      </c>
      <c r="F5674" s="11" t="n">
        <v>73</v>
      </c>
      <c r="G5674" s="11" t="n">
        <v>73</v>
      </c>
      <c r="H5674" s="11"/>
      <c r="I5674" s="11"/>
    </row>
    <row r="5675" customFormat="false" ht="27" hidden="false" customHeight="true" outlineLevel="0" collapsed="false">
      <c r="A5675" s="1"/>
      <c r="B5675" s="1"/>
      <c r="C5675" s="1"/>
      <c r="D5675" s="1"/>
      <c r="E5675" s="1"/>
      <c r="F5675" s="1"/>
      <c r="G5675" s="1"/>
      <c r="H5675" s="1"/>
      <c r="I5675" s="1"/>
    </row>
    <row r="5676" customFormat="false" ht="31" hidden="false" customHeight="true" outlineLevel="0" collapsed="false">
      <c r="A5676" s="10" t="s">
        <v>250</v>
      </c>
      <c r="B5676" s="10" t="s">
        <v>250</v>
      </c>
      <c r="C5676" s="10" t="s">
        <v>250</v>
      </c>
      <c r="D5676" s="10" t="s">
        <v>250</v>
      </c>
      <c r="E5676" s="10" t="s">
        <v>250</v>
      </c>
      <c r="F5676" s="10" t="s">
        <v>250</v>
      </c>
      <c r="G5676" s="10" t="s">
        <v>250</v>
      </c>
      <c r="H5676" s="10" t="s">
        <v>250</v>
      </c>
      <c r="I5676" s="3" t="str">
        <f aca="false">HYPERLINK("#'Главная'!A102","На главную")</f>
        <v>На главную</v>
      </c>
    </row>
    <row r="5677" customFormat="false" ht="34" hidden="false" customHeight="true" outlineLevel="0" collapsed="false">
      <c r="A5677" s="12" t="s">
        <v>251</v>
      </c>
      <c r="B5677" s="12" t="s">
        <v>251</v>
      </c>
      <c r="C5677" s="12" t="s">
        <v>251</v>
      </c>
      <c r="D5677" s="12" t="s">
        <v>252</v>
      </c>
      <c r="E5677" s="12" t="s">
        <v>252</v>
      </c>
      <c r="F5677" s="12" t="s">
        <v>252</v>
      </c>
      <c r="G5677" s="12" t="s">
        <v>253</v>
      </c>
      <c r="H5677" s="12" t="s">
        <v>254</v>
      </c>
      <c r="I5677" s="12" t="s">
        <v>254</v>
      </c>
    </row>
    <row r="5678" customFormat="false" ht="53" hidden="false" customHeight="true" outlineLevel="0" collapsed="false">
      <c r="A5678" s="1" t="s">
        <v>1698</v>
      </c>
      <c r="B5678" s="1" t="s">
        <v>1698</v>
      </c>
      <c r="C5678" s="1" t="s">
        <v>1698</v>
      </c>
      <c r="D5678" s="1" t="s">
        <v>258</v>
      </c>
      <c r="E5678" s="1" t="s">
        <v>258</v>
      </c>
      <c r="F5678" s="1" t="s">
        <v>258</v>
      </c>
      <c r="G5678" s="1" t="s">
        <v>1724</v>
      </c>
      <c r="H5678" s="1" t="s">
        <v>1689</v>
      </c>
      <c r="I5678" s="1" t="s">
        <v>1689</v>
      </c>
    </row>
    <row r="5679" customFormat="false" ht="53" hidden="false" customHeight="true" outlineLevel="0" collapsed="false">
      <c r="A5679" s="1" t="s">
        <v>1698</v>
      </c>
      <c r="B5679" s="1" t="s">
        <v>1698</v>
      </c>
      <c r="C5679" s="1" t="s">
        <v>1698</v>
      </c>
      <c r="D5679" s="1" t="s">
        <v>256</v>
      </c>
      <c r="E5679" s="1" t="s">
        <v>256</v>
      </c>
      <c r="F5679" s="1" t="s">
        <v>256</v>
      </c>
      <c r="G5679" s="1" t="s">
        <v>1725</v>
      </c>
      <c r="H5679" s="1" t="s">
        <v>1689</v>
      </c>
      <c r="I5679" s="1" t="s">
        <v>1689</v>
      </c>
    </row>
    <row r="5680" customFormat="false" ht="53" hidden="false" customHeight="true" outlineLevel="0" collapsed="false">
      <c r="A5680" s="1" t="s">
        <v>1698</v>
      </c>
      <c r="B5680" s="1" t="s">
        <v>1698</v>
      </c>
      <c r="C5680" s="1" t="s">
        <v>1698</v>
      </c>
      <c r="D5680" s="1" t="s">
        <v>260</v>
      </c>
      <c r="E5680" s="1" t="s">
        <v>260</v>
      </c>
      <c r="F5680" s="1" t="s">
        <v>260</v>
      </c>
      <c r="G5680" s="1" t="s">
        <v>1726</v>
      </c>
      <c r="H5680" s="1" t="s">
        <v>1689</v>
      </c>
      <c r="I5680" s="1" t="s">
        <v>1689</v>
      </c>
    </row>
    <row r="5681" customFormat="false" ht="53" hidden="false" customHeight="true" outlineLevel="0" collapsed="false">
      <c r="A5681" s="1" t="s">
        <v>1702</v>
      </c>
      <c r="B5681" s="1" t="s">
        <v>1702</v>
      </c>
      <c r="C5681" s="1" t="s">
        <v>1702</v>
      </c>
      <c r="D5681" s="1" t="s">
        <v>258</v>
      </c>
      <c r="E5681" s="1" t="s">
        <v>258</v>
      </c>
      <c r="F5681" s="1" t="s">
        <v>258</v>
      </c>
      <c r="G5681" s="1" t="s">
        <v>1727</v>
      </c>
      <c r="H5681" s="1" t="s">
        <v>1689</v>
      </c>
      <c r="I5681" s="1" t="s">
        <v>1689</v>
      </c>
    </row>
    <row r="5682" customFormat="false" ht="53" hidden="false" customHeight="true" outlineLevel="0" collapsed="false">
      <c r="A5682" s="1" t="s">
        <v>1702</v>
      </c>
      <c r="B5682" s="1" t="s">
        <v>1702</v>
      </c>
      <c r="C5682" s="1" t="s">
        <v>1702</v>
      </c>
      <c r="D5682" s="1" t="s">
        <v>256</v>
      </c>
      <c r="E5682" s="1" t="s">
        <v>256</v>
      </c>
      <c r="F5682" s="1" t="s">
        <v>256</v>
      </c>
      <c r="G5682" s="1" t="s">
        <v>1728</v>
      </c>
      <c r="H5682" s="1" t="s">
        <v>1689</v>
      </c>
      <c r="I5682" s="1" t="s">
        <v>1689</v>
      </c>
    </row>
    <row r="5683" customFormat="false" ht="53" hidden="false" customHeight="true" outlineLevel="0" collapsed="false">
      <c r="A5683" s="1" t="s">
        <v>1702</v>
      </c>
      <c r="B5683" s="1" t="s">
        <v>1702</v>
      </c>
      <c r="C5683" s="1" t="s">
        <v>1702</v>
      </c>
      <c r="D5683" s="1" t="s">
        <v>260</v>
      </c>
      <c r="E5683" s="1" t="s">
        <v>260</v>
      </c>
      <c r="F5683" s="1" t="s">
        <v>260</v>
      </c>
      <c r="G5683" s="1" t="s">
        <v>1729</v>
      </c>
      <c r="H5683" s="1" t="s">
        <v>1689</v>
      </c>
      <c r="I5683" s="1" t="s">
        <v>1689</v>
      </c>
    </row>
    <row r="5684" customFormat="false" ht="53" hidden="false" customHeight="true" outlineLevel="0" collapsed="false">
      <c r="A5684" s="1" t="s">
        <v>1706</v>
      </c>
      <c r="B5684" s="1" t="s">
        <v>1706</v>
      </c>
      <c r="C5684" s="1" t="s">
        <v>1706</v>
      </c>
      <c r="D5684" s="1" t="s">
        <v>292</v>
      </c>
      <c r="E5684" s="1" t="s">
        <v>292</v>
      </c>
      <c r="F5684" s="1" t="s">
        <v>292</v>
      </c>
      <c r="G5684" s="1" t="s">
        <v>1730</v>
      </c>
      <c r="H5684" s="1" t="s">
        <v>1689</v>
      </c>
      <c r="I5684" s="1" t="s">
        <v>1689</v>
      </c>
    </row>
    <row r="5685" customFormat="false" ht="53" hidden="false" customHeight="true" outlineLevel="0" collapsed="false">
      <c r="A5685" s="1" t="s">
        <v>1706</v>
      </c>
      <c r="B5685" s="1" t="s">
        <v>1706</v>
      </c>
      <c r="C5685" s="1" t="s">
        <v>1706</v>
      </c>
      <c r="D5685" s="1" t="s">
        <v>256</v>
      </c>
      <c r="E5685" s="1" t="s">
        <v>256</v>
      </c>
      <c r="F5685" s="1" t="s">
        <v>256</v>
      </c>
      <c r="G5685" s="1" t="s">
        <v>1731</v>
      </c>
      <c r="H5685" s="1" t="s">
        <v>1689</v>
      </c>
      <c r="I5685" s="1" t="s">
        <v>1689</v>
      </c>
    </row>
    <row r="5686" customFormat="false" ht="53" hidden="false" customHeight="true" outlineLevel="0" collapsed="false">
      <c r="A5686" s="1" t="s">
        <v>1706</v>
      </c>
      <c r="B5686" s="1" t="s">
        <v>1706</v>
      </c>
      <c r="C5686" s="1" t="s">
        <v>1706</v>
      </c>
      <c r="D5686" s="1" t="s">
        <v>294</v>
      </c>
      <c r="E5686" s="1" t="s">
        <v>294</v>
      </c>
      <c r="F5686" s="1" t="s">
        <v>294</v>
      </c>
      <c r="G5686" s="1" t="s">
        <v>1732</v>
      </c>
      <c r="H5686" s="1" t="s">
        <v>1689</v>
      </c>
      <c r="I5686" s="1" t="s">
        <v>1689</v>
      </c>
    </row>
    <row r="5687" customFormat="false" ht="27" hidden="false" customHeight="true" outlineLevel="0" collapsed="false">
      <c r="A5687" s="1"/>
      <c r="B5687" s="1"/>
      <c r="C5687" s="1"/>
      <c r="D5687" s="1"/>
      <c r="E5687" s="1"/>
      <c r="F5687" s="1"/>
      <c r="G5687" s="1"/>
      <c r="H5687" s="1"/>
      <c r="I5687" s="1"/>
    </row>
    <row r="5688" customFormat="false" ht="31" hidden="false" customHeight="true" outlineLevel="0" collapsed="false">
      <c r="A5688" s="10" t="s">
        <v>304</v>
      </c>
      <c r="B5688" s="10" t="s">
        <v>304</v>
      </c>
      <c r="C5688" s="10" t="s">
        <v>304</v>
      </c>
      <c r="D5688" s="10" t="s">
        <v>304</v>
      </c>
      <c r="E5688" s="10" t="s">
        <v>304</v>
      </c>
      <c r="F5688" s="10" t="s">
        <v>304</v>
      </c>
      <c r="G5688" s="10" t="s">
        <v>304</v>
      </c>
      <c r="H5688" s="10" t="s">
        <v>304</v>
      </c>
      <c r="I5688" s="1"/>
    </row>
    <row r="5689" customFormat="false" ht="28" hidden="false" customHeight="true" outlineLevel="0" collapsed="false">
      <c r="A5689" s="4" t="s">
        <v>305</v>
      </c>
      <c r="B5689" s="4" t="s">
        <v>305</v>
      </c>
      <c r="C5689" s="4" t="s">
        <v>305</v>
      </c>
      <c r="D5689" s="4" t="s">
        <v>305</v>
      </c>
      <c r="E5689" s="4" t="s">
        <v>305</v>
      </c>
      <c r="F5689" s="4" t="s">
        <v>305</v>
      </c>
      <c r="G5689" s="4" t="s">
        <v>305</v>
      </c>
      <c r="H5689" s="4" t="s">
        <v>305</v>
      </c>
      <c r="I5689" s="4" t="s">
        <v>305</v>
      </c>
    </row>
    <row r="5690" customFormat="false" ht="27" hidden="false" customHeight="true" outlineLevel="0" collapsed="false">
      <c r="A5690" s="1"/>
      <c r="B5690" s="1"/>
      <c r="C5690" s="1"/>
      <c r="D5690" s="1"/>
      <c r="E5690" s="1"/>
      <c r="F5690" s="1"/>
      <c r="G5690" s="1"/>
      <c r="H5690" s="1"/>
      <c r="I5690" s="1"/>
    </row>
    <row r="5691" customFormat="false" ht="27" hidden="false" customHeight="true" outlineLevel="0" collapsed="false">
      <c r="A5691" s="1"/>
      <c r="B5691" s="1"/>
      <c r="C5691" s="1"/>
      <c r="D5691" s="1"/>
      <c r="E5691" s="1"/>
      <c r="F5691" s="1"/>
      <c r="G5691" s="1"/>
      <c r="H5691" s="1"/>
      <c r="I5691" s="1"/>
    </row>
    <row r="5692" customFormat="false" ht="27" hidden="false" customHeight="true" outlineLevel="0" collapsed="false">
      <c r="A5692" s="1"/>
      <c r="B5692" s="1"/>
      <c r="C5692" s="1"/>
      <c r="D5692" s="1"/>
      <c r="E5692" s="1"/>
      <c r="F5692" s="1"/>
      <c r="G5692" s="1"/>
      <c r="H5692" s="1"/>
      <c r="I5692" s="1"/>
    </row>
    <row r="5693" customFormat="false" ht="35" hidden="false" customHeight="true" outlineLevel="0" collapsed="false">
      <c r="A5693" s="2" t="s">
        <v>1733</v>
      </c>
      <c r="B5693" s="2" t="s">
        <v>1733</v>
      </c>
      <c r="C5693" s="2" t="s">
        <v>1733</v>
      </c>
      <c r="D5693" s="2" t="s">
        <v>1733</v>
      </c>
      <c r="E5693" s="2" t="s">
        <v>1733</v>
      </c>
      <c r="F5693" s="2" t="s">
        <v>1733</v>
      </c>
      <c r="G5693" s="2" t="s">
        <v>1733</v>
      </c>
      <c r="H5693" s="2" t="s">
        <v>1733</v>
      </c>
      <c r="I5693" s="3" t="str">
        <f aca="false">HYPERLINK("#'Главная'!A103","На главную")</f>
        <v>На главную</v>
      </c>
    </row>
    <row r="5694" customFormat="false" ht="42" hidden="false" customHeight="true" outlineLevel="0" collapsed="false">
      <c r="A5694" s="4" t="s">
        <v>1689</v>
      </c>
      <c r="B5694" s="4" t="s">
        <v>1689</v>
      </c>
      <c r="C5694" s="4" t="s">
        <v>1689</v>
      </c>
      <c r="D5694" s="4" t="s">
        <v>1689</v>
      </c>
      <c r="E5694" s="4" t="s">
        <v>1689</v>
      </c>
      <c r="F5694" s="4" t="s">
        <v>1689</v>
      </c>
      <c r="G5694" s="4" t="s">
        <v>1689</v>
      </c>
      <c r="H5694" s="4" t="s">
        <v>1689</v>
      </c>
      <c r="I5694" s="4" t="s">
        <v>1689</v>
      </c>
    </row>
    <row r="5695" customFormat="false" ht="27" hidden="false" customHeight="true" outlineLevel="0" collapsed="false">
      <c r="A5695" s="3" t="str">
        <f aca="false">HYPERLINK("#'Главная'!A103","Список моделей")</f>
        <v>Список моделей</v>
      </c>
      <c r="B5695" s="1"/>
      <c r="C5695" s="3" t="str">
        <f aca="false">HYPERLINK("#'Данные моделей'!A5696","Характеристики")</f>
        <v>Характеристики</v>
      </c>
      <c r="D5695" s="1"/>
      <c r="E5695" s="1"/>
      <c r="F5695" s="3" t="str">
        <f aca="false">HYPERLINK("#'Данные моделей'!A5722","Рабочие точки")</f>
        <v>Рабочие точки</v>
      </c>
      <c r="G5695" s="1"/>
      <c r="H5695" s="3" t="str">
        <f aca="false">HYPERLINK("#'Данные моделей'!A5734","Карты")</f>
        <v>Карты</v>
      </c>
      <c r="I5695" s="1"/>
    </row>
    <row r="5696" customFormat="false" ht="31" hidden="false" customHeight="true" outlineLevel="0" collapsed="false">
      <c r="A5696" s="10" t="s">
        <v>9</v>
      </c>
      <c r="B5696" s="10" t="s">
        <v>9</v>
      </c>
      <c r="C5696" s="10" t="s">
        <v>9</v>
      </c>
      <c r="D5696" s="10" t="s">
        <v>9</v>
      </c>
      <c r="E5696" s="10" t="s">
        <v>9</v>
      </c>
      <c r="F5696" s="10" t="s">
        <v>9</v>
      </c>
      <c r="G5696" s="10" t="s">
        <v>9</v>
      </c>
      <c r="H5696" s="10" t="s">
        <v>9</v>
      </c>
      <c r="I5696" s="1"/>
    </row>
    <row r="5697" customFormat="false" ht="28" hidden="false" customHeight="true" outlineLevel="0" collapsed="false">
      <c r="A5697" s="11" t="s">
        <v>207</v>
      </c>
      <c r="B5697" s="11" t="s">
        <v>207</v>
      </c>
      <c r="C5697" s="11" t="s">
        <v>207</v>
      </c>
      <c r="D5697" s="11" t="s">
        <v>207</v>
      </c>
      <c r="E5697" s="11" t="s">
        <v>1566</v>
      </c>
      <c r="F5697" s="11" t="s">
        <v>1566</v>
      </c>
      <c r="G5697" s="11" t="s">
        <v>1566</v>
      </c>
      <c r="H5697" s="11"/>
      <c r="I5697" s="11"/>
    </row>
    <row r="5698" customFormat="false" ht="28" hidden="false" customHeight="true" outlineLevel="0" collapsed="false">
      <c r="A5698" s="11" t="s">
        <v>8</v>
      </c>
      <c r="B5698" s="11" t="s">
        <v>8</v>
      </c>
      <c r="C5698" s="11" t="s">
        <v>8</v>
      </c>
      <c r="D5698" s="11" t="s">
        <v>8</v>
      </c>
      <c r="E5698" s="11" t="s">
        <v>104</v>
      </c>
      <c r="F5698" s="11" t="s">
        <v>104</v>
      </c>
      <c r="G5698" s="11" t="s">
        <v>104</v>
      </c>
      <c r="H5698" s="11"/>
      <c r="I5698" s="11"/>
    </row>
    <row r="5699" customFormat="false" ht="28" hidden="false" customHeight="true" outlineLevel="0" collapsed="false">
      <c r="A5699" s="11" t="s">
        <v>209</v>
      </c>
      <c r="B5699" s="11" t="s">
        <v>209</v>
      </c>
      <c r="C5699" s="11" t="s">
        <v>209</v>
      </c>
      <c r="D5699" s="11" t="s">
        <v>209</v>
      </c>
      <c r="E5699" s="11" t="s">
        <v>1734</v>
      </c>
      <c r="F5699" s="11" t="s">
        <v>1734</v>
      </c>
      <c r="G5699" s="11" t="s">
        <v>1734</v>
      </c>
      <c r="H5699" s="11"/>
      <c r="I5699" s="11"/>
    </row>
    <row r="5700" customFormat="false" ht="28" hidden="false" customHeight="true" outlineLevel="0" collapsed="false">
      <c r="A5700" s="11" t="s">
        <v>211</v>
      </c>
      <c r="B5700" s="11" t="s">
        <v>211</v>
      </c>
      <c r="C5700" s="11" t="s">
        <v>211</v>
      </c>
      <c r="D5700" s="11" t="s">
        <v>211</v>
      </c>
      <c r="E5700" s="11" t="n">
        <v>78</v>
      </c>
      <c r="F5700" s="11" t="n">
        <v>78</v>
      </c>
      <c r="G5700" s="11" t="n">
        <v>78</v>
      </c>
      <c r="H5700" s="11"/>
      <c r="I5700" s="11"/>
    </row>
    <row r="5701" customFormat="false" ht="28" hidden="false" customHeight="true" outlineLevel="0" collapsed="false">
      <c r="A5701" s="11" t="s">
        <v>8</v>
      </c>
      <c r="B5701" s="11" t="s">
        <v>8</v>
      </c>
      <c r="C5701" s="11" t="s">
        <v>8</v>
      </c>
      <c r="D5701" s="11" t="s">
        <v>8</v>
      </c>
      <c r="E5701" s="11" t="s">
        <v>104</v>
      </c>
      <c r="F5701" s="11" t="s">
        <v>104</v>
      </c>
      <c r="G5701" s="11" t="s">
        <v>104</v>
      </c>
      <c r="H5701" s="11"/>
      <c r="I5701" s="11"/>
    </row>
    <row r="5702" customFormat="false" ht="28" hidden="false" customHeight="true" outlineLevel="0" collapsed="false">
      <c r="A5702" s="11" t="s">
        <v>213</v>
      </c>
      <c r="B5702" s="11" t="s">
        <v>213</v>
      </c>
      <c r="C5702" s="11" t="s">
        <v>213</v>
      </c>
      <c r="D5702" s="11" t="s">
        <v>213</v>
      </c>
      <c r="E5702" s="11" t="n">
        <v>20</v>
      </c>
      <c r="F5702" s="11" t="n">
        <v>20</v>
      </c>
      <c r="G5702" s="11" t="n">
        <v>20</v>
      </c>
      <c r="H5702" s="11"/>
      <c r="I5702" s="11"/>
    </row>
    <row r="5703" customFormat="false" ht="28" hidden="false" customHeight="true" outlineLevel="0" collapsed="false">
      <c r="A5703" s="11" t="s">
        <v>214</v>
      </c>
      <c r="B5703" s="11" t="s">
        <v>214</v>
      </c>
      <c r="C5703" s="11" t="s">
        <v>214</v>
      </c>
      <c r="D5703" s="11" t="s">
        <v>214</v>
      </c>
      <c r="E5703" s="11" t="s">
        <v>604</v>
      </c>
      <c r="F5703" s="11" t="s">
        <v>604</v>
      </c>
      <c r="G5703" s="11" t="s">
        <v>604</v>
      </c>
      <c r="H5703" s="11"/>
      <c r="I5703" s="11"/>
    </row>
    <row r="5704" customFormat="false" ht="28" hidden="false" customHeight="true" outlineLevel="0" collapsed="false">
      <c r="A5704" s="11" t="s">
        <v>216</v>
      </c>
      <c r="B5704" s="11" t="s">
        <v>216</v>
      </c>
      <c r="C5704" s="11" t="s">
        <v>216</v>
      </c>
      <c r="D5704" s="11" t="s">
        <v>216</v>
      </c>
      <c r="E5704" s="11" t="n">
        <v>6.88</v>
      </c>
      <c r="F5704" s="11" t="n">
        <v>6.88</v>
      </c>
      <c r="G5704" s="11" t="n">
        <v>6.88</v>
      </c>
      <c r="H5704" s="11"/>
      <c r="I5704" s="11"/>
    </row>
    <row r="5705" customFormat="false" ht="28" hidden="false" customHeight="true" outlineLevel="0" collapsed="false">
      <c r="A5705" s="11" t="s">
        <v>217</v>
      </c>
      <c r="B5705" s="11" t="s">
        <v>217</v>
      </c>
      <c r="C5705" s="11" t="s">
        <v>217</v>
      </c>
      <c r="D5705" s="11" t="s">
        <v>217</v>
      </c>
      <c r="E5705" s="11" t="s">
        <v>1620</v>
      </c>
      <c r="F5705" s="11" t="s">
        <v>1620</v>
      </c>
      <c r="G5705" s="11" t="s">
        <v>1620</v>
      </c>
      <c r="H5705" s="11"/>
      <c r="I5705" s="11"/>
    </row>
    <row r="5706" customFormat="false" ht="28" hidden="false" customHeight="true" outlineLevel="0" collapsed="false">
      <c r="A5706" s="11" t="s">
        <v>219</v>
      </c>
      <c r="B5706" s="11" t="s">
        <v>219</v>
      </c>
      <c r="C5706" s="11" t="s">
        <v>219</v>
      </c>
      <c r="D5706" s="11" t="s">
        <v>219</v>
      </c>
      <c r="E5706" s="11" t="s">
        <v>1691</v>
      </c>
      <c r="F5706" s="11" t="s">
        <v>1691</v>
      </c>
      <c r="G5706" s="11" t="s">
        <v>1691</v>
      </c>
      <c r="H5706" s="11"/>
      <c r="I5706" s="11"/>
    </row>
    <row r="5707" customFormat="false" ht="28" hidden="false" customHeight="true" outlineLevel="0" collapsed="false">
      <c r="A5707" s="11" t="s">
        <v>1530</v>
      </c>
      <c r="B5707" s="11" t="s">
        <v>1530</v>
      </c>
      <c r="C5707" s="11" t="s">
        <v>1530</v>
      </c>
      <c r="D5707" s="11" t="s">
        <v>1530</v>
      </c>
      <c r="E5707" s="11" t="n">
        <v>55</v>
      </c>
      <c r="F5707" s="11" t="n">
        <v>55</v>
      </c>
      <c r="G5707" s="11" t="n">
        <v>55</v>
      </c>
      <c r="H5707" s="11"/>
      <c r="I5707" s="11"/>
    </row>
    <row r="5708" customFormat="false" ht="28" hidden="false" customHeight="true" outlineLevel="0" collapsed="false">
      <c r="A5708" s="11" t="s">
        <v>221</v>
      </c>
      <c r="B5708" s="11" t="s">
        <v>221</v>
      </c>
      <c r="C5708" s="11" t="s">
        <v>221</v>
      </c>
      <c r="D5708" s="11" t="s">
        <v>221</v>
      </c>
      <c r="E5708" s="11" t="s">
        <v>1734</v>
      </c>
      <c r="F5708" s="11" t="s">
        <v>1734</v>
      </c>
      <c r="G5708" s="11" t="s">
        <v>1734</v>
      </c>
      <c r="H5708" s="11"/>
      <c r="I5708" s="11"/>
    </row>
    <row r="5709" customFormat="false" ht="28" hidden="false" customHeight="true" outlineLevel="0" collapsed="false">
      <c r="A5709" s="11" t="s">
        <v>222</v>
      </c>
      <c r="B5709" s="11" t="s">
        <v>222</v>
      </c>
      <c r="C5709" s="11" t="s">
        <v>222</v>
      </c>
      <c r="D5709" s="11" t="s">
        <v>222</v>
      </c>
      <c r="E5709" s="11" t="n">
        <v>78</v>
      </c>
      <c r="F5709" s="11" t="n">
        <v>78</v>
      </c>
      <c r="G5709" s="11" t="n">
        <v>78</v>
      </c>
      <c r="H5709" s="11"/>
      <c r="I5709" s="11"/>
    </row>
    <row r="5710" customFormat="false" ht="28" hidden="false" customHeight="true" outlineLevel="0" collapsed="false">
      <c r="A5710" s="11" t="s">
        <v>1532</v>
      </c>
      <c r="B5710" s="11" t="s">
        <v>1532</v>
      </c>
      <c r="C5710" s="11" t="s">
        <v>1532</v>
      </c>
      <c r="D5710" s="11" t="s">
        <v>1532</v>
      </c>
      <c r="E5710" s="11" t="s">
        <v>1533</v>
      </c>
      <c r="F5710" s="11" t="s">
        <v>1533</v>
      </c>
      <c r="G5710" s="11" t="s">
        <v>1533</v>
      </c>
      <c r="H5710" s="11"/>
      <c r="I5710" s="11"/>
    </row>
    <row r="5711" customFormat="false" ht="28" hidden="false" customHeight="true" outlineLevel="0" collapsed="false">
      <c r="A5711" s="11" t="s">
        <v>1597</v>
      </c>
      <c r="B5711" s="11" t="s">
        <v>1597</v>
      </c>
      <c r="C5711" s="11" t="s">
        <v>1597</v>
      </c>
      <c r="D5711" s="11" t="s">
        <v>1597</v>
      </c>
      <c r="E5711" s="11" t="s">
        <v>1598</v>
      </c>
      <c r="F5711" s="11" t="s">
        <v>1598</v>
      </c>
      <c r="G5711" s="11" t="s">
        <v>1598</v>
      </c>
      <c r="H5711" s="11"/>
      <c r="I5711" s="11"/>
    </row>
    <row r="5712" customFormat="false" ht="28" hidden="false" customHeight="true" outlineLevel="0" collapsed="false">
      <c r="A5712" s="11" t="s">
        <v>1692</v>
      </c>
      <c r="B5712" s="11" t="s">
        <v>1692</v>
      </c>
      <c r="C5712" s="11" t="s">
        <v>1692</v>
      </c>
      <c r="D5712" s="11" t="s">
        <v>1692</v>
      </c>
      <c r="E5712" s="11" t="s">
        <v>1693</v>
      </c>
      <c r="F5712" s="11" t="s">
        <v>1693</v>
      </c>
      <c r="G5712" s="11" t="s">
        <v>1693</v>
      </c>
      <c r="H5712" s="11"/>
      <c r="I5712" s="11"/>
    </row>
    <row r="5713" customFormat="false" ht="28" hidden="false" customHeight="true" outlineLevel="0" collapsed="false">
      <c r="A5713" s="11" t="s">
        <v>1599</v>
      </c>
      <c r="B5713" s="11" t="s">
        <v>1599</v>
      </c>
      <c r="C5713" s="11" t="s">
        <v>1599</v>
      </c>
      <c r="D5713" s="11" t="s">
        <v>1599</v>
      </c>
      <c r="E5713" s="11" t="s">
        <v>1600</v>
      </c>
      <c r="F5713" s="11" t="s">
        <v>1600</v>
      </c>
      <c r="G5713" s="11" t="s">
        <v>1600</v>
      </c>
      <c r="H5713" s="11"/>
      <c r="I5713" s="11"/>
    </row>
    <row r="5714" customFormat="false" ht="28" hidden="false" customHeight="true" outlineLevel="0" collapsed="false">
      <c r="A5714" s="11" t="s">
        <v>245</v>
      </c>
      <c r="B5714" s="11" t="s">
        <v>245</v>
      </c>
      <c r="C5714" s="11" t="s">
        <v>245</v>
      </c>
      <c r="D5714" s="11" t="s">
        <v>245</v>
      </c>
      <c r="E5714" s="11" t="s">
        <v>1583</v>
      </c>
      <c r="F5714" s="11" t="s">
        <v>1583</v>
      </c>
      <c r="G5714" s="11" t="s">
        <v>1583</v>
      </c>
      <c r="H5714" s="11"/>
      <c r="I5714" s="11"/>
    </row>
    <row r="5715" customFormat="false" ht="28" hidden="false" customHeight="true" outlineLevel="0" collapsed="false">
      <c r="A5715" s="11" t="s">
        <v>1694</v>
      </c>
      <c r="B5715" s="11" t="s">
        <v>1694</v>
      </c>
      <c r="C5715" s="11" t="s">
        <v>1694</v>
      </c>
      <c r="D5715" s="11" t="s">
        <v>1694</v>
      </c>
      <c r="E5715" s="11" t="n">
        <v>1</v>
      </c>
      <c r="F5715" s="11" t="n">
        <v>1</v>
      </c>
      <c r="G5715" s="11" t="n">
        <v>1</v>
      </c>
      <c r="H5715" s="11"/>
      <c r="I5715" s="11"/>
    </row>
    <row r="5716" customFormat="false" ht="28" hidden="false" customHeight="true" outlineLevel="0" collapsed="false">
      <c r="A5716" s="11" t="s">
        <v>1603</v>
      </c>
      <c r="B5716" s="11" t="s">
        <v>1603</v>
      </c>
      <c r="C5716" s="11" t="s">
        <v>1603</v>
      </c>
      <c r="D5716" s="11" t="s">
        <v>1603</v>
      </c>
      <c r="E5716" s="11" t="n">
        <v>1</v>
      </c>
      <c r="F5716" s="11" t="n">
        <v>1</v>
      </c>
      <c r="G5716" s="11" t="n">
        <v>1</v>
      </c>
      <c r="H5716" s="11"/>
      <c r="I5716" s="11"/>
    </row>
    <row r="5717" customFormat="false" ht="28" hidden="false" customHeight="true" outlineLevel="0" collapsed="false">
      <c r="A5717" s="11" t="s">
        <v>1601</v>
      </c>
      <c r="B5717" s="11" t="s">
        <v>1601</v>
      </c>
      <c r="C5717" s="11" t="s">
        <v>1601</v>
      </c>
      <c r="D5717" s="11" t="s">
        <v>1601</v>
      </c>
      <c r="E5717" s="11" t="s">
        <v>1602</v>
      </c>
      <c r="F5717" s="11" t="s">
        <v>1602</v>
      </c>
      <c r="G5717" s="11" t="s">
        <v>1602</v>
      </c>
      <c r="H5717" s="11"/>
      <c r="I5717" s="11"/>
    </row>
    <row r="5718" customFormat="false" ht="28" hidden="false" customHeight="true" outlineLevel="0" collapsed="false">
      <c r="A5718" s="11" t="s">
        <v>1695</v>
      </c>
      <c r="B5718" s="11" t="s">
        <v>1695</v>
      </c>
      <c r="C5718" s="11" t="s">
        <v>1695</v>
      </c>
      <c r="D5718" s="11" t="s">
        <v>1695</v>
      </c>
      <c r="E5718" s="11" t="s">
        <v>1735</v>
      </c>
      <c r="F5718" s="11" t="s">
        <v>1735</v>
      </c>
      <c r="G5718" s="11" t="s">
        <v>1735</v>
      </c>
      <c r="H5718" s="11"/>
      <c r="I5718" s="11"/>
    </row>
    <row r="5719" customFormat="false" ht="28" hidden="false" customHeight="true" outlineLevel="0" collapsed="false">
      <c r="A5719" s="11" t="s">
        <v>1152</v>
      </c>
      <c r="B5719" s="11" t="s">
        <v>1152</v>
      </c>
      <c r="C5719" s="11" t="s">
        <v>1152</v>
      </c>
      <c r="D5719" s="11" t="s">
        <v>1152</v>
      </c>
      <c r="E5719" s="11" t="s">
        <v>1736</v>
      </c>
      <c r="F5719" s="11" t="s">
        <v>1736</v>
      </c>
      <c r="G5719" s="11" t="s">
        <v>1736</v>
      </c>
      <c r="H5719" s="11"/>
      <c r="I5719" s="11"/>
    </row>
    <row r="5720" customFormat="false" ht="28" hidden="false" customHeight="true" outlineLevel="0" collapsed="false">
      <c r="A5720" s="11" t="s">
        <v>249</v>
      </c>
      <c r="B5720" s="11" t="s">
        <v>249</v>
      </c>
      <c r="C5720" s="11" t="s">
        <v>249</v>
      </c>
      <c r="D5720" s="11" t="s">
        <v>249</v>
      </c>
      <c r="E5720" s="11" t="n">
        <v>83</v>
      </c>
      <c r="F5720" s="11" t="n">
        <v>83</v>
      </c>
      <c r="G5720" s="11" t="n">
        <v>83</v>
      </c>
      <c r="H5720" s="11"/>
      <c r="I5720" s="11"/>
    </row>
    <row r="5721" customFormat="false" ht="27" hidden="false" customHeight="true" outlineLevel="0" collapsed="false">
      <c r="A5721" s="1"/>
      <c r="B5721" s="1"/>
      <c r="C5721" s="1"/>
      <c r="D5721" s="1"/>
      <c r="E5721" s="1"/>
      <c r="F5721" s="1"/>
      <c r="G5721" s="1"/>
      <c r="H5721" s="1"/>
      <c r="I5721" s="1"/>
    </row>
    <row r="5722" customFormat="false" ht="31" hidden="false" customHeight="true" outlineLevel="0" collapsed="false">
      <c r="A5722" s="10" t="s">
        <v>250</v>
      </c>
      <c r="B5722" s="10" t="s">
        <v>250</v>
      </c>
      <c r="C5722" s="10" t="s">
        <v>250</v>
      </c>
      <c r="D5722" s="10" t="s">
        <v>250</v>
      </c>
      <c r="E5722" s="10" t="s">
        <v>250</v>
      </c>
      <c r="F5722" s="10" t="s">
        <v>250</v>
      </c>
      <c r="G5722" s="10" t="s">
        <v>250</v>
      </c>
      <c r="H5722" s="10" t="s">
        <v>250</v>
      </c>
      <c r="I5722" s="3" t="str">
        <f aca="false">HYPERLINK("#'Главная'!A103","На главную")</f>
        <v>На главную</v>
      </c>
    </row>
    <row r="5723" customFormat="false" ht="34" hidden="false" customHeight="true" outlineLevel="0" collapsed="false">
      <c r="A5723" s="12" t="s">
        <v>251</v>
      </c>
      <c r="B5723" s="12" t="s">
        <v>251</v>
      </c>
      <c r="C5723" s="12" t="s">
        <v>251</v>
      </c>
      <c r="D5723" s="12" t="s">
        <v>252</v>
      </c>
      <c r="E5723" s="12" t="s">
        <v>252</v>
      </c>
      <c r="F5723" s="12" t="s">
        <v>252</v>
      </c>
      <c r="G5723" s="12" t="s">
        <v>253</v>
      </c>
      <c r="H5723" s="12" t="s">
        <v>254</v>
      </c>
      <c r="I5723" s="12" t="s">
        <v>254</v>
      </c>
    </row>
    <row r="5724" customFormat="false" ht="53" hidden="false" customHeight="true" outlineLevel="0" collapsed="false">
      <c r="A5724" s="1" t="s">
        <v>1698</v>
      </c>
      <c r="B5724" s="1" t="s">
        <v>1698</v>
      </c>
      <c r="C5724" s="1" t="s">
        <v>1698</v>
      </c>
      <c r="D5724" s="1" t="s">
        <v>258</v>
      </c>
      <c r="E5724" s="1" t="s">
        <v>258</v>
      </c>
      <c r="F5724" s="1" t="s">
        <v>258</v>
      </c>
      <c r="G5724" s="1" t="s">
        <v>1737</v>
      </c>
      <c r="H5724" s="1" t="s">
        <v>1689</v>
      </c>
      <c r="I5724" s="1" t="s">
        <v>1689</v>
      </c>
    </row>
    <row r="5725" customFormat="false" ht="53" hidden="false" customHeight="true" outlineLevel="0" collapsed="false">
      <c r="A5725" s="1" t="s">
        <v>1698</v>
      </c>
      <c r="B5725" s="1" t="s">
        <v>1698</v>
      </c>
      <c r="C5725" s="1" t="s">
        <v>1698</v>
      </c>
      <c r="D5725" s="1" t="s">
        <v>256</v>
      </c>
      <c r="E5725" s="1" t="s">
        <v>256</v>
      </c>
      <c r="F5725" s="1" t="s">
        <v>256</v>
      </c>
      <c r="G5725" s="1" t="s">
        <v>1738</v>
      </c>
      <c r="H5725" s="1" t="s">
        <v>1689</v>
      </c>
      <c r="I5725" s="1" t="s">
        <v>1689</v>
      </c>
    </row>
    <row r="5726" customFormat="false" ht="53" hidden="false" customHeight="true" outlineLevel="0" collapsed="false">
      <c r="A5726" s="1" t="s">
        <v>1698</v>
      </c>
      <c r="B5726" s="1" t="s">
        <v>1698</v>
      </c>
      <c r="C5726" s="1" t="s">
        <v>1698</v>
      </c>
      <c r="D5726" s="1" t="s">
        <v>260</v>
      </c>
      <c r="E5726" s="1" t="s">
        <v>260</v>
      </c>
      <c r="F5726" s="1" t="s">
        <v>260</v>
      </c>
      <c r="G5726" s="1" t="s">
        <v>1739</v>
      </c>
      <c r="H5726" s="1" t="s">
        <v>1689</v>
      </c>
      <c r="I5726" s="1" t="s">
        <v>1689</v>
      </c>
    </row>
    <row r="5727" customFormat="false" ht="53" hidden="false" customHeight="true" outlineLevel="0" collapsed="false">
      <c r="A5727" s="1" t="s">
        <v>1702</v>
      </c>
      <c r="B5727" s="1" t="s">
        <v>1702</v>
      </c>
      <c r="C5727" s="1" t="s">
        <v>1702</v>
      </c>
      <c r="D5727" s="1" t="s">
        <v>258</v>
      </c>
      <c r="E5727" s="1" t="s">
        <v>258</v>
      </c>
      <c r="F5727" s="1" t="s">
        <v>258</v>
      </c>
      <c r="G5727" s="1" t="s">
        <v>1740</v>
      </c>
      <c r="H5727" s="1" t="s">
        <v>1689</v>
      </c>
      <c r="I5727" s="1" t="s">
        <v>1689</v>
      </c>
    </row>
    <row r="5728" customFormat="false" ht="53" hidden="false" customHeight="true" outlineLevel="0" collapsed="false">
      <c r="A5728" s="1" t="s">
        <v>1702</v>
      </c>
      <c r="B5728" s="1" t="s">
        <v>1702</v>
      </c>
      <c r="C5728" s="1" t="s">
        <v>1702</v>
      </c>
      <c r="D5728" s="1" t="s">
        <v>256</v>
      </c>
      <c r="E5728" s="1" t="s">
        <v>256</v>
      </c>
      <c r="F5728" s="1" t="s">
        <v>256</v>
      </c>
      <c r="G5728" s="1" t="s">
        <v>1741</v>
      </c>
      <c r="H5728" s="1" t="s">
        <v>1689</v>
      </c>
      <c r="I5728" s="1" t="s">
        <v>1689</v>
      </c>
    </row>
    <row r="5729" customFormat="false" ht="53" hidden="false" customHeight="true" outlineLevel="0" collapsed="false">
      <c r="A5729" s="1" t="s">
        <v>1702</v>
      </c>
      <c r="B5729" s="1" t="s">
        <v>1702</v>
      </c>
      <c r="C5729" s="1" t="s">
        <v>1702</v>
      </c>
      <c r="D5729" s="1" t="s">
        <v>260</v>
      </c>
      <c r="E5729" s="1" t="s">
        <v>260</v>
      </c>
      <c r="F5729" s="1" t="s">
        <v>260</v>
      </c>
      <c r="G5729" s="1" t="s">
        <v>1742</v>
      </c>
      <c r="H5729" s="1" t="s">
        <v>1689</v>
      </c>
      <c r="I5729" s="1" t="s">
        <v>1689</v>
      </c>
    </row>
    <row r="5730" customFormat="false" ht="53" hidden="false" customHeight="true" outlineLevel="0" collapsed="false">
      <c r="A5730" s="1" t="s">
        <v>1706</v>
      </c>
      <c r="B5730" s="1" t="s">
        <v>1706</v>
      </c>
      <c r="C5730" s="1" t="s">
        <v>1706</v>
      </c>
      <c r="D5730" s="1" t="s">
        <v>292</v>
      </c>
      <c r="E5730" s="1" t="s">
        <v>292</v>
      </c>
      <c r="F5730" s="1" t="s">
        <v>292</v>
      </c>
      <c r="G5730" s="1" t="s">
        <v>1743</v>
      </c>
      <c r="H5730" s="1" t="s">
        <v>1689</v>
      </c>
      <c r="I5730" s="1" t="s">
        <v>1689</v>
      </c>
    </row>
    <row r="5731" customFormat="false" ht="53" hidden="false" customHeight="true" outlineLevel="0" collapsed="false">
      <c r="A5731" s="1" t="s">
        <v>1706</v>
      </c>
      <c r="B5731" s="1" t="s">
        <v>1706</v>
      </c>
      <c r="C5731" s="1" t="s">
        <v>1706</v>
      </c>
      <c r="D5731" s="1" t="s">
        <v>256</v>
      </c>
      <c r="E5731" s="1" t="s">
        <v>256</v>
      </c>
      <c r="F5731" s="1" t="s">
        <v>256</v>
      </c>
      <c r="G5731" s="1" t="s">
        <v>1744</v>
      </c>
      <c r="H5731" s="1" t="s">
        <v>1689</v>
      </c>
      <c r="I5731" s="1" t="s">
        <v>1689</v>
      </c>
    </row>
    <row r="5732" customFormat="false" ht="53" hidden="false" customHeight="true" outlineLevel="0" collapsed="false">
      <c r="A5732" s="1" t="s">
        <v>1706</v>
      </c>
      <c r="B5732" s="1" t="s">
        <v>1706</v>
      </c>
      <c r="C5732" s="1" t="s">
        <v>1706</v>
      </c>
      <c r="D5732" s="1" t="s">
        <v>294</v>
      </c>
      <c r="E5732" s="1" t="s">
        <v>294</v>
      </c>
      <c r="F5732" s="1" t="s">
        <v>294</v>
      </c>
      <c r="G5732" s="1" t="s">
        <v>1745</v>
      </c>
      <c r="H5732" s="1" t="s">
        <v>1689</v>
      </c>
      <c r="I5732" s="1" t="s">
        <v>1689</v>
      </c>
    </row>
    <row r="5733" customFormat="false" ht="27" hidden="false" customHeight="true" outlineLevel="0" collapsed="false">
      <c r="A5733" s="1"/>
      <c r="B5733" s="1"/>
      <c r="C5733" s="1"/>
      <c r="D5733" s="1"/>
      <c r="E5733" s="1"/>
      <c r="F5733" s="1"/>
      <c r="G5733" s="1"/>
      <c r="H5733" s="1"/>
      <c r="I5733" s="1"/>
    </row>
    <row r="5734" customFormat="false" ht="31" hidden="false" customHeight="true" outlineLevel="0" collapsed="false">
      <c r="A5734" s="10" t="s">
        <v>304</v>
      </c>
      <c r="B5734" s="10" t="s">
        <v>304</v>
      </c>
      <c r="C5734" s="10" t="s">
        <v>304</v>
      </c>
      <c r="D5734" s="10" t="s">
        <v>304</v>
      </c>
      <c r="E5734" s="10" t="s">
        <v>304</v>
      </c>
      <c r="F5734" s="10" t="s">
        <v>304</v>
      </c>
      <c r="G5734" s="10" t="s">
        <v>304</v>
      </c>
      <c r="H5734" s="10" t="s">
        <v>304</v>
      </c>
      <c r="I5734" s="1"/>
    </row>
    <row r="5735" customFormat="false" ht="28" hidden="false" customHeight="true" outlineLevel="0" collapsed="false">
      <c r="A5735" s="4" t="s">
        <v>305</v>
      </c>
      <c r="B5735" s="4" t="s">
        <v>305</v>
      </c>
      <c r="C5735" s="4" t="s">
        <v>305</v>
      </c>
      <c r="D5735" s="4" t="s">
        <v>305</v>
      </c>
      <c r="E5735" s="4" t="s">
        <v>305</v>
      </c>
      <c r="F5735" s="4" t="s">
        <v>305</v>
      </c>
      <c r="G5735" s="4" t="s">
        <v>305</v>
      </c>
      <c r="H5735" s="4" t="s">
        <v>305</v>
      </c>
      <c r="I5735" s="4" t="s">
        <v>305</v>
      </c>
    </row>
    <row r="5736" customFormat="false" ht="27" hidden="false" customHeight="true" outlineLevel="0" collapsed="false">
      <c r="A5736" s="1"/>
      <c r="B5736" s="1"/>
      <c r="C5736" s="1"/>
      <c r="D5736" s="1"/>
      <c r="E5736" s="1"/>
      <c r="F5736" s="1"/>
      <c r="G5736" s="1"/>
      <c r="H5736" s="1"/>
      <c r="I5736" s="1"/>
    </row>
    <row r="5737" customFormat="false" ht="27" hidden="false" customHeight="true" outlineLevel="0" collapsed="false">
      <c r="A5737" s="1"/>
      <c r="B5737" s="1"/>
      <c r="C5737" s="1"/>
      <c r="D5737" s="1"/>
      <c r="E5737" s="1"/>
      <c r="F5737" s="1"/>
      <c r="G5737" s="1"/>
      <c r="H5737" s="1"/>
      <c r="I5737" s="1"/>
    </row>
    <row r="5738" customFormat="false" ht="27" hidden="false" customHeight="true" outlineLevel="0" collapsed="false">
      <c r="A5738" s="1"/>
      <c r="B5738" s="1"/>
      <c r="C5738" s="1"/>
      <c r="D5738" s="1"/>
      <c r="E5738" s="1"/>
      <c r="F5738" s="1"/>
      <c r="G5738" s="1"/>
      <c r="H5738" s="1"/>
      <c r="I5738" s="1"/>
    </row>
    <row r="5739" customFormat="false" ht="35" hidden="false" customHeight="true" outlineLevel="0" collapsed="false">
      <c r="A5739" s="2" t="s">
        <v>1746</v>
      </c>
      <c r="B5739" s="2" t="s">
        <v>1746</v>
      </c>
      <c r="C5739" s="2" t="s">
        <v>1746</v>
      </c>
      <c r="D5739" s="2" t="s">
        <v>1746</v>
      </c>
      <c r="E5739" s="2" t="s">
        <v>1746</v>
      </c>
      <c r="F5739" s="2" t="s">
        <v>1746</v>
      </c>
      <c r="G5739" s="2" t="s">
        <v>1746</v>
      </c>
      <c r="H5739" s="2" t="s">
        <v>1746</v>
      </c>
      <c r="I5739" s="3" t="str">
        <f aca="false">HYPERLINK("#'Главная'!A104","На главную")</f>
        <v>На главную</v>
      </c>
    </row>
    <row r="5740" customFormat="false" ht="42" hidden="false" customHeight="true" outlineLevel="0" collapsed="false">
      <c r="A5740" s="4" t="s">
        <v>1689</v>
      </c>
      <c r="B5740" s="4" t="s">
        <v>1689</v>
      </c>
      <c r="C5740" s="4" t="s">
        <v>1689</v>
      </c>
      <c r="D5740" s="4" t="s">
        <v>1689</v>
      </c>
      <c r="E5740" s="4" t="s">
        <v>1689</v>
      </c>
      <c r="F5740" s="4" t="s">
        <v>1689</v>
      </c>
      <c r="G5740" s="4" t="s">
        <v>1689</v>
      </c>
      <c r="H5740" s="4" t="s">
        <v>1689</v>
      </c>
      <c r="I5740" s="4" t="s">
        <v>1689</v>
      </c>
    </row>
    <row r="5741" customFormat="false" ht="27" hidden="false" customHeight="true" outlineLevel="0" collapsed="false">
      <c r="A5741" s="3" t="str">
        <f aca="false">HYPERLINK("#'Главная'!A104","Список моделей")</f>
        <v>Список моделей</v>
      </c>
      <c r="B5741" s="1"/>
      <c r="C5741" s="3" t="str">
        <f aca="false">HYPERLINK("#'Данные моделей'!A5742","Характеристики")</f>
        <v>Характеристики</v>
      </c>
      <c r="D5741" s="1"/>
      <c r="E5741" s="1"/>
      <c r="F5741" s="3" t="str">
        <f aca="false">HYPERLINK("#'Данные моделей'!A5768","Рабочие точки")</f>
        <v>Рабочие точки</v>
      </c>
      <c r="G5741" s="1"/>
      <c r="H5741" s="3" t="str">
        <f aca="false">HYPERLINK("#'Данные моделей'!A5780","Карты")</f>
        <v>Карты</v>
      </c>
      <c r="I5741" s="1"/>
    </row>
    <row r="5742" customFormat="false" ht="31" hidden="false" customHeight="true" outlineLevel="0" collapsed="false">
      <c r="A5742" s="10" t="s">
        <v>9</v>
      </c>
      <c r="B5742" s="10" t="s">
        <v>9</v>
      </c>
      <c r="C5742" s="10" t="s">
        <v>9</v>
      </c>
      <c r="D5742" s="10" t="s">
        <v>9</v>
      </c>
      <c r="E5742" s="10" t="s">
        <v>9</v>
      </c>
      <c r="F5742" s="10" t="s">
        <v>9</v>
      </c>
      <c r="G5742" s="10" t="s">
        <v>9</v>
      </c>
      <c r="H5742" s="10" t="s">
        <v>9</v>
      </c>
      <c r="I5742" s="1"/>
    </row>
    <row r="5743" customFormat="false" ht="28" hidden="false" customHeight="true" outlineLevel="0" collapsed="false">
      <c r="A5743" s="11" t="s">
        <v>207</v>
      </c>
      <c r="B5743" s="11" t="s">
        <v>207</v>
      </c>
      <c r="C5743" s="11" t="s">
        <v>207</v>
      </c>
      <c r="D5743" s="11" t="s">
        <v>207</v>
      </c>
      <c r="E5743" s="11" t="s">
        <v>1566</v>
      </c>
      <c r="F5743" s="11" t="s">
        <v>1566</v>
      </c>
      <c r="G5743" s="11" t="s">
        <v>1566</v>
      </c>
      <c r="H5743" s="11"/>
      <c r="I5743" s="11"/>
    </row>
    <row r="5744" customFormat="false" ht="28" hidden="false" customHeight="true" outlineLevel="0" collapsed="false">
      <c r="A5744" s="11" t="s">
        <v>8</v>
      </c>
      <c r="B5744" s="11" t="s">
        <v>8</v>
      </c>
      <c r="C5744" s="11" t="s">
        <v>8</v>
      </c>
      <c r="D5744" s="11" t="s">
        <v>8</v>
      </c>
      <c r="E5744" s="11" t="s">
        <v>104</v>
      </c>
      <c r="F5744" s="11" t="s">
        <v>104</v>
      </c>
      <c r="G5744" s="11" t="s">
        <v>104</v>
      </c>
      <c r="H5744" s="11"/>
      <c r="I5744" s="11"/>
    </row>
    <row r="5745" customFormat="false" ht="28" hidden="false" customHeight="true" outlineLevel="0" collapsed="false">
      <c r="A5745" s="11" t="s">
        <v>209</v>
      </c>
      <c r="B5745" s="11" t="s">
        <v>209</v>
      </c>
      <c r="C5745" s="11" t="s">
        <v>209</v>
      </c>
      <c r="D5745" s="11" t="s">
        <v>209</v>
      </c>
      <c r="E5745" s="11" t="s">
        <v>1734</v>
      </c>
      <c r="F5745" s="11" t="s">
        <v>1734</v>
      </c>
      <c r="G5745" s="11" t="s">
        <v>1734</v>
      </c>
      <c r="H5745" s="11"/>
      <c r="I5745" s="11"/>
    </row>
    <row r="5746" customFormat="false" ht="28" hidden="false" customHeight="true" outlineLevel="0" collapsed="false">
      <c r="A5746" s="11" t="s">
        <v>211</v>
      </c>
      <c r="B5746" s="11" t="s">
        <v>211</v>
      </c>
      <c r="C5746" s="11" t="s">
        <v>211</v>
      </c>
      <c r="D5746" s="11" t="s">
        <v>211</v>
      </c>
      <c r="E5746" s="11" t="n">
        <v>80</v>
      </c>
      <c r="F5746" s="11" t="n">
        <v>80</v>
      </c>
      <c r="G5746" s="11" t="n">
        <v>80</v>
      </c>
      <c r="H5746" s="11"/>
      <c r="I5746" s="11"/>
    </row>
    <row r="5747" customFormat="false" ht="28" hidden="false" customHeight="true" outlineLevel="0" collapsed="false">
      <c r="A5747" s="11" t="s">
        <v>8</v>
      </c>
      <c r="B5747" s="11" t="s">
        <v>8</v>
      </c>
      <c r="C5747" s="11" t="s">
        <v>8</v>
      </c>
      <c r="D5747" s="11" t="s">
        <v>8</v>
      </c>
      <c r="E5747" s="11" t="s">
        <v>104</v>
      </c>
      <c r="F5747" s="11" t="s">
        <v>104</v>
      </c>
      <c r="G5747" s="11" t="s">
        <v>104</v>
      </c>
      <c r="H5747" s="11"/>
      <c r="I5747" s="11"/>
    </row>
    <row r="5748" customFormat="false" ht="28" hidden="false" customHeight="true" outlineLevel="0" collapsed="false">
      <c r="A5748" s="11" t="s">
        <v>213</v>
      </c>
      <c r="B5748" s="11" t="s">
        <v>213</v>
      </c>
      <c r="C5748" s="11" t="s">
        <v>213</v>
      </c>
      <c r="D5748" s="11" t="s">
        <v>213</v>
      </c>
      <c r="E5748" s="11" t="n">
        <v>20</v>
      </c>
      <c r="F5748" s="11" t="n">
        <v>20</v>
      </c>
      <c r="G5748" s="11" t="n">
        <v>20</v>
      </c>
      <c r="H5748" s="11"/>
      <c r="I5748" s="11"/>
    </row>
    <row r="5749" customFormat="false" ht="28" hidden="false" customHeight="true" outlineLevel="0" collapsed="false">
      <c r="A5749" s="11" t="s">
        <v>214</v>
      </c>
      <c r="B5749" s="11" t="s">
        <v>214</v>
      </c>
      <c r="C5749" s="11" t="s">
        <v>214</v>
      </c>
      <c r="D5749" s="11" t="s">
        <v>214</v>
      </c>
      <c r="E5749" s="11" t="s">
        <v>604</v>
      </c>
      <c r="F5749" s="11" t="s">
        <v>604</v>
      </c>
      <c r="G5749" s="11" t="s">
        <v>604</v>
      </c>
      <c r="H5749" s="11"/>
      <c r="I5749" s="11"/>
    </row>
    <row r="5750" customFormat="false" ht="28" hidden="false" customHeight="true" outlineLevel="0" collapsed="false">
      <c r="A5750" s="11" t="s">
        <v>216</v>
      </c>
      <c r="B5750" s="11" t="s">
        <v>216</v>
      </c>
      <c r="C5750" s="11" t="s">
        <v>216</v>
      </c>
      <c r="D5750" s="11" t="s">
        <v>216</v>
      </c>
      <c r="E5750" s="11" t="n">
        <v>7.74</v>
      </c>
      <c r="F5750" s="11" t="n">
        <v>7.74</v>
      </c>
      <c r="G5750" s="11" t="n">
        <v>7.74</v>
      </c>
      <c r="H5750" s="11"/>
      <c r="I5750" s="11"/>
    </row>
    <row r="5751" customFormat="false" ht="28" hidden="false" customHeight="true" outlineLevel="0" collapsed="false">
      <c r="A5751" s="11" t="s">
        <v>217</v>
      </c>
      <c r="B5751" s="11" t="s">
        <v>217</v>
      </c>
      <c r="C5751" s="11" t="s">
        <v>217</v>
      </c>
      <c r="D5751" s="11" t="s">
        <v>217</v>
      </c>
      <c r="E5751" s="11" t="s">
        <v>1620</v>
      </c>
      <c r="F5751" s="11" t="s">
        <v>1620</v>
      </c>
      <c r="G5751" s="11" t="s">
        <v>1620</v>
      </c>
      <c r="H5751" s="11"/>
      <c r="I5751" s="11"/>
    </row>
    <row r="5752" customFormat="false" ht="28" hidden="false" customHeight="true" outlineLevel="0" collapsed="false">
      <c r="A5752" s="11" t="s">
        <v>219</v>
      </c>
      <c r="B5752" s="11" t="s">
        <v>219</v>
      </c>
      <c r="C5752" s="11" t="s">
        <v>219</v>
      </c>
      <c r="D5752" s="11" t="s">
        <v>219</v>
      </c>
      <c r="E5752" s="11" t="s">
        <v>1691</v>
      </c>
      <c r="F5752" s="11" t="s">
        <v>1691</v>
      </c>
      <c r="G5752" s="11" t="s">
        <v>1691</v>
      </c>
      <c r="H5752" s="11"/>
      <c r="I5752" s="11"/>
    </row>
    <row r="5753" customFormat="false" ht="28" hidden="false" customHeight="true" outlineLevel="0" collapsed="false">
      <c r="A5753" s="11" t="s">
        <v>1530</v>
      </c>
      <c r="B5753" s="11" t="s">
        <v>1530</v>
      </c>
      <c r="C5753" s="11" t="s">
        <v>1530</v>
      </c>
      <c r="D5753" s="11" t="s">
        <v>1530</v>
      </c>
      <c r="E5753" s="11" t="n">
        <v>56</v>
      </c>
      <c r="F5753" s="11" t="n">
        <v>56</v>
      </c>
      <c r="G5753" s="11" t="n">
        <v>56</v>
      </c>
      <c r="H5753" s="11"/>
      <c r="I5753" s="11"/>
    </row>
    <row r="5754" customFormat="false" ht="28" hidden="false" customHeight="true" outlineLevel="0" collapsed="false">
      <c r="A5754" s="11" t="s">
        <v>221</v>
      </c>
      <c r="B5754" s="11" t="s">
        <v>221</v>
      </c>
      <c r="C5754" s="11" t="s">
        <v>221</v>
      </c>
      <c r="D5754" s="11" t="s">
        <v>221</v>
      </c>
      <c r="E5754" s="11" t="s">
        <v>1734</v>
      </c>
      <c r="F5754" s="11" t="s">
        <v>1734</v>
      </c>
      <c r="G5754" s="11" t="s">
        <v>1734</v>
      </c>
      <c r="H5754" s="11"/>
      <c r="I5754" s="11"/>
    </row>
    <row r="5755" customFormat="false" ht="28" hidden="false" customHeight="true" outlineLevel="0" collapsed="false">
      <c r="A5755" s="11" t="s">
        <v>222</v>
      </c>
      <c r="B5755" s="11" t="s">
        <v>222</v>
      </c>
      <c r="C5755" s="11" t="s">
        <v>222</v>
      </c>
      <c r="D5755" s="11" t="s">
        <v>222</v>
      </c>
      <c r="E5755" s="11" t="n">
        <v>80</v>
      </c>
      <c r="F5755" s="11" t="n">
        <v>80</v>
      </c>
      <c r="G5755" s="11" t="n">
        <v>80</v>
      </c>
      <c r="H5755" s="11"/>
      <c r="I5755" s="11"/>
    </row>
    <row r="5756" customFormat="false" ht="28" hidden="false" customHeight="true" outlineLevel="0" collapsed="false">
      <c r="A5756" s="11" t="s">
        <v>1532</v>
      </c>
      <c r="B5756" s="11" t="s">
        <v>1532</v>
      </c>
      <c r="C5756" s="11" t="s">
        <v>1532</v>
      </c>
      <c r="D5756" s="11" t="s">
        <v>1532</v>
      </c>
      <c r="E5756" s="11" t="s">
        <v>1533</v>
      </c>
      <c r="F5756" s="11" t="s">
        <v>1533</v>
      </c>
      <c r="G5756" s="11" t="s">
        <v>1533</v>
      </c>
      <c r="H5756" s="11"/>
      <c r="I5756" s="11"/>
    </row>
    <row r="5757" customFormat="false" ht="28" hidden="false" customHeight="true" outlineLevel="0" collapsed="false">
      <c r="A5757" s="11" t="s">
        <v>1597</v>
      </c>
      <c r="B5757" s="11" t="s">
        <v>1597</v>
      </c>
      <c r="C5757" s="11" t="s">
        <v>1597</v>
      </c>
      <c r="D5757" s="11" t="s">
        <v>1597</v>
      </c>
      <c r="E5757" s="11" t="s">
        <v>1598</v>
      </c>
      <c r="F5757" s="11" t="s">
        <v>1598</v>
      </c>
      <c r="G5757" s="11" t="s">
        <v>1598</v>
      </c>
      <c r="H5757" s="11"/>
      <c r="I5757" s="11"/>
    </row>
    <row r="5758" customFormat="false" ht="28" hidden="false" customHeight="true" outlineLevel="0" collapsed="false">
      <c r="A5758" s="11" t="s">
        <v>1692</v>
      </c>
      <c r="B5758" s="11" t="s">
        <v>1692</v>
      </c>
      <c r="C5758" s="11" t="s">
        <v>1692</v>
      </c>
      <c r="D5758" s="11" t="s">
        <v>1692</v>
      </c>
      <c r="E5758" s="11" t="s">
        <v>1693</v>
      </c>
      <c r="F5758" s="11" t="s">
        <v>1693</v>
      </c>
      <c r="G5758" s="11" t="s">
        <v>1693</v>
      </c>
      <c r="H5758" s="11"/>
      <c r="I5758" s="11"/>
    </row>
    <row r="5759" customFormat="false" ht="28" hidden="false" customHeight="true" outlineLevel="0" collapsed="false">
      <c r="A5759" s="11" t="s">
        <v>1599</v>
      </c>
      <c r="B5759" s="11" t="s">
        <v>1599</v>
      </c>
      <c r="C5759" s="11" t="s">
        <v>1599</v>
      </c>
      <c r="D5759" s="11" t="s">
        <v>1599</v>
      </c>
      <c r="E5759" s="11" t="s">
        <v>1600</v>
      </c>
      <c r="F5759" s="11" t="s">
        <v>1600</v>
      </c>
      <c r="G5759" s="11" t="s">
        <v>1600</v>
      </c>
      <c r="H5759" s="11"/>
      <c r="I5759" s="11"/>
    </row>
    <row r="5760" customFormat="false" ht="28" hidden="false" customHeight="true" outlineLevel="0" collapsed="false">
      <c r="A5760" s="11" t="s">
        <v>245</v>
      </c>
      <c r="B5760" s="11" t="s">
        <v>245</v>
      </c>
      <c r="C5760" s="11" t="s">
        <v>245</v>
      </c>
      <c r="D5760" s="11" t="s">
        <v>245</v>
      </c>
      <c r="E5760" s="11" t="s">
        <v>1583</v>
      </c>
      <c r="F5760" s="11" t="s">
        <v>1583</v>
      </c>
      <c r="G5760" s="11" t="s">
        <v>1583</v>
      </c>
      <c r="H5760" s="11"/>
      <c r="I5760" s="11"/>
    </row>
    <row r="5761" customFormat="false" ht="28" hidden="false" customHeight="true" outlineLevel="0" collapsed="false">
      <c r="A5761" s="11" t="s">
        <v>1694</v>
      </c>
      <c r="B5761" s="11" t="s">
        <v>1694</v>
      </c>
      <c r="C5761" s="11" t="s">
        <v>1694</v>
      </c>
      <c r="D5761" s="11" t="s">
        <v>1694</v>
      </c>
      <c r="E5761" s="11" t="n">
        <v>1</v>
      </c>
      <c r="F5761" s="11" t="n">
        <v>1</v>
      </c>
      <c r="G5761" s="11" t="n">
        <v>1</v>
      </c>
      <c r="H5761" s="11"/>
      <c r="I5761" s="11"/>
    </row>
    <row r="5762" customFormat="false" ht="28" hidden="false" customHeight="true" outlineLevel="0" collapsed="false">
      <c r="A5762" s="11" t="s">
        <v>1603</v>
      </c>
      <c r="B5762" s="11" t="s">
        <v>1603</v>
      </c>
      <c r="C5762" s="11" t="s">
        <v>1603</v>
      </c>
      <c r="D5762" s="11" t="s">
        <v>1603</v>
      </c>
      <c r="E5762" s="11" t="n">
        <v>1</v>
      </c>
      <c r="F5762" s="11" t="n">
        <v>1</v>
      </c>
      <c r="G5762" s="11" t="n">
        <v>1</v>
      </c>
      <c r="H5762" s="11"/>
      <c r="I5762" s="11"/>
    </row>
    <row r="5763" customFormat="false" ht="28" hidden="false" customHeight="true" outlineLevel="0" collapsed="false">
      <c r="A5763" s="11" t="s">
        <v>1601</v>
      </c>
      <c r="B5763" s="11" t="s">
        <v>1601</v>
      </c>
      <c r="C5763" s="11" t="s">
        <v>1601</v>
      </c>
      <c r="D5763" s="11" t="s">
        <v>1601</v>
      </c>
      <c r="E5763" s="11" t="s">
        <v>1602</v>
      </c>
      <c r="F5763" s="11" t="s">
        <v>1602</v>
      </c>
      <c r="G5763" s="11" t="s">
        <v>1602</v>
      </c>
      <c r="H5763" s="11"/>
      <c r="I5763" s="11"/>
    </row>
    <row r="5764" customFormat="false" ht="28" hidden="false" customHeight="true" outlineLevel="0" collapsed="false">
      <c r="A5764" s="11" t="s">
        <v>1695</v>
      </c>
      <c r="B5764" s="11" t="s">
        <v>1695</v>
      </c>
      <c r="C5764" s="11" t="s">
        <v>1695</v>
      </c>
      <c r="D5764" s="11" t="s">
        <v>1695</v>
      </c>
      <c r="E5764" s="11" t="s">
        <v>1747</v>
      </c>
      <c r="F5764" s="11" t="s">
        <v>1747</v>
      </c>
      <c r="G5764" s="11" t="s">
        <v>1747</v>
      </c>
      <c r="H5764" s="11"/>
      <c r="I5764" s="11"/>
    </row>
    <row r="5765" customFormat="false" ht="28" hidden="false" customHeight="true" outlineLevel="0" collapsed="false">
      <c r="A5765" s="11" t="s">
        <v>1152</v>
      </c>
      <c r="B5765" s="11" t="s">
        <v>1152</v>
      </c>
      <c r="C5765" s="11" t="s">
        <v>1152</v>
      </c>
      <c r="D5765" s="11" t="s">
        <v>1152</v>
      </c>
      <c r="E5765" s="11" t="s">
        <v>1748</v>
      </c>
      <c r="F5765" s="11" t="s">
        <v>1748</v>
      </c>
      <c r="G5765" s="11" t="s">
        <v>1748</v>
      </c>
      <c r="H5765" s="11"/>
      <c r="I5765" s="11"/>
    </row>
    <row r="5766" customFormat="false" ht="28" hidden="false" customHeight="true" outlineLevel="0" collapsed="false">
      <c r="A5766" s="11" t="s">
        <v>249</v>
      </c>
      <c r="B5766" s="11" t="s">
        <v>249</v>
      </c>
      <c r="C5766" s="11" t="s">
        <v>249</v>
      </c>
      <c r="D5766" s="11" t="s">
        <v>249</v>
      </c>
      <c r="E5766" s="11" t="n">
        <v>85</v>
      </c>
      <c r="F5766" s="11" t="n">
        <v>85</v>
      </c>
      <c r="G5766" s="11" t="n">
        <v>85</v>
      </c>
      <c r="H5766" s="11"/>
      <c r="I5766" s="11"/>
    </row>
    <row r="5767" customFormat="false" ht="27" hidden="false" customHeight="true" outlineLevel="0" collapsed="false">
      <c r="A5767" s="1"/>
      <c r="B5767" s="1"/>
      <c r="C5767" s="1"/>
      <c r="D5767" s="1"/>
      <c r="E5767" s="1"/>
      <c r="F5767" s="1"/>
      <c r="G5767" s="1"/>
      <c r="H5767" s="1"/>
      <c r="I5767" s="1"/>
    </row>
    <row r="5768" customFormat="false" ht="31" hidden="false" customHeight="true" outlineLevel="0" collapsed="false">
      <c r="A5768" s="10" t="s">
        <v>250</v>
      </c>
      <c r="B5768" s="10" t="s">
        <v>250</v>
      </c>
      <c r="C5768" s="10" t="s">
        <v>250</v>
      </c>
      <c r="D5768" s="10" t="s">
        <v>250</v>
      </c>
      <c r="E5768" s="10" t="s">
        <v>250</v>
      </c>
      <c r="F5768" s="10" t="s">
        <v>250</v>
      </c>
      <c r="G5768" s="10" t="s">
        <v>250</v>
      </c>
      <c r="H5768" s="10" t="s">
        <v>250</v>
      </c>
      <c r="I5768" s="3" t="str">
        <f aca="false">HYPERLINK("#'Главная'!A104","На главную")</f>
        <v>На главную</v>
      </c>
    </row>
    <row r="5769" customFormat="false" ht="34" hidden="false" customHeight="true" outlineLevel="0" collapsed="false">
      <c r="A5769" s="12" t="s">
        <v>251</v>
      </c>
      <c r="B5769" s="12" t="s">
        <v>251</v>
      </c>
      <c r="C5769" s="12" t="s">
        <v>251</v>
      </c>
      <c r="D5769" s="12" t="s">
        <v>252</v>
      </c>
      <c r="E5769" s="12" t="s">
        <v>252</v>
      </c>
      <c r="F5769" s="12" t="s">
        <v>252</v>
      </c>
      <c r="G5769" s="12" t="s">
        <v>253</v>
      </c>
      <c r="H5769" s="12" t="s">
        <v>254</v>
      </c>
      <c r="I5769" s="12" t="s">
        <v>254</v>
      </c>
    </row>
    <row r="5770" customFormat="false" ht="53" hidden="false" customHeight="true" outlineLevel="0" collapsed="false">
      <c r="A5770" s="1" t="s">
        <v>1698</v>
      </c>
      <c r="B5770" s="1" t="s">
        <v>1698</v>
      </c>
      <c r="C5770" s="1" t="s">
        <v>1698</v>
      </c>
      <c r="D5770" s="1" t="s">
        <v>258</v>
      </c>
      <c r="E5770" s="1" t="s">
        <v>258</v>
      </c>
      <c r="F5770" s="1" t="s">
        <v>258</v>
      </c>
      <c r="G5770" s="1" t="s">
        <v>1749</v>
      </c>
      <c r="H5770" s="1" t="s">
        <v>1689</v>
      </c>
      <c r="I5770" s="1" t="s">
        <v>1689</v>
      </c>
    </row>
    <row r="5771" customFormat="false" ht="53" hidden="false" customHeight="true" outlineLevel="0" collapsed="false">
      <c r="A5771" s="1" t="s">
        <v>1698</v>
      </c>
      <c r="B5771" s="1" t="s">
        <v>1698</v>
      </c>
      <c r="C5771" s="1" t="s">
        <v>1698</v>
      </c>
      <c r="D5771" s="1" t="s">
        <v>256</v>
      </c>
      <c r="E5771" s="1" t="s">
        <v>256</v>
      </c>
      <c r="F5771" s="1" t="s">
        <v>256</v>
      </c>
      <c r="G5771" s="1" t="s">
        <v>1750</v>
      </c>
      <c r="H5771" s="1" t="s">
        <v>1689</v>
      </c>
      <c r="I5771" s="1" t="s">
        <v>1689</v>
      </c>
    </row>
    <row r="5772" customFormat="false" ht="53" hidden="false" customHeight="true" outlineLevel="0" collapsed="false">
      <c r="A5772" s="1" t="s">
        <v>1698</v>
      </c>
      <c r="B5772" s="1" t="s">
        <v>1698</v>
      </c>
      <c r="C5772" s="1" t="s">
        <v>1698</v>
      </c>
      <c r="D5772" s="1" t="s">
        <v>260</v>
      </c>
      <c r="E5772" s="1" t="s">
        <v>260</v>
      </c>
      <c r="F5772" s="1" t="s">
        <v>260</v>
      </c>
      <c r="G5772" s="1" t="s">
        <v>1751</v>
      </c>
      <c r="H5772" s="1" t="s">
        <v>1689</v>
      </c>
      <c r="I5772" s="1" t="s">
        <v>1689</v>
      </c>
    </row>
    <row r="5773" customFormat="false" ht="53" hidden="false" customHeight="true" outlineLevel="0" collapsed="false">
      <c r="A5773" s="1" t="s">
        <v>1702</v>
      </c>
      <c r="B5773" s="1" t="s">
        <v>1702</v>
      </c>
      <c r="C5773" s="1" t="s">
        <v>1702</v>
      </c>
      <c r="D5773" s="1" t="s">
        <v>258</v>
      </c>
      <c r="E5773" s="1" t="s">
        <v>258</v>
      </c>
      <c r="F5773" s="1" t="s">
        <v>258</v>
      </c>
      <c r="G5773" s="1" t="s">
        <v>1752</v>
      </c>
      <c r="H5773" s="1" t="s">
        <v>1689</v>
      </c>
      <c r="I5773" s="1" t="s">
        <v>1689</v>
      </c>
    </row>
    <row r="5774" customFormat="false" ht="53" hidden="false" customHeight="true" outlineLevel="0" collapsed="false">
      <c r="A5774" s="1" t="s">
        <v>1702</v>
      </c>
      <c r="B5774" s="1" t="s">
        <v>1702</v>
      </c>
      <c r="C5774" s="1" t="s">
        <v>1702</v>
      </c>
      <c r="D5774" s="1" t="s">
        <v>256</v>
      </c>
      <c r="E5774" s="1" t="s">
        <v>256</v>
      </c>
      <c r="F5774" s="1" t="s">
        <v>256</v>
      </c>
      <c r="G5774" s="1" t="s">
        <v>1753</v>
      </c>
      <c r="H5774" s="1" t="s">
        <v>1689</v>
      </c>
      <c r="I5774" s="1" t="s">
        <v>1689</v>
      </c>
    </row>
    <row r="5775" customFormat="false" ht="53" hidden="false" customHeight="true" outlineLevel="0" collapsed="false">
      <c r="A5775" s="1" t="s">
        <v>1702</v>
      </c>
      <c r="B5775" s="1" t="s">
        <v>1702</v>
      </c>
      <c r="C5775" s="1" t="s">
        <v>1702</v>
      </c>
      <c r="D5775" s="1" t="s">
        <v>260</v>
      </c>
      <c r="E5775" s="1" t="s">
        <v>260</v>
      </c>
      <c r="F5775" s="1" t="s">
        <v>260</v>
      </c>
      <c r="G5775" s="1" t="s">
        <v>1754</v>
      </c>
      <c r="H5775" s="1" t="s">
        <v>1689</v>
      </c>
      <c r="I5775" s="1" t="s">
        <v>1689</v>
      </c>
    </row>
    <row r="5776" customFormat="false" ht="53" hidden="false" customHeight="true" outlineLevel="0" collapsed="false">
      <c r="A5776" s="1" t="s">
        <v>1706</v>
      </c>
      <c r="B5776" s="1" t="s">
        <v>1706</v>
      </c>
      <c r="C5776" s="1" t="s">
        <v>1706</v>
      </c>
      <c r="D5776" s="1" t="s">
        <v>292</v>
      </c>
      <c r="E5776" s="1" t="s">
        <v>292</v>
      </c>
      <c r="F5776" s="1" t="s">
        <v>292</v>
      </c>
      <c r="G5776" s="1" t="s">
        <v>1755</v>
      </c>
      <c r="H5776" s="1" t="s">
        <v>1689</v>
      </c>
      <c r="I5776" s="1" t="s">
        <v>1689</v>
      </c>
    </row>
    <row r="5777" customFormat="false" ht="53" hidden="false" customHeight="true" outlineLevel="0" collapsed="false">
      <c r="A5777" s="1" t="s">
        <v>1706</v>
      </c>
      <c r="B5777" s="1" t="s">
        <v>1706</v>
      </c>
      <c r="C5777" s="1" t="s">
        <v>1706</v>
      </c>
      <c r="D5777" s="1" t="s">
        <v>256</v>
      </c>
      <c r="E5777" s="1" t="s">
        <v>256</v>
      </c>
      <c r="F5777" s="1" t="s">
        <v>256</v>
      </c>
      <c r="G5777" s="1" t="s">
        <v>1756</v>
      </c>
      <c r="H5777" s="1" t="s">
        <v>1689</v>
      </c>
      <c r="I5777" s="1" t="s">
        <v>1689</v>
      </c>
    </row>
    <row r="5778" customFormat="false" ht="53" hidden="false" customHeight="true" outlineLevel="0" collapsed="false">
      <c r="A5778" s="1" t="s">
        <v>1706</v>
      </c>
      <c r="B5778" s="1" t="s">
        <v>1706</v>
      </c>
      <c r="C5778" s="1" t="s">
        <v>1706</v>
      </c>
      <c r="D5778" s="1" t="s">
        <v>294</v>
      </c>
      <c r="E5778" s="1" t="s">
        <v>294</v>
      </c>
      <c r="F5778" s="1" t="s">
        <v>294</v>
      </c>
      <c r="G5778" s="1" t="s">
        <v>1757</v>
      </c>
      <c r="H5778" s="1" t="s">
        <v>1689</v>
      </c>
      <c r="I5778" s="1" t="s">
        <v>1689</v>
      </c>
    </row>
    <row r="5779" customFormat="false" ht="27" hidden="false" customHeight="true" outlineLevel="0" collapsed="false">
      <c r="A5779" s="1"/>
      <c r="B5779" s="1"/>
      <c r="C5779" s="1"/>
      <c r="D5779" s="1"/>
      <c r="E5779" s="1"/>
      <c r="F5779" s="1"/>
      <c r="G5779" s="1"/>
      <c r="H5779" s="1"/>
      <c r="I5779" s="1"/>
    </row>
    <row r="5780" customFormat="false" ht="31" hidden="false" customHeight="true" outlineLevel="0" collapsed="false">
      <c r="A5780" s="10" t="s">
        <v>304</v>
      </c>
      <c r="B5780" s="10" t="s">
        <v>304</v>
      </c>
      <c r="C5780" s="10" t="s">
        <v>304</v>
      </c>
      <c r="D5780" s="10" t="s">
        <v>304</v>
      </c>
      <c r="E5780" s="10" t="s">
        <v>304</v>
      </c>
      <c r="F5780" s="10" t="s">
        <v>304</v>
      </c>
      <c r="G5780" s="10" t="s">
        <v>304</v>
      </c>
      <c r="H5780" s="10" t="s">
        <v>304</v>
      </c>
      <c r="I5780" s="1"/>
    </row>
    <row r="5781" customFormat="false" ht="28" hidden="false" customHeight="true" outlineLevel="0" collapsed="false">
      <c r="A5781" s="4" t="s">
        <v>305</v>
      </c>
      <c r="B5781" s="4" t="s">
        <v>305</v>
      </c>
      <c r="C5781" s="4" t="s">
        <v>305</v>
      </c>
      <c r="D5781" s="4" t="s">
        <v>305</v>
      </c>
      <c r="E5781" s="4" t="s">
        <v>305</v>
      </c>
      <c r="F5781" s="4" t="s">
        <v>305</v>
      </c>
      <c r="G5781" s="4" t="s">
        <v>305</v>
      </c>
      <c r="H5781" s="4" t="s">
        <v>305</v>
      </c>
      <c r="I5781" s="4" t="s">
        <v>305</v>
      </c>
    </row>
    <row r="5782" customFormat="false" ht="27" hidden="false" customHeight="true" outlineLevel="0" collapsed="false">
      <c r="A5782" s="1"/>
      <c r="B5782" s="1"/>
      <c r="C5782" s="1"/>
      <c r="D5782" s="1"/>
      <c r="E5782" s="1"/>
      <c r="F5782" s="1"/>
      <c r="G5782" s="1"/>
      <c r="H5782" s="1"/>
      <c r="I5782" s="1"/>
    </row>
    <row r="5783" customFormat="false" ht="27" hidden="false" customHeight="true" outlineLevel="0" collapsed="false">
      <c r="A5783" s="1"/>
      <c r="B5783" s="1"/>
      <c r="C5783" s="1"/>
      <c r="D5783" s="1"/>
      <c r="E5783" s="1"/>
      <c r="F5783" s="1"/>
      <c r="G5783" s="1"/>
      <c r="H5783" s="1"/>
      <c r="I5783" s="1"/>
    </row>
    <row r="5784" customFormat="false" ht="27" hidden="false" customHeight="true" outlineLevel="0" collapsed="false">
      <c r="A5784" s="1"/>
      <c r="B5784" s="1"/>
      <c r="C5784" s="1"/>
      <c r="D5784" s="1"/>
      <c r="E5784" s="1"/>
      <c r="F5784" s="1"/>
      <c r="G5784" s="1"/>
      <c r="H5784" s="1"/>
      <c r="I5784" s="1"/>
    </row>
    <row r="5785" customFormat="false" ht="35" hidden="false" customHeight="true" outlineLevel="0" collapsed="false">
      <c r="A5785" s="2" t="s">
        <v>1758</v>
      </c>
      <c r="B5785" s="2" t="s">
        <v>1758</v>
      </c>
      <c r="C5785" s="2" t="s">
        <v>1758</v>
      </c>
      <c r="D5785" s="2" t="s">
        <v>1758</v>
      </c>
      <c r="E5785" s="2" t="s">
        <v>1758</v>
      </c>
      <c r="F5785" s="2" t="s">
        <v>1758</v>
      </c>
      <c r="G5785" s="2" t="s">
        <v>1758</v>
      </c>
      <c r="H5785" s="2" t="s">
        <v>1758</v>
      </c>
      <c r="I5785" s="3" t="str">
        <f aca="false">HYPERLINK("#'Главная'!A105","На главную")</f>
        <v>На главную</v>
      </c>
    </row>
    <row r="5786" customFormat="false" ht="42" hidden="false" customHeight="true" outlineLevel="0" collapsed="false">
      <c r="A5786" s="4" t="s">
        <v>1689</v>
      </c>
      <c r="B5786" s="4" t="s">
        <v>1689</v>
      </c>
      <c r="C5786" s="4" t="s">
        <v>1689</v>
      </c>
      <c r="D5786" s="4" t="s">
        <v>1689</v>
      </c>
      <c r="E5786" s="4" t="s">
        <v>1689</v>
      </c>
      <c r="F5786" s="4" t="s">
        <v>1689</v>
      </c>
      <c r="G5786" s="4" t="s">
        <v>1689</v>
      </c>
      <c r="H5786" s="4" t="s">
        <v>1689</v>
      </c>
      <c r="I5786" s="4" t="s">
        <v>1689</v>
      </c>
    </row>
    <row r="5787" customFormat="false" ht="27" hidden="false" customHeight="true" outlineLevel="0" collapsed="false">
      <c r="A5787" s="3" t="str">
        <f aca="false">HYPERLINK("#'Главная'!A105","Список моделей")</f>
        <v>Список моделей</v>
      </c>
      <c r="B5787" s="1"/>
      <c r="C5787" s="3" t="str">
        <f aca="false">HYPERLINK("#'Данные моделей'!A5788","Характеристики")</f>
        <v>Характеристики</v>
      </c>
      <c r="D5787" s="1"/>
      <c r="E5787" s="1"/>
      <c r="F5787" s="3" t="str">
        <f aca="false">HYPERLINK("#'Данные моделей'!A5814","Рабочие точки")</f>
        <v>Рабочие точки</v>
      </c>
      <c r="G5787" s="1"/>
      <c r="H5787" s="3" t="str">
        <f aca="false">HYPERLINK("#'Данные моделей'!A5826","Карты")</f>
        <v>Карты</v>
      </c>
      <c r="I5787" s="1"/>
    </row>
    <row r="5788" customFormat="false" ht="31" hidden="false" customHeight="true" outlineLevel="0" collapsed="false">
      <c r="A5788" s="10" t="s">
        <v>9</v>
      </c>
      <c r="B5788" s="10" t="s">
        <v>9</v>
      </c>
      <c r="C5788" s="10" t="s">
        <v>9</v>
      </c>
      <c r="D5788" s="10" t="s">
        <v>9</v>
      </c>
      <c r="E5788" s="10" t="s">
        <v>9</v>
      </c>
      <c r="F5788" s="10" t="s">
        <v>9</v>
      </c>
      <c r="G5788" s="10" t="s">
        <v>9</v>
      </c>
      <c r="H5788" s="10" t="s">
        <v>9</v>
      </c>
      <c r="I5788" s="1"/>
    </row>
    <row r="5789" customFormat="false" ht="28" hidden="false" customHeight="true" outlineLevel="0" collapsed="false">
      <c r="A5789" s="11" t="s">
        <v>207</v>
      </c>
      <c r="B5789" s="11" t="s">
        <v>207</v>
      </c>
      <c r="C5789" s="11" t="s">
        <v>207</v>
      </c>
      <c r="D5789" s="11" t="s">
        <v>207</v>
      </c>
      <c r="E5789" s="11" t="s">
        <v>1566</v>
      </c>
      <c r="F5789" s="11" t="s">
        <v>1566</v>
      </c>
      <c r="G5789" s="11" t="s">
        <v>1566</v>
      </c>
      <c r="H5789" s="11"/>
      <c r="I5789" s="11"/>
    </row>
    <row r="5790" customFormat="false" ht="28" hidden="false" customHeight="true" outlineLevel="0" collapsed="false">
      <c r="A5790" s="11" t="s">
        <v>8</v>
      </c>
      <c r="B5790" s="11" t="s">
        <v>8</v>
      </c>
      <c r="C5790" s="11" t="s">
        <v>8</v>
      </c>
      <c r="D5790" s="11" t="s">
        <v>8</v>
      </c>
      <c r="E5790" s="11" t="s">
        <v>104</v>
      </c>
      <c r="F5790" s="11" t="s">
        <v>104</v>
      </c>
      <c r="G5790" s="11" t="s">
        <v>104</v>
      </c>
      <c r="H5790" s="11"/>
      <c r="I5790" s="11"/>
    </row>
    <row r="5791" customFormat="false" ht="28" hidden="false" customHeight="true" outlineLevel="0" collapsed="false">
      <c r="A5791" s="11" t="s">
        <v>209</v>
      </c>
      <c r="B5791" s="11" t="s">
        <v>209</v>
      </c>
      <c r="C5791" s="11" t="s">
        <v>209</v>
      </c>
      <c r="D5791" s="11" t="s">
        <v>209</v>
      </c>
      <c r="E5791" s="11" t="s">
        <v>1759</v>
      </c>
      <c r="F5791" s="11" t="s">
        <v>1759</v>
      </c>
      <c r="G5791" s="11" t="s">
        <v>1759</v>
      </c>
      <c r="H5791" s="11"/>
      <c r="I5791" s="11"/>
    </row>
    <row r="5792" customFormat="false" ht="28" hidden="false" customHeight="true" outlineLevel="0" collapsed="false">
      <c r="A5792" s="11" t="s">
        <v>211</v>
      </c>
      <c r="B5792" s="11" t="s">
        <v>211</v>
      </c>
      <c r="C5792" s="11" t="s">
        <v>211</v>
      </c>
      <c r="D5792" s="11" t="s">
        <v>211</v>
      </c>
      <c r="E5792" s="11" t="n">
        <v>85</v>
      </c>
      <c r="F5792" s="11" t="n">
        <v>85</v>
      </c>
      <c r="G5792" s="11" t="n">
        <v>85</v>
      </c>
      <c r="H5792" s="11"/>
      <c r="I5792" s="11"/>
    </row>
    <row r="5793" customFormat="false" ht="28" hidden="false" customHeight="true" outlineLevel="0" collapsed="false">
      <c r="A5793" s="11" t="s">
        <v>8</v>
      </c>
      <c r="B5793" s="11" t="s">
        <v>8</v>
      </c>
      <c r="C5793" s="11" t="s">
        <v>8</v>
      </c>
      <c r="D5793" s="11" t="s">
        <v>8</v>
      </c>
      <c r="E5793" s="11" t="s">
        <v>104</v>
      </c>
      <c r="F5793" s="11" t="s">
        <v>104</v>
      </c>
      <c r="G5793" s="11" t="s">
        <v>104</v>
      </c>
      <c r="H5793" s="11"/>
      <c r="I5793" s="11"/>
    </row>
    <row r="5794" customFormat="false" ht="28" hidden="false" customHeight="true" outlineLevel="0" collapsed="false">
      <c r="A5794" s="11" t="s">
        <v>213</v>
      </c>
      <c r="B5794" s="11" t="s">
        <v>213</v>
      </c>
      <c r="C5794" s="11" t="s">
        <v>213</v>
      </c>
      <c r="D5794" s="11" t="s">
        <v>213</v>
      </c>
      <c r="E5794" s="11" t="n">
        <v>24</v>
      </c>
      <c r="F5794" s="11" t="n">
        <v>24</v>
      </c>
      <c r="G5794" s="11" t="n">
        <v>24</v>
      </c>
      <c r="H5794" s="11"/>
      <c r="I5794" s="11"/>
    </row>
    <row r="5795" customFormat="false" ht="28" hidden="false" customHeight="true" outlineLevel="0" collapsed="false">
      <c r="A5795" s="11" t="s">
        <v>214</v>
      </c>
      <c r="B5795" s="11" t="s">
        <v>214</v>
      </c>
      <c r="C5795" s="11" t="s">
        <v>214</v>
      </c>
      <c r="D5795" s="11" t="s">
        <v>214</v>
      </c>
      <c r="E5795" s="11" t="s">
        <v>604</v>
      </c>
      <c r="F5795" s="11" t="s">
        <v>604</v>
      </c>
      <c r="G5795" s="11" t="s">
        <v>604</v>
      </c>
      <c r="H5795" s="11"/>
      <c r="I5795" s="11"/>
    </row>
    <row r="5796" customFormat="false" ht="28" hidden="false" customHeight="true" outlineLevel="0" collapsed="false">
      <c r="A5796" s="11" t="s">
        <v>216</v>
      </c>
      <c r="B5796" s="11" t="s">
        <v>216</v>
      </c>
      <c r="C5796" s="11" t="s">
        <v>216</v>
      </c>
      <c r="D5796" s="11" t="s">
        <v>216</v>
      </c>
      <c r="E5796" s="11" t="n">
        <v>9.03</v>
      </c>
      <c r="F5796" s="11" t="n">
        <v>9.03</v>
      </c>
      <c r="G5796" s="11" t="n">
        <v>9.03</v>
      </c>
      <c r="H5796" s="11"/>
      <c r="I5796" s="11"/>
    </row>
    <row r="5797" customFormat="false" ht="28" hidden="false" customHeight="true" outlineLevel="0" collapsed="false">
      <c r="A5797" s="11" t="s">
        <v>217</v>
      </c>
      <c r="B5797" s="11" t="s">
        <v>217</v>
      </c>
      <c r="C5797" s="11" t="s">
        <v>217</v>
      </c>
      <c r="D5797" s="11" t="s">
        <v>217</v>
      </c>
      <c r="E5797" s="11" t="s">
        <v>1620</v>
      </c>
      <c r="F5797" s="11" t="s">
        <v>1620</v>
      </c>
      <c r="G5797" s="11" t="s">
        <v>1620</v>
      </c>
      <c r="H5797" s="11"/>
      <c r="I5797" s="11"/>
    </row>
    <row r="5798" customFormat="false" ht="28" hidden="false" customHeight="true" outlineLevel="0" collapsed="false">
      <c r="A5798" s="11" t="s">
        <v>219</v>
      </c>
      <c r="B5798" s="11" t="s">
        <v>219</v>
      </c>
      <c r="C5798" s="11" t="s">
        <v>219</v>
      </c>
      <c r="D5798" s="11" t="s">
        <v>219</v>
      </c>
      <c r="E5798" s="11" t="s">
        <v>1691</v>
      </c>
      <c r="F5798" s="11" t="s">
        <v>1691</v>
      </c>
      <c r="G5798" s="11" t="s">
        <v>1691</v>
      </c>
      <c r="H5798" s="11"/>
      <c r="I5798" s="11"/>
    </row>
    <row r="5799" customFormat="false" ht="28" hidden="false" customHeight="true" outlineLevel="0" collapsed="false">
      <c r="A5799" s="11" t="s">
        <v>1530</v>
      </c>
      <c r="B5799" s="11" t="s">
        <v>1530</v>
      </c>
      <c r="C5799" s="11" t="s">
        <v>1530</v>
      </c>
      <c r="D5799" s="11" t="s">
        <v>1530</v>
      </c>
      <c r="E5799" s="11" t="n">
        <v>56</v>
      </c>
      <c r="F5799" s="11" t="n">
        <v>56</v>
      </c>
      <c r="G5799" s="11" t="n">
        <v>56</v>
      </c>
      <c r="H5799" s="11"/>
      <c r="I5799" s="11"/>
    </row>
    <row r="5800" customFormat="false" ht="28" hidden="false" customHeight="true" outlineLevel="0" collapsed="false">
      <c r="A5800" s="11" t="s">
        <v>221</v>
      </c>
      <c r="B5800" s="11" t="s">
        <v>221</v>
      </c>
      <c r="C5800" s="11" t="s">
        <v>221</v>
      </c>
      <c r="D5800" s="11" t="s">
        <v>221</v>
      </c>
      <c r="E5800" s="11" t="s">
        <v>1759</v>
      </c>
      <c r="F5800" s="11" t="s">
        <v>1759</v>
      </c>
      <c r="G5800" s="11" t="s">
        <v>1759</v>
      </c>
      <c r="H5800" s="11"/>
      <c r="I5800" s="11"/>
    </row>
    <row r="5801" customFormat="false" ht="28" hidden="false" customHeight="true" outlineLevel="0" collapsed="false">
      <c r="A5801" s="11" t="s">
        <v>222</v>
      </c>
      <c r="B5801" s="11" t="s">
        <v>222</v>
      </c>
      <c r="C5801" s="11" t="s">
        <v>222</v>
      </c>
      <c r="D5801" s="11" t="s">
        <v>222</v>
      </c>
      <c r="E5801" s="11" t="n">
        <v>85</v>
      </c>
      <c r="F5801" s="11" t="n">
        <v>85</v>
      </c>
      <c r="G5801" s="11" t="n">
        <v>85</v>
      </c>
      <c r="H5801" s="11"/>
      <c r="I5801" s="11"/>
    </row>
    <row r="5802" customFormat="false" ht="28" hidden="false" customHeight="true" outlineLevel="0" collapsed="false">
      <c r="A5802" s="11" t="s">
        <v>1532</v>
      </c>
      <c r="B5802" s="11" t="s">
        <v>1532</v>
      </c>
      <c r="C5802" s="11" t="s">
        <v>1532</v>
      </c>
      <c r="D5802" s="11" t="s">
        <v>1532</v>
      </c>
      <c r="E5802" s="11" t="s">
        <v>1533</v>
      </c>
      <c r="F5802" s="11" t="s">
        <v>1533</v>
      </c>
      <c r="G5802" s="11" t="s">
        <v>1533</v>
      </c>
      <c r="H5802" s="11"/>
      <c r="I5802" s="11"/>
    </row>
    <row r="5803" customFormat="false" ht="28" hidden="false" customHeight="true" outlineLevel="0" collapsed="false">
      <c r="A5803" s="11" t="s">
        <v>1597</v>
      </c>
      <c r="B5803" s="11" t="s">
        <v>1597</v>
      </c>
      <c r="C5803" s="11" t="s">
        <v>1597</v>
      </c>
      <c r="D5803" s="11" t="s">
        <v>1597</v>
      </c>
      <c r="E5803" s="11" t="s">
        <v>1598</v>
      </c>
      <c r="F5803" s="11" t="s">
        <v>1598</v>
      </c>
      <c r="G5803" s="11" t="s">
        <v>1598</v>
      </c>
      <c r="H5803" s="11"/>
      <c r="I5803" s="11"/>
    </row>
    <row r="5804" customFormat="false" ht="28" hidden="false" customHeight="true" outlineLevel="0" collapsed="false">
      <c r="A5804" s="11" t="s">
        <v>1692</v>
      </c>
      <c r="B5804" s="11" t="s">
        <v>1692</v>
      </c>
      <c r="C5804" s="11" t="s">
        <v>1692</v>
      </c>
      <c r="D5804" s="11" t="s">
        <v>1692</v>
      </c>
      <c r="E5804" s="11" t="s">
        <v>1693</v>
      </c>
      <c r="F5804" s="11" t="s">
        <v>1693</v>
      </c>
      <c r="G5804" s="11" t="s">
        <v>1693</v>
      </c>
      <c r="H5804" s="11"/>
      <c r="I5804" s="11"/>
    </row>
    <row r="5805" customFormat="false" ht="28" hidden="false" customHeight="true" outlineLevel="0" collapsed="false">
      <c r="A5805" s="11" t="s">
        <v>1599</v>
      </c>
      <c r="B5805" s="11" t="s">
        <v>1599</v>
      </c>
      <c r="C5805" s="11" t="s">
        <v>1599</v>
      </c>
      <c r="D5805" s="11" t="s">
        <v>1599</v>
      </c>
      <c r="E5805" s="11" t="s">
        <v>1600</v>
      </c>
      <c r="F5805" s="11" t="s">
        <v>1600</v>
      </c>
      <c r="G5805" s="11" t="s">
        <v>1600</v>
      </c>
      <c r="H5805" s="11"/>
      <c r="I5805" s="11"/>
    </row>
    <row r="5806" customFormat="false" ht="28" hidden="false" customHeight="true" outlineLevel="0" collapsed="false">
      <c r="A5806" s="11" t="s">
        <v>245</v>
      </c>
      <c r="B5806" s="11" t="s">
        <v>245</v>
      </c>
      <c r="C5806" s="11" t="s">
        <v>245</v>
      </c>
      <c r="D5806" s="11" t="s">
        <v>245</v>
      </c>
      <c r="E5806" s="11" t="s">
        <v>1583</v>
      </c>
      <c r="F5806" s="11" t="s">
        <v>1583</v>
      </c>
      <c r="G5806" s="11" t="s">
        <v>1583</v>
      </c>
      <c r="H5806" s="11"/>
      <c r="I5806" s="11"/>
    </row>
    <row r="5807" customFormat="false" ht="28" hidden="false" customHeight="true" outlineLevel="0" collapsed="false">
      <c r="A5807" s="11" t="s">
        <v>1694</v>
      </c>
      <c r="B5807" s="11" t="s">
        <v>1694</v>
      </c>
      <c r="C5807" s="11" t="s">
        <v>1694</v>
      </c>
      <c r="D5807" s="11" t="s">
        <v>1694</v>
      </c>
      <c r="E5807" s="11" t="n">
        <v>1</v>
      </c>
      <c r="F5807" s="11" t="n">
        <v>1</v>
      </c>
      <c r="G5807" s="11" t="n">
        <v>1</v>
      </c>
      <c r="H5807" s="11"/>
      <c r="I5807" s="11"/>
    </row>
    <row r="5808" customFormat="false" ht="28" hidden="false" customHeight="true" outlineLevel="0" collapsed="false">
      <c r="A5808" s="11" t="s">
        <v>1603</v>
      </c>
      <c r="B5808" s="11" t="s">
        <v>1603</v>
      </c>
      <c r="C5808" s="11" t="s">
        <v>1603</v>
      </c>
      <c r="D5808" s="11" t="s">
        <v>1603</v>
      </c>
      <c r="E5808" s="11" t="n">
        <v>1</v>
      </c>
      <c r="F5808" s="11" t="n">
        <v>1</v>
      </c>
      <c r="G5808" s="11" t="n">
        <v>1</v>
      </c>
      <c r="H5808" s="11"/>
      <c r="I5808" s="11"/>
    </row>
    <row r="5809" customFormat="false" ht="28" hidden="false" customHeight="true" outlineLevel="0" collapsed="false">
      <c r="A5809" s="11" t="s">
        <v>1601</v>
      </c>
      <c r="B5809" s="11" t="s">
        <v>1601</v>
      </c>
      <c r="C5809" s="11" t="s">
        <v>1601</v>
      </c>
      <c r="D5809" s="11" t="s">
        <v>1601</v>
      </c>
      <c r="E5809" s="11" t="s">
        <v>1602</v>
      </c>
      <c r="F5809" s="11" t="s">
        <v>1602</v>
      </c>
      <c r="G5809" s="11" t="s">
        <v>1602</v>
      </c>
      <c r="H5809" s="11"/>
      <c r="I5809" s="11"/>
    </row>
    <row r="5810" customFormat="false" ht="28" hidden="false" customHeight="true" outlineLevel="0" collapsed="false">
      <c r="A5810" s="11" t="s">
        <v>1695</v>
      </c>
      <c r="B5810" s="11" t="s">
        <v>1695</v>
      </c>
      <c r="C5810" s="11" t="s">
        <v>1695</v>
      </c>
      <c r="D5810" s="11" t="s">
        <v>1695</v>
      </c>
      <c r="E5810" s="11" t="s">
        <v>1760</v>
      </c>
      <c r="F5810" s="11" t="s">
        <v>1760</v>
      </c>
      <c r="G5810" s="11" t="s">
        <v>1760</v>
      </c>
      <c r="H5810" s="11"/>
      <c r="I5810" s="11"/>
    </row>
    <row r="5811" customFormat="false" ht="28" hidden="false" customHeight="true" outlineLevel="0" collapsed="false">
      <c r="A5811" s="11" t="s">
        <v>1152</v>
      </c>
      <c r="B5811" s="11" t="s">
        <v>1152</v>
      </c>
      <c r="C5811" s="11" t="s">
        <v>1152</v>
      </c>
      <c r="D5811" s="11" t="s">
        <v>1152</v>
      </c>
      <c r="E5811" s="11" t="s">
        <v>1761</v>
      </c>
      <c r="F5811" s="11" t="s">
        <v>1761</v>
      </c>
      <c r="G5811" s="11" t="s">
        <v>1761</v>
      </c>
      <c r="H5811" s="11"/>
      <c r="I5811" s="11"/>
    </row>
    <row r="5812" customFormat="false" ht="28" hidden="false" customHeight="true" outlineLevel="0" collapsed="false">
      <c r="A5812" s="11" t="s">
        <v>249</v>
      </c>
      <c r="B5812" s="11" t="s">
        <v>249</v>
      </c>
      <c r="C5812" s="11" t="s">
        <v>249</v>
      </c>
      <c r="D5812" s="11" t="s">
        <v>249</v>
      </c>
      <c r="E5812" s="11" t="n">
        <v>90</v>
      </c>
      <c r="F5812" s="11" t="n">
        <v>90</v>
      </c>
      <c r="G5812" s="11" t="n">
        <v>90</v>
      </c>
      <c r="H5812" s="11"/>
      <c r="I5812" s="11"/>
    </row>
    <row r="5813" customFormat="false" ht="27" hidden="false" customHeight="true" outlineLevel="0" collapsed="false">
      <c r="A5813" s="1"/>
      <c r="B5813" s="1"/>
      <c r="C5813" s="1"/>
      <c r="D5813" s="1"/>
      <c r="E5813" s="1"/>
      <c r="F5813" s="1"/>
      <c r="G5813" s="1"/>
      <c r="H5813" s="1"/>
      <c r="I5813" s="1"/>
    </row>
    <row r="5814" customFormat="false" ht="31" hidden="false" customHeight="true" outlineLevel="0" collapsed="false">
      <c r="A5814" s="10" t="s">
        <v>250</v>
      </c>
      <c r="B5814" s="10" t="s">
        <v>250</v>
      </c>
      <c r="C5814" s="10" t="s">
        <v>250</v>
      </c>
      <c r="D5814" s="10" t="s">
        <v>250</v>
      </c>
      <c r="E5814" s="10" t="s">
        <v>250</v>
      </c>
      <c r="F5814" s="10" t="s">
        <v>250</v>
      </c>
      <c r="G5814" s="10" t="s">
        <v>250</v>
      </c>
      <c r="H5814" s="10" t="s">
        <v>250</v>
      </c>
      <c r="I5814" s="3" t="str">
        <f aca="false">HYPERLINK("#'Главная'!A105","На главную")</f>
        <v>На главную</v>
      </c>
    </row>
    <row r="5815" customFormat="false" ht="34" hidden="false" customHeight="true" outlineLevel="0" collapsed="false">
      <c r="A5815" s="12" t="s">
        <v>251</v>
      </c>
      <c r="B5815" s="12" t="s">
        <v>251</v>
      </c>
      <c r="C5815" s="12" t="s">
        <v>251</v>
      </c>
      <c r="D5815" s="12" t="s">
        <v>252</v>
      </c>
      <c r="E5815" s="12" t="s">
        <v>252</v>
      </c>
      <c r="F5815" s="12" t="s">
        <v>252</v>
      </c>
      <c r="G5815" s="12" t="s">
        <v>253</v>
      </c>
      <c r="H5815" s="12" t="s">
        <v>254</v>
      </c>
      <c r="I5815" s="12" t="s">
        <v>254</v>
      </c>
    </row>
    <row r="5816" customFormat="false" ht="53" hidden="false" customHeight="true" outlineLevel="0" collapsed="false">
      <c r="A5816" s="1" t="s">
        <v>1698</v>
      </c>
      <c r="B5816" s="1" t="s">
        <v>1698</v>
      </c>
      <c r="C5816" s="1" t="s">
        <v>1698</v>
      </c>
      <c r="D5816" s="1" t="s">
        <v>258</v>
      </c>
      <c r="E5816" s="1" t="s">
        <v>258</v>
      </c>
      <c r="F5816" s="1" t="s">
        <v>258</v>
      </c>
      <c r="G5816" s="1" t="s">
        <v>1762</v>
      </c>
      <c r="H5816" s="1" t="s">
        <v>1689</v>
      </c>
      <c r="I5816" s="1" t="s">
        <v>1689</v>
      </c>
    </row>
    <row r="5817" customFormat="false" ht="53" hidden="false" customHeight="true" outlineLevel="0" collapsed="false">
      <c r="A5817" s="1" t="s">
        <v>1698</v>
      </c>
      <c r="B5817" s="1" t="s">
        <v>1698</v>
      </c>
      <c r="C5817" s="1" t="s">
        <v>1698</v>
      </c>
      <c r="D5817" s="1" t="s">
        <v>256</v>
      </c>
      <c r="E5817" s="1" t="s">
        <v>256</v>
      </c>
      <c r="F5817" s="1" t="s">
        <v>256</v>
      </c>
      <c r="G5817" s="1" t="s">
        <v>1763</v>
      </c>
      <c r="H5817" s="1" t="s">
        <v>1689</v>
      </c>
      <c r="I5817" s="1" t="s">
        <v>1689</v>
      </c>
    </row>
    <row r="5818" customFormat="false" ht="53" hidden="false" customHeight="true" outlineLevel="0" collapsed="false">
      <c r="A5818" s="1" t="s">
        <v>1698</v>
      </c>
      <c r="B5818" s="1" t="s">
        <v>1698</v>
      </c>
      <c r="C5818" s="1" t="s">
        <v>1698</v>
      </c>
      <c r="D5818" s="1" t="s">
        <v>260</v>
      </c>
      <c r="E5818" s="1" t="s">
        <v>260</v>
      </c>
      <c r="F5818" s="1" t="s">
        <v>260</v>
      </c>
      <c r="G5818" s="1" t="s">
        <v>1764</v>
      </c>
      <c r="H5818" s="1" t="s">
        <v>1689</v>
      </c>
      <c r="I5818" s="1" t="s">
        <v>1689</v>
      </c>
    </row>
    <row r="5819" customFormat="false" ht="53" hidden="false" customHeight="true" outlineLevel="0" collapsed="false">
      <c r="A5819" s="1" t="s">
        <v>1702</v>
      </c>
      <c r="B5819" s="1" t="s">
        <v>1702</v>
      </c>
      <c r="C5819" s="1" t="s">
        <v>1702</v>
      </c>
      <c r="D5819" s="1" t="s">
        <v>258</v>
      </c>
      <c r="E5819" s="1" t="s">
        <v>258</v>
      </c>
      <c r="F5819" s="1" t="s">
        <v>258</v>
      </c>
      <c r="G5819" s="1" t="s">
        <v>1737</v>
      </c>
      <c r="H5819" s="1" t="s">
        <v>1689</v>
      </c>
      <c r="I5819" s="1" t="s">
        <v>1689</v>
      </c>
    </row>
    <row r="5820" customFormat="false" ht="53" hidden="false" customHeight="true" outlineLevel="0" collapsed="false">
      <c r="A5820" s="1" t="s">
        <v>1702</v>
      </c>
      <c r="B5820" s="1" t="s">
        <v>1702</v>
      </c>
      <c r="C5820" s="1" t="s">
        <v>1702</v>
      </c>
      <c r="D5820" s="1" t="s">
        <v>256</v>
      </c>
      <c r="E5820" s="1" t="s">
        <v>256</v>
      </c>
      <c r="F5820" s="1" t="s">
        <v>256</v>
      </c>
      <c r="G5820" s="1" t="s">
        <v>1765</v>
      </c>
      <c r="H5820" s="1" t="s">
        <v>1689</v>
      </c>
      <c r="I5820" s="1" t="s">
        <v>1689</v>
      </c>
    </row>
    <row r="5821" customFormat="false" ht="53" hidden="false" customHeight="true" outlineLevel="0" collapsed="false">
      <c r="A5821" s="1" t="s">
        <v>1702</v>
      </c>
      <c r="B5821" s="1" t="s">
        <v>1702</v>
      </c>
      <c r="C5821" s="1" t="s">
        <v>1702</v>
      </c>
      <c r="D5821" s="1" t="s">
        <v>260</v>
      </c>
      <c r="E5821" s="1" t="s">
        <v>260</v>
      </c>
      <c r="F5821" s="1" t="s">
        <v>260</v>
      </c>
      <c r="G5821" s="1" t="s">
        <v>1766</v>
      </c>
      <c r="H5821" s="1" t="s">
        <v>1689</v>
      </c>
      <c r="I5821" s="1" t="s">
        <v>1689</v>
      </c>
    </row>
    <row r="5822" customFormat="false" ht="53" hidden="false" customHeight="true" outlineLevel="0" collapsed="false">
      <c r="A5822" s="1" t="s">
        <v>1706</v>
      </c>
      <c r="B5822" s="1" t="s">
        <v>1706</v>
      </c>
      <c r="C5822" s="1" t="s">
        <v>1706</v>
      </c>
      <c r="D5822" s="1" t="s">
        <v>292</v>
      </c>
      <c r="E5822" s="1" t="s">
        <v>292</v>
      </c>
      <c r="F5822" s="1" t="s">
        <v>292</v>
      </c>
      <c r="G5822" s="1" t="s">
        <v>1767</v>
      </c>
      <c r="H5822" s="1" t="s">
        <v>1689</v>
      </c>
      <c r="I5822" s="1" t="s">
        <v>1689</v>
      </c>
    </row>
    <row r="5823" customFormat="false" ht="53" hidden="false" customHeight="true" outlineLevel="0" collapsed="false">
      <c r="A5823" s="1" t="s">
        <v>1706</v>
      </c>
      <c r="B5823" s="1" t="s">
        <v>1706</v>
      </c>
      <c r="C5823" s="1" t="s">
        <v>1706</v>
      </c>
      <c r="D5823" s="1" t="s">
        <v>256</v>
      </c>
      <c r="E5823" s="1" t="s">
        <v>256</v>
      </c>
      <c r="F5823" s="1" t="s">
        <v>256</v>
      </c>
      <c r="G5823" s="1" t="s">
        <v>1768</v>
      </c>
      <c r="H5823" s="1" t="s">
        <v>1689</v>
      </c>
      <c r="I5823" s="1" t="s">
        <v>1689</v>
      </c>
    </row>
    <row r="5824" customFormat="false" ht="53" hidden="false" customHeight="true" outlineLevel="0" collapsed="false">
      <c r="A5824" s="1" t="s">
        <v>1706</v>
      </c>
      <c r="B5824" s="1" t="s">
        <v>1706</v>
      </c>
      <c r="C5824" s="1" t="s">
        <v>1706</v>
      </c>
      <c r="D5824" s="1" t="s">
        <v>294</v>
      </c>
      <c r="E5824" s="1" t="s">
        <v>294</v>
      </c>
      <c r="F5824" s="1" t="s">
        <v>294</v>
      </c>
      <c r="G5824" s="1" t="s">
        <v>1769</v>
      </c>
      <c r="H5824" s="1" t="s">
        <v>1689</v>
      </c>
      <c r="I5824" s="1" t="s">
        <v>1689</v>
      </c>
    </row>
    <row r="5825" customFormat="false" ht="27" hidden="false" customHeight="true" outlineLevel="0" collapsed="false">
      <c r="A5825" s="1"/>
      <c r="B5825" s="1"/>
      <c r="C5825" s="1"/>
      <c r="D5825" s="1"/>
      <c r="E5825" s="1"/>
      <c r="F5825" s="1"/>
      <c r="G5825" s="1"/>
      <c r="H5825" s="1"/>
      <c r="I5825" s="1"/>
    </row>
    <row r="5826" customFormat="false" ht="31" hidden="false" customHeight="true" outlineLevel="0" collapsed="false">
      <c r="A5826" s="10" t="s">
        <v>304</v>
      </c>
      <c r="B5826" s="10" t="s">
        <v>304</v>
      </c>
      <c r="C5826" s="10" t="s">
        <v>304</v>
      </c>
      <c r="D5826" s="10" t="s">
        <v>304</v>
      </c>
      <c r="E5826" s="10" t="s">
        <v>304</v>
      </c>
      <c r="F5826" s="10" t="s">
        <v>304</v>
      </c>
      <c r="G5826" s="10" t="s">
        <v>304</v>
      </c>
      <c r="H5826" s="10" t="s">
        <v>304</v>
      </c>
      <c r="I5826" s="1"/>
    </row>
    <row r="5827" customFormat="false" ht="28" hidden="false" customHeight="true" outlineLevel="0" collapsed="false">
      <c r="A5827" s="4" t="s">
        <v>305</v>
      </c>
      <c r="B5827" s="4" t="s">
        <v>305</v>
      </c>
      <c r="C5827" s="4" t="s">
        <v>305</v>
      </c>
      <c r="D5827" s="4" t="s">
        <v>305</v>
      </c>
      <c r="E5827" s="4" t="s">
        <v>305</v>
      </c>
      <c r="F5827" s="4" t="s">
        <v>305</v>
      </c>
      <c r="G5827" s="4" t="s">
        <v>305</v>
      </c>
      <c r="H5827" s="4" t="s">
        <v>305</v>
      </c>
      <c r="I5827" s="4" t="s">
        <v>305</v>
      </c>
    </row>
    <row r="5828" customFormat="false" ht="27" hidden="false" customHeight="true" outlineLevel="0" collapsed="false">
      <c r="A5828" s="1"/>
      <c r="B5828" s="1"/>
      <c r="C5828" s="1"/>
      <c r="D5828" s="1"/>
      <c r="E5828" s="1"/>
      <c r="F5828" s="1"/>
      <c r="G5828" s="1"/>
      <c r="H5828" s="1"/>
      <c r="I5828" s="1"/>
    </row>
    <row r="5829" customFormat="false" ht="27" hidden="false" customHeight="true" outlineLevel="0" collapsed="false">
      <c r="A5829" s="1"/>
      <c r="B5829" s="1"/>
      <c r="C5829" s="1"/>
      <c r="D5829" s="1"/>
      <c r="E5829" s="1"/>
      <c r="F5829" s="1"/>
      <c r="G5829" s="1"/>
      <c r="H5829" s="1"/>
      <c r="I5829" s="1"/>
    </row>
    <row r="5830" customFormat="false" ht="27" hidden="false" customHeight="true" outlineLevel="0" collapsed="false">
      <c r="A5830" s="1"/>
      <c r="B5830" s="1"/>
      <c r="C5830" s="1"/>
      <c r="D5830" s="1"/>
      <c r="E5830" s="1"/>
      <c r="F5830" s="1"/>
      <c r="G5830" s="1"/>
      <c r="H5830" s="1"/>
      <c r="I5830" s="1"/>
    </row>
    <row r="5831" customFormat="false" ht="35" hidden="false" customHeight="true" outlineLevel="0" collapsed="false">
      <c r="A5831" s="2" t="s">
        <v>1770</v>
      </c>
      <c r="B5831" s="2" t="s">
        <v>1770</v>
      </c>
      <c r="C5831" s="2" t="s">
        <v>1770</v>
      </c>
      <c r="D5831" s="2" t="s">
        <v>1770</v>
      </c>
      <c r="E5831" s="2" t="s">
        <v>1770</v>
      </c>
      <c r="F5831" s="2" t="s">
        <v>1770</v>
      </c>
      <c r="G5831" s="2" t="s">
        <v>1770</v>
      </c>
      <c r="H5831" s="2" t="s">
        <v>1770</v>
      </c>
      <c r="I5831" s="3" t="str">
        <f aca="false">HYPERLINK("#'Главная'!A106","На главную")</f>
        <v>На главную</v>
      </c>
    </row>
    <row r="5832" customFormat="false" ht="42" hidden="false" customHeight="true" outlineLevel="0" collapsed="false">
      <c r="A5832" s="4" t="s">
        <v>1689</v>
      </c>
      <c r="B5832" s="4" t="s">
        <v>1689</v>
      </c>
      <c r="C5832" s="4" t="s">
        <v>1689</v>
      </c>
      <c r="D5832" s="4" t="s">
        <v>1689</v>
      </c>
      <c r="E5832" s="4" t="s">
        <v>1689</v>
      </c>
      <c r="F5832" s="4" t="s">
        <v>1689</v>
      </c>
      <c r="G5832" s="4" t="s">
        <v>1689</v>
      </c>
      <c r="H5832" s="4" t="s">
        <v>1689</v>
      </c>
      <c r="I5832" s="4" t="s">
        <v>1689</v>
      </c>
    </row>
    <row r="5833" customFormat="false" ht="27" hidden="false" customHeight="true" outlineLevel="0" collapsed="false">
      <c r="A5833" s="3" t="str">
        <f aca="false">HYPERLINK("#'Главная'!A106","Список моделей")</f>
        <v>Список моделей</v>
      </c>
      <c r="B5833" s="1"/>
      <c r="C5833" s="3" t="str">
        <f aca="false">HYPERLINK("#'Данные моделей'!A5834","Характеристики")</f>
        <v>Характеристики</v>
      </c>
      <c r="D5833" s="1"/>
      <c r="E5833" s="1"/>
      <c r="F5833" s="3" t="str">
        <f aca="false">HYPERLINK("#'Данные моделей'!A5860","Рабочие точки")</f>
        <v>Рабочие точки</v>
      </c>
      <c r="G5833" s="1"/>
      <c r="H5833" s="3" t="str">
        <f aca="false">HYPERLINK("#'Данные моделей'!A5872","Карты")</f>
        <v>Карты</v>
      </c>
      <c r="I5833" s="1"/>
    </row>
    <row r="5834" customFormat="false" ht="31" hidden="false" customHeight="true" outlineLevel="0" collapsed="false">
      <c r="A5834" s="10" t="s">
        <v>9</v>
      </c>
      <c r="B5834" s="10" t="s">
        <v>9</v>
      </c>
      <c r="C5834" s="10" t="s">
        <v>9</v>
      </c>
      <c r="D5834" s="10" t="s">
        <v>9</v>
      </c>
      <c r="E5834" s="10" t="s">
        <v>9</v>
      </c>
      <c r="F5834" s="10" t="s">
        <v>9</v>
      </c>
      <c r="G5834" s="10" t="s">
        <v>9</v>
      </c>
      <c r="H5834" s="10" t="s">
        <v>9</v>
      </c>
      <c r="I5834" s="1"/>
    </row>
    <row r="5835" customFormat="false" ht="28" hidden="false" customHeight="true" outlineLevel="0" collapsed="false">
      <c r="A5835" s="11" t="s">
        <v>207</v>
      </c>
      <c r="B5835" s="11" t="s">
        <v>207</v>
      </c>
      <c r="C5835" s="11" t="s">
        <v>207</v>
      </c>
      <c r="D5835" s="11" t="s">
        <v>207</v>
      </c>
      <c r="E5835" s="11" t="s">
        <v>1566</v>
      </c>
      <c r="F5835" s="11" t="s">
        <v>1566</v>
      </c>
      <c r="G5835" s="11" t="s">
        <v>1566</v>
      </c>
      <c r="H5835" s="11"/>
      <c r="I5835" s="11"/>
    </row>
    <row r="5836" customFormat="false" ht="28" hidden="false" customHeight="true" outlineLevel="0" collapsed="false">
      <c r="A5836" s="11" t="s">
        <v>8</v>
      </c>
      <c r="B5836" s="11" t="s">
        <v>8</v>
      </c>
      <c r="C5836" s="11" t="s">
        <v>8</v>
      </c>
      <c r="D5836" s="11" t="s">
        <v>8</v>
      </c>
      <c r="E5836" s="11" t="s">
        <v>104</v>
      </c>
      <c r="F5836" s="11" t="s">
        <v>104</v>
      </c>
      <c r="G5836" s="11" t="s">
        <v>104</v>
      </c>
      <c r="H5836" s="11"/>
      <c r="I5836" s="11"/>
    </row>
    <row r="5837" customFormat="false" ht="28" hidden="false" customHeight="true" outlineLevel="0" collapsed="false">
      <c r="A5837" s="11" t="s">
        <v>209</v>
      </c>
      <c r="B5837" s="11" t="s">
        <v>209</v>
      </c>
      <c r="C5837" s="11" t="s">
        <v>209</v>
      </c>
      <c r="D5837" s="11" t="s">
        <v>209</v>
      </c>
      <c r="E5837" s="11" t="s">
        <v>1759</v>
      </c>
      <c r="F5837" s="11" t="s">
        <v>1759</v>
      </c>
      <c r="G5837" s="11" t="s">
        <v>1759</v>
      </c>
      <c r="H5837" s="11"/>
      <c r="I5837" s="11"/>
    </row>
    <row r="5838" customFormat="false" ht="28" hidden="false" customHeight="true" outlineLevel="0" collapsed="false">
      <c r="A5838" s="11" t="s">
        <v>211</v>
      </c>
      <c r="B5838" s="11" t="s">
        <v>211</v>
      </c>
      <c r="C5838" s="11" t="s">
        <v>211</v>
      </c>
      <c r="D5838" s="11" t="s">
        <v>211</v>
      </c>
      <c r="E5838" s="11" t="n">
        <v>95</v>
      </c>
      <c r="F5838" s="11" t="n">
        <v>95</v>
      </c>
      <c r="G5838" s="11" t="n">
        <v>95</v>
      </c>
      <c r="H5838" s="11"/>
      <c r="I5838" s="11"/>
    </row>
    <row r="5839" customFormat="false" ht="28" hidden="false" customHeight="true" outlineLevel="0" collapsed="false">
      <c r="A5839" s="11" t="s">
        <v>8</v>
      </c>
      <c r="B5839" s="11" t="s">
        <v>8</v>
      </c>
      <c r="C5839" s="11" t="s">
        <v>8</v>
      </c>
      <c r="D5839" s="11" t="s">
        <v>8</v>
      </c>
      <c r="E5839" s="11" t="s">
        <v>104</v>
      </c>
      <c r="F5839" s="11" t="s">
        <v>104</v>
      </c>
      <c r="G5839" s="11" t="s">
        <v>104</v>
      </c>
      <c r="H5839" s="11"/>
      <c r="I5839" s="11"/>
    </row>
    <row r="5840" customFormat="false" ht="28" hidden="false" customHeight="true" outlineLevel="0" collapsed="false">
      <c r="A5840" s="11" t="s">
        <v>213</v>
      </c>
      <c r="B5840" s="11" t="s">
        <v>213</v>
      </c>
      <c r="C5840" s="11" t="s">
        <v>213</v>
      </c>
      <c r="D5840" s="11" t="s">
        <v>213</v>
      </c>
      <c r="E5840" s="11" t="n">
        <v>30</v>
      </c>
      <c r="F5840" s="11" t="n">
        <v>30</v>
      </c>
      <c r="G5840" s="11" t="n">
        <v>30</v>
      </c>
      <c r="H5840" s="11"/>
      <c r="I5840" s="11"/>
    </row>
    <row r="5841" customFormat="false" ht="28" hidden="false" customHeight="true" outlineLevel="0" collapsed="false">
      <c r="A5841" s="11" t="s">
        <v>214</v>
      </c>
      <c r="B5841" s="11" t="s">
        <v>214</v>
      </c>
      <c r="C5841" s="11" t="s">
        <v>214</v>
      </c>
      <c r="D5841" s="11" t="s">
        <v>214</v>
      </c>
      <c r="E5841" s="11" t="s">
        <v>604</v>
      </c>
      <c r="F5841" s="11" t="s">
        <v>604</v>
      </c>
      <c r="G5841" s="11" t="s">
        <v>604</v>
      </c>
      <c r="H5841" s="11"/>
      <c r="I5841" s="11"/>
    </row>
    <row r="5842" customFormat="false" ht="28" hidden="false" customHeight="true" outlineLevel="0" collapsed="false">
      <c r="A5842" s="11" t="s">
        <v>216</v>
      </c>
      <c r="B5842" s="11" t="s">
        <v>216</v>
      </c>
      <c r="C5842" s="11" t="s">
        <v>216</v>
      </c>
      <c r="D5842" s="11" t="s">
        <v>216</v>
      </c>
      <c r="E5842" s="11" t="n">
        <v>10.32</v>
      </c>
      <c r="F5842" s="11" t="n">
        <v>10.32</v>
      </c>
      <c r="G5842" s="11" t="n">
        <v>10.32</v>
      </c>
      <c r="H5842" s="11"/>
      <c r="I5842" s="11"/>
    </row>
    <row r="5843" customFormat="false" ht="28" hidden="false" customHeight="true" outlineLevel="0" collapsed="false">
      <c r="A5843" s="11" t="s">
        <v>217</v>
      </c>
      <c r="B5843" s="11" t="s">
        <v>217</v>
      </c>
      <c r="C5843" s="11" t="s">
        <v>217</v>
      </c>
      <c r="D5843" s="11" t="s">
        <v>217</v>
      </c>
      <c r="E5843" s="11" t="s">
        <v>1620</v>
      </c>
      <c r="F5843" s="11" t="s">
        <v>1620</v>
      </c>
      <c r="G5843" s="11" t="s">
        <v>1620</v>
      </c>
      <c r="H5843" s="11"/>
      <c r="I5843" s="11"/>
    </row>
    <row r="5844" customFormat="false" ht="28" hidden="false" customHeight="true" outlineLevel="0" collapsed="false">
      <c r="A5844" s="11" t="s">
        <v>219</v>
      </c>
      <c r="B5844" s="11" t="s">
        <v>219</v>
      </c>
      <c r="C5844" s="11" t="s">
        <v>219</v>
      </c>
      <c r="D5844" s="11" t="s">
        <v>219</v>
      </c>
      <c r="E5844" s="11" t="s">
        <v>1691</v>
      </c>
      <c r="F5844" s="11" t="s">
        <v>1691</v>
      </c>
      <c r="G5844" s="11" t="s">
        <v>1691</v>
      </c>
      <c r="H5844" s="11"/>
      <c r="I5844" s="11"/>
    </row>
    <row r="5845" customFormat="false" ht="28" hidden="false" customHeight="true" outlineLevel="0" collapsed="false">
      <c r="A5845" s="11" t="s">
        <v>1530</v>
      </c>
      <c r="B5845" s="11" t="s">
        <v>1530</v>
      </c>
      <c r="C5845" s="11" t="s">
        <v>1530</v>
      </c>
      <c r="D5845" s="11" t="s">
        <v>1530</v>
      </c>
      <c r="E5845" s="11" t="n">
        <v>58</v>
      </c>
      <c r="F5845" s="11" t="n">
        <v>58</v>
      </c>
      <c r="G5845" s="11" t="n">
        <v>58</v>
      </c>
      <c r="H5845" s="11"/>
      <c r="I5845" s="11"/>
    </row>
    <row r="5846" customFormat="false" ht="28" hidden="false" customHeight="true" outlineLevel="0" collapsed="false">
      <c r="A5846" s="11" t="s">
        <v>221</v>
      </c>
      <c r="B5846" s="11" t="s">
        <v>221</v>
      </c>
      <c r="C5846" s="11" t="s">
        <v>221</v>
      </c>
      <c r="D5846" s="11" t="s">
        <v>221</v>
      </c>
      <c r="E5846" s="11" t="s">
        <v>1759</v>
      </c>
      <c r="F5846" s="11" t="s">
        <v>1759</v>
      </c>
      <c r="G5846" s="11" t="s">
        <v>1759</v>
      </c>
      <c r="H5846" s="11"/>
      <c r="I5846" s="11"/>
    </row>
    <row r="5847" customFormat="false" ht="28" hidden="false" customHeight="true" outlineLevel="0" collapsed="false">
      <c r="A5847" s="11" t="s">
        <v>222</v>
      </c>
      <c r="B5847" s="11" t="s">
        <v>222</v>
      </c>
      <c r="C5847" s="11" t="s">
        <v>222</v>
      </c>
      <c r="D5847" s="11" t="s">
        <v>222</v>
      </c>
      <c r="E5847" s="11" t="n">
        <v>95</v>
      </c>
      <c r="F5847" s="11" t="n">
        <v>95</v>
      </c>
      <c r="G5847" s="11" t="n">
        <v>95</v>
      </c>
      <c r="H5847" s="11"/>
      <c r="I5847" s="11"/>
    </row>
    <row r="5848" customFormat="false" ht="28" hidden="false" customHeight="true" outlineLevel="0" collapsed="false">
      <c r="A5848" s="11" t="s">
        <v>1532</v>
      </c>
      <c r="B5848" s="11" t="s">
        <v>1532</v>
      </c>
      <c r="C5848" s="11" t="s">
        <v>1532</v>
      </c>
      <c r="D5848" s="11" t="s">
        <v>1532</v>
      </c>
      <c r="E5848" s="11" t="s">
        <v>1533</v>
      </c>
      <c r="F5848" s="11" t="s">
        <v>1533</v>
      </c>
      <c r="G5848" s="11" t="s">
        <v>1533</v>
      </c>
      <c r="H5848" s="11"/>
      <c r="I5848" s="11"/>
    </row>
    <row r="5849" customFormat="false" ht="28" hidden="false" customHeight="true" outlineLevel="0" collapsed="false">
      <c r="A5849" s="11" t="s">
        <v>1597</v>
      </c>
      <c r="B5849" s="11" t="s">
        <v>1597</v>
      </c>
      <c r="C5849" s="11" t="s">
        <v>1597</v>
      </c>
      <c r="D5849" s="11" t="s">
        <v>1597</v>
      </c>
      <c r="E5849" s="11" t="s">
        <v>1598</v>
      </c>
      <c r="F5849" s="11" t="s">
        <v>1598</v>
      </c>
      <c r="G5849" s="11" t="s">
        <v>1598</v>
      </c>
      <c r="H5849" s="11"/>
      <c r="I5849" s="11"/>
    </row>
    <row r="5850" customFormat="false" ht="28" hidden="false" customHeight="true" outlineLevel="0" collapsed="false">
      <c r="A5850" s="11" t="s">
        <v>1692</v>
      </c>
      <c r="B5850" s="11" t="s">
        <v>1692</v>
      </c>
      <c r="C5850" s="11" t="s">
        <v>1692</v>
      </c>
      <c r="D5850" s="11" t="s">
        <v>1692</v>
      </c>
      <c r="E5850" s="11" t="s">
        <v>1693</v>
      </c>
      <c r="F5850" s="11" t="s">
        <v>1693</v>
      </c>
      <c r="G5850" s="11" t="s">
        <v>1693</v>
      </c>
      <c r="H5850" s="11"/>
      <c r="I5850" s="11"/>
    </row>
    <row r="5851" customFormat="false" ht="28" hidden="false" customHeight="true" outlineLevel="0" collapsed="false">
      <c r="A5851" s="11" t="s">
        <v>1599</v>
      </c>
      <c r="B5851" s="11" t="s">
        <v>1599</v>
      </c>
      <c r="C5851" s="11" t="s">
        <v>1599</v>
      </c>
      <c r="D5851" s="11" t="s">
        <v>1599</v>
      </c>
      <c r="E5851" s="11" t="s">
        <v>1600</v>
      </c>
      <c r="F5851" s="11" t="s">
        <v>1600</v>
      </c>
      <c r="G5851" s="11" t="s">
        <v>1600</v>
      </c>
      <c r="H5851" s="11"/>
      <c r="I5851" s="11"/>
    </row>
    <row r="5852" customFormat="false" ht="28" hidden="false" customHeight="true" outlineLevel="0" collapsed="false">
      <c r="A5852" s="11" t="s">
        <v>245</v>
      </c>
      <c r="B5852" s="11" t="s">
        <v>245</v>
      </c>
      <c r="C5852" s="11" t="s">
        <v>245</v>
      </c>
      <c r="D5852" s="11" t="s">
        <v>245</v>
      </c>
      <c r="E5852" s="11" t="s">
        <v>1583</v>
      </c>
      <c r="F5852" s="11" t="s">
        <v>1583</v>
      </c>
      <c r="G5852" s="11" t="s">
        <v>1583</v>
      </c>
      <c r="H5852" s="11"/>
      <c r="I5852" s="11"/>
    </row>
    <row r="5853" customFormat="false" ht="28" hidden="false" customHeight="true" outlineLevel="0" collapsed="false">
      <c r="A5853" s="11" t="s">
        <v>1694</v>
      </c>
      <c r="B5853" s="11" t="s">
        <v>1694</v>
      </c>
      <c r="C5853" s="11" t="s">
        <v>1694</v>
      </c>
      <c r="D5853" s="11" t="s">
        <v>1694</v>
      </c>
      <c r="E5853" s="11" t="n">
        <v>1</v>
      </c>
      <c r="F5853" s="11" t="n">
        <v>1</v>
      </c>
      <c r="G5853" s="11" t="n">
        <v>1</v>
      </c>
      <c r="H5853" s="11"/>
      <c r="I5853" s="11"/>
    </row>
    <row r="5854" customFormat="false" ht="28" hidden="false" customHeight="true" outlineLevel="0" collapsed="false">
      <c r="A5854" s="11" t="s">
        <v>1603</v>
      </c>
      <c r="B5854" s="11" t="s">
        <v>1603</v>
      </c>
      <c r="C5854" s="11" t="s">
        <v>1603</v>
      </c>
      <c r="D5854" s="11" t="s">
        <v>1603</v>
      </c>
      <c r="E5854" s="11" t="n">
        <v>1</v>
      </c>
      <c r="F5854" s="11" t="n">
        <v>1</v>
      </c>
      <c r="G5854" s="11" t="n">
        <v>1</v>
      </c>
      <c r="H5854" s="11"/>
      <c r="I5854" s="11"/>
    </row>
    <row r="5855" customFormat="false" ht="28" hidden="false" customHeight="true" outlineLevel="0" collapsed="false">
      <c r="A5855" s="11" t="s">
        <v>1601</v>
      </c>
      <c r="B5855" s="11" t="s">
        <v>1601</v>
      </c>
      <c r="C5855" s="11" t="s">
        <v>1601</v>
      </c>
      <c r="D5855" s="11" t="s">
        <v>1601</v>
      </c>
      <c r="E5855" s="11" t="s">
        <v>1602</v>
      </c>
      <c r="F5855" s="11" t="s">
        <v>1602</v>
      </c>
      <c r="G5855" s="11" t="s">
        <v>1602</v>
      </c>
      <c r="H5855" s="11"/>
      <c r="I5855" s="11"/>
    </row>
    <row r="5856" customFormat="false" ht="28" hidden="false" customHeight="true" outlineLevel="0" collapsed="false">
      <c r="A5856" s="11" t="s">
        <v>1695</v>
      </c>
      <c r="B5856" s="11" t="s">
        <v>1695</v>
      </c>
      <c r="C5856" s="11" t="s">
        <v>1695</v>
      </c>
      <c r="D5856" s="11" t="s">
        <v>1695</v>
      </c>
      <c r="E5856" s="11" t="s">
        <v>1771</v>
      </c>
      <c r="F5856" s="11" t="s">
        <v>1771</v>
      </c>
      <c r="G5856" s="11" t="s">
        <v>1771</v>
      </c>
      <c r="H5856" s="11"/>
      <c r="I5856" s="11"/>
    </row>
    <row r="5857" customFormat="false" ht="28" hidden="false" customHeight="true" outlineLevel="0" collapsed="false">
      <c r="A5857" s="11" t="s">
        <v>1152</v>
      </c>
      <c r="B5857" s="11" t="s">
        <v>1152</v>
      </c>
      <c r="C5857" s="11" t="s">
        <v>1152</v>
      </c>
      <c r="D5857" s="11" t="s">
        <v>1152</v>
      </c>
      <c r="E5857" s="11" t="s">
        <v>1772</v>
      </c>
      <c r="F5857" s="11" t="s">
        <v>1772</v>
      </c>
      <c r="G5857" s="11" t="s">
        <v>1772</v>
      </c>
      <c r="H5857" s="11"/>
      <c r="I5857" s="11"/>
    </row>
    <row r="5858" customFormat="false" ht="28" hidden="false" customHeight="true" outlineLevel="0" collapsed="false">
      <c r="A5858" s="11" t="s">
        <v>249</v>
      </c>
      <c r="B5858" s="11" t="s">
        <v>249</v>
      </c>
      <c r="C5858" s="11" t="s">
        <v>249</v>
      </c>
      <c r="D5858" s="11" t="s">
        <v>249</v>
      </c>
      <c r="E5858" s="11" t="n">
        <v>100</v>
      </c>
      <c r="F5858" s="11" t="n">
        <v>100</v>
      </c>
      <c r="G5858" s="11" t="n">
        <v>100</v>
      </c>
      <c r="H5858" s="11"/>
      <c r="I5858" s="11"/>
    </row>
    <row r="5859" customFormat="false" ht="27" hidden="false" customHeight="true" outlineLevel="0" collapsed="false">
      <c r="A5859" s="1"/>
      <c r="B5859" s="1"/>
      <c r="C5859" s="1"/>
      <c r="D5859" s="1"/>
      <c r="E5859" s="1"/>
      <c r="F5859" s="1"/>
      <c r="G5859" s="1"/>
      <c r="H5859" s="1"/>
      <c r="I5859" s="1"/>
    </row>
    <row r="5860" customFormat="false" ht="31" hidden="false" customHeight="true" outlineLevel="0" collapsed="false">
      <c r="A5860" s="10" t="s">
        <v>250</v>
      </c>
      <c r="B5860" s="10" t="s">
        <v>250</v>
      </c>
      <c r="C5860" s="10" t="s">
        <v>250</v>
      </c>
      <c r="D5860" s="10" t="s">
        <v>250</v>
      </c>
      <c r="E5860" s="10" t="s">
        <v>250</v>
      </c>
      <c r="F5860" s="10" t="s">
        <v>250</v>
      </c>
      <c r="G5860" s="10" t="s">
        <v>250</v>
      </c>
      <c r="H5860" s="10" t="s">
        <v>250</v>
      </c>
      <c r="I5860" s="3" t="str">
        <f aca="false">HYPERLINK("#'Главная'!A106","На главную")</f>
        <v>На главную</v>
      </c>
    </row>
    <row r="5861" customFormat="false" ht="34" hidden="false" customHeight="true" outlineLevel="0" collapsed="false">
      <c r="A5861" s="12" t="s">
        <v>251</v>
      </c>
      <c r="B5861" s="12" t="s">
        <v>251</v>
      </c>
      <c r="C5861" s="12" t="s">
        <v>251</v>
      </c>
      <c r="D5861" s="12" t="s">
        <v>252</v>
      </c>
      <c r="E5861" s="12" t="s">
        <v>252</v>
      </c>
      <c r="F5861" s="12" t="s">
        <v>252</v>
      </c>
      <c r="G5861" s="12" t="s">
        <v>253</v>
      </c>
      <c r="H5861" s="12" t="s">
        <v>254</v>
      </c>
      <c r="I5861" s="12" t="s">
        <v>254</v>
      </c>
    </row>
    <row r="5862" customFormat="false" ht="53" hidden="false" customHeight="true" outlineLevel="0" collapsed="false">
      <c r="A5862" s="1" t="s">
        <v>1698</v>
      </c>
      <c r="B5862" s="1" t="s">
        <v>1698</v>
      </c>
      <c r="C5862" s="1" t="s">
        <v>1698</v>
      </c>
      <c r="D5862" s="1" t="s">
        <v>258</v>
      </c>
      <c r="E5862" s="1" t="s">
        <v>258</v>
      </c>
      <c r="F5862" s="1" t="s">
        <v>258</v>
      </c>
      <c r="G5862" s="1" t="s">
        <v>1773</v>
      </c>
      <c r="H5862" s="1" t="s">
        <v>1689</v>
      </c>
      <c r="I5862" s="1" t="s">
        <v>1689</v>
      </c>
    </row>
    <row r="5863" customFormat="false" ht="53" hidden="false" customHeight="true" outlineLevel="0" collapsed="false">
      <c r="A5863" s="1" t="s">
        <v>1698</v>
      </c>
      <c r="B5863" s="1" t="s">
        <v>1698</v>
      </c>
      <c r="C5863" s="1" t="s">
        <v>1698</v>
      </c>
      <c r="D5863" s="1" t="s">
        <v>256</v>
      </c>
      <c r="E5863" s="1" t="s">
        <v>256</v>
      </c>
      <c r="F5863" s="1" t="s">
        <v>256</v>
      </c>
      <c r="G5863" s="1" t="s">
        <v>1774</v>
      </c>
      <c r="H5863" s="1" t="s">
        <v>1689</v>
      </c>
      <c r="I5863" s="1" t="s">
        <v>1689</v>
      </c>
    </row>
    <row r="5864" customFormat="false" ht="53" hidden="false" customHeight="true" outlineLevel="0" collapsed="false">
      <c r="A5864" s="1" t="s">
        <v>1698</v>
      </c>
      <c r="B5864" s="1" t="s">
        <v>1698</v>
      </c>
      <c r="C5864" s="1" t="s">
        <v>1698</v>
      </c>
      <c r="D5864" s="1" t="s">
        <v>260</v>
      </c>
      <c r="E5864" s="1" t="s">
        <v>260</v>
      </c>
      <c r="F5864" s="1" t="s">
        <v>260</v>
      </c>
      <c r="G5864" s="1" t="s">
        <v>1726</v>
      </c>
      <c r="H5864" s="1" t="s">
        <v>1689</v>
      </c>
      <c r="I5864" s="1" t="s">
        <v>1689</v>
      </c>
    </row>
    <row r="5865" customFormat="false" ht="53" hidden="false" customHeight="true" outlineLevel="0" collapsed="false">
      <c r="A5865" s="1" t="s">
        <v>1702</v>
      </c>
      <c r="B5865" s="1" t="s">
        <v>1702</v>
      </c>
      <c r="C5865" s="1" t="s">
        <v>1702</v>
      </c>
      <c r="D5865" s="1" t="s">
        <v>258</v>
      </c>
      <c r="E5865" s="1" t="s">
        <v>258</v>
      </c>
      <c r="F5865" s="1" t="s">
        <v>258</v>
      </c>
      <c r="G5865" s="1" t="s">
        <v>1775</v>
      </c>
      <c r="H5865" s="1" t="s">
        <v>1689</v>
      </c>
      <c r="I5865" s="1" t="s">
        <v>1689</v>
      </c>
    </row>
    <row r="5866" customFormat="false" ht="53" hidden="false" customHeight="true" outlineLevel="0" collapsed="false">
      <c r="A5866" s="1" t="s">
        <v>1702</v>
      </c>
      <c r="B5866" s="1" t="s">
        <v>1702</v>
      </c>
      <c r="C5866" s="1" t="s">
        <v>1702</v>
      </c>
      <c r="D5866" s="1" t="s">
        <v>256</v>
      </c>
      <c r="E5866" s="1" t="s">
        <v>256</v>
      </c>
      <c r="F5866" s="1" t="s">
        <v>256</v>
      </c>
      <c r="G5866" s="1" t="s">
        <v>1776</v>
      </c>
      <c r="H5866" s="1" t="s">
        <v>1689</v>
      </c>
      <c r="I5866" s="1" t="s">
        <v>1689</v>
      </c>
    </row>
    <row r="5867" customFormat="false" ht="53" hidden="false" customHeight="true" outlineLevel="0" collapsed="false">
      <c r="A5867" s="1" t="s">
        <v>1702</v>
      </c>
      <c r="B5867" s="1" t="s">
        <v>1702</v>
      </c>
      <c r="C5867" s="1" t="s">
        <v>1702</v>
      </c>
      <c r="D5867" s="1" t="s">
        <v>260</v>
      </c>
      <c r="E5867" s="1" t="s">
        <v>260</v>
      </c>
      <c r="F5867" s="1" t="s">
        <v>260</v>
      </c>
      <c r="G5867" s="1" t="s">
        <v>1777</v>
      </c>
      <c r="H5867" s="1" t="s">
        <v>1689</v>
      </c>
      <c r="I5867" s="1" t="s">
        <v>1689</v>
      </c>
    </row>
    <row r="5868" customFormat="false" ht="53" hidden="false" customHeight="true" outlineLevel="0" collapsed="false">
      <c r="A5868" s="1" t="s">
        <v>1706</v>
      </c>
      <c r="B5868" s="1" t="s">
        <v>1706</v>
      </c>
      <c r="C5868" s="1" t="s">
        <v>1706</v>
      </c>
      <c r="D5868" s="1" t="s">
        <v>292</v>
      </c>
      <c r="E5868" s="1" t="s">
        <v>292</v>
      </c>
      <c r="F5868" s="1" t="s">
        <v>292</v>
      </c>
      <c r="G5868" s="1" t="s">
        <v>1778</v>
      </c>
      <c r="H5868" s="1" t="s">
        <v>1689</v>
      </c>
      <c r="I5868" s="1" t="s">
        <v>1689</v>
      </c>
    </row>
    <row r="5869" customFormat="false" ht="53" hidden="false" customHeight="true" outlineLevel="0" collapsed="false">
      <c r="A5869" s="1" t="s">
        <v>1706</v>
      </c>
      <c r="B5869" s="1" t="s">
        <v>1706</v>
      </c>
      <c r="C5869" s="1" t="s">
        <v>1706</v>
      </c>
      <c r="D5869" s="1" t="s">
        <v>256</v>
      </c>
      <c r="E5869" s="1" t="s">
        <v>256</v>
      </c>
      <c r="F5869" s="1" t="s">
        <v>256</v>
      </c>
      <c r="G5869" s="1" t="s">
        <v>1779</v>
      </c>
      <c r="H5869" s="1" t="s">
        <v>1689</v>
      </c>
      <c r="I5869" s="1" t="s">
        <v>1689</v>
      </c>
    </row>
    <row r="5870" customFormat="false" ht="53" hidden="false" customHeight="true" outlineLevel="0" collapsed="false">
      <c r="A5870" s="1" t="s">
        <v>1706</v>
      </c>
      <c r="B5870" s="1" t="s">
        <v>1706</v>
      </c>
      <c r="C5870" s="1" t="s">
        <v>1706</v>
      </c>
      <c r="D5870" s="1" t="s">
        <v>294</v>
      </c>
      <c r="E5870" s="1" t="s">
        <v>294</v>
      </c>
      <c r="F5870" s="1" t="s">
        <v>294</v>
      </c>
      <c r="G5870" s="1" t="s">
        <v>1745</v>
      </c>
      <c r="H5870" s="1" t="s">
        <v>1689</v>
      </c>
      <c r="I5870" s="1" t="s">
        <v>1689</v>
      </c>
    </row>
    <row r="5871" customFormat="false" ht="27" hidden="false" customHeight="true" outlineLevel="0" collapsed="false">
      <c r="A5871" s="1"/>
      <c r="B5871" s="1"/>
      <c r="C5871" s="1"/>
      <c r="D5871" s="1"/>
      <c r="E5871" s="1"/>
      <c r="F5871" s="1"/>
      <c r="G5871" s="1"/>
      <c r="H5871" s="1"/>
      <c r="I5871" s="1"/>
    </row>
    <row r="5872" customFormat="false" ht="31" hidden="false" customHeight="true" outlineLevel="0" collapsed="false">
      <c r="A5872" s="10" t="s">
        <v>304</v>
      </c>
      <c r="B5872" s="10" t="s">
        <v>304</v>
      </c>
      <c r="C5872" s="10" t="s">
        <v>304</v>
      </c>
      <c r="D5872" s="10" t="s">
        <v>304</v>
      </c>
      <c r="E5872" s="10" t="s">
        <v>304</v>
      </c>
      <c r="F5872" s="10" t="s">
        <v>304</v>
      </c>
      <c r="G5872" s="10" t="s">
        <v>304</v>
      </c>
      <c r="H5872" s="10" t="s">
        <v>304</v>
      </c>
      <c r="I5872" s="1"/>
    </row>
    <row r="5873" customFormat="false" ht="28" hidden="false" customHeight="true" outlineLevel="0" collapsed="false">
      <c r="A5873" s="4" t="s">
        <v>305</v>
      </c>
      <c r="B5873" s="4" t="s">
        <v>305</v>
      </c>
      <c r="C5873" s="4" t="s">
        <v>305</v>
      </c>
      <c r="D5873" s="4" t="s">
        <v>305</v>
      </c>
      <c r="E5873" s="4" t="s">
        <v>305</v>
      </c>
      <c r="F5873" s="4" t="s">
        <v>305</v>
      </c>
      <c r="G5873" s="4" t="s">
        <v>305</v>
      </c>
      <c r="H5873" s="4" t="s">
        <v>305</v>
      </c>
      <c r="I5873" s="4" t="s">
        <v>305</v>
      </c>
    </row>
    <row r="5874" customFormat="false" ht="27" hidden="false" customHeight="true" outlineLevel="0" collapsed="false">
      <c r="A5874" s="1"/>
      <c r="B5874" s="1"/>
      <c r="C5874" s="1"/>
      <c r="D5874" s="1"/>
      <c r="E5874" s="1"/>
      <c r="F5874" s="1"/>
      <c r="G5874" s="1"/>
      <c r="H5874" s="1"/>
      <c r="I5874" s="1"/>
    </row>
    <row r="5875" customFormat="false" ht="27" hidden="false" customHeight="true" outlineLevel="0" collapsed="false">
      <c r="A5875" s="1"/>
      <c r="B5875" s="1"/>
      <c r="C5875" s="1"/>
      <c r="D5875" s="1"/>
      <c r="E5875" s="1"/>
      <c r="F5875" s="1"/>
      <c r="G5875" s="1"/>
      <c r="H5875" s="1"/>
      <c r="I5875" s="1"/>
    </row>
    <row r="5876" customFormat="false" ht="27" hidden="false" customHeight="true" outlineLevel="0" collapsed="false">
      <c r="A5876" s="1"/>
      <c r="B5876" s="1"/>
      <c r="C5876" s="1"/>
      <c r="D5876" s="1"/>
      <c r="E5876" s="1"/>
      <c r="F5876" s="1"/>
      <c r="G5876" s="1"/>
      <c r="H5876" s="1"/>
      <c r="I5876" s="1"/>
    </row>
    <row r="5877" customFormat="false" ht="35" hidden="false" customHeight="true" outlineLevel="0" collapsed="false">
      <c r="A5877" s="2" t="s">
        <v>1780</v>
      </c>
      <c r="B5877" s="2" t="s">
        <v>1780</v>
      </c>
      <c r="C5877" s="2" t="s">
        <v>1780</v>
      </c>
      <c r="D5877" s="2" t="s">
        <v>1780</v>
      </c>
      <c r="E5877" s="2" t="s">
        <v>1780</v>
      </c>
      <c r="F5877" s="2" t="s">
        <v>1780</v>
      </c>
      <c r="G5877" s="2" t="s">
        <v>1780</v>
      </c>
      <c r="H5877" s="2" t="s">
        <v>1780</v>
      </c>
      <c r="I5877" s="3" t="str">
        <f aca="false">HYPERLINK("#'Главная'!A107","На главную")</f>
        <v>На главную</v>
      </c>
    </row>
    <row r="5878" customFormat="false" ht="42" hidden="false" customHeight="true" outlineLevel="0" collapsed="false">
      <c r="A5878" s="4" t="s">
        <v>1689</v>
      </c>
      <c r="B5878" s="4" t="s">
        <v>1689</v>
      </c>
      <c r="C5878" s="4" t="s">
        <v>1689</v>
      </c>
      <c r="D5878" s="4" t="s">
        <v>1689</v>
      </c>
      <c r="E5878" s="4" t="s">
        <v>1689</v>
      </c>
      <c r="F5878" s="4" t="s">
        <v>1689</v>
      </c>
      <c r="G5878" s="4" t="s">
        <v>1689</v>
      </c>
      <c r="H5878" s="4" t="s">
        <v>1689</v>
      </c>
      <c r="I5878" s="4" t="s">
        <v>1689</v>
      </c>
    </row>
    <row r="5879" customFormat="false" ht="27" hidden="false" customHeight="true" outlineLevel="0" collapsed="false">
      <c r="A5879" s="3" t="str">
        <f aca="false">HYPERLINK("#'Главная'!A107","Список моделей")</f>
        <v>Список моделей</v>
      </c>
      <c r="B5879" s="1"/>
      <c r="C5879" s="3" t="str">
        <f aca="false">HYPERLINK("#'Данные моделей'!A5880","Характеристики")</f>
        <v>Характеристики</v>
      </c>
      <c r="D5879" s="1"/>
      <c r="E5879" s="1"/>
      <c r="F5879" s="3" t="str">
        <f aca="false">HYPERLINK("#'Данные моделей'!A5906","Рабочие точки")</f>
        <v>Рабочие точки</v>
      </c>
      <c r="G5879" s="1"/>
      <c r="H5879" s="3" t="str">
        <f aca="false">HYPERLINK("#'Данные моделей'!A5918","Карты")</f>
        <v>Карты</v>
      </c>
      <c r="I5879" s="1"/>
    </row>
    <row r="5880" customFormat="false" ht="31" hidden="false" customHeight="true" outlineLevel="0" collapsed="false">
      <c r="A5880" s="10" t="s">
        <v>9</v>
      </c>
      <c r="B5880" s="10" t="s">
        <v>9</v>
      </c>
      <c r="C5880" s="10" t="s">
        <v>9</v>
      </c>
      <c r="D5880" s="10" t="s">
        <v>9</v>
      </c>
      <c r="E5880" s="10" t="s">
        <v>9</v>
      </c>
      <c r="F5880" s="10" t="s">
        <v>9</v>
      </c>
      <c r="G5880" s="10" t="s">
        <v>9</v>
      </c>
      <c r="H5880" s="10" t="s">
        <v>9</v>
      </c>
      <c r="I5880" s="1"/>
    </row>
    <row r="5881" customFormat="false" ht="28" hidden="false" customHeight="true" outlineLevel="0" collapsed="false">
      <c r="A5881" s="11" t="s">
        <v>207</v>
      </c>
      <c r="B5881" s="11" t="s">
        <v>207</v>
      </c>
      <c r="C5881" s="11" t="s">
        <v>207</v>
      </c>
      <c r="D5881" s="11" t="s">
        <v>207</v>
      </c>
      <c r="E5881" s="11" t="s">
        <v>1566</v>
      </c>
      <c r="F5881" s="11" t="s">
        <v>1566</v>
      </c>
      <c r="G5881" s="11" t="s">
        <v>1566</v>
      </c>
      <c r="H5881" s="11"/>
      <c r="I5881" s="11"/>
    </row>
    <row r="5882" customFormat="false" ht="28" hidden="false" customHeight="true" outlineLevel="0" collapsed="false">
      <c r="A5882" s="11" t="s">
        <v>8</v>
      </c>
      <c r="B5882" s="11" t="s">
        <v>8</v>
      </c>
      <c r="C5882" s="11" t="s">
        <v>8</v>
      </c>
      <c r="D5882" s="11" t="s">
        <v>8</v>
      </c>
      <c r="E5882" s="11" t="s">
        <v>105</v>
      </c>
      <c r="F5882" s="11" t="s">
        <v>105</v>
      </c>
      <c r="G5882" s="11" t="s">
        <v>105</v>
      </c>
      <c r="H5882" s="11"/>
      <c r="I5882" s="11"/>
    </row>
    <row r="5883" customFormat="false" ht="28" hidden="false" customHeight="true" outlineLevel="0" collapsed="false">
      <c r="A5883" s="11" t="s">
        <v>209</v>
      </c>
      <c r="B5883" s="11" t="s">
        <v>209</v>
      </c>
      <c r="C5883" s="11" t="s">
        <v>209</v>
      </c>
      <c r="D5883" s="11" t="s">
        <v>209</v>
      </c>
      <c r="E5883" s="11" t="s">
        <v>1781</v>
      </c>
      <c r="F5883" s="11" t="s">
        <v>1781</v>
      </c>
      <c r="G5883" s="11" t="s">
        <v>1781</v>
      </c>
      <c r="H5883" s="11"/>
      <c r="I5883" s="11"/>
    </row>
    <row r="5884" customFormat="false" ht="28" hidden="false" customHeight="true" outlineLevel="0" collapsed="false">
      <c r="A5884" s="11" t="s">
        <v>211</v>
      </c>
      <c r="B5884" s="11" t="s">
        <v>211</v>
      </c>
      <c r="C5884" s="11" t="s">
        <v>211</v>
      </c>
      <c r="D5884" s="11" t="s">
        <v>211</v>
      </c>
      <c r="E5884" s="11" t="n">
        <v>100</v>
      </c>
      <c r="F5884" s="11" t="n">
        <v>100</v>
      </c>
      <c r="G5884" s="11" t="n">
        <v>100</v>
      </c>
      <c r="H5884" s="11"/>
      <c r="I5884" s="11"/>
    </row>
    <row r="5885" customFormat="false" ht="28" hidden="false" customHeight="true" outlineLevel="0" collapsed="false">
      <c r="A5885" s="11" t="s">
        <v>8</v>
      </c>
      <c r="B5885" s="11" t="s">
        <v>8</v>
      </c>
      <c r="C5885" s="11" t="s">
        <v>8</v>
      </c>
      <c r="D5885" s="11" t="s">
        <v>8</v>
      </c>
      <c r="E5885" s="11" t="s">
        <v>105</v>
      </c>
      <c r="F5885" s="11" t="s">
        <v>105</v>
      </c>
      <c r="G5885" s="11" t="s">
        <v>105</v>
      </c>
      <c r="H5885" s="11"/>
      <c r="I5885" s="11"/>
    </row>
    <row r="5886" customFormat="false" ht="28" hidden="false" customHeight="true" outlineLevel="0" collapsed="false">
      <c r="A5886" s="11" t="s">
        <v>213</v>
      </c>
      <c r="B5886" s="11" t="s">
        <v>213</v>
      </c>
      <c r="C5886" s="11" t="s">
        <v>213</v>
      </c>
      <c r="D5886" s="11" t="s">
        <v>213</v>
      </c>
      <c r="E5886" s="11" t="n">
        <v>13</v>
      </c>
      <c r="F5886" s="11" t="n">
        <v>13</v>
      </c>
      <c r="G5886" s="11" t="n">
        <v>13</v>
      </c>
      <c r="H5886" s="11"/>
      <c r="I5886" s="11"/>
    </row>
    <row r="5887" customFormat="false" ht="28" hidden="false" customHeight="true" outlineLevel="0" collapsed="false">
      <c r="A5887" s="11" t="s">
        <v>214</v>
      </c>
      <c r="B5887" s="11" t="s">
        <v>214</v>
      </c>
      <c r="C5887" s="11" t="s">
        <v>214</v>
      </c>
      <c r="D5887" s="11" t="s">
        <v>214</v>
      </c>
      <c r="E5887" s="11" t="s">
        <v>604</v>
      </c>
      <c r="F5887" s="11" t="s">
        <v>604</v>
      </c>
      <c r="G5887" s="11" t="s">
        <v>604</v>
      </c>
      <c r="H5887" s="11"/>
      <c r="I5887" s="11"/>
    </row>
    <row r="5888" customFormat="false" ht="28" hidden="false" customHeight="true" outlineLevel="0" collapsed="false">
      <c r="A5888" s="11" t="s">
        <v>216</v>
      </c>
      <c r="B5888" s="11" t="s">
        <v>216</v>
      </c>
      <c r="C5888" s="11" t="s">
        <v>216</v>
      </c>
      <c r="D5888" s="11" t="s">
        <v>216</v>
      </c>
      <c r="E5888" s="11" t="n">
        <v>12.04</v>
      </c>
      <c r="F5888" s="11" t="n">
        <v>12.04</v>
      </c>
      <c r="G5888" s="11" t="n">
        <v>12.04</v>
      </c>
      <c r="H5888" s="11"/>
      <c r="I5888" s="11"/>
    </row>
    <row r="5889" customFormat="false" ht="28" hidden="false" customHeight="true" outlineLevel="0" collapsed="false">
      <c r="A5889" s="11" t="s">
        <v>217</v>
      </c>
      <c r="B5889" s="11" t="s">
        <v>217</v>
      </c>
      <c r="C5889" s="11" t="s">
        <v>217</v>
      </c>
      <c r="D5889" s="11" t="s">
        <v>217</v>
      </c>
      <c r="E5889" s="11" t="s">
        <v>1620</v>
      </c>
      <c r="F5889" s="11" t="s">
        <v>1620</v>
      </c>
      <c r="G5889" s="11" t="s">
        <v>1620</v>
      </c>
      <c r="H5889" s="11"/>
      <c r="I5889" s="11"/>
    </row>
    <row r="5890" customFormat="false" ht="28" hidden="false" customHeight="true" outlineLevel="0" collapsed="false">
      <c r="A5890" s="11" t="s">
        <v>219</v>
      </c>
      <c r="B5890" s="11" t="s">
        <v>219</v>
      </c>
      <c r="C5890" s="11" t="s">
        <v>219</v>
      </c>
      <c r="D5890" s="11" t="s">
        <v>219</v>
      </c>
      <c r="E5890" s="11" t="s">
        <v>1691</v>
      </c>
      <c r="F5890" s="11" t="s">
        <v>1691</v>
      </c>
      <c r="G5890" s="11" t="s">
        <v>1691</v>
      </c>
      <c r="H5890" s="11"/>
      <c r="I5890" s="11"/>
    </row>
    <row r="5891" customFormat="false" ht="28" hidden="false" customHeight="true" outlineLevel="0" collapsed="false">
      <c r="A5891" s="11" t="s">
        <v>1530</v>
      </c>
      <c r="B5891" s="11" t="s">
        <v>1530</v>
      </c>
      <c r="C5891" s="11" t="s">
        <v>1530</v>
      </c>
      <c r="D5891" s="11" t="s">
        <v>1530</v>
      </c>
      <c r="E5891" s="11" t="n">
        <v>59</v>
      </c>
      <c r="F5891" s="11" t="n">
        <v>59</v>
      </c>
      <c r="G5891" s="11" t="n">
        <v>59</v>
      </c>
      <c r="H5891" s="11"/>
      <c r="I5891" s="11"/>
    </row>
    <row r="5892" customFormat="false" ht="28" hidden="false" customHeight="true" outlineLevel="0" collapsed="false">
      <c r="A5892" s="11" t="s">
        <v>221</v>
      </c>
      <c r="B5892" s="11" t="s">
        <v>221</v>
      </c>
      <c r="C5892" s="11" t="s">
        <v>221</v>
      </c>
      <c r="D5892" s="11" t="s">
        <v>221</v>
      </c>
      <c r="E5892" s="11" t="s">
        <v>1781</v>
      </c>
      <c r="F5892" s="11" t="s">
        <v>1781</v>
      </c>
      <c r="G5892" s="11" t="s">
        <v>1781</v>
      </c>
      <c r="H5892" s="11"/>
      <c r="I5892" s="11"/>
    </row>
    <row r="5893" customFormat="false" ht="28" hidden="false" customHeight="true" outlineLevel="0" collapsed="false">
      <c r="A5893" s="11" t="s">
        <v>222</v>
      </c>
      <c r="B5893" s="11" t="s">
        <v>222</v>
      </c>
      <c r="C5893" s="11" t="s">
        <v>222</v>
      </c>
      <c r="D5893" s="11" t="s">
        <v>222</v>
      </c>
      <c r="E5893" s="11" t="n">
        <v>100</v>
      </c>
      <c r="F5893" s="11" t="n">
        <v>100</v>
      </c>
      <c r="G5893" s="11" t="n">
        <v>100</v>
      </c>
      <c r="H5893" s="11"/>
      <c r="I5893" s="11"/>
    </row>
    <row r="5894" customFormat="false" ht="28" hidden="false" customHeight="true" outlineLevel="0" collapsed="false">
      <c r="A5894" s="11" t="s">
        <v>1532</v>
      </c>
      <c r="B5894" s="11" t="s">
        <v>1532</v>
      </c>
      <c r="C5894" s="11" t="s">
        <v>1532</v>
      </c>
      <c r="D5894" s="11" t="s">
        <v>1532</v>
      </c>
      <c r="E5894" s="11" t="s">
        <v>1533</v>
      </c>
      <c r="F5894" s="11" t="s">
        <v>1533</v>
      </c>
      <c r="G5894" s="11" t="s">
        <v>1533</v>
      </c>
      <c r="H5894" s="11"/>
      <c r="I5894" s="11"/>
    </row>
    <row r="5895" customFormat="false" ht="28" hidden="false" customHeight="true" outlineLevel="0" collapsed="false">
      <c r="A5895" s="11" t="s">
        <v>1597</v>
      </c>
      <c r="B5895" s="11" t="s">
        <v>1597</v>
      </c>
      <c r="C5895" s="11" t="s">
        <v>1597</v>
      </c>
      <c r="D5895" s="11" t="s">
        <v>1597</v>
      </c>
      <c r="E5895" s="11" t="s">
        <v>1598</v>
      </c>
      <c r="F5895" s="11" t="s">
        <v>1598</v>
      </c>
      <c r="G5895" s="11" t="s">
        <v>1598</v>
      </c>
      <c r="H5895" s="11"/>
      <c r="I5895" s="11"/>
    </row>
    <row r="5896" customFormat="false" ht="28" hidden="false" customHeight="true" outlineLevel="0" collapsed="false">
      <c r="A5896" s="11" t="s">
        <v>1692</v>
      </c>
      <c r="B5896" s="11" t="s">
        <v>1692</v>
      </c>
      <c r="C5896" s="11" t="s">
        <v>1692</v>
      </c>
      <c r="D5896" s="11" t="s">
        <v>1692</v>
      </c>
      <c r="E5896" s="11" t="s">
        <v>1693</v>
      </c>
      <c r="F5896" s="11" t="s">
        <v>1693</v>
      </c>
      <c r="G5896" s="11" t="s">
        <v>1693</v>
      </c>
      <c r="H5896" s="11"/>
      <c r="I5896" s="11"/>
    </row>
    <row r="5897" customFormat="false" ht="28" hidden="false" customHeight="true" outlineLevel="0" collapsed="false">
      <c r="A5897" s="11" t="s">
        <v>1599</v>
      </c>
      <c r="B5897" s="11" t="s">
        <v>1599</v>
      </c>
      <c r="C5897" s="11" t="s">
        <v>1599</v>
      </c>
      <c r="D5897" s="11" t="s">
        <v>1599</v>
      </c>
      <c r="E5897" s="11" t="s">
        <v>1600</v>
      </c>
      <c r="F5897" s="11" t="s">
        <v>1600</v>
      </c>
      <c r="G5897" s="11" t="s">
        <v>1600</v>
      </c>
      <c r="H5897" s="11"/>
      <c r="I5897" s="11"/>
    </row>
    <row r="5898" customFormat="false" ht="28" hidden="false" customHeight="true" outlineLevel="0" collapsed="false">
      <c r="A5898" s="11" t="s">
        <v>245</v>
      </c>
      <c r="B5898" s="11" t="s">
        <v>245</v>
      </c>
      <c r="C5898" s="11" t="s">
        <v>245</v>
      </c>
      <c r="D5898" s="11" t="s">
        <v>245</v>
      </c>
      <c r="E5898" s="11" t="s">
        <v>1583</v>
      </c>
      <c r="F5898" s="11" t="s">
        <v>1583</v>
      </c>
      <c r="G5898" s="11" t="s">
        <v>1583</v>
      </c>
      <c r="H5898" s="11"/>
      <c r="I5898" s="11"/>
    </row>
    <row r="5899" customFormat="false" ht="28" hidden="false" customHeight="true" outlineLevel="0" collapsed="false">
      <c r="A5899" s="11" t="s">
        <v>1694</v>
      </c>
      <c r="B5899" s="11" t="s">
        <v>1694</v>
      </c>
      <c r="C5899" s="11" t="s">
        <v>1694</v>
      </c>
      <c r="D5899" s="11" t="s">
        <v>1694</v>
      </c>
      <c r="E5899" s="11" t="n">
        <v>1</v>
      </c>
      <c r="F5899" s="11" t="n">
        <v>1</v>
      </c>
      <c r="G5899" s="11" t="n">
        <v>1</v>
      </c>
      <c r="H5899" s="11"/>
      <c r="I5899" s="11"/>
    </row>
    <row r="5900" customFormat="false" ht="28" hidden="false" customHeight="true" outlineLevel="0" collapsed="false">
      <c r="A5900" s="11" t="s">
        <v>1603</v>
      </c>
      <c r="B5900" s="11" t="s">
        <v>1603</v>
      </c>
      <c r="C5900" s="11" t="s">
        <v>1603</v>
      </c>
      <c r="D5900" s="11" t="s">
        <v>1603</v>
      </c>
      <c r="E5900" s="11" t="n">
        <v>1</v>
      </c>
      <c r="F5900" s="11" t="n">
        <v>1</v>
      </c>
      <c r="G5900" s="11" t="n">
        <v>1</v>
      </c>
      <c r="H5900" s="11"/>
      <c r="I5900" s="11"/>
    </row>
    <row r="5901" customFormat="false" ht="28" hidden="false" customHeight="true" outlineLevel="0" collapsed="false">
      <c r="A5901" s="11" t="s">
        <v>1601</v>
      </c>
      <c r="B5901" s="11" t="s">
        <v>1601</v>
      </c>
      <c r="C5901" s="11" t="s">
        <v>1601</v>
      </c>
      <c r="D5901" s="11" t="s">
        <v>1601</v>
      </c>
      <c r="E5901" s="11" t="s">
        <v>1602</v>
      </c>
      <c r="F5901" s="11" t="s">
        <v>1602</v>
      </c>
      <c r="G5901" s="11" t="s">
        <v>1602</v>
      </c>
      <c r="H5901" s="11"/>
      <c r="I5901" s="11"/>
    </row>
    <row r="5902" customFormat="false" ht="28" hidden="false" customHeight="true" outlineLevel="0" collapsed="false">
      <c r="A5902" s="11" t="s">
        <v>1695</v>
      </c>
      <c r="B5902" s="11" t="s">
        <v>1695</v>
      </c>
      <c r="C5902" s="11" t="s">
        <v>1695</v>
      </c>
      <c r="D5902" s="11" t="s">
        <v>1695</v>
      </c>
      <c r="E5902" s="11" t="s">
        <v>1782</v>
      </c>
      <c r="F5902" s="11" t="s">
        <v>1782</v>
      </c>
      <c r="G5902" s="11" t="s">
        <v>1782</v>
      </c>
      <c r="H5902" s="11"/>
      <c r="I5902" s="11"/>
    </row>
    <row r="5903" customFormat="false" ht="28" hidden="false" customHeight="true" outlineLevel="0" collapsed="false">
      <c r="A5903" s="11" t="s">
        <v>1152</v>
      </c>
      <c r="B5903" s="11" t="s">
        <v>1152</v>
      </c>
      <c r="C5903" s="11" t="s">
        <v>1152</v>
      </c>
      <c r="D5903" s="11" t="s">
        <v>1152</v>
      </c>
      <c r="E5903" s="11" t="s">
        <v>1772</v>
      </c>
      <c r="F5903" s="11" t="s">
        <v>1772</v>
      </c>
      <c r="G5903" s="11" t="s">
        <v>1772</v>
      </c>
      <c r="H5903" s="11"/>
      <c r="I5903" s="11"/>
    </row>
    <row r="5904" customFormat="false" ht="28" hidden="false" customHeight="true" outlineLevel="0" collapsed="false">
      <c r="A5904" s="11" t="s">
        <v>249</v>
      </c>
      <c r="B5904" s="11" t="s">
        <v>249</v>
      </c>
      <c r="C5904" s="11" t="s">
        <v>249</v>
      </c>
      <c r="D5904" s="11" t="s">
        <v>249</v>
      </c>
      <c r="E5904" s="11" t="n">
        <v>105</v>
      </c>
      <c r="F5904" s="11" t="n">
        <v>105</v>
      </c>
      <c r="G5904" s="11" t="n">
        <v>105</v>
      </c>
      <c r="H5904" s="11"/>
      <c r="I5904" s="11"/>
    </row>
    <row r="5905" customFormat="false" ht="27" hidden="false" customHeight="true" outlineLevel="0" collapsed="false">
      <c r="A5905" s="1"/>
      <c r="B5905" s="1"/>
      <c r="C5905" s="1"/>
      <c r="D5905" s="1"/>
      <c r="E5905" s="1"/>
      <c r="F5905" s="1"/>
      <c r="G5905" s="1"/>
      <c r="H5905" s="1"/>
      <c r="I5905" s="1"/>
    </row>
    <row r="5906" customFormat="false" ht="31" hidden="false" customHeight="true" outlineLevel="0" collapsed="false">
      <c r="A5906" s="10" t="s">
        <v>250</v>
      </c>
      <c r="B5906" s="10" t="s">
        <v>250</v>
      </c>
      <c r="C5906" s="10" t="s">
        <v>250</v>
      </c>
      <c r="D5906" s="10" t="s">
        <v>250</v>
      </c>
      <c r="E5906" s="10" t="s">
        <v>250</v>
      </c>
      <c r="F5906" s="10" t="s">
        <v>250</v>
      </c>
      <c r="G5906" s="10" t="s">
        <v>250</v>
      </c>
      <c r="H5906" s="10" t="s">
        <v>250</v>
      </c>
      <c r="I5906" s="3" t="str">
        <f aca="false">HYPERLINK("#'Главная'!A107","На главную")</f>
        <v>На главную</v>
      </c>
    </row>
    <row r="5907" customFormat="false" ht="34" hidden="false" customHeight="true" outlineLevel="0" collapsed="false">
      <c r="A5907" s="12" t="s">
        <v>251</v>
      </c>
      <c r="B5907" s="12" t="s">
        <v>251</v>
      </c>
      <c r="C5907" s="12" t="s">
        <v>251</v>
      </c>
      <c r="D5907" s="12" t="s">
        <v>252</v>
      </c>
      <c r="E5907" s="12" t="s">
        <v>252</v>
      </c>
      <c r="F5907" s="12" t="s">
        <v>252</v>
      </c>
      <c r="G5907" s="12" t="s">
        <v>253</v>
      </c>
      <c r="H5907" s="12" t="s">
        <v>254</v>
      </c>
      <c r="I5907" s="12" t="s">
        <v>254</v>
      </c>
    </row>
    <row r="5908" customFormat="false" ht="53" hidden="false" customHeight="true" outlineLevel="0" collapsed="false">
      <c r="A5908" s="1" t="s">
        <v>1698</v>
      </c>
      <c r="B5908" s="1" t="s">
        <v>1698</v>
      </c>
      <c r="C5908" s="1" t="s">
        <v>1698</v>
      </c>
      <c r="D5908" s="1" t="s">
        <v>258</v>
      </c>
      <c r="E5908" s="1" t="s">
        <v>258</v>
      </c>
      <c r="F5908" s="1" t="s">
        <v>258</v>
      </c>
      <c r="G5908" s="1" t="s">
        <v>1783</v>
      </c>
      <c r="H5908" s="1" t="s">
        <v>1689</v>
      </c>
      <c r="I5908" s="1" t="s">
        <v>1689</v>
      </c>
    </row>
    <row r="5909" customFormat="false" ht="53" hidden="false" customHeight="true" outlineLevel="0" collapsed="false">
      <c r="A5909" s="1" t="s">
        <v>1698</v>
      </c>
      <c r="B5909" s="1" t="s">
        <v>1698</v>
      </c>
      <c r="C5909" s="1" t="s">
        <v>1698</v>
      </c>
      <c r="D5909" s="1" t="s">
        <v>256</v>
      </c>
      <c r="E5909" s="1" t="s">
        <v>256</v>
      </c>
      <c r="F5909" s="1" t="s">
        <v>256</v>
      </c>
      <c r="G5909" s="1" t="s">
        <v>1784</v>
      </c>
      <c r="H5909" s="1" t="s">
        <v>1689</v>
      </c>
      <c r="I5909" s="1" t="s">
        <v>1689</v>
      </c>
    </row>
    <row r="5910" customFormat="false" ht="53" hidden="false" customHeight="true" outlineLevel="0" collapsed="false">
      <c r="A5910" s="1" t="s">
        <v>1698</v>
      </c>
      <c r="B5910" s="1" t="s">
        <v>1698</v>
      </c>
      <c r="C5910" s="1" t="s">
        <v>1698</v>
      </c>
      <c r="D5910" s="1" t="s">
        <v>260</v>
      </c>
      <c r="E5910" s="1" t="s">
        <v>260</v>
      </c>
      <c r="F5910" s="1" t="s">
        <v>260</v>
      </c>
      <c r="G5910" s="1" t="s">
        <v>1785</v>
      </c>
      <c r="H5910" s="1" t="s">
        <v>1689</v>
      </c>
      <c r="I5910" s="1" t="s">
        <v>1689</v>
      </c>
    </row>
    <row r="5911" customFormat="false" ht="53" hidden="false" customHeight="true" outlineLevel="0" collapsed="false">
      <c r="A5911" s="1" t="s">
        <v>1702</v>
      </c>
      <c r="B5911" s="1" t="s">
        <v>1702</v>
      </c>
      <c r="C5911" s="1" t="s">
        <v>1702</v>
      </c>
      <c r="D5911" s="1" t="s">
        <v>258</v>
      </c>
      <c r="E5911" s="1" t="s">
        <v>258</v>
      </c>
      <c r="F5911" s="1" t="s">
        <v>258</v>
      </c>
      <c r="G5911" s="1" t="s">
        <v>1786</v>
      </c>
      <c r="H5911" s="1" t="s">
        <v>1689</v>
      </c>
      <c r="I5911" s="1" t="s">
        <v>1689</v>
      </c>
    </row>
    <row r="5912" customFormat="false" ht="53" hidden="false" customHeight="true" outlineLevel="0" collapsed="false">
      <c r="A5912" s="1" t="s">
        <v>1702</v>
      </c>
      <c r="B5912" s="1" t="s">
        <v>1702</v>
      </c>
      <c r="C5912" s="1" t="s">
        <v>1702</v>
      </c>
      <c r="D5912" s="1" t="s">
        <v>256</v>
      </c>
      <c r="E5912" s="1" t="s">
        <v>256</v>
      </c>
      <c r="F5912" s="1" t="s">
        <v>256</v>
      </c>
      <c r="G5912" s="1" t="s">
        <v>1787</v>
      </c>
      <c r="H5912" s="1" t="s">
        <v>1689</v>
      </c>
      <c r="I5912" s="1" t="s">
        <v>1689</v>
      </c>
    </row>
    <row r="5913" customFormat="false" ht="53" hidden="false" customHeight="true" outlineLevel="0" collapsed="false">
      <c r="A5913" s="1" t="s">
        <v>1702</v>
      </c>
      <c r="B5913" s="1" t="s">
        <v>1702</v>
      </c>
      <c r="C5913" s="1" t="s">
        <v>1702</v>
      </c>
      <c r="D5913" s="1" t="s">
        <v>260</v>
      </c>
      <c r="E5913" s="1" t="s">
        <v>260</v>
      </c>
      <c r="F5913" s="1" t="s">
        <v>260</v>
      </c>
      <c r="G5913" s="1" t="s">
        <v>1788</v>
      </c>
      <c r="H5913" s="1" t="s">
        <v>1689</v>
      </c>
      <c r="I5913" s="1" t="s">
        <v>1689</v>
      </c>
    </row>
    <row r="5914" customFormat="false" ht="53" hidden="false" customHeight="true" outlineLevel="0" collapsed="false">
      <c r="A5914" s="1" t="s">
        <v>1706</v>
      </c>
      <c r="B5914" s="1" t="s">
        <v>1706</v>
      </c>
      <c r="C5914" s="1" t="s">
        <v>1706</v>
      </c>
      <c r="D5914" s="1" t="s">
        <v>292</v>
      </c>
      <c r="E5914" s="1" t="s">
        <v>292</v>
      </c>
      <c r="F5914" s="1" t="s">
        <v>292</v>
      </c>
      <c r="G5914" s="1" t="s">
        <v>1789</v>
      </c>
      <c r="H5914" s="1" t="s">
        <v>1689</v>
      </c>
      <c r="I5914" s="1" t="s">
        <v>1689</v>
      </c>
    </row>
    <row r="5915" customFormat="false" ht="53" hidden="false" customHeight="true" outlineLevel="0" collapsed="false">
      <c r="A5915" s="1" t="s">
        <v>1706</v>
      </c>
      <c r="B5915" s="1" t="s">
        <v>1706</v>
      </c>
      <c r="C5915" s="1" t="s">
        <v>1706</v>
      </c>
      <c r="D5915" s="1" t="s">
        <v>256</v>
      </c>
      <c r="E5915" s="1" t="s">
        <v>256</v>
      </c>
      <c r="F5915" s="1" t="s">
        <v>256</v>
      </c>
      <c r="G5915" s="1" t="s">
        <v>1790</v>
      </c>
      <c r="H5915" s="1" t="s">
        <v>1689</v>
      </c>
      <c r="I5915" s="1" t="s">
        <v>1689</v>
      </c>
    </row>
    <row r="5916" customFormat="false" ht="53" hidden="false" customHeight="true" outlineLevel="0" collapsed="false">
      <c r="A5916" s="1" t="s">
        <v>1706</v>
      </c>
      <c r="B5916" s="1" t="s">
        <v>1706</v>
      </c>
      <c r="C5916" s="1" t="s">
        <v>1706</v>
      </c>
      <c r="D5916" s="1" t="s">
        <v>294</v>
      </c>
      <c r="E5916" s="1" t="s">
        <v>294</v>
      </c>
      <c r="F5916" s="1" t="s">
        <v>294</v>
      </c>
      <c r="G5916" s="1" t="s">
        <v>1791</v>
      </c>
      <c r="H5916" s="1" t="s">
        <v>1689</v>
      </c>
      <c r="I5916" s="1" t="s">
        <v>1689</v>
      </c>
    </row>
    <row r="5917" customFormat="false" ht="27" hidden="false" customHeight="true" outlineLevel="0" collapsed="false">
      <c r="A5917" s="1"/>
      <c r="B5917" s="1"/>
      <c r="C5917" s="1"/>
      <c r="D5917" s="1"/>
      <c r="E5917" s="1"/>
      <c r="F5917" s="1"/>
      <c r="G5917" s="1"/>
      <c r="H5917" s="1"/>
      <c r="I5917" s="1"/>
    </row>
    <row r="5918" customFormat="false" ht="31" hidden="false" customHeight="true" outlineLevel="0" collapsed="false">
      <c r="A5918" s="10" t="s">
        <v>304</v>
      </c>
      <c r="B5918" s="10" t="s">
        <v>304</v>
      </c>
      <c r="C5918" s="10" t="s">
        <v>304</v>
      </c>
      <c r="D5918" s="10" t="s">
        <v>304</v>
      </c>
      <c r="E5918" s="10" t="s">
        <v>304</v>
      </c>
      <c r="F5918" s="10" t="s">
        <v>304</v>
      </c>
      <c r="G5918" s="10" t="s">
        <v>304</v>
      </c>
      <c r="H5918" s="10" t="s">
        <v>304</v>
      </c>
      <c r="I5918" s="1"/>
    </row>
    <row r="5919" customFormat="false" ht="28" hidden="false" customHeight="true" outlineLevel="0" collapsed="false">
      <c r="A5919" s="4" t="s">
        <v>305</v>
      </c>
      <c r="B5919" s="4" t="s">
        <v>305</v>
      </c>
      <c r="C5919" s="4" t="s">
        <v>305</v>
      </c>
      <c r="D5919" s="4" t="s">
        <v>305</v>
      </c>
      <c r="E5919" s="4" t="s">
        <v>305</v>
      </c>
      <c r="F5919" s="4" t="s">
        <v>305</v>
      </c>
      <c r="G5919" s="4" t="s">
        <v>305</v>
      </c>
      <c r="H5919" s="4" t="s">
        <v>305</v>
      </c>
      <c r="I5919" s="4" t="s">
        <v>305</v>
      </c>
    </row>
    <row r="5920" customFormat="false" ht="27" hidden="false" customHeight="true" outlineLevel="0" collapsed="false">
      <c r="A5920" s="1"/>
      <c r="B5920" s="1"/>
      <c r="C5920" s="1"/>
      <c r="D5920" s="1"/>
      <c r="E5920" s="1"/>
      <c r="F5920" s="1"/>
      <c r="G5920" s="1"/>
      <c r="H5920" s="1"/>
      <c r="I5920" s="1"/>
    </row>
    <row r="5921" customFormat="false" ht="27" hidden="false" customHeight="true" outlineLevel="0" collapsed="false">
      <c r="A5921" s="1"/>
      <c r="B5921" s="1"/>
      <c r="C5921" s="1"/>
      <c r="D5921" s="1"/>
      <c r="E5921" s="1"/>
      <c r="F5921" s="1"/>
      <c r="G5921" s="1"/>
      <c r="H5921" s="1"/>
      <c r="I5921" s="1"/>
    </row>
    <row r="5922" customFormat="false" ht="27" hidden="false" customHeight="true" outlineLevel="0" collapsed="false">
      <c r="A5922" s="1"/>
      <c r="B5922" s="1"/>
      <c r="C5922" s="1"/>
      <c r="D5922" s="1"/>
      <c r="E5922" s="1"/>
      <c r="F5922" s="1"/>
      <c r="G5922" s="1"/>
      <c r="H5922" s="1"/>
      <c r="I5922" s="1"/>
    </row>
    <row r="5923" customFormat="false" ht="35" hidden="false" customHeight="true" outlineLevel="0" collapsed="false">
      <c r="A5923" s="2" t="s">
        <v>1792</v>
      </c>
      <c r="B5923" s="2" t="s">
        <v>1792</v>
      </c>
      <c r="C5923" s="2" t="s">
        <v>1792</v>
      </c>
      <c r="D5923" s="2" t="s">
        <v>1792</v>
      </c>
      <c r="E5923" s="2" t="s">
        <v>1792</v>
      </c>
      <c r="F5923" s="2" t="s">
        <v>1792</v>
      </c>
      <c r="G5923" s="2" t="s">
        <v>1792</v>
      </c>
      <c r="H5923" s="2" t="s">
        <v>1792</v>
      </c>
      <c r="I5923" s="3" t="str">
        <f aca="false">HYPERLINK("#'Главная'!A108","На главную")</f>
        <v>На главную</v>
      </c>
    </row>
    <row r="5924" customFormat="false" ht="42" hidden="false" customHeight="true" outlineLevel="0" collapsed="false">
      <c r="A5924" s="4" t="s">
        <v>1689</v>
      </c>
      <c r="B5924" s="4" t="s">
        <v>1689</v>
      </c>
      <c r="C5924" s="4" t="s">
        <v>1689</v>
      </c>
      <c r="D5924" s="4" t="s">
        <v>1689</v>
      </c>
      <c r="E5924" s="4" t="s">
        <v>1689</v>
      </c>
      <c r="F5924" s="4" t="s">
        <v>1689</v>
      </c>
      <c r="G5924" s="4" t="s">
        <v>1689</v>
      </c>
      <c r="H5924" s="4" t="s">
        <v>1689</v>
      </c>
      <c r="I5924" s="4" t="s">
        <v>1689</v>
      </c>
    </row>
    <row r="5925" customFormat="false" ht="27" hidden="false" customHeight="true" outlineLevel="0" collapsed="false">
      <c r="A5925" s="3" t="str">
        <f aca="false">HYPERLINK("#'Главная'!A108","Список моделей")</f>
        <v>Список моделей</v>
      </c>
      <c r="B5925" s="1"/>
      <c r="C5925" s="3" t="str">
        <f aca="false">HYPERLINK("#'Данные моделей'!A5926","Характеристики")</f>
        <v>Характеристики</v>
      </c>
      <c r="D5925" s="1"/>
      <c r="E5925" s="1"/>
      <c r="F5925" s="3" t="str">
        <f aca="false">HYPERLINK("#'Данные моделей'!A5952","Рабочие точки")</f>
        <v>Рабочие точки</v>
      </c>
      <c r="G5925" s="1"/>
      <c r="H5925" s="3" t="str">
        <f aca="false">HYPERLINK("#'Данные моделей'!A5964","Карты")</f>
        <v>Карты</v>
      </c>
      <c r="I5925" s="1"/>
    </row>
    <row r="5926" customFormat="false" ht="31" hidden="false" customHeight="true" outlineLevel="0" collapsed="false">
      <c r="A5926" s="10" t="s">
        <v>9</v>
      </c>
      <c r="B5926" s="10" t="s">
        <v>9</v>
      </c>
      <c r="C5926" s="10" t="s">
        <v>9</v>
      </c>
      <c r="D5926" s="10" t="s">
        <v>9</v>
      </c>
      <c r="E5926" s="10" t="s">
        <v>9</v>
      </c>
      <c r="F5926" s="10" t="s">
        <v>9</v>
      </c>
      <c r="G5926" s="10" t="s">
        <v>9</v>
      </c>
      <c r="H5926" s="10" t="s">
        <v>9</v>
      </c>
      <c r="I5926" s="1"/>
    </row>
    <row r="5927" customFormat="false" ht="28" hidden="false" customHeight="true" outlineLevel="0" collapsed="false">
      <c r="A5927" s="11" t="s">
        <v>207</v>
      </c>
      <c r="B5927" s="11" t="s">
        <v>207</v>
      </c>
      <c r="C5927" s="11" t="s">
        <v>207</v>
      </c>
      <c r="D5927" s="11" t="s">
        <v>207</v>
      </c>
      <c r="E5927" s="11" t="s">
        <v>1566</v>
      </c>
      <c r="F5927" s="11" t="s">
        <v>1566</v>
      </c>
      <c r="G5927" s="11" t="s">
        <v>1566</v>
      </c>
      <c r="H5927" s="11"/>
      <c r="I5927" s="11"/>
    </row>
    <row r="5928" customFormat="false" ht="28" hidden="false" customHeight="true" outlineLevel="0" collapsed="false">
      <c r="A5928" s="11" t="s">
        <v>8</v>
      </c>
      <c r="B5928" s="11" t="s">
        <v>8</v>
      </c>
      <c r="C5928" s="11" t="s">
        <v>8</v>
      </c>
      <c r="D5928" s="11" t="s">
        <v>8</v>
      </c>
      <c r="E5928" s="11" t="s">
        <v>105</v>
      </c>
      <c r="F5928" s="11" t="s">
        <v>105</v>
      </c>
      <c r="G5928" s="11" t="s">
        <v>105</v>
      </c>
      <c r="H5928" s="11"/>
      <c r="I5928" s="11"/>
    </row>
    <row r="5929" customFormat="false" ht="28" hidden="false" customHeight="true" outlineLevel="0" collapsed="false">
      <c r="A5929" s="11" t="s">
        <v>209</v>
      </c>
      <c r="B5929" s="11" t="s">
        <v>209</v>
      </c>
      <c r="C5929" s="11" t="s">
        <v>209</v>
      </c>
      <c r="D5929" s="11" t="s">
        <v>209</v>
      </c>
      <c r="E5929" s="11" t="s">
        <v>1793</v>
      </c>
      <c r="F5929" s="11" t="s">
        <v>1793</v>
      </c>
      <c r="G5929" s="11" t="s">
        <v>1793</v>
      </c>
      <c r="H5929" s="11"/>
      <c r="I5929" s="11"/>
    </row>
    <row r="5930" customFormat="false" ht="28" hidden="false" customHeight="true" outlineLevel="0" collapsed="false">
      <c r="A5930" s="11" t="s">
        <v>211</v>
      </c>
      <c r="B5930" s="11" t="s">
        <v>211</v>
      </c>
      <c r="C5930" s="11" t="s">
        <v>211</v>
      </c>
      <c r="D5930" s="11" t="s">
        <v>211</v>
      </c>
      <c r="E5930" s="11" t="n">
        <v>115</v>
      </c>
      <c r="F5930" s="11" t="n">
        <v>115</v>
      </c>
      <c r="G5930" s="11" t="n">
        <v>115</v>
      </c>
      <c r="H5930" s="11"/>
      <c r="I5930" s="11"/>
    </row>
    <row r="5931" customFormat="false" ht="28" hidden="false" customHeight="true" outlineLevel="0" collapsed="false">
      <c r="A5931" s="11" t="s">
        <v>8</v>
      </c>
      <c r="B5931" s="11" t="s">
        <v>8</v>
      </c>
      <c r="C5931" s="11" t="s">
        <v>8</v>
      </c>
      <c r="D5931" s="11" t="s">
        <v>8</v>
      </c>
      <c r="E5931" s="11" t="s">
        <v>105</v>
      </c>
      <c r="F5931" s="11" t="s">
        <v>105</v>
      </c>
      <c r="G5931" s="11" t="s">
        <v>105</v>
      </c>
      <c r="H5931" s="11"/>
      <c r="I5931" s="11"/>
    </row>
    <row r="5932" customFormat="false" ht="28" hidden="false" customHeight="true" outlineLevel="0" collapsed="false">
      <c r="A5932" s="11" t="s">
        <v>213</v>
      </c>
      <c r="B5932" s="11" t="s">
        <v>213</v>
      </c>
      <c r="C5932" s="11" t="s">
        <v>213</v>
      </c>
      <c r="D5932" s="11" t="s">
        <v>213</v>
      </c>
      <c r="E5932" s="11" t="n">
        <v>18</v>
      </c>
      <c r="F5932" s="11" t="n">
        <v>18</v>
      </c>
      <c r="G5932" s="11" t="n">
        <v>18</v>
      </c>
      <c r="H5932" s="11"/>
      <c r="I5932" s="11"/>
    </row>
    <row r="5933" customFormat="false" ht="28" hidden="false" customHeight="true" outlineLevel="0" collapsed="false">
      <c r="A5933" s="11" t="s">
        <v>214</v>
      </c>
      <c r="B5933" s="11" t="s">
        <v>214</v>
      </c>
      <c r="C5933" s="11" t="s">
        <v>214</v>
      </c>
      <c r="D5933" s="11" t="s">
        <v>214</v>
      </c>
      <c r="E5933" s="11" t="s">
        <v>604</v>
      </c>
      <c r="F5933" s="11" t="s">
        <v>604</v>
      </c>
      <c r="G5933" s="11" t="s">
        <v>604</v>
      </c>
      <c r="H5933" s="11"/>
      <c r="I5933" s="11"/>
    </row>
    <row r="5934" customFormat="false" ht="28" hidden="false" customHeight="true" outlineLevel="0" collapsed="false">
      <c r="A5934" s="11" t="s">
        <v>216</v>
      </c>
      <c r="B5934" s="11" t="s">
        <v>216</v>
      </c>
      <c r="C5934" s="11" t="s">
        <v>216</v>
      </c>
      <c r="D5934" s="11" t="s">
        <v>216</v>
      </c>
      <c r="E5934" s="11" t="n">
        <v>15.05</v>
      </c>
      <c r="F5934" s="11" t="n">
        <v>15.05</v>
      </c>
      <c r="G5934" s="11" t="n">
        <v>15.05</v>
      </c>
      <c r="H5934" s="11"/>
      <c r="I5934" s="11"/>
    </row>
    <row r="5935" customFormat="false" ht="28" hidden="false" customHeight="true" outlineLevel="0" collapsed="false">
      <c r="A5935" s="11" t="s">
        <v>217</v>
      </c>
      <c r="B5935" s="11" t="s">
        <v>217</v>
      </c>
      <c r="C5935" s="11" t="s">
        <v>217</v>
      </c>
      <c r="D5935" s="11" t="s">
        <v>217</v>
      </c>
      <c r="E5935" s="11" t="s">
        <v>1620</v>
      </c>
      <c r="F5935" s="11" t="s">
        <v>1620</v>
      </c>
      <c r="G5935" s="11" t="s">
        <v>1620</v>
      </c>
      <c r="H5935" s="11"/>
      <c r="I5935" s="11"/>
    </row>
    <row r="5936" customFormat="false" ht="28" hidden="false" customHeight="true" outlineLevel="0" collapsed="false">
      <c r="A5936" s="11" t="s">
        <v>219</v>
      </c>
      <c r="B5936" s="11" t="s">
        <v>219</v>
      </c>
      <c r="C5936" s="11" t="s">
        <v>219</v>
      </c>
      <c r="D5936" s="11" t="s">
        <v>219</v>
      </c>
      <c r="E5936" s="11" t="s">
        <v>1691</v>
      </c>
      <c r="F5936" s="11" t="s">
        <v>1691</v>
      </c>
      <c r="G5936" s="11" t="s">
        <v>1691</v>
      </c>
      <c r="H5936" s="11"/>
      <c r="I5936" s="11"/>
    </row>
    <row r="5937" customFormat="false" ht="28" hidden="false" customHeight="true" outlineLevel="0" collapsed="false">
      <c r="A5937" s="11" t="s">
        <v>1530</v>
      </c>
      <c r="B5937" s="11" t="s">
        <v>1530</v>
      </c>
      <c r="C5937" s="11" t="s">
        <v>1530</v>
      </c>
      <c r="D5937" s="11" t="s">
        <v>1530</v>
      </c>
      <c r="E5937" s="11" t="n">
        <v>60</v>
      </c>
      <c r="F5937" s="11" t="n">
        <v>60</v>
      </c>
      <c r="G5937" s="11" t="n">
        <v>60</v>
      </c>
      <c r="H5937" s="11"/>
      <c r="I5937" s="11"/>
    </row>
    <row r="5938" customFormat="false" ht="28" hidden="false" customHeight="true" outlineLevel="0" collapsed="false">
      <c r="A5938" s="11" t="s">
        <v>221</v>
      </c>
      <c r="B5938" s="11" t="s">
        <v>221</v>
      </c>
      <c r="C5938" s="11" t="s">
        <v>221</v>
      </c>
      <c r="D5938" s="11" t="s">
        <v>221</v>
      </c>
      <c r="E5938" s="11" t="s">
        <v>1793</v>
      </c>
      <c r="F5938" s="11" t="s">
        <v>1793</v>
      </c>
      <c r="G5938" s="11" t="s">
        <v>1793</v>
      </c>
      <c r="H5938" s="11"/>
      <c r="I5938" s="11"/>
    </row>
    <row r="5939" customFormat="false" ht="28" hidden="false" customHeight="true" outlineLevel="0" collapsed="false">
      <c r="A5939" s="11" t="s">
        <v>222</v>
      </c>
      <c r="B5939" s="11" t="s">
        <v>222</v>
      </c>
      <c r="C5939" s="11" t="s">
        <v>222</v>
      </c>
      <c r="D5939" s="11" t="s">
        <v>222</v>
      </c>
      <c r="E5939" s="11" t="n">
        <v>115</v>
      </c>
      <c r="F5939" s="11" t="n">
        <v>115</v>
      </c>
      <c r="G5939" s="11" t="n">
        <v>115</v>
      </c>
      <c r="H5939" s="11"/>
      <c r="I5939" s="11"/>
    </row>
    <row r="5940" customFormat="false" ht="28" hidden="false" customHeight="true" outlineLevel="0" collapsed="false">
      <c r="A5940" s="11" t="s">
        <v>1532</v>
      </c>
      <c r="B5940" s="11" t="s">
        <v>1532</v>
      </c>
      <c r="C5940" s="11" t="s">
        <v>1532</v>
      </c>
      <c r="D5940" s="11" t="s">
        <v>1532</v>
      </c>
      <c r="E5940" s="11" t="s">
        <v>1533</v>
      </c>
      <c r="F5940" s="11" t="s">
        <v>1533</v>
      </c>
      <c r="G5940" s="11" t="s">
        <v>1533</v>
      </c>
      <c r="H5940" s="11"/>
      <c r="I5940" s="11"/>
    </row>
    <row r="5941" customFormat="false" ht="28" hidden="false" customHeight="true" outlineLevel="0" collapsed="false">
      <c r="A5941" s="11" t="s">
        <v>1597</v>
      </c>
      <c r="B5941" s="11" t="s">
        <v>1597</v>
      </c>
      <c r="C5941" s="11" t="s">
        <v>1597</v>
      </c>
      <c r="D5941" s="11" t="s">
        <v>1597</v>
      </c>
      <c r="E5941" s="11" t="s">
        <v>1598</v>
      </c>
      <c r="F5941" s="11" t="s">
        <v>1598</v>
      </c>
      <c r="G5941" s="11" t="s">
        <v>1598</v>
      </c>
      <c r="H5941" s="11"/>
      <c r="I5941" s="11"/>
    </row>
    <row r="5942" customFormat="false" ht="28" hidden="false" customHeight="true" outlineLevel="0" collapsed="false">
      <c r="A5942" s="11" t="s">
        <v>1692</v>
      </c>
      <c r="B5942" s="11" t="s">
        <v>1692</v>
      </c>
      <c r="C5942" s="11" t="s">
        <v>1692</v>
      </c>
      <c r="D5942" s="11" t="s">
        <v>1692</v>
      </c>
      <c r="E5942" s="11" t="s">
        <v>1693</v>
      </c>
      <c r="F5942" s="11" t="s">
        <v>1693</v>
      </c>
      <c r="G5942" s="11" t="s">
        <v>1693</v>
      </c>
      <c r="H5942" s="11"/>
      <c r="I5942" s="11"/>
    </row>
    <row r="5943" customFormat="false" ht="28" hidden="false" customHeight="true" outlineLevel="0" collapsed="false">
      <c r="A5943" s="11" t="s">
        <v>1599</v>
      </c>
      <c r="B5943" s="11" t="s">
        <v>1599</v>
      </c>
      <c r="C5943" s="11" t="s">
        <v>1599</v>
      </c>
      <c r="D5943" s="11" t="s">
        <v>1599</v>
      </c>
      <c r="E5943" s="11" t="s">
        <v>1600</v>
      </c>
      <c r="F5943" s="11" t="s">
        <v>1600</v>
      </c>
      <c r="G5943" s="11" t="s">
        <v>1600</v>
      </c>
      <c r="H5943" s="11"/>
      <c r="I5943" s="11"/>
    </row>
    <row r="5944" customFormat="false" ht="28" hidden="false" customHeight="true" outlineLevel="0" collapsed="false">
      <c r="A5944" s="11" t="s">
        <v>245</v>
      </c>
      <c r="B5944" s="11" t="s">
        <v>245</v>
      </c>
      <c r="C5944" s="11" t="s">
        <v>245</v>
      </c>
      <c r="D5944" s="11" t="s">
        <v>245</v>
      </c>
      <c r="E5944" s="11" t="s">
        <v>1583</v>
      </c>
      <c r="F5944" s="11" t="s">
        <v>1583</v>
      </c>
      <c r="G5944" s="11" t="s">
        <v>1583</v>
      </c>
      <c r="H5944" s="11"/>
      <c r="I5944" s="11"/>
    </row>
    <row r="5945" customFormat="false" ht="28" hidden="false" customHeight="true" outlineLevel="0" collapsed="false">
      <c r="A5945" s="11" t="s">
        <v>1694</v>
      </c>
      <c r="B5945" s="11" t="s">
        <v>1694</v>
      </c>
      <c r="C5945" s="11" t="s">
        <v>1694</v>
      </c>
      <c r="D5945" s="11" t="s">
        <v>1694</v>
      </c>
      <c r="E5945" s="11" t="n">
        <v>1</v>
      </c>
      <c r="F5945" s="11" t="n">
        <v>1</v>
      </c>
      <c r="G5945" s="11" t="n">
        <v>1</v>
      </c>
      <c r="H5945" s="11"/>
      <c r="I5945" s="11"/>
    </row>
    <row r="5946" customFormat="false" ht="28" hidden="false" customHeight="true" outlineLevel="0" collapsed="false">
      <c r="A5946" s="11" t="s">
        <v>1603</v>
      </c>
      <c r="B5946" s="11" t="s">
        <v>1603</v>
      </c>
      <c r="C5946" s="11" t="s">
        <v>1603</v>
      </c>
      <c r="D5946" s="11" t="s">
        <v>1603</v>
      </c>
      <c r="E5946" s="11" t="n">
        <v>1</v>
      </c>
      <c r="F5946" s="11" t="n">
        <v>1</v>
      </c>
      <c r="G5946" s="11" t="n">
        <v>1</v>
      </c>
      <c r="H5946" s="11"/>
      <c r="I5946" s="11"/>
    </row>
    <row r="5947" customFormat="false" ht="28" hidden="false" customHeight="true" outlineLevel="0" collapsed="false">
      <c r="A5947" s="11" t="s">
        <v>1601</v>
      </c>
      <c r="B5947" s="11" t="s">
        <v>1601</v>
      </c>
      <c r="C5947" s="11" t="s">
        <v>1601</v>
      </c>
      <c r="D5947" s="11" t="s">
        <v>1601</v>
      </c>
      <c r="E5947" s="11" t="s">
        <v>1602</v>
      </c>
      <c r="F5947" s="11" t="s">
        <v>1602</v>
      </c>
      <c r="G5947" s="11" t="s">
        <v>1602</v>
      </c>
      <c r="H5947" s="11"/>
      <c r="I5947" s="11"/>
    </row>
    <row r="5948" customFormat="false" ht="28" hidden="false" customHeight="true" outlineLevel="0" collapsed="false">
      <c r="A5948" s="11" t="s">
        <v>1695</v>
      </c>
      <c r="B5948" s="11" t="s">
        <v>1695</v>
      </c>
      <c r="C5948" s="11" t="s">
        <v>1695</v>
      </c>
      <c r="D5948" s="11" t="s">
        <v>1695</v>
      </c>
      <c r="E5948" s="11" t="s">
        <v>1747</v>
      </c>
      <c r="F5948" s="11" t="s">
        <v>1747</v>
      </c>
      <c r="G5948" s="11" t="s">
        <v>1747</v>
      </c>
      <c r="H5948" s="11"/>
      <c r="I5948" s="11"/>
    </row>
    <row r="5949" customFormat="false" ht="28" hidden="false" customHeight="true" outlineLevel="0" collapsed="false">
      <c r="A5949" s="11" t="s">
        <v>1152</v>
      </c>
      <c r="B5949" s="11" t="s">
        <v>1152</v>
      </c>
      <c r="C5949" s="11" t="s">
        <v>1152</v>
      </c>
      <c r="D5949" s="11" t="s">
        <v>1152</v>
      </c>
      <c r="E5949" s="11" t="s">
        <v>1748</v>
      </c>
      <c r="F5949" s="11" t="s">
        <v>1748</v>
      </c>
      <c r="G5949" s="11" t="s">
        <v>1748</v>
      </c>
      <c r="H5949" s="11"/>
      <c r="I5949" s="11"/>
    </row>
    <row r="5950" customFormat="false" ht="28" hidden="false" customHeight="true" outlineLevel="0" collapsed="false">
      <c r="A5950" s="11" t="s">
        <v>249</v>
      </c>
      <c r="B5950" s="11" t="s">
        <v>249</v>
      </c>
      <c r="C5950" s="11" t="s">
        <v>249</v>
      </c>
      <c r="D5950" s="11" t="s">
        <v>249</v>
      </c>
      <c r="E5950" s="11" t="n">
        <v>125</v>
      </c>
      <c r="F5950" s="11" t="n">
        <v>125</v>
      </c>
      <c r="G5950" s="11" t="n">
        <v>125</v>
      </c>
      <c r="H5950" s="11"/>
      <c r="I5950" s="11"/>
    </row>
    <row r="5951" customFormat="false" ht="27" hidden="false" customHeight="true" outlineLevel="0" collapsed="false">
      <c r="A5951" s="1"/>
      <c r="B5951" s="1"/>
      <c r="C5951" s="1"/>
      <c r="D5951" s="1"/>
      <c r="E5951" s="1"/>
      <c r="F5951" s="1"/>
      <c r="G5951" s="1"/>
      <c r="H5951" s="1"/>
      <c r="I5951" s="1"/>
    </row>
    <row r="5952" customFormat="false" ht="31" hidden="false" customHeight="true" outlineLevel="0" collapsed="false">
      <c r="A5952" s="10" t="s">
        <v>250</v>
      </c>
      <c r="B5952" s="10" t="s">
        <v>250</v>
      </c>
      <c r="C5952" s="10" t="s">
        <v>250</v>
      </c>
      <c r="D5952" s="10" t="s">
        <v>250</v>
      </c>
      <c r="E5952" s="10" t="s">
        <v>250</v>
      </c>
      <c r="F5952" s="10" t="s">
        <v>250</v>
      </c>
      <c r="G5952" s="10" t="s">
        <v>250</v>
      </c>
      <c r="H5952" s="10" t="s">
        <v>250</v>
      </c>
      <c r="I5952" s="3" t="str">
        <f aca="false">HYPERLINK("#'Главная'!A108","На главную")</f>
        <v>На главную</v>
      </c>
    </row>
    <row r="5953" customFormat="false" ht="34" hidden="false" customHeight="true" outlineLevel="0" collapsed="false">
      <c r="A5953" s="12" t="s">
        <v>251</v>
      </c>
      <c r="B5953" s="12" t="s">
        <v>251</v>
      </c>
      <c r="C5953" s="12" t="s">
        <v>251</v>
      </c>
      <c r="D5953" s="12" t="s">
        <v>252</v>
      </c>
      <c r="E5953" s="12" t="s">
        <v>252</v>
      </c>
      <c r="F5953" s="12" t="s">
        <v>252</v>
      </c>
      <c r="G5953" s="12" t="s">
        <v>253</v>
      </c>
      <c r="H5953" s="12" t="s">
        <v>254</v>
      </c>
      <c r="I5953" s="12" t="s">
        <v>254</v>
      </c>
    </row>
    <row r="5954" customFormat="false" ht="53" hidden="false" customHeight="true" outlineLevel="0" collapsed="false">
      <c r="A5954" s="1" t="s">
        <v>1698</v>
      </c>
      <c r="B5954" s="1" t="s">
        <v>1698</v>
      </c>
      <c r="C5954" s="1" t="s">
        <v>1698</v>
      </c>
      <c r="D5954" s="1" t="s">
        <v>258</v>
      </c>
      <c r="E5954" s="1" t="s">
        <v>258</v>
      </c>
      <c r="F5954" s="1" t="s">
        <v>258</v>
      </c>
      <c r="G5954" s="1" t="s">
        <v>1794</v>
      </c>
      <c r="H5954" s="1" t="s">
        <v>1689</v>
      </c>
      <c r="I5954" s="1" t="s">
        <v>1689</v>
      </c>
    </row>
    <row r="5955" customFormat="false" ht="53" hidden="false" customHeight="true" outlineLevel="0" collapsed="false">
      <c r="A5955" s="1" t="s">
        <v>1698</v>
      </c>
      <c r="B5955" s="1" t="s">
        <v>1698</v>
      </c>
      <c r="C5955" s="1" t="s">
        <v>1698</v>
      </c>
      <c r="D5955" s="1" t="s">
        <v>256</v>
      </c>
      <c r="E5955" s="1" t="s">
        <v>256</v>
      </c>
      <c r="F5955" s="1" t="s">
        <v>256</v>
      </c>
      <c r="G5955" s="1" t="s">
        <v>1795</v>
      </c>
      <c r="H5955" s="1" t="s">
        <v>1689</v>
      </c>
      <c r="I5955" s="1" t="s">
        <v>1689</v>
      </c>
    </row>
    <row r="5956" customFormat="false" ht="53" hidden="false" customHeight="true" outlineLevel="0" collapsed="false">
      <c r="A5956" s="1" t="s">
        <v>1698</v>
      </c>
      <c r="B5956" s="1" t="s">
        <v>1698</v>
      </c>
      <c r="C5956" s="1" t="s">
        <v>1698</v>
      </c>
      <c r="D5956" s="1" t="s">
        <v>260</v>
      </c>
      <c r="E5956" s="1" t="s">
        <v>260</v>
      </c>
      <c r="F5956" s="1" t="s">
        <v>260</v>
      </c>
      <c r="G5956" s="1" t="s">
        <v>1796</v>
      </c>
      <c r="H5956" s="1" t="s">
        <v>1689</v>
      </c>
      <c r="I5956" s="1" t="s">
        <v>1689</v>
      </c>
    </row>
    <row r="5957" customFormat="false" ht="53" hidden="false" customHeight="true" outlineLevel="0" collapsed="false">
      <c r="A5957" s="1" t="s">
        <v>1702</v>
      </c>
      <c r="B5957" s="1" t="s">
        <v>1702</v>
      </c>
      <c r="C5957" s="1" t="s">
        <v>1702</v>
      </c>
      <c r="D5957" s="1" t="s">
        <v>258</v>
      </c>
      <c r="E5957" s="1" t="s">
        <v>258</v>
      </c>
      <c r="F5957" s="1" t="s">
        <v>258</v>
      </c>
      <c r="G5957" s="1" t="s">
        <v>1797</v>
      </c>
      <c r="H5957" s="1" t="s">
        <v>1689</v>
      </c>
      <c r="I5957" s="1" t="s">
        <v>1689</v>
      </c>
    </row>
    <row r="5958" customFormat="false" ht="53" hidden="false" customHeight="true" outlineLevel="0" collapsed="false">
      <c r="A5958" s="1" t="s">
        <v>1702</v>
      </c>
      <c r="B5958" s="1" t="s">
        <v>1702</v>
      </c>
      <c r="C5958" s="1" t="s">
        <v>1702</v>
      </c>
      <c r="D5958" s="1" t="s">
        <v>256</v>
      </c>
      <c r="E5958" s="1" t="s">
        <v>256</v>
      </c>
      <c r="F5958" s="1" t="s">
        <v>256</v>
      </c>
      <c r="G5958" s="1" t="s">
        <v>1798</v>
      </c>
      <c r="H5958" s="1" t="s">
        <v>1689</v>
      </c>
      <c r="I5958" s="1" t="s">
        <v>1689</v>
      </c>
    </row>
    <row r="5959" customFormat="false" ht="53" hidden="false" customHeight="true" outlineLevel="0" collapsed="false">
      <c r="A5959" s="1" t="s">
        <v>1702</v>
      </c>
      <c r="B5959" s="1" t="s">
        <v>1702</v>
      </c>
      <c r="C5959" s="1" t="s">
        <v>1702</v>
      </c>
      <c r="D5959" s="1" t="s">
        <v>260</v>
      </c>
      <c r="E5959" s="1" t="s">
        <v>260</v>
      </c>
      <c r="F5959" s="1" t="s">
        <v>260</v>
      </c>
      <c r="G5959" s="1" t="s">
        <v>1799</v>
      </c>
      <c r="H5959" s="1" t="s">
        <v>1689</v>
      </c>
      <c r="I5959" s="1" t="s">
        <v>1689</v>
      </c>
    </row>
    <row r="5960" customFormat="false" ht="53" hidden="false" customHeight="true" outlineLevel="0" collapsed="false">
      <c r="A5960" s="1" t="s">
        <v>1706</v>
      </c>
      <c r="B5960" s="1" t="s">
        <v>1706</v>
      </c>
      <c r="C5960" s="1" t="s">
        <v>1706</v>
      </c>
      <c r="D5960" s="1" t="s">
        <v>292</v>
      </c>
      <c r="E5960" s="1" t="s">
        <v>292</v>
      </c>
      <c r="F5960" s="1" t="s">
        <v>292</v>
      </c>
      <c r="G5960" s="1" t="s">
        <v>1800</v>
      </c>
      <c r="H5960" s="1" t="s">
        <v>1689</v>
      </c>
      <c r="I5960" s="1" t="s">
        <v>1689</v>
      </c>
    </row>
    <row r="5961" customFormat="false" ht="53" hidden="false" customHeight="true" outlineLevel="0" collapsed="false">
      <c r="A5961" s="1" t="s">
        <v>1706</v>
      </c>
      <c r="B5961" s="1" t="s">
        <v>1706</v>
      </c>
      <c r="C5961" s="1" t="s">
        <v>1706</v>
      </c>
      <c r="D5961" s="1" t="s">
        <v>256</v>
      </c>
      <c r="E5961" s="1" t="s">
        <v>256</v>
      </c>
      <c r="F5961" s="1" t="s">
        <v>256</v>
      </c>
      <c r="G5961" s="1" t="s">
        <v>1801</v>
      </c>
      <c r="H5961" s="1" t="s">
        <v>1689</v>
      </c>
      <c r="I5961" s="1" t="s">
        <v>1689</v>
      </c>
    </row>
    <row r="5962" customFormat="false" ht="53" hidden="false" customHeight="true" outlineLevel="0" collapsed="false">
      <c r="A5962" s="1" t="s">
        <v>1706</v>
      </c>
      <c r="B5962" s="1" t="s">
        <v>1706</v>
      </c>
      <c r="C5962" s="1" t="s">
        <v>1706</v>
      </c>
      <c r="D5962" s="1" t="s">
        <v>294</v>
      </c>
      <c r="E5962" s="1" t="s">
        <v>294</v>
      </c>
      <c r="F5962" s="1" t="s">
        <v>294</v>
      </c>
      <c r="G5962" s="1" t="s">
        <v>1802</v>
      </c>
      <c r="H5962" s="1" t="s">
        <v>1689</v>
      </c>
      <c r="I5962" s="1" t="s">
        <v>1689</v>
      </c>
    </row>
    <row r="5963" customFormat="false" ht="27" hidden="false" customHeight="true" outlineLevel="0" collapsed="false">
      <c r="A5963" s="1"/>
      <c r="B5963" s="1"/>
      <c r="C5963" s="1"/>
      <c r="D5963" s="1"/>
      <c r="E5963" s="1"/>
      <c r="F5963" s="1"/>
      <c r="G5963" s="1"/>
      <c r="H5963" s="1"/>
      <c r="I5963" s="1"/>
    </row>
    <row r="5964" customFormat="false" ht="31" hidden="false" customHeight="true" outlineLevel="0" collapsed="false">
      <c r="A5964" s="10" t="s">
        <v>304</v>
      </c>
      <c r="B5964" s="10" t="s">
        <v>304</v>
      </c>
      <c r="C5964" s="10" t="s">
        <v>304</v>
      </c>
      <c r="D5964" s="10" t="s">
        <v>304</v>
      </c>
      <c r="E5964" s="10" t="s">
        <v>304</v>
      </c>
      <c r="F5964" s="10" t="s">
        <v>304</v>
      </c>
      <c r="G5964" s="10" t="s">
        <v>304</v>
      </c>
      <c r="H5964" s="10" t="s">
        <v>304</v>
      </c>
      <c r="I5964" s="1"/>
    </row>
    <row r="5965" customFormat="false" ht="28" hidden="false" customHeight="true" outlineLevel="0" collapsed="false">
      <c r="A5965" s="4" t="s">
        <v>305</v>
      </c>
      <c r="B5965" s="4" t="s">
        <v>305</v>
      </c>
      <c r="C5965" s="4" t="s">
        <v>305</v>
      </c>
      <c r="D5965" s="4" t="s">
        <v>305</v>
      </c>
      <c r="E5965" s="4" t="s">
        <v>305</v>
      </c>
      <c r="F5965" s="4" t="s">
        <v>305</v>
      </c>
      <c r="G5965" s="4" t="s">
        <v>305</v>
      </c>
      <c r="H5965" s="4" t="s">
        <v>305</v>
      </c>
      <c r="I5965" s="4" t="s">
        <v>305</v>
      </c>
    </row>
    <row r="5966" customFormat="false" ht="27" hidden="false" customHeight="true" outlineLevel="0" collapsed="false">
      <c r="A5966" s="1"/>
      <c r="B5966" s="1"/>
      <c r="C5966" s="1"/>
      <c r="D5966" s="1"/>
      <c r="E5966" s="1"/>
      <c r="F5966" s="1"/>
      <c r="G5966" s="1"/>
      <c r="H5966" s="1"/>
      <c r="I5966" s="1"/>
    </row>
    <row r="5967" customFormat="false" ht="27" hidden="false" customHeight="true" outlineLevel="0" collapsed="false">
      <c r="A5967" s="1"/>
      <c r="B5967" s="1"/>
      <c r="C5967" s="1"/>
      <c r="D5967" s="1"/>
      <c r="E5967" s="1"/>
      <c r="F5967" s="1"/>
      <c r="G5967" s="1"/>
      <c r="H5967" s="1"/>
      <c r="I5967" s="1"/>
    </row>
    <row r="5968" customFormat="false" ht="27" hidden="false" customHeight="true" outlineLevel="0" collapsed="false">
      <c r="A5968" s="1"/>
      <c r="B5968" s="1"/>
      <c r="C5968" s="1"/>
      <c r="D5968" s="1"/>
      <c r="E5968" s="1"/>
      <c r="F5968" s="1"/>
      <c r="G5968" s="1"/>
      <c r="H5968" s="1"/>
      <c r="I5968" s="1"/>
    </row>
    <row r="5969" customFormat="false" ht="35" hidden="false" customHeight="true" outlineLevel="0" collapsed="false">
      <c r="A5969" s="2" t="s">
        <v>1803</v>
      </c>
      <c r="B5969" s="2" t="s">
        <v>1803</v>
      </c>
      <c r="C5969" s="2" t="s">
        <v>1803</v>
      </c>
      <c r="D5969" s="2" t="s">
        <v>1803</v>
      </c>
      <c r="E5969" s="2" t="s">
        <v>1803</v>
      </c>
      <c r="F5969" s="2" t="s">
        <v>1803</v>
      </c>
      <c r="G5969" s="2" t="s">
        <v>1803</v>
      </c>
      <c r="H5969" s="2" t="s">
        <v>1803</v>
      </c>
      <c r="I5969" s="3" t="str">
        <f aca="false">HYPERLINK("#'Главная'!A109","На главную")</f>
        <v>На главную</v>
      </c>
    </row>
    <row r="5970" customFormat="false" ht="42" hidden="false" customHeight="true" outlineLevel="0" collapsed="false">
      <c r="A5970" s="4" t="s">
        <v>1689</v>
      </c>
      <c r="B5970" s="4" t="s">
        <v>1689</v>
      </c>
      <c r="C5970" s="4" t="s">
        <v>1689</v>
      </c>
      <c r="D5970" s="4" t="s">
        <v>1689</v>
      </c>
      <c r="E5970" s="4" t="s">
        <v>1689</v>
      </c>
      <c r="F5970" s="4" t="s">
        <v>1689</v>
      </c>
      <c r="G5970" s="4" t="s">
        <v>1689</v>
      </c>
      <c r="H5970" s="4" t="s">
        <v>1689</v>
      </c>
      <c r="I5970" s="4" t="s">
        <v>1689</v>
      </c>
    </row>
    <row r="5971" customFormat="false" ht="27" hidden="false" customHeight="true" outlineLevel="0" collapsed="false">
      <c r="A5971" s="3" t="str">
        <f aca="false">HYPERLINK("#'Главная'!A109","Список моделей")</f>
        <v>Список моделей</v>
      </c>
      <c r="B5971" s="1"/>
      <c r="C5971" s="3" t="str">
        <f aca="false">HYPERLINK("#'Данные моделей'!A5972","Характеристики")</f>
        <v>Характеристики</v>
      </c>
      <c r="D5971" s="1"/>
      <c r="E5971" s="1"/>
      <c r="F5971" s="3" t="str">
        <f aca="false">HYPERLINK("#'Данные моделей'!A5998","Рабочие точки")</f>
        <v>Рабочие точки</v>
      </c>
      <c r="G5971" s="1"/>
      <c r="H5971" s="3" t="str">
        <f aca="false">HYPERLINK("#'Данные моделей'!A6010","Карты")</f>
        <v>Карты</v>
      </c>
      <c r="I5971" s="1"/>
    </row>
    <row r="5972" customFormat="false" ht="31" hidden="false" customHeight="true" outlineLevel="0" collapsed="false">
      <c r="A5972" s="10" t="s">
        <v>9</v>
      </c>
      <c r="B5972" s="10" t="s">
        <v>9</v>
      </c>
      <c r="C5972" s="10" t="s">
        <v>9</v>
      </c>
      <c r="D5972" s="10" t="s">
        <v>9</v>
      </c>
      <c r="E5972" s="10" t="s">
        <v>9</v>
      </c>
      <c r="F5972" s="10" t="s">
        <v>9</v>
      </c>
      <c r="G5972" s="10" t="s">
        <v>9</v>
      </c>
      <c r="H5972" s="10" t="s">
        <v>9</v>
      </c>
      <c r="I5972" s="1"/>
    </row>
    <row r="5973" customFormat="false" ht="28" hidden="false" customHeight="true" outlineLevel="0" collapsed="false">
      <c r="A5973" s="11" t="s">
        <v>207</v>
      </c>
      <c r="B5973" s="11" t="s">
        <v>207</v>
      </c>
      <c r="C5973" s="11" t="s">
        <v>207</v>
      </c>
      <c r="D5973" s="11" t="s">
        <v>207</v>
      </c>
      <c r="E5973" s="11" t="s">
        <v>1566</v>
      </c>
      <c r="F5973" s="11" t="s">
        <v>1566</v>
      </c>
      <c r="G5973" s="11" t="s">
        <v>1566</v>
      </c>
      <c r="H5973" s="11"/>
      <c r="I5973" s="11"/>
    </row>
    <row r="5974" customFormat="false" ht="28" hidden="false" customHeight="true" outlineLevel="0" collapsed="false">
      <c r="A5974" s="11" t="s">
        <v>8</v>
      </c>
      <c r="B5974" s="11" t="s">
        <v>8</v>
      </c>
      <c r="C5974" s="11" t="s">
        <v>8</v>
      </c>
      <c r="D5974" s="11" t="s">
        <v>8</v>
      </c>
      <c r="E5974" s="11" t="s">
        <v>105</v>
      </c>
      <c r="F5974" s="11" t="s">
        <v>105</v>
      </c>
      <c r="G5974" s="11" t="s">
        <v>105</v>
      </c>
      <c r="H5974" s="11"/>
      <c r="I5974" s="11"/>
    </row>
    <row r="5975" customFormat="false" ht="28" hidden="false" customHeight="true" outlineLevel="0" collapsed="false">
      <c r="A5975" s="11" t="s">
        <v>209</v>
      </c>
      <c r="B5975" s="11" t="s">
        <v>209</v>
      </c>
      <c r="C5975" s="11" t="s">
        <v>209</v>
      </c>
      <c r="D5975" s="11" t="s">
        <v>209</v>
      </c>
      <c r="E5975" s="11" t="s">
        <v>1793</v>
      </c>
      <c r="F5975" s="11" t="s">
        <v>1793</v>
      </c>
      <c r="G5975" s="11" t="s">
        <v>1793</v>
      </c>
      <c r="H5975" s="11"/>
      <c r="I5975" s="11"/>
    </row>
    <row r="5976" customFormat="false" ht="28" hidden="false" customHeight="true" outlineLevel="0" collapsed="false">
      <c r="A5976" s="11" t="s">
        <v>211</v>
      </c>
      <c r="B5976" s="11" t="s">
        <v>211</v>
      </c>
      <c r="C5976" s="11" t="s">
        <v>211</v>
      </c>
      <c r="D5976" s="11" t="s">
        <v>211</v>
      </c>
      <c r="E5976" s="11" t="n">
        <v>120</v>
      </c>
      <c r="F5976" s="11" t="n">
        <v>120</v>
      </c>
      <c r="G5976" s="11" t="n">
        <v>120</v>
      </c>
      <c r="H5976" s="11"/>
      <c r="I5976" s="11"/>
    </row>
    <row r="5977" customFormat="false" ht="28" hidden="false" customHeight="true" outlineLevel="0" collapsed="false">
      <c r="A5977" s="11" t="s">
        <v>8</v>
      </c>
      <c r="B5977" s="11" t="s">
        <v>8</v>
      </c>
      <c r="C5977" s="11" t="s">
        <v>8</v>
      </c>
      <c r="D5977" s="11" t="s">
        <v>8</v>
      </c>
      <c r="E5977" s="11" t="s">
        <v>105</v>
      </c>
      <c r="F5977" s="11" t="s">
        <v>105</v>
      </c>
      <c r="G5977" s="11" t="s">
        <v>105</v>
      </c>
      <c r="H5977" s="11"/>
      <c r="I5977" s="11"/>
    </row>
    <row r="5978" customFormat="false" ht="28" hidden="false" customHeight="true" outlineLevel="0" collapsed="false">
      <c r="A5978" s="11" t="s">
        <v>213</v>
      </c>
      <c r="B5978" s="11" t="s">
        <v>213</v>
      </c>
      <c r="C5978" s="11" t="s">
        <v>213</v>
      </c>
      <c r="D5978" s="11" t="s">
        <v>213</v>
      </c>
      <c r="E5978" s="11" t="n">
        <v>21</v>
      </c>
      <c r="F5978" s="11" t="n">
        <v>21</v>
      </c>
      <c r="G5978" s="11" t="n">
        <v>21</v>
      </c>
      <c r="H5978" s="11"/>
      <c r="I5978" s="11"/>
    </row>
    <row r="5979" customFormat="false" ht="28" hidden="false" customHeight="true" outlineLevel="0" collapsed="false">
      <c r="A5979" s="11" t="s">
        <v>214</v>
      </c>
      <c r="B5979" s="11" t="s">
        <v>214</v>
      </c>
      <c r="C5979" s="11" t="s">
        <v>214</v>
      </c>
      <c r="D5979" s="11" t="s">
        <v>214</v>
      </c>
      <c r="E5979" s="11" t="s">
        <v>604</v>
      </c>
      <c r="F5979" s="11" t="s">
        <v>604</v>
      </c>
      <c r="G5979" s="11" t="s">
        <v>604</v>
      </c>
      <c r="H5979" s="11"/>
      <c r="I5979" s="11"/>
    </row>
    <row r="5980" customFormat="false" ht="28" hidden="false" customHeight="true" outlineLevel="0" collapsed="false">
      <c r="A5980" s="11" t="s">
        <v>216</v>
      </c>
      <c r="B5980" s="11" t="s">
        <v>216</v>
      </c>
      <c r="C5980" s="11" t="s">
        <v>216</v>
      </c>
      <c r="D5980" s="11" t="s">
        <v>216</v>
      </c>
      <c r="E5980" s="11" t="n">
        <v>17.2</v>
      </c>
      <c r="F5980" s="11" t="n">
        <v>17.2</v>
      </c>
      <c r="G5980" s="11" t="n">
        <v>17.2</v>
      </c>
      <c r="H5980" s="11"/>
      <c r="I5980" s="11"/>
    </row>
    <row r="5981" customFormat="false" ht="28" hidden="false" customHeight="true" outlineLevel="0" collapsed="false">
      <c r="A5981" s="11" t="s">
        <v>217</v>
      </c>
      <c r="B5981" s="11" t="s">
        <v>217</v>
      </c>
      <c r="C5981" s="11" t="s">
        <v>217</v>
      </c>
      <c r="D5981" s="11" t="s">
        <v>217</v>
      </c>
      <c r="E5981" s="11" t="s">
        <v>1620</v>
      </c>
      <c r="F5981" s="11" t="s">
        <v>1620</v>
      </c>
      <c r="G5981" s="11" t="s">
        <v>1620</v>
      </c>
      <c r="H5981" s="11"/>
      <c r="I5981" s="11"/>
    </row>
    <row r="5982" customFormat="false" ht="28" hidden="false" customHeight="true" outlineLevel="0" collapsed="false">
      <c r="A5982" s="11" t="s">
        <v>219</v>
      </c>
      <c r="B5982" s="11" t="s">
        <v>219</v>
      </c>
      <c r="C5982" s="11" t="s">
        <v>219</v>
      </c>
      <c r="D5982" s="11" t="s">
        <v>219</v>
      </c>
      <c r="E5982" s="11" t="s">
        <v>1691</v>
      </c>
      <c r="F5982" s="11" t="s">
        <v>1691</v>
      </c>
      <c r="G5982" s="11" t="s">
        <v>1691</v>
      </c>
      <c r="H5982" s="11"/>
      <c r="I5982" s="11"/>
    </row>
    <row r="5983" customFormat="false" ht="28" hidden="false" customHeight="true" outlineLevel="0" collapsed="false">
      <c r="A5983" s="11" t="s">
        <v>1530</v>
      </c>
      <c r="B5983" s="11" t="s">
        <v>1530</v>
      </c>
      <c r="C5983" s="11" t="s">
        <v>1530</v>
      </c>
      <c r="D5983" s="11" t="s">
        <v>1530</v>
      </c>
      <c r="E5983" s="11" t="n">
        <v>60</v>
      </c>
      <c r="F5983" s="11" t="n">
        <v>60</v>
      </c>
      <c r="G5983" s="11" t="n">
        <v>60</v>
      </c>
      <c r="H5983" s="11"/>
      <c r="I5983" s="11"/>
    </row>
    <row r="5984" customFormat="false" ht="28" hidden="false" customHeight="true" outlineLevel="0" collapsed="false">
      <c r="A5984" s="11" t="s">
        <v>221</v>
      </c>
      <c r="B5984" s="11" t="s">
        <v>221</v>
      </c>
      <c r="C5984" s="11" t="s">
        <v>221</v>
      </c>
      <c r="D5984" s="11" t="s">
        <v>221</v>
      </c>
      <c r="E5984" s="11" t="s">
        <v>1793</v>
      </c>
      <c r="F5984" s="11" t="s">
        <v>1793</v>
      </c>
      <c r="G5984" s="11" t="s">
        <v>1793</v>
      </c>
      <c r="H5984" s="11"/>
      <c r="I5984" s="11"/>
    </row>
    <row r="5985" customFormat="false" ht="28" hidden="false" customHeight="true" outlineLevel="0" collapsed="false">
      <c r="A5985" s="11" t="s">
        <v>222</v>
      </c>
      <c r="B5985" s="11" t="s">
        <v>222</v>
      </c>
      <c r="C5985" s="11" t="s">
        <v>222</v>
      </c>
      <c r="D5985" s="11" t="s">
        <v>222</v>
      </c>
      <c r="E5985" s="11" t="n">
        <v>120</v>
      </c>
      <c r="F5985" s="11" t="n">
        <v>120</v>
      </c>
      <c r="G5985" s="11" t="n">
        <v>120</v>
      </c>
      <c r="H5985" s="11"/>
      <c r="I5985" s="11"/>
    </row>
    <row r="5986" customFormat="false" ht="28" hidden="false" customHeight="true" outlineLevel="0" collapsed="false">
      <c r="A5986" s="11" t="s">
        <v>1532</v>
      </c>
      <c r="B5986" s="11" t="s">
        <v>1532</v>
      </c>
      <c r="C5986" s="11" t="s">
        <v>1532</v>
      </c>
      <c r="D5986" s="11" t="s">
        <v>1532</v>
      </c>
      <c r="E5986" s="11" t="s">
        <v>1533</v>
      </c>
      <c r="F5986" s="11" t="s">
        <v>1533</v>
      </c>
      <c r="G5986" s="11" t="s">
        <v>1533</v>
      </c>
      <c r="H5986" s="11"/>
      <c r="I5986" s="11"/>
    </row>
    <row r="5987" customFormat="false" ht="28" hidden="false" customHeight="true" outlineLevel="0" collapsed="false">
      <c r="A5987" s="11" t="s">
        <v>1597</v>
      </c>
      <c r="B5987" s="11" t="s">
        <v>1597</v>
      </c>
      <c r="C5987" s="11" t="s">
        <v>1597</v>
      </c>
      <c r="D5987" s="11" t="s">
        <v>1597</v>
      </c>
      <c r="E5987" s="11" t="s">
        <v>1598</v>
      </c>
      <c r="F5987" s="11" t="s">
        <v>1598</v>
      </c>
      <c r="G5987" s="11" t="s">
        <v>1598</v>
      </c>
      <c r="H5987" s="11"/>
      <c r="I5987" s="11"/>
    </row>
    <row r="5988" customFormat="false" ht="28" hidden="false" customHeight="true" outlineLevel="0" collapsed="false">
      <c r="A5988" s="11" t="s">
        <v>1692</v>
      </c>
      <c r="B5988" s="11" t="s">
        <v>1692</v>
      </c>
      <c r="C5988" s="11" t="s">
        <v>1692</v>
      </c>
      <c r="D5988" s="11" t="s">
        <v>1692</v>
      </c>
      <c r="E5988" s="11" t="s">
        <v>1693</v>
      </c>
      <c r="F5988" s="11" t="s">
        <v>1693</v>
      </c>
      <c r="G5988" s="11" t="s">
        <v>1693</v>
      </c>
      <c r="H5988" s="11"/>
      <c r="I5988" s="11"/>
    </row>
    <row r="5989" customFormat="false" ht="28" hidden="false" customHeight="true" outlineLevel="0" collapsed="false">
      <c r="A5989" s="11" t="s">
        <v>1599</v>
      </c>
      <c r="B5989" s="11" t="s">
        <v>1599</v>
      </c>
      <c r="C5989" s="11" t="s">
        <v>1599</v>
      </c>
      <c r="D5989" s="11" t="s">
        <v>1599</v>
      </c>
      <c r="E5989" s="11" t="s">
        <v>1600</v>
      </c>
      <c r="F5989" s="11" t="s">
        <v>1600</v>
      </c>
      <c r="G5989" s="11" t="s">
        <v>1600</v>
      </c>
      <c r="H5989" s="11"/>
      <c r="I5989" s="11"/>
    </row>
    <row r="5990" customFormat="false" ht="28" hidden="false" customHeight="true" outlineLevel="0" collapsed="false">
      <c r="A5990" s="11" t="s">
        <v>245</v>
      </c>
      <c r="B5990" s="11" t="s">
        <v>245</v>
      </c>
      <c r="C5990" s="11" t="s">
        <v>245</v>
      </c>
      <c r="D5990" s="11" t="s">
        <v>245</v>
      </c>
      <c r="E5990" s="11" t="s">
        <v>1583</v>
      </c>
      <c r="F5990" s="11" t="s">
        <v>1583</v>
      </c>
      <c r="G5990" s="11" t="s">
        <v>1583</v>
      </c>
      <c r="H5990" s="11"/>
      <c r="I5990" s="11"/>
    </row>
    <row r="5991" customFormat="false" ht="28" hidden="false" customHeight="true" outlineLevel="0" collapsed="false">
      <c r="A5991" s="11" t="s">
        <v>1694</v>
      </c>
      <c r="B5991" s="11" t="s">
        <v>1694</v>
      </c>
      <c r="C5991" s="11" t="s">
        <v>1694</v>
      </c>
      <c r="D5991" s="11" t="s">
        <v>1694</v>
      </c>
      <c r="E5991" s="11" t="n">
        <v>1</v>
      </c>
      <c r="F5991" s="11" t="n">
        <v>1</v>
      </c>
      <c r="G5991" s="11" t="n">
        <v>1</v>
      </c>
      <c r="H5991" s="11"/>
      <c r="I5991" s="11"/>
    </row>
    <row r="5992" customFormat="false" ht="28" hidden="false" customHeight="true" outlineLevel="0" collapsed="false">
      <c r="A5992" s="11" t="s">
        <v>1603</v>
      </c>
      <c r="B5992" s="11" t="s">
        <v>1603</v>
      </c>
      <c r="C5992" s="11" t="s">
        <v>1603</v>
      </c>
      <c r="D5992" s="11" t="s">
        <v>1603</v>
      </c>
      <c r="E5992" s="11" t="n">
        <v>1</v>
      </c>
      <c r="F5992" s="11" t="n">
        <v>1</v>
      </c>
      <c r="G5992" s="11" t="n">
        <v>1</v>
      </c>
      <c r="H5992" s="11"/>
      <c r="I5992" s="11"/>
    </row>
    <row r="5993" customFormat="false" ht="28" hidden="false" customHeight="true" outlineLevel="0" collapsed="false">
      <c r="A5993" s="11" t="s">
        <v>1601</v>
      </c>
      <c r="B5993" s="11" t="s">
        <v>1601</v>
      </c>
      <c r="C5993" s="11" t="s">
        <v>1601</v>
      </c>
      <c r="D5993" s="11" t="s">
        <v>1601</v>
      </c>
      <c r="E5993" s="11" t="s">
        <v>1602</v>
      </c>
      <c r="F5993" s="11" t="s">
        <v>1602</v>
      </c>
      <c r="G5993" s="11" t="s">
        <v>1602</v>
      </c>
      <c r="H5993" s="11"/>
      <c r="I5993" s="11"/>
    </row>
    <row r="5994" customFormat="false" ht="28" hidden="false" customHeight="true" outlineLevel="0" collapsed="false">
      <c r="A5994" s="11" t="s">
        <v>1695</v>
      </c>
      <c r="B5994" s="11" t="s">
        <v>1695</v>
      </c>
      <c r="C5994" s="11" t="s">
        <v>1695</v>
      </c>
      <c r="D5994" s="11" t="s">
        <v>1695</v>
      </c>
      <c r="E5994" s="11" t="s">
        <v>1747</v>
      </c>
      <c r="F5994" s="11" t="s">
        <v>1747</v>
      </c>
      <c r="G5994" s="11" t="s">
        <v>1747</v>
      </c>
      <c r="H5994" s="11"/>
      <c r="I5994" s="11"/>
    </row>
    <row r="5995" customFormat="false" ht="28" hidden="false" customHeight="true" outlineLevel="0" collapsed="false">
      <c r="A5995" s="11" t="s">
        <v>1152</v>
      </c>
      <c r="B5995" s="11" t="s">
        <v>1152</v>
      </c>
      <c r="C5995" s="11" t="s">
        <v>1152</v>
      </c>
      <c r="D5995" s="11" t="s">
        <v>1152</v>
      </c>
      <c r="E5995" s="11" t="s">
        <v>1748</v>
      </c>
      <c r="F5995" s="11" t="s">
        <v>1748</v>
      </c>
      <c r="G5995" s="11" t="s">
        <v>1748</v>
      </c>
      <c r="H5995" s="11"/>
      <c r="I5995" s="11"/>
    </row>
    <row r="5996" customFormat="false" ht="28" hidden="false" customHeight="true" outlineLevel="0" collapsed="false">
      <c r="A5996" s="11" t="s">
        <v>249</v>
      </c>
      <c r="B5996" s="11" t="s">
        <v>249</v>
      </c>
      <c r="C5996" s="11" t="s">
        <v>249</v>
      </c>
      <c r="D5996" s="11" t="s">
        <v>249</v>
      </c>
      <c r="E5996" s="11" t="n">
        <v>130</v>
      </c>
      <c r="F5996" s="11" t="n">
        <v>130</v>
      </c>
      <c r="G5996" s="11" t="n">
        <v>130</v>
      </c>
      <c r="H5996" s="11"/>
      <c r="I5996" s="11"/>
    </row>
    <row r="5997" customFormat="false" ht="27" hidden="false" customHeight="true" outlineLevel="0" collapsed="false">
      <c r="A5997" s="1"/>
      <c r="B5997" s="1"/>
      <c r="C5997" s="1"/>
      <c r="D5997" s="1"/>
      <c r="E5997" s="1"/>
      <c r="F5997" s="1"/>
      <c r="G5997" s="1"/>
      <c r="H5997" s="1"/>
      <c r="I5997" s="1"/>
    </row>
    <row r="5998" customFormat="false" ht="31" hidden="false" customHeight="true" outlineLevel="0" collapsed="false">
      <c r="A5998" s="10" t="s">
        <v>250</v>
      </c>
      <c r="B5998" s="10" t="s">
        <v>250</v>
      </c>
      <c r="C5998" s="10" t="s">
        <v>250</v>
      </c>
      <c r="D5998" s="10" t="s">
        <v>250</v>
      </c>
      <c r="E5998" s="10" t="s">
        <v>250</v>
      </c>
      <c r="F5998" s="10" t="s">
        <v>250</v>
      </c>
      <c r="G5998" s="10" t="s">
        <v>250</v>
      </c>
      <c r="H5998" s="10" t="s">
        <v>250</v>
      </c>
      <c r="I5998" s="3" t="str">
        <f aca="false">HYPERLINK("#'Главная'!A109","На главную")</f>
        <v>На главную</v>
      </c>
    </row>
    <row r="5999" customFormat="false" ht="34" hidden="false" customHeight="true" outlineLevel="0" collapsed="false">
      <c r="A5999" s="12" t="s">
        <v>251</v>
      </c>
      <c r="B5999" s="12" t="s">
        <v>251</v>
      </c>
      <c r="C5999" s="12" t="s">
        <v>251</v>
      </c>
      <c r="D5999" s="12" t="s">
        <v>252</v>
      </c>
      <c r="E5999" s="12" t="s">
        <v>252</v>
      </c>
      <c r="F5999" s="12" t="s">
        <v>252</v>
      </c>
      <c r="G5999" s="12" t="s">
        <v>253</v>
      </c>
      <c r="H5999" s="12" t="s">
        <v>254</v>
      </c>
      <c r="I5999" s="12" t="s">
        <v>254</v>
      </c>
    </row>
    <row r="6000" customFormat="false" ht="53" hidden="false" customHeight="true" outlineLevel="0" collapsed="false">
      <c r="A6000" s="1" t="s">
        <v>1698</v>
      </c>
      <c r="B6000" s="1" t="s">
        <v>1698</v>
      </c>
      <c r="C6000" s="1" t="s">
        <v>1698</v>
      </c>
      <c r="D6000" s="1" t="s">
        <v>258</v>
      </c>
      <c r="E6000" s="1" t="s">
        <v>258</v>
      </c>
      <c r="F6000" s="1" t="s">
        <v>258</v>
      </c>
      <c r="G6000" s="1" t="s">
        <v>1804</v>
      </c>
      <c r="H6000" s="1" t="s">
        <v>1689</v>
      </c>
      <c r="I6000" s="1" t="s">
        <v>1689</v>
      </c>
    </row>
    <row r="6001" customFormat="false" ht="53" hidden="false" customHeight="true" outlineLevel="0" collapsed="false">
      <c r="A6001" s="1" t="s">
        <v>1698</v>
      </c>
      <c r="B6001" s="1" t="s">
        <v>1698</v>
      </c>
      <c r="C6001" s="1" t="s">
        <v>1698</v>
      </c>
      <c r="D6001" s="1" t="s">
        <v>256</v>
      </c>
      <c r="E6001" s="1" t="s">
        <v>256</v>
      </c>
      <c r="F6001" s="1" t="s">
        <v>256</v>
      </c>
      <c r="G6001" s="1" t="s">
        <v>1805</v>
      </c>
      <c r="H6001" s="1" t="s">
        <v>1689</v>
      </c>
      <c r="I6001" s="1" t="s">
        <v>1689</v>
      </c>
    </row>
    <row r="6002" customFormat="false" ht="53" hidden="false" customHeight="true" outlineLevel="0" collapsed="false">
      <c r="A6002" s="1" t="s">
        <v>1698</v>
      </c>
      <c r="B6002" s="1" t="s">
        <v>1698</v>
      </c>
      <c r="C6002" s="1" t="s">
        <v>1698</v>
      </c>
      <c r="D6002" s="1" t="s">
        <v>260</v>
      </c>
      <c r="E6002" s="1" t="s">
        <v>260</v>
      </c>
      <c r="F6002" s="1" t="s">
        <v>260</v>
      </c>
      <c r="G6002" s="1" t="s">
        <v>1806</v>
      </c>
      <c r="H6002" s="1" t="s">
        <v>1689</v>
      </c>
      <c r="I6002" s="1" t="s">
        <v>1689</v>
      </c>
    </row>
    <row r="6003" customFormat="false" ht="53" hidden="false" customHeight="true" outlineLevel="0" collapsed="false">
      <c r="A6003" s="1" t="s">
        <v>1702</v>
      </c>
      <c r="B6003" s="1" t="s">
        <v>1702</v>
      </c>
      <c r="C6003" s="1" t="s">
        <v>1702</v>
      </c>
      <c r="D6003" s="1" t="s">
        <v>258</v>
      </c>
      <c r="E6003" s="1" t="s">
        <v>258</v>
      </c>
      <c r="F6003" s="1" t="s">
        <v>258</v>
      </c>
      <c r="G6003" s="1" t="s">
        <v>1807</v>
      </c>
      <c r="H6003" s="1" t="s">
        <v>1689</v>
      </c>
      <c r="I6003" s="1" t="s">
        <v>1689</v>
      </c>
    </row>
    <row r="6004" customFormat="false" ht="53" hidden="false" customHeight="true" outlineLevel="0" collapsed="false">
      <c r="A6004" s="1" t="s">
        <v>1702</v>
      </c>
      <c r="B6004" s="1" t="s">
        <v>1702</v>
      </c>
      <c r="C6004" s="1" t="s">
        <v>1702</v>
      </c>
      <c r="D6004" s="1" t="s">
        <v>256</v>
      </c>
      <c r="E6004" s="1" t="s">
        <v>256</v>
      </c>
      <c r="F6004" s="1" t="s">
        <v>256</v>
      </c>
      <c r="G6004" s="1" t="s">
        <v>1808</v>
      </c>
      <c r="H6004" s="1" t="s">
        <v>1689</v>
      </c>
      <c r="I6004" s="1" t="s">
        <v>1689</v>
      </c>
    </row>
    <row r="6005" customFormat="false" ht="53" hidden="false" customHeight="true" outlineLevel="0" collapsed="false">
      <c r="A6005" s="1" t="s">
        <v>1702</v>
      </c>
      <c r="B6005" s="1" t="s">
        <v>1702</v>
      </c>
      <c r="C6005" s="1" t="s">
        <v>1702</v>
      </c>
      <c r="D6005" s="1" t="s">
        <v>260</v>
      </c>
      <c r="E6005" s="1" t="s">
        <v>260</v>
      </c>
      <c r="F6005" s="1" t="s">
        <v>260</v>
      </c>
      <c r="G6005" s="1" t="s">
        <v>1809</v>
      </c>
      <c r="H6005" s="1" t="s">
        <v>1689</v>
      </c>
      <c r="I6005" s="1" t="s">
        <v>1689</v>
      </c>
    </row>
    <row r="6006" customFormat="false" ht="53" hidden="false" customHeight="true" outlineLevel="0" collapsed="false">
      <c r="A6006" s="1" t="s">
        <v>1706</v>
      </c>
      <c r="B6006" s="1" t="s">
        <v>1706</v>
      </c>
      <c r="C6006" s="1" t="s">
        <v>1706</v>
      </c>
      <c r="D6006" s="1" t="s">
        <v>292</v>
      </c>
      <c r="E6006" s="1" t="s">
        <v>292</v>
      </c>
      <c r="F6006" s="1" t="s">
        <v>292</v>
      </c>
      <c r="G6006" s="1" t="s">
        <v>1810</v>
      </c>
      <c r="H6006" s="1" t="s">
        <v>1689</v>
      </c>
      <c r="I6006" s="1" t="s">
        <v>1689</v>
      </c>
    </row>
    <row r="6007" customFormat="false" ht="53" hidden="false" customHeight="true" outlineLevel="0" collapsed="false">
      <c r="A6007" s="1" t="s">
        <v>1706</v>
      </c>
      <c r="B6007" s="1" t="s">
        <v>1706</v>
      </c>
      <c r="C6007" s="1" t="s">
        <v>1706</v>
      </c>
      <c r="D6007" s="1" t="s">
        <v>256</v>
      </c>
      <c r="E6007" s="1" t="s">
        <v>256</v>
      </c>
      <c r="F6007" s="1" t="s">
        <v>256</v>
      </c>
      <c r="G6007" s="1" t="s">
        <v>1811</v>
      </c>
      <c r="H6007" s="1" t="s">
        <v>1689</v>
      </c>
      <c r="I6007" s="1" t="s">
        <v>1689</v>
      </c>
    </row>
    <row r="6008" customFormat="false" ht="53" hidden="false" customHeight="true" outlineLevel="0" collapsed="false">
      <c r="A6008" s="1" t="s">
        <v>1706</v>
      </c>
      <c r="B6008" s="1" t="s">
        <v>1706</v>
      </c>
      <c r="C6008" s="1" t="s">
        <v>1706</v>
      </c>
      <c r="D6008" s="1" t="s">
        <v>294</v>
      </c>
      <c r="E6008" s="1" t="s">
        <v>294</v>
      </c>
      <c r="F6008" s="1" t="s">
        <v>294</v>
      </c>
      <c r="G6008" s="1" t="s">
        <v>1745</v>
      </c>
      <c r="H6008" s="1" t="s">
        <v>1689</v>
      </c>
      <c r="I6008" s="1" t="s">
        <v>1689</v>
      </c>
    </row>
    <row r="6009" customFormat="false" ht="27" hidden="false" customHeight="true" outlineLevel="0" collapsed="false">
      <c r="A6009" s="1"/>
      <c r="B6009" s="1"/>
      <c r="C6009" s="1"/>
      <c r="D6009" s="1"/>
      <c r="E6009" s="1"/>
      <c r="F6009" s="1"/>
      <c r="G6009" s="1"/>
      <c r="H6009" s="1"/>
      <c r="I6009" s="1"/>
    </row>
    <row r="6010" customFormat="false" ht="31" hidden="false" customHeight="true" outlineLevel="0" collapsed="false">
      <c r="A6010" s="10" t="s">
        <v>304</v>
      </c>
      <c r="B6010" s="10" t="s">
        <v>304</v>
      </c>
      <c r="C6010" s="10" t="s">
        <v>304</v>
      </c>
      <c r="D6010" s="10" t="s">
        <v>304</v>
      </c>
      <c r="E6010" s="10" t="s">
        <v>304</v>
      </c>
      <c r="F6010" s="10" t="s">
        <v>304</v>
      </c>
      <c r="G6010" s="10" t="s">
        <v>304</v>
      </c>
      <c r="H6010" s="10" t="s">
        <v>304</v>
      </c>
      <c r="I6010" s="1"/>
    </row>
    <row r="6011" customFormat="false" ht="28" hidden="false" customHeight="true" outlineLevel="0" collapsed="false">
      <c r="A6011" s="4" t="s">
        <v>305</v>
      </c>
      <c r="B6011" s="4" t="s">
        <v>305</v>
      </c>
      <c r="C6011" s="4" t="s">
        <v>305</v>
      </c>
      <c r="D6011" s="4" t="s">
        <v>305</v>
      </c>
      <c r="E6011" s="4" t="s">
        <v>305</v>
      </c>
      <c r="F6011" s="4" t="s">
        <v>305</v>
      </c>
      <c r="G6011" s="4" t="s">
        <v>305</v>
      </c>
      <c r="H6011" s="4" t="s">
        <v>305</v>
      </c>
      <c r="I6011" s="4" t="s">
        <v>305</v>
      </c>
    </row>
    <row r="6012" customFormat="false" ht="27" hidden="false" customHeight="true" outlineLevel="0" collapsed="false">
      <c r="A6012" s="1"/>
      <c r="B6012" s="1"/>
      <c r="C6012" s="1"/>
      <c r="D6012" s="1"/>
      <c r="E6012" s="1"/>
      <c r="F6012" s="1"/>
      <c r="G6012" s="1"/>
      <c r="H6012" s="1"/>
      <c r="I6012" s="1"/>
    </row>
    <row r="6013" customFormat="false" ht="27" hidden="false" customHeight="true" outlineLevel="0" collapsed="false">
      <c r="A6013" s="1"/>
      <c r="B6013" s="1"/>
      <c r="C6013" s="1"/>
      <c r="D6013" s="1"/>
      <c r="E6013" s="1"/>
      <c r="F6013" s="1"/>
      <c r="G6013" s="1"/>
      <c r="H6013" s="1"/>
      <c r="I6013" s="1"/>
    </row>
    <row r="6014" customFormat="false" ht="27" hidden="false" customHeight="true" outlineLevel="0" collapsed="false">
      <c r="A6014" s="1"/>
      <c r="B6014" s="1"/>
      <c r="C6014" s="1"/>
      <c r="D6014" s="1"/>
      <c r="E6014" s="1"/>
      <c r="F6014" s="1"/>
      <c r="G6014" s="1"/>
      <c r="H6014" s="1"/>
      <c r="I6014" s="1"/>
    </row>
    <row r="6015" customFormat="false" ht="35" hidden="false" customHeight="true" outlineLevel="0" collapsed="false">
      <c r="A6015" s="2" t="s">
        <v>1812</v>
      </c>
      <c r="B6015" s="2" t="s">
        <v>1812</v>
      </c>
      <c r="C6015" s="2" t="s">
        <v>1812</v>
      </c>
      <c r="D6015" s="2" t="s">
        <v>1812</v>
      </c>
      <c r="E6015" s="2" t="s">
        <v>1812</v>
      </c>
      <c r="F6015" s="2" t="s">
        <v>1812</v>
      </c>
      <c r="G6015" s="2" t="s">
        <v>1812</v>
      </c>
      <c r="H6015" s="2" t="s">
        <v>1812</v>
      </c>
      <c r="I6015" s="3" t="str">
        <f aca="false">HYPERLINK("#'Главная'!A110","На главную")</f>
        <v>На главную</v>
      </c>
    </row>
    <row r="6016" customFormat="false" ht="42" hidden="false" customHeight="true" outlineLevel="0" collapsed="false">
      <c r="A6016" s="4" t="s">
        <v>1689</v>
      </c>
      <c r="B6016" s="4" t="s">
        <v>1689</v>
      </c>
      <c r="C6016" s="4" t="s">
        <v>1689</v>
      </c>
      <c r="D6016" s="4" t="s">
        <v>1689</v>
      </c>
      <c r="E6016" s="4" t="s">
        <v>1689</v>
      </c>
      <c r="F6016" s="4" t="s">
        <v>1689</v>
      </c>
      <c r="G6016" s="4" t="s">
        <v>1689</v>
      </c>
      <c r="H6016" s="4" t="s">
        <v>1689</v>
      </c>
      <c r="I6016" s="4" t="s">
        <v>1689</v>
      </c>
    </row>
    <row r="6017" customFormat="false" ht="27" hidden="false" customHeight="true" outlineLevel="0" collapsed="false">
      <c r="A6017" s="3" t="str">
        <f aca="false">HYPERLINK("#'Главная'!A110","Список моделей")</f>
        <v>Список моделей</v>
      </c>
      <c r="B6017" s="1"/>
      <c r="C6017" s="3" t="str">
        <f aca="false">HYPERLINK("#'Данные моделей'!A6018","Характеристики")</f>
        <v>Характеристики</v>
      </c>
      <c r="D6017" s="1"/>
      <c r="E6017" s="1"/>
      <c r="F6017" s="3" t="str">
        <f aca="false">HYPERLINK("#'Данные моделей'!A6043","Рабочие точки")</f>
        <v>Рабочие точки</v>
      </c>
      <c r="G6017" s="1"/>
      <c r="H6017" s="3" t="str">
        <f aca="false">HYPERLINK("#'Данные моделей'!A6055","Карты")</f>
        <v>Карты</v>
      </c>
      <c r="I6017" s="1"/>
    </row>
    <row r="6018" customFormat="false" ht="31" hidden="false" customHeight="true" outlineLevel="0" collapsed="false">
      <c r="A6018" s="10" t="s">
        <v>9</v>
      </c>
      <c r="B6018" s="10" t="s">
        <v>9</v>
      </c>
      <c r="C6018" s="10" t="s">
        <v>9</v>
      </c>
      <c r="D6018" s="10" t="s">
        <v>9</v>
      </c>
      <c r="E6018" s="10" t="s">
        <v>9</v>
      </c>
      <c r="F6018" s="10" t="s">
        <v>9</v>
      </c>
      <c r="G6018" s="10" t="s">
        <v>9</v>
      </c>
      <c r="H6018" s="10" t="s">
        <v>9</v>
      </c>
      <c r="I6018" s="1"/>
    </row>
    <row r="6019" customFormat="false" ht="28" hidden="false" customHeight="true" outlineLevel="0" collapsed="false">
      <c r="A6019" s="11" t="s">
        <v>207</v>
      </c>
      <c r="B6019" s="11" t="s">
        <v>207</v>
      </c>
      <c r="C6019" s="11" t="s">
        <v>207</v>
      </c>
      <c r="D6019" s="11" t="s">
        <v>207</v>
      </c>
      <c r="E6019" s="11" t="s">
        <v>1566</v>
      </c>
      <c r="F6019" s="11" t="s">
        <v>1566</v>
      </c>
      <c r="G6019" s="11" t="s">
        <v>1566</v>
      </c>
      <c r="H6019" s="11"/>
      <c r="I6019" s="11"/>
    </row>
    <row r="6020" customFormat="false" ht="28" hidden="false" customHeight="true" outlineLevel="0" collapsed="false">
      <c r="A6020" s="11" t="s">
        <v>8</v>
      </c>
      <c r="B6020" s="11" t="s">
        <v>8</v>
      </c>
      <c r="C6020" s="11" t="s">
        <v>8</v>
      </c>
      <c r="D6020" s="11" t="s">
        <v>8</v>
      </c>
      <c r="E6020" s="11" t="s">
        <v>104</v>
      </c>
      <c r="F6020" s="11" t="s">
        <v>104</v>
      </c>
      <c r="G6020" s="11" t="s">
        <v>104</v>
      </c>
      <c r="H6020" s="11"/>
      <c r="I6020" s="11"/>
    </row>
    <row r="6021" customFormat="false" ht="28" hidden="false" customHeight="true" outlineLevel="0" collapsed="false">
      <c r="A6021" s="11" t="s">
        <v>209</v>
      </c>
      <c r="B6021" s="11" t="s">
        <v>209</v>
      </c>
      <c r="C6021" s="11" t="s">
        <v>209</v>
      </c>
      <c r="D6021" s="11" t="s">
        <v>209</v>
      </c>
      <c r="E6021" s="11" t="s">
        <v>1403</v>
      </c>
      <c r="F6021" s="11" t="s">
        <v>1403</v>
      </c>
      <c r="G6021" s="11" t="s">
        <v>1403</v>
      </c>
      <c r="H6021" s="11"/>
      <c r="I6021" s="11"/>
    </row>
    <row r="6022" customFormat="false" ht="28" hidden="false" customHeight="true" outlineLevel="0" collapsed="false">
      <c r="A6022" s="11" t="s">
        <v>211</v>
      </c>
      <c r="B6022" s="11" t="s">
        <v>211</v>
      </c>
      <c r="C6022" s="11" t="s">
        <v>211</v>
      </c>
      <c r="D6022" s="11" t="s">
        <v>211</v>
      </c>
      <c r="E6022" s="11" t="n">
        <v>105</v>
      </c>
      <c r="F6022" s="11" t="n">
        <v>105</v>
      </c>
      <c r="G6022" s="11" t="n">
        <v>105</v>
      </c>
      <c r="H6022" s="11"/>
      <c r="I6022" s="11"/>
    </row>
    <row r="6023" customFormat="false" ht="28" hidden="false" customHeight="true" outlineLevel="0" collapsed="false">
      <c r="A6023" s="11" t="s">
        <v>8</v>
      </c>
      <c r="B6023" s="11" t="s">
        <v>8</v>
      </c>
      <c r="C6023" s="11" t="s">
        <v>8</v>
      </c>
      <c r="D6023" s="11" t="s">
        <v>8</v>
      </c>
      <c r="E6023" s="11" t="s">
        <v>104</v>
      </c>
      <c r="F6023" s="11" t="s">
        <v>104</v>
      </c>
      <c r="G6023" s="11" t="s">
        <v>104</v>
      </c>
      <c r="H6023" s="11"/>
      <c r="I6023" s="11"/>
    </row>
    <row r="6024" customFormat="false" ht="28" hidden="false" customHeight="true" outlineLevel="0" collapsed="false">
      <c r="A6024" s="11" t="s">
        <v>213</v>
      </c>
      <c r="B6024" s="11" t="s">
        <v>213</v>
      </c>
      <c r="C6024" s="11" t="s">
        <v>213</v>
      </c>
      <c r="D6024" s="11" t="s">
        <v>213</v>
      </c>
      <c r="E6024" s="11" t="n">
        <v>22</v>
      </c>
      <c r="F6024" s="11" t="n">
        <v>22</v>
      </c>
      <c r="G6024" s="11" t="n">
        <v>22</v>
      </c>
      <c r="H6024" s="11"/>
      <c r="I6024" s="11"/>
    </row>
    <row r="6025" customFormat="false" ht="28" hidden="false" customHeight="true" outlineLevel="0" collapsed="false">
      <c r="A6025" s="11" t="s">
        <v>214</v>
      </c>
      <c r="B6025" s="11" t="s">
        <v>214</v>
      </c>
      <c r="C6025" s="11" t="s">
        <v>214</v>
      </c>
      <c r="D6025" s="11" t="s">
        <v>214</v>
      </c>
      <c r="E6025" s="11" t="s">
        <v>215</v>
      </c>
      <c r="F6025" s="11" t="s">
        <v>215</v>
      </c>
      <c r="G6025" s="11" t="s">
        <v>215</v>
      </c>
      <c r="H6025" s="11"/>
      <c r="I6025" s="11"/>
    </row>
    <row r="6026" customFormat="false" ht="28" hidden="false" customHeight="true" outlineLevel="0" collapsed="false">
      <c r="A6026" s="11" t="s">
        <v>216</v>
      </c>
      <c r="B6026" s="11" t="s">
        <v>216</v>
      </c>
      <c r="C6026" s="11" t="s">
        <v>216</v>
      </c>
      <c r="D6026" s="11" t="s">
        <v>216</v>
      </c>
      <c r="E6026" s="11" t="n">
        <v>7.74</v>
      </c>
      <c r="F6026" s="11" t="n">
        <v>7.74</v>
      </c>
      <c r="G6026" s="11" t="n">
        <v>7.74</v>
      </c>
      <c r="H6026" s="11"/>
      <c r="I6026" s="11"/>
    </row>
    <row r="6027" customFormat="false" ht="28" hidden="false" customHeight="true" outlineLevel="0" collapsed="false">
      <c r="A6027" s="11" t="s">
        <v>217</v>
      </c>
      <c r="B6027" s="11" t="s">
        <v>217</v>
      </c>
      <c r="C6027" s="11" t="s">
        <v>217</v>
      </c>
      <c r="D6027" s="11" t="s">
        <v>217</v>
      </c>
      <c r="E6027" s="11" t="s">
        <v>1620</v>
      </c>
      <c r="F6027" s="11" t="s">
        <v>1620</v>
      </c>
      <c r="G6027" s="11" t="s">
        <v>1620</v>
      </c>
      <c r="H6027" s="11"/>
      <c r="I6027" s="11"/>
    </row>
    <row r="6028" customFormat="false" ht="28" hidden="false" customHeight="true" outlineLevel="0" collapsed="false">
      <c r="A6028" s="11" t="s">
        <v>219</v>
      </c>
      <c r="B6028" s="11" t="s">
        <v>219</v>
      </c>
      <c r="C6028" s="11" t="s">
        <v>219</v>
      </c>
      <c r="D6028" s="11" t="s">
        <v>219</v>
      </c>
      <c r="E6028" s="11" t="s">
        <v>1691</v>
      </c>
      <c r="F6028" s="11" t="s">
        <v>1691</v>
      </c>
      <c r="G6028" s="11" t="s">
        <v>1691</v>
      </c>
      <c r="H6028" s="11"/>
      <c r="I6028" s="11"/>
    </row>
    <row r="6029" customFormat="false" ht="28" hidden="false" customHeight="true" outlineLevel="0" collapsed="false">
      <c r="A6029" s="11" t="s">
        <v>1530</v>
      </c>
      <c r="B6029" s="11" t="s">
        <v>1530</v>
      </c>
      <c r="C6029" s="11" t="s">
        <v>1530</v>
      </c>
      <c r="D6029" s="11" t="s">
        <v>1530</v>
      </c>
      <c r="E6029" s="11" t="n">
        <v>56</v>
      </c>
      <c r="F6029" s="11" t="n">
        <v>56</v>
      </c>
      <c r="G6029" s="11" t="n">
        <v>56</v>
      </c>
      <c r="H6029" s="11"/>
      <c r="I6029" s="11"/>
    </row>
    <row r="6030" customFormat="false" ht="28" hidden="false" customHeight="true" outlineLevel="0" collapsed="false">
      <c r="A6030" s="11" t="s">
        <v>221</v>
      </c>
      <c r="B6030" s="11" t="s">
        <v>221</v>
      </c>
      <c r="C6030" s="11" t="s">
        <v>221</v>
      </c>
      <c r="D6030" s="11" t="s">
        <v>221</v>
      </c>
      <c r="E6030" s="11" t="s">
        <v>1403</v>
      </c>
      <c r="F6030" s="11" t="s">
        <v>1403</v>
      </c>
      <c r="G6030" s="11" t="s">
        <v>1403</v>
      </c>
      <c r="H6030" s="11"/>
      <c r="I6030" s="11"/>
    </row>
    <row r="6031" customFormat="false" ht="28" hidden="false" customHeight="true" outlineLevel="0" collapsed="false">
      <c r="A6031" s="11" t="s">
        <v>222</v>
      </c>
      <c r="B6031" s="11" t="s">
        <v>222</v>
      </c>
      <c r="C6031" s="11" t="s">
        <v>222</v>
      </c>
      <c r="D6031" s="11" t="s">
        <v>222</v>
      </c>
      <c r="E6031" s="11" t="n">
        <v>105</v>
      </c>
      <c r="F6031" s="11" t="n">
        <v>105</v>
      </c>
      <c r="G6031" s="11" t="n">
        <v>105</v>
      </c>
      <c r="H6031" s="11"/>
      <c r="I6031" s="11"/>
    </row>
    <row r="6032" customFormat="false" ht="28" hidden="false" customHeight="true" outlineLevel="0" collapsed="false">
      <c r="A6032" s="11" t="s">
        <v>1407</v>
      </c>
      <c r="B6032" s="11" t="s">
        <v>1407</v>
      </c>
      <c r="C6032" s="11" t="s">
        <v>1407</v>
      </c>
      <c r="D6032" s="11" t="s">
        <v>1407</v>
      </c>
      <c r="E6032" s="11" t="s">
        <v>1813</v>
      </c>
      <c r="F6032" s="11" t="s">
        <v>1813</v>
      </c>
      <c r="G6032" s="11" t="s">
        <v>1813</v>
      </c>
      <c r="H6032" s="11"/>
      <c r="I6032" s="11"/>
    </row>
    <row r="6033" customFormat="false" ht="28" hidden="false" customHeight="true" outlineLevel="0" collapsed="false">
      <c r="A6033" s="11" t="s">
        <v>1532</v>
      </c>
      <c r="B6033" s="11" t="s">
        <v>1532</v>
      </c>
      <c r="C6033" s="11" t="s">
        <v>1532</v>
      </c>
      <c r="D6033" s="11" t="s">
        <v>1532</v>
      </c>
      <c r="E6033" s="11" t="s">
        <v>1533</v>
      </c>
      <c r="F6033" s="11" t="s">
        <v>1533</v>
      </c>
      <c r="G6033" s="11" t="s">
        <v>1533</v>
      </c>
      <c r="H6033" s="11"/>
      <c r="I6033" s="11"/>
    </row>
    <row r="6034" customFormat="false" ht="28" hidden="false" customHeight="true" outlineLevel="0" collapsed="false">
      <c r="A6034" s="11" t="s">
        <v>1597</v>
      </c>
      <c r="B6034" s="11" t="s">
        <v>1597</v>
      </c>
      <c r="C6034" s="11" t="s">
        <v>1597</v>
      </c>
      <c r="D6034" s="11" t="s">
        <v>1597</v>
      </c>
      <c r="E6034" s="11" t="s">
        <v>1598</v>
      </c>
      <c r="F6034" s="11" t="s">
        <v>1598</v>
      </c>
      <c r="G6034" s="11" t="s">
        <v>1598</v>
      </c>
      <c r="H6034" s="11"/>
      <c r="I6034" s="11"/>
    </row>
    <row r="6035" customFormat="false" ht="28" hidden="false" customHeight="true" outlineLevel="0" collapsed="false">
      <c r="A6035" s="11" t="s">
        <v>1692</v>
      </c>
      <c r="B6035" s="11" t="s">
        <v>1692</v>
      </c>
      <c r="C6035" s="11" t="s">
        <v>1692</v>
      </c>
      <c r="D6035" s="11" t="s">
        <v>1692</v>
      </c>
      <c r="E6035" s="11" t="s">
        <v>1693</v>
      </c>
      <c r="F6035" s="11" t="s">
        <v>1693</v>
      </c>
      <c r="G6035" s="11" t="s">
        <v>1693</v>
      </c>
      <c r="H6035" s="11"/>
      <c r="I6035" s="11"/>
    </row>
    <row r="6036" customFormat="false" ht="28" hidden="false" customHeight="true" outlineLevel="0" collapsed="false">
      <c r="A6036" s="11" t="s">
        <v>1599</v>
      </c>
      <c r="B6036" s="11" t="s">
        <v>1599</v>
      </c>
      <c r="C6036" s="11" t="s">
        <v>1599</v>
      </c>
      <c r="D6036" s="11" t="s">
        <v>1599</v>
      </c>
      <c r="E6036" s="11" t="s">
        <v>1600</v>
      </c>
      <c r="F6036" s="11" t="s">
        <v>1600</v>
      </c>
      <c r="G6036" s="11" t="s">
        <v>1600</v>
      </c>
      <c r="H6036" s="11"/>
      <c r="I6036" s="11"/>
    </row>
    <row r="6037" customFormat="false" ht="28" hidden="false" customHeight="true" outlineLevel="0" collapsed="false">
      <c r="A6037" s="11" t="s">
        <v>245</v>
      </c>
      <c r="B6037" s="11" t="s">
        <v>245</v>
      </c>
      <c r="C6037" s="11" t="s">
        <v>245</v>
      </c>
      <c r="D6037" s="11" t="s">
        <v>245</v>
      </c>
      <c r="E6037" s="11" t="s">
        <v>1583</v>
      </c>
      <c r="F6037" s="11" t="s">
        <v>1583</v>
      </c>
      <c r="G6037" s="11" t="s">
        <v>1583</v>
      </c>
      <c r="H6037" s="11"/>
      <c r="I6037" s="11"/>
    </row>
    <row r="6038" customFormat="false" ht="28" hidden="false" customHeight="true" outlineLevel="0" collapsed="false">
      <c r="A6038" s="11" t="s">
        <v>1694</v>
      </c>
      <c r="B6038" s="11" t="s">
        <v>1694</v>
      </c>
      <c r="C6038" s="11" t="s">
        <v>1694</v>
      </c>
      <c r="D6038" s="11" t="s">
        <v>1694</v>
      </c>
      <c r="E6038" s="11" t="n">
        <v>1</v>
      </c>
      <c r="F6038" s="11" t="n">
        <v>1</v>
      </c>
      <c r="G6038" s="11" t="n">
        <v>1</v>
      </c>
      <c r="H6038" s="11"/>
      <c r="I6038" s="11"/>
    </row>
    <row r="6039" customFormat="false" ht="28" hidden="false" customHeight="true" outlineLevel="0" collapsed="false">
      <c r="A6039" s="11" t="s">
        <v>1603</v>
      </c>
      <c r="B6039" s="11" t="s">
        <v>1603</v>
      </c>
      <c r="C6039" s="11" t="s">
        <v>1603</v>
      </c>
      <c r="D6039" s="11" t="s">
        <v>1603</v>
      </c>
      <c r="E6039" s="11" t="n">
        <v>1</v>
      </c>
      <c r="F6039" s="11" t="n">
        <v>1</v>
      </c>
      <c r="G6039" s="11" t="n">
        <v>1</v>
      </c>
      <c r="H6039" s="11"/>
      <c r="I6039" s="11"/>
    </row>
    <row r="6040" customFormat="false" ht="28" hidden="false" customHeight="true" outlineLevel="0" collapsed="false">
      <c r="A6040" s="11" t="s">
        <v>1601</v>
      </c>
      <c r="B6040" s="11" t="s">
        <v>1601</v>
      </c>
      <c r="C6040" s="11" t="s">
        <v>1601</v>
      </c>
      <c r="D6040" s="11" t="s">
        <v>1601</v>
      </c>
      <c r="E6040" s="11" t="s">
        <v>1814</v>
      </c>
      <c r="F6040" s="11" t="s">
        <v>1814</v>
      </c>
      <c r="G6040" s="11" t="s">
        <v>1814</v>
      </c>
      <c r="H6040" s="11"/>
      <c r="I6040" s="11"/>
    </row>
    <row r="6041" customFormat="false" ht="28" hidden="false" customHeight="true" outlineLevel="0" collapsed="false">
      <c r="A6041" s="11" t="s">
        <v>1815</v>
      </c>
      <c r="B6041" s="11" t="s">
        <v>1815</v>
      </c>
      <c r="C6041" s="11" t="s">
        <v>1815</v>
      </c>
      <c r="D6041" s="11" t="s">
        <v>1815</v>
      </c>
      <c r="E6041" s="11" t="n">
        <v>115</v>
      </c>
      <c r="F6041" s="11" t="n">
        <v>115</v>
      </c>
      <c r="G6041" s="11" t="n">
        <v>115</v>
      </c>
      <c r="H6041" s="11"/>
      <c r="I6041" s="11"/>
    </row>
    <row r="6042" customFormat="false" ht="27" hidden="false" customHeight="true" outlineLevel="0" collapsed="false">
      <c r="A6042" s="1"/>
      <c r="B6042" s="1"/>
      <c r="C6042" s="1"/>
      <c r="D6042" s="1"/>
      <c r="E6042" s="1"/>
      <c r="F6042" s="1"/>
      <c r="G6042" s="1"/>
      <c r="H6042" s="1"/>
      <c r="I6042" s="1"/>
    </row>
    <row r="6043" customFormat="false" ht="31" hidden="false" customHeight="true" outlineLevel="0" collapsed="false">
      <c r="A6043" s="10" t="s">
        <v>250</v>
      </c>
      <c r="B6043" s="10" t="s">
        <v>250</v>
      </c>
      <c r="C6043" s="10" t="s">
        <v>250</v>
      </c>
      <c r="D6043" s="10" t="s">
        <v>250</v>
      </c>
      <c r="E6043" s="10" t="s">
        <v>250</v>
      </c>
      <c r="F6043" s="10" t="s">
        <v>250</v>
      </c>
      <c r="G6043" s="10" t="s">
        <v>250</v>
      </c>
      <c r="H6043" s="10" t="s">
        <v>250</v>
      </c>
      <c r="I6043" s="3" t="str">
        <f aca="false">HYPERLINK("#'Главная'!A110","На главную")</f>
        <v>На главную</v>
      </c>
    </row>
    <row r="6044" customFormat="false" ht="34" hidden="false" customHeight="true" outlineLevel="0" collapsed="false">
      <c r="A6044" s="12" t="s">
        <v>251</v>
      </c>
      <c r="B6044" s="12" t="s">
        <v>251</v>
      </c>
      <c r="C6044" s="12" t="s">
        <v>251</v>
      </c>
      <c r="D6044" s="12" t="s">
        <v>252</v>
      </c>
      <c r="E6044" s="12" t="s">
        <v>252</v>
      </c>
      <c r="F6044" s="12" t="s">
        <v>252</v>
      </c>
      <c r="G6044" s="12" t="s">
        <v>253</v>
      </c>
      <c r="H6044" s="12" t="s">
        <v>254</v>
      </c>
      <c r="I6044" s="12" t="s">
        <v>254</v>
      </c>
    </row>
    <row r="6045" customFormat="false" ht="53" hidden="false" customHeight="true" outlineLevel="0" collapsed="false">
      <c r="A6045" s="1" t="s">
        <v>1698</v>
      </c>
      <c r="B6045" s="1" t="s">
        <v>1698</v>
      </c>
      <c r="C6045" s="1" t="s">
        <v>1698</v>
      </c>
      <c r="D6045" s="1" t="s">
        <v>258</v>
      </c>
      <c r="E6045" s="1" t="s">
        <v>258</v>
      </c>
      <c r="F6045" s="1" t="s">
        <v>258</v>
      </c>
      <c r="G6045" s="1" t="s">
        <v>1816</v>
      </c>
      <c r="H6045" s="1" t="s">
        <v>1689</v>
      </c>
      <c r="I6045" s="1" t="s">
        <v>1689</v>
      </c>
    </row>
    <row r="6046" customFormat="false" ht="53" hidden="false" customHeight="true" outlineLevel="0" collapsed="false">
      <c r="A6046" s="1" t="s">
        <v>1698</v>
      </c>
      <c r="B6046" s="1" t="s">
        <v>1698</v>
      </c>
      <c r="C6046" s="1" t="s">
        <v>1698</v>
      </c>
      <c r="D6046" s="1" t="s">
        <v>256</v>
      </c>
      <c r="E6046" s="1" t="s">
        <v>256</v>
      </c>
      <c r="F6046" s="1" t="s">
        <v>256</v>
      </c>
      <c r="G6046" s="1" t="s">
        <v>1750</v>
      </c>
      <c r="H6046" s="1" t="s">
        <v>1689</v>
      </c>
      <c r="I6046" s="1" t="s">
        <v>1689</v>
      </c>
    </row>
    <row r="6047" customFormat="false" ht="53" hidden="false" customHeight="true" outlineLevel="0" collapsed="false">
      <c r="A6047" s="1" t="s">
        <v>1698</v>
      </c>
      <c r="B6047" s="1" t="s">
        <v>1698</v>
      </c>
      <c r="C6047" s="1" t="s">
        <v>1698</v>
      </c>
      <c r="D6047" s="1" t="s">
        <v>260</v>
      </c>
      <c r="E6047" s="1" t="s">
        <v>260</v>
      </c>
      <c r="F6047" s="1" t="s">
        <v>260</v>
      </c>
      <c r="G6047" s="1" t="s">
        <v>1817</v>
      </c>
      <c r="H6047" s="1" t="s">
        <v>1689</v>
      </c>
      <c r="I6047" s="1" t="s">
        <v>1689</v>
      </c>
    </row>
    <row r="6048" customFormat="false" ht="53" hidden="false" customHeight="true" outlineLevel="0" collapsed="false">
      <c r="A6048" s="1" t="s">
        <v>1702</v>
      </c>
      <c r="B6048" s="1" t="s">
        <v>1702</v>
      </c>
      <c r="C6048" s="1" t="s">
        <v>1702</v>
      </c>
      <c r="D6048" s="1" t="s">
        <v>258</v>
      </c>
      <c r="E6048" s="1" t="s">
        <v>258</v>
      </c>
      <c r="F6048" s="1" t="s">
        <v>258</v>
      </c>
      <c r="G6048" s="1" t="s">
        <v>1818</v>
      </c>
      <c r="H6048" s="1" t="s">
        <v>1689</v>
      </c>
      <c r="I6048" s="1" t="s">
        <v>1689</v>
      </c>
    </row>
    <row r="6049" customFormat="false" ht="53" hidden="false" customHeight="true" outlineLevel="0" collapsed="false">
      <c r="A6049" s="1" t="s">
        <v>1702</v>
      </c>
      <c r="B6049" s="1" t="s">
        <v>1702</v>
      </c>
      <c r="C6049" s="1" t="s">
        <v>1702</v>
      </c>
      <c r="D6049" s="1" t="s">
        <v>256</v>
      </c>
      <c r="E6049" s="1" t="s">
        <v>256</v>
      </c>
      <c r="F6049" s="1" t="s">
        <v>256</v>
      </c>
      <c r="G6049" s="1" t="s">
        <v>1819</v>
      </c>
      <c r="H6049" s="1" t="s">
        <v>1689</v>
      </c>
      <c r="I6049" s="1" t="s">
        <v>1689</v>
      </c>
    </row>
    <row r="6050" customFormat="false" ht="53" hidden="false" customHeight="true" outlineLevel="0" collapsed="false">
      <c r="A6050" s="1" t="s">
        <v>1702</v>
      </c>
      <c r="B6050" s="1" t="s">
        <v>1702</v>
      </c>
      <c r="C6050" s="1" t="s">
        <v>1702</v>
      </c>
      <c r="D6050" s="1" t="s">
        <v>260</v>
      </c>
      <c r="E6050" s="1" t="s">
        <v>260</v>
      </c>
      <c r="F6050" s="1" t="s">
        <v>260</v>
      </c>
      <c r="G6050" s="1" t="s">
        <v>1820</v>
      </c>
      <c r="H6050" s="1" t="s">
        <v>1689</v>
      </c>
      <c r="I6050" s="1" t="s">
        <v>1689</v>
      </c>
    </row>
    <row r="6051" customFormat="false" ht="53" hidden="false" customHeight="true" outlineLevel="0" collapsed="false">
      <c r="A6051" s="1" t="s">
        <v>1706</v>
      </c>
      <c r="B6051" s="1" t="s">
        <v>1706</v>
      </c>
      <c r="C6051" s="1" t="s">
        <v>1706</v>
      </c>
      <c r="D6051" s="1" t="s">
        <v>292</v>
      </c>
      <c r="E6051" s="1" t="s">
        <v>292</v>
      </c>
      <c r="F6051" s="1" t="s">
        <v>292</v>
      </c>
      <c r="G6051" s="1" t="s">
        <v>1821</v>
      </c>
      <c r="H6051" s="1" t="s">
        <v>1689</v>
      </c>
      <c r="I6051" s="1" t="s">
        <v>1689</v>
      </c>
    </row>
    <row r="6052" customFormat="false" ht="53" hidden="false" customHeight="true" outlineLevel="0" collapsed="false">
      <c r="A6052" s="1" t="s">
        <v>1706</v>
      </c>
      <c r="B6052" s="1" t="s">
        <v>1706</v>
      </c>
      <c r="C6052" s="1" t="s">
        <v>1706</v>
      </c>
      <c r="D6052" s="1" t="s">
        <v>256</v>
      </c>
      <c r="E6052" s="1" t="s">
        <v>256</v>
      </c>
      <c r="F6052" s="1" t="s">
        <v>256</v>
      </c>
      <c r="G6052" s="1" t="s">
        <v>1756</v>
      </c>
      <c r="H6052" s="1" t="s">
        <v>1689</v>
      </c>
      <c r="I6052" s="1" t="s">
        <v>1689</v>
      </c>
    </row>
    <row r="6053" customFormat="false" ht="53" hidden="false" customHeight="true" outlineLevel="0" collapsed="false">
      <c r="A6053" s="1" t="s">
        <v>1706</v>
      </c>
      <c r="B6053" s="1" t="s">
        <v>1706</v>
      </c>
      <c r="C6053" s="1" t="s">
        <v>1706</v>
      </c>
      <c r="D6053" s="1" t="s">
        <v>294</v>
      </c>
      <c r="E6053" s="1" t="s">
        <v>294</v>
      </c>
      <c r="F6053" s="1" t="s">
        <v>294</v>
      </c>
      <c r="G6053" s="1" t="s">
        <v>1822</v>
      </c>
      <c r="H6053" s="1" t="s">
        <v>1689</v>
      </c>
      <c r="I6053" s="1" t="s">
        <v>1689</v>
      </c>
    </row>
    <row r="6054" customFormat="false" ht="27" hidden="false" customHeight="true" outlineLevel="0" collapsed="false">
      <c r="A6054" s="1"/>
      <c r="B6054" s="1"/>
      <c r="C6054" s="1"/>
      <c r="D6054" s="1"/>
      <c r="E6054" s="1"/>
      <c r="F6054" s="1"/>
      <c r="G6054" s="1"/>
      <c r="H6054" s="1"/>
      <c r="I6054" s="1"/>
    </row>
    <row r="6055" customFormat="false" ht="31" hidden="false" customHeight="true" outlineLevel="0" collapsed="false">
      <c r="A6055" s="10" t="s">
        <v>304</v>
      </c>
      <c r="B6055" s="10" t="s">
        <v>304</v>
      </c>
      <c r="C6055" s="10" t="s">
        <v>304</v>
      </c>
      <c r="D6055" s="10" t="s">
        <v>304</v>
      </c>
      <c r="E6055" s="10" t="s">
        <v>304</v>
      </c>
      <c r="F6055" s="10" t="s">
        <v>304</v>
      </c>
      <c r="G6055" s="10" t="s">
        <v>304</v>
      </c>
      <c r="H6055" s="10" t="s">
        <v>304</v>
      </c>
      <c r="I6055" s="1"/>
    </row>
    <row r="6056" customFormat="false" ht="28" hidden="false" customHeight="true" outlineLevel="0" collapsed="false">
      <c r="A6056" s="4" t="s">
        <v>305</v>
      </c>
      <c r="B6056" s="4" t="s">
        <v>305</v>
      </c>
      <c r="C6056" s="4" t="s">
        <v>305</v>
      </c>
      <c r="D6056" s="4" t="s">
        <v>305</v>
      </c>
      <c r="E6056" s="4" t="s">
        <v>305</v>
      </c>
      <c r="F6056" s="4" t="s">
        <v>305</v>
      </c>
      <c r="G6056" s="4" t="s">
        <v>305</v>
      </c>
      <c r="H6056" s="4" t="s">
        <v>305</v>
      </c>
      <c r="I6056" s="4" t="s">
        <v>305</v>
      </c>
    </row>
    <row r="6057" customFormat="false" ht="27" hidden="false" customHeight="true" outlineLevel="0" collapsed="false">
      <c r="A6057" s="1"/>
      <c r="B6057" s="1"/>
      <c r="C6057" s="1"/>
      <c r="D6057" s="1"/>
      <c r="E6057" s="1"/>
      <c r="F6057" s="1"/>
      <c r="G6057" s="1"/>
      <c r="H6057" s="1"/>
      <c r="I6057" s="1"/>
    </row>
    <row r="6058" customFormat="false" ht="27" hidden="false" customHeight="true" outlineLevel="0" collapsed="false">
      <c r="A6058" s="1"/>
      <c r="B6058" s="1"/>
      <c r="C6058" s="1"/>
      <c r="D6058" s="1"/>
      <c r="E6058" s="1"/>
      <c r="F6058" s="1"/>
      <c r="G6058" s="1"/>
      <c r="H6058" s="1"/>
      <c r="I6058" s="1"/>
    </row>
    <row r="6059" customFormat="false" ht="27" hidden="false" customHeight="true" outlineLevel="0" collapsed="false">
      <c r="A6059" s="1"/>
      <c r="B6059" s="1"/>
      <c r="C6059" s="1"/>
      <c r="D6059" s="1"/>
      <c r="E6059" s="1"/>
      <c r="F6059" s="1"/>
      <c r="G6059" s="1"/>
      <c r="H6059" s="1"/>
      <c r="I6059" s="1"/>
    </row>
    <row r="6060" customFormat="false" ht="35" hidden="false" customHeight="true" outlineLevel="0" collapsed="false">
      <c r="A6060" s="2" t="s">
        <v>1823</v>
      </c>
      <c r="B6060" s="2" t="s">
        <v>1823</v>
      </c>
      <c r="C6060" s="2" t="s">
        <v>1823</v>
      </c>
      <c r="D6060" s="2" t="s">
        <v>1823</v>
      </c>
      <c r="E6060" s="2" t="s">
        <v>1823</v>
      </c>
      <c r="F6060" s="2" t="s">
        <v>1823</v>
      </c>
      <c r="G6060" s="2" t="s">
        <v>1823</v>
      </c>
      <c r="H6060" s="2" t="s">
        <v>1823</v>
      </c>
      <c r="I6060" s="3" t="str">
        <f aca="false">HYPERLINK("#'Главная'!A111","На главную")</f>
        <v>На главную</v>
      </c>
    </row>
    <row r="6061" customFormat="false" ht="42" hidden="false" customHeight="true" outlineLevel="0" collapsed="false">
      <c r="A6061" s="4" t="s">
        <v>1689</v>
      </c>
      <c r="B6061" s="4" t="s">
        <v>1689</v>
      </c>
      <c r="C6061" s="4" t="s">
        <v>1689</v>
      </c>
      <c r="D6061" s="4" t="s">
        <v>1689</v>
      </c>
      <c r="E6061" s="4" t="s">
        <v>1689</v>
      </c>
      <c r="F6061" s="4" t="s">
        <v>1689</v>
      </c>
      <c r="G6061" s="4" t="s">
        <v>1689</v>
      </c>
      <c r="H6061" s="4" t="s">
        <v>1689</v>
      </c>
      <c r="I6061" s="4" t="s">
        <v>1689</v>
      </c>
    </row>
    <row r="6062" customFormat="false" ht="27" hidden="false" customHeight="true" outlineLevel="0" collapsed="false">
      <c r="A6062" s="3" t="str">
        <f aca="false">HYPERLINK("#'Главная'!A111","Список моделей")</f>
        <v>Список моделей</v>
      </c>
      <c r="B6062" s="1"/>
      <c r="C6062" s="3" t="str">
        <f aca="false">HYPERLINK("#'Данные моделей'!A6063","Характеристики")</f>
        <v>Характеристики</v>
      </c>
      <c r="D6062" s="1"/>
      <c r="E6062" s="1"/>
      <c r="F6062" s="3" t="str">
        <f aca="false">HYPERLINK("#'Данные моделей'!A6088","Рабочие точки")</f>
        <v>Рабочие точки</v>
      </c>
      <c r="G6062" s="1"/>
      <c r="H6062" s="3" t="str">
        <f aca="false">HYPERLINK("#'Данные моделей'!A6100","Карты")</f>
        <v>Карты</v>
      </c>
      <c r="I6062" s="1"/>
    </row>
    <row r="6063" customFormat="false" ht="31" hidden="false" customHeight="true" outlineLevel="0" collapsed="false">
      <c r="A6063" s="10" t="s">
        <v>9</v>
      </c>
      <c r="B6063" s="10" t="s">
        <v>9</v>
      </c>
      <c r="C6063" s="10" t="s">
        <v>9</v>
      </c>
      <c r="D6063" s="10" t="s">
        <v>9</v>
      </c>
      <c r="E6063" s="10" t="s">
        <v>9</v>
      </c>
      <c r="F6063" s="10" t="s">
        <v>9</v>
      </c>
      <c r="G6063" s="10" t="s">
        <v>9</v>
      </c>
      <c r="H6063" s="10" t="s">
        <v>9</v>
      </c>
      <c r="I6063" s="1"/>
    </row>
    <row r="6064" customFormat="false" ht="28" hidden="false" customHeight="true" outlineLevel="0" collapsed="false">
      <c r="A6064" s="11" t="s">
        <v>207</v>
      </c>
      <c r="B6064" s="11" t="s">
        <v>207</v>
      </c>
      <c r="C6064" s="11" t="s">
        <v>207</v>
      </c>
      <c r="D6064" s="11" t="s">
        <v>207</v>
      </c>
      <c r="E6064" s="11" t="s">
        <v>1566</v>
      </c>
      <c r="F6064" s="11" t="s">
        <v>1566</v>
      </c>
      <c r="G6064" s="11" t="s">
        <v>1566</v>
      </c>
      <c r="H6064" s="11"/>
      <c r="I6064" s="11"/>
    </row>
    <row r="6065" customFormat="false" ht="28" hidden="false" customHeight="true" outlineLevel="0" collapsed="false">
      <c r="A6065" s="11" t="s">
        <v>8</v>
      </c>
      <c r="B6065" s="11" t="s">
        <v>8</v>
      </c>
      <c r="C6065" s="11" t="s">
        <v>8</v>
      </c>
      <c r="D6065" s="11" t="s">
        <v>8</v>
      </c>
      <c r="E6065" s="11" t="s">
        <v>16</v>
      </c>
      <c r="F6065" s="11" t="s">
        <v>16</v>
      </c>
      <c r="G6065" s="11" t="s">
        <v>16</v>
      </c>
      <c r="H6065" s="11"/>
      <c r="I6065" s="11"/>
    </row>
    <row r="6066" customFormat="false" ht="28" hidden="false" customHeight="true" outlineLevel="0" collapsed="false">
      <c r="A6066" s="11" t="s">
        <v>209</v>
      </c>
      <c r="B6066" s="11" t="s">
        <v>209</v>
      </c>
      <c r="C6066" s="11" t="s">
        <v>209</v>
      </c>
      <c r="D6066" s="11" t="s">
        <v>209</v>
      </c>
      <c r="E6066" s="11" t="s">
        <v>1721</v>
      </c>
      <c r="F6066" s="11" t="s">
        <v>1721</v>
      </c>
      <c r="G6066" s="11" t="s">
        <v>1721</v>
      </c>
      <c r="H6066" s="11"/>
      <c r="I6066" s="11"/>
    </row>
    <row r="6067" customFormat="false" ht="28" hidden="false" customHeight="true" outlineLevel="0" collapsed="false">
      <c r="A6067" s="11" t="s">
        <v>211</v>
      </c>
      <c r="B6067" s="11" t="s">
        <v>211</v>
      </c>
      <c r="C6067" s="11" t="s">
        <v>211</v>
      </c>
      <c r="D6067" s="11" t="s">
        <v>211</v>
      </c>
      <c r="E6067" s="11" t="n">
        <v>60</v>
      </c>
      <c r="F6067" s="11" t="n">
        <v>60</v>
      </c>
      <c r="G6067" s="11" t="n">
        <v>60</v>
      </c>
      <c r="H6067" s="11"/>
      <c r="I6067" s="11"/>
    </row>
    <row r="6068" customFormat="false" ht="28" hidden="false" customHeight="true" outlineLevel="0" collapsed="false">
      <c r="A6068" s="11" t="s">
        <v>8</v>
      </c>
      <c r="B6068" s="11" t="s">
        <v>8</v>
      </c>
      <c r="C6068" s="11" t="s">
        <v>8</v>
      </c>
      <c r="D6068" s="11" t="s">
        <v>8</v>
      </c>
      <c r="E6068" s="11" t="s">
        <v>16</v>
      </c>
      <c r="F6068" s="11" t="s">
        <v>16</v>
      </c>
      <c r="G6068" s="11" t="s">
        <v>16</v>
      </c>
      <c r="H6068" s="11"/>
      <c r="I6068" s="11"/>
    </row>
    <row r="6069" customFormat="false" ht="28" hidden="false" customHeight="true" outlineLevel="0" collapsed="false">
      <c r="A6069" s="11" t="s">
        <v>214</v>
      </c>
      <c r="B6069" s="11" t="s">
        <v>214</v>
      </c>
      <c r="C6069" s="11" t="s">
        <v>214</v>
      </c>
      <c r="D6069" s="11" t="s">
        <v>214</v>
      </c>
      <c r="E6069" s="11" t="s">
        <v>215</v>
      </c>
      <c r="F6069" s="11" t="s">
        <v>215</v>
      </c>
      <c r="G6069" s="11" t="s">
        <v>215</v>
      </c>
      <c r="H6069" s="11"/>
      <c r="I6069" s="11"/>
    </row>
    <row r="6070" customFormat="false" ht="28" hidden="false" customHeight="true" outlineLevel="0" collapsed="false">
      <c r="A6070" s="11" t="s">
        <v>216</v>
      </c>
      <c r="B6070" s="11" t="s">
        <v>216</v>
      </c>
      <c r="C6070" s="11" t="s">
        <v>216</v>
      </c>
      <c r="D6070" s="11" t="s">
        <v>216</v>
      </c>
      <c r="E6070" s="11" t="n">
        <v>4.4</v>
      </c>
      <c r="F6070" s="11" t="n">
        <v>4.4</v>
      </c>
      <c r="G6070" s="11" t="n">
        <v>4.4</v>
      </c>
      <c r="H6070" s="11"/>
      <c r="I6070" s="11"/>
    </row>
    <row r="6071" customFormat="false" ht="28" hidden="false" customHeight="true" outlineLevel="0" collapsed="false">
      <c r="A6071" s="11" t="s">
        <v>217</v>
      </c>
      <c r="B6071" s="11" t="s">
        <v>217</v>
      </c>
      <c r="C6071" s="11" t="s">
        <v>217</v>
      </c>
      <c r="D6071" s="11" t="s">
        <v>217</v>
      </c>
      <c r="E6071" s="11" t="s">
        <v>1824</v>
      </c>
      <c r="F6071" s="11" t="s">
        <v>1824</v>
      </c>
      <c r="G6071" s="11" t="s">
        <v>1824</v>
      </c>
      <c r="H6071" s="11"/>
      <c r="I6071" s="11"/>
    </row>
    <row r="6072" customFormat="false" ht="28" hidden="false" customHeight="true" outlineLevel="0" collapsed="false">
      <c r="A6072" s="11" t="s">
        <v>219</v>
      </c>
      <c r="B6072" s="11" t="s">
        <v>219</v>
      </c>
      <c r="C6072" s="11" t="s">
        <v>219</v>
      </c>
      <c r="D6072" s="11" t="s">
        <v>219</v>
      </c>
      <c r="E6072" s="11" t="s">
        <v>1691</v>
      </c>
      <c r="F6072" s="11" t="s">
        <v>1691</v>
      </c>
      <c r="G6072" s="11" t="s">
        <v>1691</v>
      </c>
      <c r="H6072" s="11"/>
      <c r="I6072" s="11"/>
    </row>
    <row r="6073" customFormat="false" ht="28" hidden="false" customHeight="true" outlineLevel="0" collapsed="false">
      <c r="A6073" s="11" t="s">
        <v>1530</v>
      </c>
      <c r="B6073" s="11" t="s">
        <v>1530</v>
      </c>
      <c r="C6073" s="11" t="s">
        <v>1530</v>
      </c>
      <c r="D6073" s="11" t="s">
        <v>1530</v>
      </c>
      <c r="E6073" s="11" t="n">
        <v>48</v>
      </c>
      <c r="F6073" s="11" t="n">
        <v>48</v>
      </c>
      <c r="G6073" s="11" t="n">
        <v>48</v>
      </c>
      <c r="H6073" s="11"/>
      <c r="I6073" s="11"/>
    </row>
    <row r="6074" customFormat="false" ht="28" hidden="false" customHeight="true" outlineLevel="0" collapsed="false">
      <c r="A6074" s="11" t="s">
        <v>221</v>
      </c>
      <c r="B6074" s="11" t="s">
        <v>221</v>
      </c>
      <c r="C6074" s="11" t="s">
        <v>221</v>
      </c>
      <c r="D6074" s="11" t="s">
        <v>221</v>
      </c>
      <c r="E6074" s="11" t="s">
        <v>1721</v>
      </c>
      <c r="F6074" s="11" t="s">
        <v>1721</v>
      </c>
      <c r="G6074" s="11" t="s">
        <v>1721</v>
      </c>
      <c r="H6074" s="11"/>
      <c r="I6074" s="11"/>
    </row>
    <row r="6075" customFormat="false" ht="28" hidden="false" customHeight="true" outlineLevel="0" collapsed="false">
      <c r="A6075" s="11" t="s">
        <v>222</v>
      </c>
      <c r="B6075" s="11" t="s">
        <v>222</v>
      </c>
      <c r="C6075" s="11" t="s">
        <v>222</v>
      </c>
      <c r="D6075" s="11" t="s">
        <v>222</v>
      </c>
      <c r="E6075" s="11" t="n">
        <v>60</v>
      </c>
      <c r="F6075" s="11" t="n">
        <v>60</v>
      </c>
      <c r="G6075" s="11" t="n">
        <v>60</v>
      </c>
      <c r="H6075" s="11"/>
      <c r="I6075" s="11"/>
    </row>
    <row r="6076" customFormat="false" ht="28" hidden="false" customHeight="true" outlineLevel="0" collapsed="false">
      <c r="A6076" s="11" t="s">
        <v>1532</v>
      </c>
      <c r="B6076" s="11" t="s">
        <v>1532</v>
      </c>
      <c r="C6076" s="11" t="s">
        <v>1532</v>
      </c>
      <c r="D6076" s="11" t="s">
        <v>1532</v>
      </c>
      <c r="E6076" s="11" t="s">
        <v>1533</v>
      </c>
      <c r="F6076" s="11" t="s">
        <v>1533</v>
      </c>
      <c r="G6076" s="11" t="s">
        <v>1533</v>
      </c>
      <c r="H6076" s="11"/>
      <c r="I6076" s="11"/>
    </row>
    <row r="6077" customFormat="false" ht="28" hidden="false" customHeight="true" outlineLevel="0" collapsed="false">
      <c r="A6077" s="11" t="s">
        <v>1597</v>
      </c>
      <c r="B6077" s="11" t="s">
        <v>1597</v>
      </c>
      <c r="C6077" s="11" t="s">
        <v>1597</v>
      </c>
      <c r="D6077" s="11" t="s">
        <v>1597</v>
      </c>
      <c r="E6077" s="11" t="s">
        <v>1598</v>
      </c>
      <c r="F6077" s="11" t="s">
        <v>1598</v>
      </c>
      <c r="G6077" s="11" t="s">
        <v>1598</v>
      </c>
      <c r="H6077" s="11"/>
      <c r="I6077" s="11"/>
    </row>
    <row r="6078" customFormat="false" ht="28" hidden="false" customHeight="true" outlineLevel="0" collapsed="false">
      <c r="A6078" s="11" t="s">
        <v>1692</v>
      </c>
      <c r="B6078" s="11" t="s">
        <v>1692</v>
      </c>
      <c r="C6078" s="11" t="s">
        <v>1692</v>
      </c>
      <c r="D6078" s="11" t="s">
        <v>1692</v>
      </c>
      <c r="E6078" s="11" t="s">
        <v>1693</v>
      </c>
      <c r="F6078" s="11" t="s">
        <v>1693</v>
      </c>
      <c r="G6078" s="11" t="s">
        <v>1693</v>
      </c>
      <c r="H6078" s="11"/>
      <c r="I6078" s="11"/>
    </row>
    <row r="6079" customFormat="false" ht="28" hidden="false" customHeight="true" outlineLevel="0" collapsed="false">
      <c r="A6079" s="11" t="s">
        <v>1599</v>
      </c>
      <c r="B6079" s="11" t="s">
        <v>1599</v>
      </c>
      <c r="C6079" s="11" t="s">
        <v>1599</v>
      </c>
      <c r="D6079" s="11" t="s">
        <v>1599</v>
      </c>
      <c r="E6079" s="11" t="s">
        <v>1600</v>
      </c>
      <c r="F6079" s="11" t="s">
        <v>1600</v>
      </c>
      <c r="G6079" s="11" t="s">
        <v>1600</v>
      </c>
      <c r="H6079" s="11"/>
      <c r="I6079" s="11"/>
    </row>
    <row r="6080" customFormat="false" ht="28" hidden="false" customHeight="true" outlineLevel="0" collapsed="false">
      <c r="A6080" s="11" t="s">
        <v>245</v>
      </c>
      <c r="B6080" s="11" t="s">
        <v>245</v>
      </c>
      <c r="C6080" s="11" t="s">
        <v>245</v>
      </c>
      <c r="D6080" s="11" t="s">
        <v>245</v>
      </c>
      <c r="E6080" s="11" t="s">
        <v>1825</v>
      </c>
      <c r="F6080" s="11" t="s">
        <v>1825</v>
      </c>
      <c r="G6080" s="11" t="s">
        <v>1825</v>
      </c>
      <c r="H6080" s="11"/>
      <c r="I6080" s="11"/>
    </row>
    <row r="6081" customFormat="false" ht="28" hidden="false" customHeight="true" outlineLevel="0" collapsed="false">
      <c r="A6081" s="11" t="s">
        <v>1694</v>
      </c>
      <c r="B6081" s="11" t="s">
        <v>1694</v>
      </c>
      <c r="C6081" s="11" t="s">
        <v>1694</v>
      </c>
      <c r="D6081" s="11" t="s">
        <v>1694</v>
      </c>
      <c r="E6081" s="11" t="n">
        <v>1</v>
      </c>
      <c r="F6081" s="11" t="n">
        <v>1</v>
      </c>
      <c r="G6081" s="11" t="n">
        <v>1</v>
      </c>
      <c r="H6081" s="11"/>
      <c r="I6081" s="11"/>
    </row>
    <row r="6082" customFormat="false" ht="28" hidden="false" customHeight="true" outlineLevel="0" collapsed="false">
      <c r="A6082" s="11" t="s">
        <v>1603</v>
      </c>
      <c r="B6082" s="11" t="s">
        <v>1603</v>
      </c>
      <c r="C6082" s="11" t="s">
        <v>1603</v>
      </c>
      <c r="D6082" s="11" t="s">
        <v>1603</v>
      </c>
      <c r="E6082" s="11" t="n">
        <v>1</v>
      </c>
      <c r="F6082" s="11" t="n">
        <v>1</v>
      </c>
      <c r="G6082" s="11" t="n">
        <v>1</v>
      </c>
      <c r="H6082" s="11"/>
      <c r="I6082" s="11"/>
    </row>
    <row r="6083" customFormat="false" ht="28" hidden="false" customHeight="true" outlineLevel="0" collapsed="false">
      <c r="A6083" s="11" t="s">
        <v>1601</v>
      </c>
      <c r="B6083" s="11" t="s">
        <v>1601</v>
      </c>
      <c r="C6083" s="11" t="s">
        <v>1601</v>
      </c>
      <c r="D6083" s="11" t="s">
        <v>1601</v>
      </c>
      <c r="E6083" s="11" t="s">
        <v>1602</v>
      </c>
      <c r="F6083" s="11" t="s">
        <v>1602</v>
      </c>
      <c r="G6083" s="11" t="s">
        <v>1602</v>
      </c>
      <c r="H6083" s="11"/>
      <c r="I6083" s="11"/>
    </row>
    <row r="6084" customFormat="false" ht="28" hidden="false" customHeight="true" outlineLevel="0" collapsed="false">
      <c r="A6084" s="11" t="s">
        <v>1695</v>
      </c>
      <c r="B6084" s="11" t="s">
        <v>1695</v>
      </c>
      <c r="C6084" s="11" t="s">
        <v>1695</v>
      </c>
      <c r="D6084" s="11" t="s">
        <v>1695</v>
      </c>
      <c r="E6084" s="11" t="s">
        <v>1826</v>
      </c>
      <c r="F6084" s="11" t="s">
        <v>1826</v>
      </c>
      <c r="G6084" s="11" t="s">
        <v>1826</v>
      </c>
      <c r="H6084" s="11"/>
      <c r="I6084" s="11"/>
    </row>
    <row r="6085" customFormat="false" ht="28" hidden="false" customHeight="true" outlineLevel="0" collapsed="false">
      <c r="A6085" s="11" t="s">
        <v>1152</v>
      </c>
      <c r="B6085" s="11" t="s">
        <v>1152</v>
      </c>
      <c r="C6085" s="11" t="s">
        <v>1152</v>
      </c>
      <c r="D6085" s="11" t="s">
        <v>1152</v>
      </c>
      <c r="E6085" s="11" t="s">
        <v>1827</v>
      </c>
      <c r="F6085" s="11" t="s">
        <v>1827</v>
      </c>
      <c r="G6085" s="11" t="s">
        <v>1827</v>
      </c>
      <c r="H6085" s="11"/>
      <c r="I6085" s="11"/>
    </row>
    <row r="6086" customFormat="false" ht="28" hidden="false" customHeight="true" outlineLevel="0" collapsed="false">
      <c r="A6086" s="11" t="s">
        <v>249</v>
      </c>
      <c r="B6086" s="11" t="s">
        <v>249</v>
      </c>
      <c r="C6086" s="11" t="s">
        <v>249</v>
      </c>
      <c r="D6086" s="11" t="s">
        <v>249</v>
      </c>
      <c r="E6086" s="11" t="n">
        <v>65</v>
      </c>
      <c r="F6086" s="11" t="n">
        <v>65</v>
      </c>
      <c r="G6086" s="11" t="n">
        <v>65</v>
      </c>
      <c r="H6086" s="11"/>
      <c r="I6086" s="11"/>
    </row>
    <row r="6087" customFormat="false" ht="27" hidden="false" customHeight="true" outlineLevel="0" collapsed="false">
      <c r="A6087" s="1"/>
      <c r="B6087" s="1"/>
      <c r="C6087" s="1"/>
      <c r="D6087" s="1"/>
      <c r="E6087" s="1"/>
      <c r="F6087" s="1"/>
      <c r="G6087" s="1"/>
      <c r="H6087" s="1"/>
      <c r="I6087" s="1"/>
    </row>
    <row r="6088" customFormat="false" ht="31" hidden="false" customHeight="true" outlineLevel="0" collapsed="false">
      <c r="A6088" s="10" t="s">
        <v>250</v>
      </c>
      <c r="B6088" s="10" t="s">
        <v>250</v>
      </c>
      <c r="C6088" s="10" t="s">
        <v>250</v>
      </c>
      <c r="D6088" s="10" t="s">
        <v>250</v>
      </c>
      <c r="E6088" s="10" t="s">
        <v>250</v>
      </c>
      <c r="F6088" s="10" t="s">
        <v>250</v>
      </c>
      <c r="G6088" s="10" t="s">
        <v>250</v>
      </c>
      <c r="H6088" s="10" t="s">
        <v>250</v>
      </c>
      <c r="I6088" s="3" t="str">
        <f aca="false">HYPERLINK("#'Главная'!A111","На главную")</f>
        <v>На главную</v>
      </c>
    </row>
    <row r="6089" customFormat="false" ht="34" hidden="false" customHeight="true" outlineLevel="0" collapsed="false">
      <c r="A6089" s="12" t="s">
        <v>251</v>
      </c>
      <c r="B6089" s="12" t="s">
        <v>251</v>
      </c>
      <c r="C6089" s="12" t="s">
        <v>251</v>
      </c>
      <c r="D6089" s="12" t="s">
        <v>252</v>
      </c>
      <c r="E6089" s="12" t="s">
        <v>252</v>
      </c>
      <c r="F6089" s="12" t="s">
        <v>252</v>
      </c>
      <c r="G6089" s="12" t="s">
        <v>253</v>
      </c>
      <c r="H6089" s="12" t="s">
        <v>254</v>
      </c>
      <c r="I6089" s="12" t="s">
        <v>254</v>
      </c>
    </row>
    <row r="6090" customFormat="false" ht="53" hidden="false" customHeight="true" outlineLevel="0" collapsed="false">
      <c r="A6090" s="1" t="s">
        <v>1698</v>
      </c>
      <c r="B6090" s="1" t="s">
        <v>1698</v>
      </c>
      <c r="C6090" s="1" t="s">
        <v>1698</v>
      </c>
      <c r="D6090" s="1" t="s">
        <v>258</v>
      </c>
      <c r="E6090" s="1" t="s">
        <v>258</v>
      </c>
      <c r="F6090" s="1" t="s">
        <v>258</v>
      </c>
      <c r="G6090" s="1" t="s">
        <v>1828</v>
      </c>
      <c r="H6090" s="1" t="s">
        <v>1689</v>
      </c>
      <c r="I6090" s="1" t="s">
        <v>1689</v>
      </c>
    </row>
    <row r="6091" customFormat="false" ht="53" hidden="false" customHeight="true" outlineLevel="0" collapsed="false">
      <c r="A6091" s="1" t="s">
        <v>1698</v>
      </c>
      <c r="B6091" s="1" t="s">
        <v>1698</v>
      </c>
      <c r="C6091" s="1" t="s">
        <v>1698</v>
      </c>
      <c r="D6091" s="1" t="s">
        <v>256</v>
      </c>
      <c r="E6091" s="1" t="s">
        <v>256</v>
      </c>
      <c r="F6091" s="1" t="s">
        <v>256</v>
      </c>
      <c r="G6091" s="1" t="s">
        <v>1829</v>
      </c>
      <c r="H6091" s="1" t="s">
        <v>1689</v>
      </c>
      <c r="I6091" s="1" t="s">
        <v>1689</v>
      </c>
    </row>
    <row r="6092" customFormat="false" ht="53" hidden="false" customHeight="true" outlineLevel="0" collapsed="false">
      <c r="A6092" s="1" t="s">
        <v>1698</v>
      </c>
      <c r="B6092" s="1" t="s">
        <v>1698</v>
      </c>
      <c r="C6092" s="1" t="s">
        <v>1698</v>
      </c>
      <c r="D6092" s="1" t="s">
        <v>260</v>
      </c>
      <c r="E6092" s="1" t="s">
        <v>260</v>
      </c>
      <c r="F6092" s="1" t="s">
        <v>260</v>
      </c>
      <c r="G6092" s="1" t="s">
        <v>1830</v>
      </c>
      <c r="H6092" s="1" t="s">
        <v>1689</v>
      </c>
      <c r="I6092" s="1" t="s">
        <v>1689</v>
      </c>
    </row>
    <row r="6093" customFormat="false" ht="53" hidden="false" customHeight="true" outlineLevel="0" collapsed="false">
      <c r="A6093" s="1" t="s">
        <v>1702</v>
      </c>
      <c r="B6093" s="1" t="s">
        <v>1702</v>
      </c>
      <c r="C6093" s="1" t="s">
        <v>1702</v>
      </c>
      <c r="D6093" s="1" t="s">
        <v>258</v>
      </c>
      <c r="E6093" s="1" t="s">
        <v>258</v>
      </c>
      <c r="F6093" s="1" t="s">
        <v>258</v>
      </c>
      <c r="G6093" s="1" t="s">
        <v>1831</v>
      </c>
      <c r="H6093" s="1" t="s">
        <v>1689</v>
      </c>
      <c r="I6093" s="1" t="s">
        <v>1689</v>
      </c>
    </row>
    <row r="6094" customFormat="false" ht="53" hidden="false" customHeight="true" outlineLevel="0" collapsed="false">
      <c r="A6094" s="1" t="s">
        <v>1702</v>
      </c>
      <c r="B6094" s="1" t="s">
        <v>1702</v>
      </c>
      <c r="C6094" s="1" t="s">
        <v>1702</v>
      </c>
      <c r="D6094" s="1" t="s">
        <v>256</v>
      </c>
      <c r="E6094" s="1" t="s">
        <v>256</v>
      </c>
      <c r="F6094" s="1" t="s">
        <v>256</v>
      </c>
      <c r="G6094" s="1" t="s">
        <v>1832</v>
      </c>
      <c r="H6094" s="1" t="s">
        <v>1689</v>
      </c>
      <c r="I6094" s="1" t="s">
        <v>1689</v>
      </c>
    </row>
    <row r="6095" customFormat="false" ht="53" hidden="false" customHeight="true" outlineLevel="0" collapsed="false">
      <c r="A6095" s="1" t="s">
        <v>1702</v>
      </c>
      <c r="B6095" s="1" t="s">
        <v>1702</v>
      </c>
      <c r="C6095" s="1" t="s">
        <v>1702</v>
      </c>
      <c r="D6095" s="1" t="s">
        <v>260</v>
      </c>
      <c r="E6095" s="1" t="s">
        <v>260</v>
      </c>
      <c r="F6095" s="1" t="s">
        <v>260</v>
      </c>
      <c r="G6095" s="1" t="s">
        <v>1833</v>
      </c>
      <c r="H6095" s="1" t="s">
        <v>1689</v>
      </c>
      <c r="I6095" s="1" t="s">
        <v>1689</v>
      </c>
    </row>
    <row r="6096" customFormat="false" ht="53" hidden="false" customHeight="true" outlineLevel="0" collapsed="false">
      <c r="A6096" s="1" t="s">
        <v>1706</v>
      </c>
      <c r="B6096" s="1" t="s">
        <v>1706</v>
      </c>
      <c r="C6096" s="1" t="s">
        <v>1706</v>
      </c>
      <c r="D6096" s="1" t="s">
        <v>292</v>
      </c>
      <c r="E6096" s="1" t="s">
        <v>292</v>
      </c>
      <c r="F6096" s="1" t="s">
        <v>292</v>
      </c>
      <c r="G6096" s="1" t="s">
        <v>1834</v>
      </c>
      <c r="H6096" s="1" t="s">
        <v>1689</v>
      </c>
      <c r="I6096" s="1" t="s">
        <v>1689</v>
      </c>
    </row>
    <row r="6097" customFormat="false" ht="53" hidden="false" customHeight="true" outlineLevel="0" collapsed="false">
      <c r="A6097" s="1" t="s">
        <v>1706</v>
      </c>
      <c r="B6097" s="1" t="s">
        <v>1706</v>
      </c>
      <c r="C6097" s="1" t="s">
        <v>1706</v>
      </c>
      <c r="D6097" s="1" t="s">
        <v>256</v>
      </c>
      <c r="E6097" s="1" t="s">
        <v>256</v>
      </c>
      <c r="F6097" s="1" t="s">
        <v>256</v>
      </c>
      <c r="G6097" s="1" t="s">
        <v>1835</v>
      </c>
      <c r="H6097" s="1" t="s">
        <v>1689</v>
      </c>
      <c r="I6097" s="1" t="s">
        <v>1689</v>
      </c>
    </row>
    <row r="6098" customFormat="false" ht="53" hidden="false" customHeight="true" outlineLevel="0" collapsed="false">
      <c r="A6098" s="1" t="s">
        <v>1706</v>
      </c>
      <c r="B6098" s="1" t="s">
        <v>1706</v>
      </c>
      <c r="C6098" s="1" t="s">
        <v>1706</v>
      </c>
      <c r="D6098" s="1" t="s">
        <v>294</v>
      </c>
      <c r="E6098" s="1" t="s">
        <v>294</v>
      </c>
      <c r="F6098" s="1" t="s">
        <v>294</v>
      </c>
      <c r="G6098" s="1" t="s">
        <v>1836</v>
      </c>
      <c r="H6098" s="1" t="s">
        <v>1689</v>
      </c>
      <c r="I6098" s="1" t="s">
        <v>1689</v>
      </c>
    </row>
    <row r="6099" customFormat="false" ht="27" hidden="false" customHeight="true" outlineLevel="0" collapsed="false">
      <c r="A6099" s="1"/>
      <c r="B6099" s="1"/>
      <c r="C6099" s="1"/>
      <c r="D6099" s="1"/>
      <c r="E6099" s="1"/>
      <c r="F6099" s="1"/>
      <c r="G6099" s="1"/>
      <c r="H6099" s="1"/>
      <c r="I6099" s="1"/>
    </row>
    <row r="6100" customFormat="false" ht="31" hidden="false" customHeight="true" outlineLevel="0" collapsed="false">
      <c r="A6100" s="10" t="s">
        <v>304</v>
      </c>
      <c r="B6100" s="10" t="s">
        <v>304</v>
      </c>
      <c r="C6100" s="10" t="s">
        <v>304</v>
      </c>
      <c r="D6100" s="10" t="s">
        <v>304</v>
      </c>
      <c r="E6100" s="10" t="s">
        <v>304</v>
      </c>
      <c r="F6100" s="10" t="s">
        <v>304</v>
      </c>
      <c r="G6100" s="10" t="s">
        <v>304</v>
      </c>
      <c r="H6100" s="10" t="s">
        <v>304</v>
      </c>
      <c r="I6100" s="1"/>
    </row>
    <row r="6101" customFormat="false" ht="28" hidden="false" customHeight="true" outlineLevel="0" collapsed="false">
      <c r="A6101" s="4" t="s">
        <v>305</v>
      </c>
      <c r="B6101" s="4" t="s">
        <v>305</v>
      </c>
      <c r="C6101" s="4" t="s">
        <v>305</v>
      </c>
      <c r="D6101" s="4" t="s">
        <v>305</v>
      </c>
      <c r="E6101" s="4" t="s">
        <v>305</v>
      </c>
      <c r="F6101" s="4" t="s">
        <v>305</v>
      </c>
      <c r="G6101" s="4" t="s">
        <v>305</v>
      </c>
      <c r="H6101" s="4" t="s">
        <v>305</v>
      </c>
      <c r="I6101" s="4" t="s">
        <v>305</v>
      </c>
    </row>
    <row r="6102" customFormat="false" ht="27" hidden="false" customHeight="true" outlineLevel="0" collapsed="false">
      <c r="A6102" s="1"/>
      <c r="B6102" s="1"/>
      <c r="C6102" s="1"/>
      <c r="D6102" s="1"/>
      <c r="E6102" s="1"/>
      <c r="F6102" s="1"/>
      <c r="G6102" s="1"/>
      <c r="H6102" s="1"/>
      <c r="I6102" s="1"/>
    </row>
    <row r="6103" customFormat="false" ht="27" hidden="false" customHeight="true" outlineLevel="0" collapsed="false">
      <c r="A6103" s="1"/>
      <c r="B6103" s="1"/>
      <c r="C6103" s="1"/>
      <c r="D6103" s="1"/>
      <c r="E6103" s="1"/>
      <c r="F6103" s="1"/>
      <c r="G6103" s="1"/>
      <c r="H6103" s="1"/>
      <c r="I6103" s="1"/>
    </row>
    <row r="6104" customFormat="false" ht="27" hidden="false" customHeight="true" outlineLevel="0" collapsed="false">
      <c r="A6104" s="1"/>
      <c r="B6104" s="1"/>
      <c r="C6104" s="1"/>
      <c r="D6104" s="1"/>
      <c r="E6104" s="1"/>
      <c r="F6104" s="1"/>
      <c r="G6104" s="1"/>
      <c r="H6104" s="1"/>
      <c r="I6104" s="1"/>
    </row>
    <row r="6105" customFormat="false" ht="35" hidden="false" customHeight="true" outlineLevel="0" collapsed="false">
      <c r="A6105" s="2" t="s">
        <v>1837</v>
      </c>
      <c r="B6105" s="2" t="s">
        <v>1837</v>
      </c>
      <c r="C6105" s="2" t="s">
        <v>1837</v>
      </c>
      <c r="D6105" s="2" t="s">
        <v>1837</v>
      </c>
      <c r="E6105" s="2" t="s">
        <v>1837</v>
      </c>
      <c r="F6105" s="2" t="s">
        <v>1837</v>
      </c>
      <c r="G6105" s="2" t="s">
        <v>1837</v>
      </c>
      <c r="H6105" s="2" t="s">
        <v>1837</v>
      </c>
      <c r="I6105" s="3" t="str">
        <f aca="false">HYPERLINK("#'Главная'!A112","На главную")</f>
        <v>На главную</v>
      </c>
    </row>
    <row r="6106" customFormat="false" ht="42" hidden="false" customHeight="true" outlineLevel="0" collapsed="false">
      <c r="A6106" s="4" t="s">
        <v>1689</v>
      </c>
      <c r="B6106" s="4" t="s">
        <v>1689</v>
      </c>
      <c r="C6106" s="4" t="s">
        <v>1689</v>
      </c>
      <c r="D6106" s="4" t="s">
        <v>1689</v>
      </c>
      <c r="E6106" s="4" t="s">
        <v>1689</v>
      </c>
      <c r="F6106" s="4" t="s">
        <v>1689</v>
      </c>
      <c r="G6106" s="4" t="s">
        <v>1689</v>
      </c>
      <c r="H6106" s="4" t="s">
        <v>1689</v>
      </c>
      <c r="I6106" s="4" t="s">
        <v>1689</v>
      </c>
    </row>
    <row r="6107" customFormat="false" ht="27" hidden="false" customHeight="true" outlineLevel="0" collapsed="false">
      <c r="A6107" s="3" t="str">
        <f aca="false">HYPERLINK("#'Главная'!A112","Список моделей")</f>
        <v>Список моделей</v>
      </c>
      <c r="B6107" s="1"/>
      <c r="C6107" s="3" t="str">
        <f aca="false">HYPERLINK("#'Данные моделей'!A6108","Характеристики")</f>
        <v>Характеристики</v>
      </c>
      <c r="D6107" s="1"/>
      <c r="E6107" s="1"/>
      <c r="F6107" s="3" t="str">
        <f aca="false">HYPERLINK("#'Данные моделей'!A6133","Рабочие точки")</f>
        <v>Рабочие точки</v>
      </c>
      <c r="G6107" s="1"/>
      <c r="H6107" s="3" t="str">
        <f aca="false">HYPERLINK("#'Данные моделей'!A6145","Карты")</f>
        <v>Карты</v>
      </c>
      <c r="I6107" s="1"/>
    </row>
    <row r="6108" customFormat="false" ht="31" hidden="false" customHeight="true" outlineLevel="0" collapsed="false">
      <c r="A6108" s="10" t="s">
        <v>9</v>
      </c>
      <c r="B6108" s="10" t="s">
        <v>9</v>
      </c>
      <c r="C6108" s="10" t="s">
        <v>9</v>
      </c>
      <c r="D6108" s="10" t="s">
        <v>9</v>
      </c>
      <c r="E6108" s="10" t="s">
        <v>9</v>
      </c>
      <c r="F6108" s="10" t="s">
        <v>9</v>
      </c>
      <c r="G6108" s="10" t="s">
        <v>9</v>
      </c>
      <c r="H6108" s="10" t="s">
        <v>9</v>
      </c>
      <c r="I6108" s="1"/>
    </row>
    <row r="6109" customFormat="false" ht="28" hidden="false" customHeight="true" outlineLevel="0" collapsed="false">
      <c r="A6109" s="11" t="s">
        <v>207</v>
      </c>
      <c r="B6109" s="11" t="s">
        <v>207</v>
      </c>
      <c r="C6109" s="11" t="s">
        <v>207</v>
      </c>
      <c r="D6109" s="11" t="s">
        <v>207</v>
      </c>
      <c r="E6109" s="11" t="s">
        <v>1566</v>
      </c>
      <c r="F6109" s="11" t="s">
        <v>1566</v>
      </c>
      <c r="G6109" s="11" t="s">
        <v>1566</v>
      </c>
      <c r="H6109" s="11"/>
      <c r="I6109" s="11"/>
    </row>
    <row r="6110" customFormat="false" ht="28" hidden="false" customHeight="true" outlineLevel="0" collapsed="false">
      <c r="A6110" s="11" t="s">
        <v>8</v>
      </c>
      <c r="B6110" s="11" t="s">
        <v>8</v>
      </c>
      <c r="C6110" s="11" t="s">
        <v>8</v>
      </c>
      <c r="D6110" s="11" t="s">
        <v>8</v>
      </c>
      <c r="E6110" s="11" t="s">
        <v>16</v>
      </c>
      <c r="F6110" s="11" t="s">
        <v>16</v>
      </c>
      <c r="G6110" s="11" t="s">
        <v>16</v>
      </c>
      <c r="H6110" s="11"/>
      <c r="I6110" s="11"/>
    </row>
    <row r="6111" customFormat="false" ht="28" hidden="false" customHeight="true" outlineLevel="0" collapsed="false">
      <c r="A6111" s="11" t="s">
        <v>209</v>
      </c>
      <c r="B6111" s="11" t="s">
        <v>209</v>
      </c>
      <c r="C6111" s="11" t="s">
        <v>209</v>
      </c>
      <c r="D6111" s="11" t="s">
        <v>209</v>
      </c>
      <c r="E6111" s="11" t="s">
        <v>1721</v>
      </c>
      <c r="F6111" s="11" t="s">
        <v>1721</v>
      </c>
      <c r="G6111" s="11" t="s">
        <v>1721</v>
      </c>
      <c r="H6111" s="11"/>
      <c r="I6111" s="11"/>
    </row>
    <row r="6112" customFormat="false" ht="28" hidden="false" customHeight="true" outlineLevel="0" collapsed="false">
      <c r="A6112" s="11" t="s">
        <v>211</v>
      </c>
      <c r="B6112" s="11" t="s">
        <v>211</v>
      </c>
      <c r="C6112" s="11" t="s">
        <v>211</v>
      </c>
      <c r="D6112" s="11" t="s">
        <v>211</v>
      </c>
      <c r="E6112" s="11" t="n">
        <v>65</v>
      </c>
      <c r="F6112" s="11" t="n">
        <v>65</v>
      </c>
      <c r="G6112" s="11" t="n">
        <v>65</v>
      </c>
      <c r="H6112" s="11"/>
      <c r="I6112" s="11"/>
    </row>
    <row r="6113" customFormat="false" ht="28" hidden="false" customHeight="true" outlineLevel="0" collapsed="false">
      <c r="A6113" s="11" t="s">
        <v>8</v>
      </c>
      <c r="B6113" s="11" t="s">
        <v>8</v>
      </c>
      <c r="C6113" s="11" t="s">
        <v>8</v>
      </c>
      <c r="D6113" s="11" t="s">
        <v>8</v>
      </c>
      <c r="E6113" s="11" t="s">
        <v>16</v>
      </c>
      <c r="F6113" s="11" t="s">
        <v>16</v>
      </c>
      <c r="G6113" s="11" t="s">
        <v>16</v>
      </c>
      <c r="H6113" s="11"/>
      <c r="I6113" s="11"/>
    </row>
    <row r="6114" customFormat="false" ht="28" hidden="false" customHeight="true" outlineLevel="0" collapsed="false">
      <c r="A6114" s="11" t="s">
        <v>214</v>
      </c>
      <c r="B6114" s="11" t="s">
        <v>214</v>
      </c>
      <c r="C6114" s="11" t="s">
        <v>214</v>
      </c>
      <c r="D6114" s="11" t="s">
        <v>214</v>
      </c>
      <c r="E6114" s="11" t="s">
        <v>215</v>
      </c>
      <c r="F6114" s="11" t="s">
        <v>215</v>
      </c>
      <c r="G6114" s="11" t="s">
        <v>215</v>
      </c>
      <c r="H6114" s="11"/>
      <c r="I6114" s="11"/>
    </row>
    <row r="6115" customFormat="false" ht="28" hidden="false" customHeight="true" outlineLevel="0" collapsed="false">
      <c r="A6115" s="11" t="s">
        <v>216</v>
      </c>
      <c r="B6115" s="11" t="s">
        <v>216</v>
      </c>
      <c r="C6115" s="11" t="s">
        <v>216</v>
      </c>
      <c r="D6115" s="11" t="s">
        <v>216</v>
      </c>
      <c r="E6115" s="11" t="n">
        <v>5.6</v>
      </c>
      <c r="F6115" s="11" t="n">
        <v>5.6</v>
      </c>
      <c r="G6115" s="11" t="n">
        <v>5.6</v>
      </c>
      <c r="H6115" s="11"/>
      <c r="I6115" s="11"/>
    </row>
    <row r="6116" customFormat="false" ht="28" hidden="false" customHeight="true" outlineLevel="0" collapsed="false">
      <c r="A6116" s="11" t="s">
        <v>217</v>
      </c>
      <c r="B6116" s="11" t="s">
        <v>217</v>
      </c>
      <c r="C6116" s="11" t="s">
        <v>217</v>
      </c>
      <c r="D6116" s="11" t="s">
        <v>217</v>
      </c>
      <c r="E6116" s="11" t="s">
        <v>1824</v>
      </c>
      <c r="F6116" s="11" t="s">
        <v>1824</v>
      </c>
      <c r="G6116" s="11" t="s">
        <v>1824</v>
      </c>
      <c r="H6116" s="11"/>
      <c r="I6116" s="11"/>
    </row>
    <row r="6117" customFormat="false" ht="28" hidden="false" customHeight="true" outlineLevel="0" collapsed="false">
      <c r="A6117" s="11" t="s">
        <v>219</v>
      </c>
      <c r="B6117" s="11" t="s">
        <v>219</v>
      </c>
      <c r="C6117" s="11" t="s">
        <v>219</v>
      </c>
      <c r="D6117" s="11" t="s">
        <v>219</v>
      </c>
      <c r="E6117" s="11" t="s">
        <v>1691</v>
      </c>
      <c r="F6117" s="11" t="s">
        <v>1691</v>
      </c>
      <c r="G6117" s="11" t="s">
        <v>1691</v>
      </c>
      <c r="H6117" s="11"/>
      <c r="I6117" s="11"/>
    </row>
    <row r="6118" customFormat="false" ht="28" hidden="false" customHeight="true" outlineLevel="0" collapsed="false">
      <c r="A6118" s="11" t="s">
        <v>1530</v>
      </c>
      <c r="B6118" s="11" t="s">
        <v>1530</v>
      </c>
      <c r="C6118" s="11" t="s">
        <v>1530</v>
      </c>
      <c r="D6118" s="11" t="s">
        <v>1530</v>
      </c>
      <c r="E6118" s="11" t="n">
        <v>49</v>
      </c>
      <c r="F6118" s="11" t="n">
        <v>49</v>
      </c>
      <c r="G6118" s="11" t="n">
        <v>49</v>
      </c>
      <c r="H6118" s="11"/>
      <c r="I6118" s="11"/>
    </row>
    <row r="6119" customFormat="false" ht="28" hidden="false" customHeight="true" outlineLevel="0" collapsed="false">
      <c r="A6119" s="11" t="s">
        <v>221</v>
      </c>
      <c r="B6119" s="11" t="s">
        <v>221</v>
      </c>
      <c r="C6119" s="11" t="s">
        <v>221</v>
      </c>
      <c r="D6119" s="11" t="s">
        <v>221</v>
      </c>
      <c r="E6119" s="11" t="s">
        <v>1721</v>
      </c>
      <c r="F6119" s="11" t="s">
        <v>1721</v>
      </c>
      <c r="G6119" s="11" t="s">
        <v>1721</v>
      </c>
      <c r="H6119" s="11"/>
      <c r="I6119" s="11"/>
    </row>
    <row r="6120" customFormat="false" ht="28" hidden="false" customHeight="true" outlineLevel="0" collapsed="false">
      <c r="A6120" s="11" t="s">
        <v>222</v>
      </c>
      <c r="B6120" s="11" t="s">
        <v>222</v>
      </c>
      <c r="C6120" s="11" t="s">
        <v>222</v>
      </c>
      <c r="D6120" s="11" t="s">
        <v>222</v>
      </c>
      <c r="E6120" s="11" t="n">
        <v>65</v>
      </c>
      <c r="F6120" s="11" t="n">
        <v>65</v>
      </c>
      <c r="G6120" s="11" t="n">
        <v>65</v>
      </c>
      <c r="H6120" s="11"/>
      <c r="I6120" s="11"/>
    </row>
    <row r="6121" customFormat="false" ht="28" hidden="false" customHeight="true" outlineLevel="0" collapsed="false">
      <c r="A6121" s="11" t="s">
        <v>1532</v>
      </c>
      <c r="B6121" s="11" t="s">
        <v>1532</v>
      </c>
      <c r="C6121" s="11" t="s">
        <v>1532</v>
      </c>
      <c r="D6121" s="11" t="s">
        <v>1532</v>
      </c>
      <c r="E6121" s="11" t="s">
        <v>1533</v>
      </c>
      <c r="F6121" s="11" t="s">
        <v>1533</v>
      </c>
      <c r="G6121" s="11" t="s">
        <v>1533</v>
      </c>
      <c r="H6121" s="11"/>
      <c r="I6121" s="11"/>
    </row>
    <row r="6122" customFormat="false" ht="28" hidden="false" customHeight="true" outlineLevel="0" collapsed="false">
      <c r="A6122" s="11" t="s">
        <v>1597</v>
      </c>
      <c r="B6122" s="11" t="s">
        <v>1597</v>
      </c>
      <c r="C6122" s="11" t="s">
        <v>1597</v>
      </c>
      <c r="D6122" s="11" t="s">
        <v>1597</v>
      </c>
      <c r="E6122" s="11" t="s">
        <v>1598</v>
      </c>
      <c r="F6122" s="11" t="s">
        <v>1598</v>
      </c>
      <c r="G6122" s="11" t="s">
        <v>1598</v>
      </c>
      <c r="H6122" s="11"/>
      <c r="I6122" s="11"/>
    </row>
    <row r="6123" customFormat="false" ht="28" hidden="false" customHeight="true" outlineLevel="0" collapsed="false">
      <c r="A6123" s="11" t="s">
        <v>1692</v>
      </c>
      <c r="B6123" s="11" t="s">
        <v>1692</v>
      </c>
      <c r="C6123" s="11" t="s">
        <v>1692</v>
      </c>
      <c r="D6123" s="11" t="s">
        <v>1692</v>
      </c>
      <c r="E6123" s="11" t="s">
        <v>1693</v>
      </c>
      <c r="F6123" s="11" t="s">
        <v>1693</v>
      </c>
      <c r="G6123" s="11" t="s">
        <v>1693</v>
      </c>
      <c r="H6123" s="11"/>
      <c r="I6123" s="11"/>
    </row>
    <row r="6124" customFormat="false" ht="28" hidden="false" customHeight="true" outlineLevel="0" collapsed="false">
      <c r="A6124" s="11" t="s">
        <v>1599</v>
      </c>
      <c r="B6124" s="11" t="s">
        <v>1599</v>
      </c>
      <c r="C6124" s="11" t="s">
        <v>1599</v>
      </c>
      <c r="D6124" s="11" t="s">
        <v>1599</v>
      </c>
      <c r="E6124" s="11" t="s">
        <v>1600</v>
      </c>
      <c r="F6124" s="11" t="s">
        <v>1600</v>
      </c>
      <c r="G6124" s="11" t="s">
        <v>1600</v>
      </c>
      <c r="H6124" s="11"/>
      <c r="I6124" s="11"/>
    </row>
    <row r="6125" customFormat="false" ht="28" hidden="false" customHeight="true" outlineLevel="0" collapsed="false">
      <c r="A6125" s="11" t="s">
        <v>245</v>
      </c>
      <c r="B6125" s="11" t="s">
        <v>245</v>
      </c>
      <c r="C6125" s="11" t="s">
        <v>245</v>
      </c>
      <c r="D6125" s="11" t="s">
        <v>245</v>
      </c>
      <c r="E6125" s="11" t="s">
        <v>1825</v>
      </c>
      <c r="F6125" s="11" t="s">
        <v>1825</v>
      </c>
      <c r="G6125" s="11" t="s">
        <v>1825</v>
      </c>
      <c r="H6125" s="11"/>
      <c r="I6125" s="11"/>
    </row>
    <row r="6126" customFormat="false" ht="28" hidden="false" customHeight="true" outlineLevel="0" collapsed="false">
      <c r="A6126" s="11" t="s">
        <v>1694</v>
      </c>
      <c r="B6126" s="11" t="s">
        <v>1694</v>
      </c>
      <c r="C6126" s="11" t="s">
        <v>1694</v>
      </c>
      <c r="D6126" s="11" t="s">
        <v>1694</v>
      </c>
      <c r="E6126" s="11" t="n">
        <v>1</v>
      </c>
      <c r="F6126" s="11" t="n">
        <v>1</v>
      </c>
      <c r="G6126" s="11" t="n">
        <v>1</v>
      </c>
      <c r="H6126" s="11"/>
      <c r="I6126" s="11"/>
    </row>
    <row r="6127" customFormat="false" ht="28" hidden="false" customHeight="true" outlineLevel="0" collapsed="false">
      <c r="A6127" s="11" t="s">
        <v>1603</v>
      </c>
      <c r="B6127" s="11" t="s">
        <v>1603</v>
      </c>
      <c r="C6127" s="11" t="s">
        <v>1603</v>
      </c>
      <c r="D6127" s="11" t="s">
        <v>1603</v>
      </c>
      <c r="E6127" s="11" t="n">
        <v>1</v>
      </c>
      <c r="F6127" s="11" t="n">
        <v>1</v>
      </c>
      <c r="G6127" s="11" t="n">
        <v>1</v>
      </c>
      <c r="H6127" s="11"/>
      <c r="I6127" s="11"/>
    </row>
    <row r="6128" customFormat="false" ht="28" hidden="false" customHeight="true" outlineLevel="0" collapsed="false">
      <c r="A6128" s="11" t="s">
        <v>1601</v>
      </c>
      <c r="B6128" s="11" t="s">
        <v>1601</v>
      </c>
      <c r="C6128" s="11" t="s">
        <v>1601</v>
      </c>
      <c r="D6128" s="11" t="s">
        <v>1601</v>
      </c>
      <c r="E6128" s="11" t="s">
        <v>1602</v>
      </c>
      <c r="F6128" s="11" t="s">
        <v>1602</v>
      </c>
      <c r="G6128" s="11" t="s">
        <v>1602</v>
      </c>
      <c r="H6128" s="11"/>
      <c r="I6128" s="11"/>
    </row>
    <row r="6129" customFormat="false" ht="28" hidden="false" customHeight="true" outlineLevel="0" collapsed="false">
      <c r="A6129" s="11" t="s">
        <v>1695</v>
      </c>
      <c r="B6129" s="11" t="s">
        <v>1695</v>
      </c>
      <c r="C6129" s="11" t="s">
        <v>1695</v>
      </c>
      <c r="D6129" s="11" t="s">
        <v>1695</v>
      </c>
      <c r="E6129" s="11" t="s">
        <v>1826</v>
      </c>
      <c r="F6129" s="11" t="s">
        <v>1826</v>
      </c>
      <c r="G6129" s="11" t="s">
        <v>1826</v>
      </c>
      <c r="H6129" s="11"/>
      <c r="I6129" s="11"/>
    </row>
    <row r="6130" customFormat="false" ht="28" hidden="false" customHeight="true" outlineLevel="0" collapsed="false">
      <c r="A6130" s="11" t="s">
        <v>1152</v>
      </c>
      <c r="B6130" s="11" t="s">
        <v>1152</v>
      </c>
      <c r="C6130" s="11" t="s">
        <v>1152</v>
      </c>
      <c r="D6130" s="11" t="s">
        <v>1152</v>
      </c>
      <c r="E6130" s="11" t="s">
        <v>1827</v>
      </c>
      <c r="F6130" s="11" t="s">
        <v>1827</v>
      </c>
      <c r="G6130" s="11" t="s">
        <v>1827</v>
      </c>
      <c r="H6130" s="11"/>
      <c r="I6130" s="11"/>
    </row>
    <row r="6131" customFormat="false" ht="28" hidden="false" customHeight="true" outlineLevel="0" collapsed="false">
      <c r="A6131" s="11" t="s">
        <v>249</v>
      </c>
      <c r="B6131" s="11" t="s">
        <v>249</v>
      </c>
      <c r="C6131" s="11" t="s">
        <v>249</v>
      </c>
      <c r="D6131" s="11" t="s">
        <v>249</v>
      </c>
      <c r="E6131" s="11" t="n">
        <v>70</v>
      </c>
      <c r="F6131" s="11" t="n">
        <v>70</v>
      </c>
      <c r="G6131" s="11" t="n">
        <v>70</v>
      </c>
      <c r="H6131" s="11"/>
      <c r="I6131" s="11"/>
    </row>
    <row r="6132" customFormat="false" ht="27" hidden="false" customHeight="true" outlineLevel="0" collapsed="false">
      <c r="A6132" s="1"/>
      <c r="B6132" s="1"/>
      <c r="C6132" s="1"/>
      <c r="D6132" s="1"/>
      <c r="E6132" s="1"/>
      <c r="F6132" s="1"/>
      <c r="G6132" s="1"/>
      <c r="H6132" s="1"/>
      <c r="I6132" s="1"/>
    </row>
    <row r="6133" customFormat="false" ht="31" hidden="false" customHeight="true" outlineLevel="0" collapsed="false">
      <c r="A6133" s="10" t="s">
        <v>250</v>
      </c>
      <c r="B6133" s="10" t="s">
        <v>250</v>
      </c>
      <c r="C6133" s="10" t="s">
        <v>250</v>
      </c>
      <c r="D6133" s="10" t="s">
        <v>250</v>
      </c>
      <c r="E6133" s="10" t="s">
        <v>250</v>
      </c>
      <c r="F6133" s="10" t="s">
        <v>250</v>
      </c>
      <c r="G6133" s="10" t="s">
        <v>250</v>
      </c>
      <c r="H6133" s="10" t="s">
        <v>250</v>
      </c>
      <c r="I6133" s="3" t="str">
        <f aca="false">HYPERLINK("#'Главная'!A112","На главную")</f>
        <v>На главную</v>
      </c>
    </row>
    <row r="6134" customFormat="false" ht="34" hidden="false" customHeight="true" outlineLevel="0" collapsed="false">
      <c r="A6134" s="12" t="s">
        <v>251</v>
      </c>
      <c r="B6134" s="12" t="s">
        <v>251</v>
      </c>
      <c r="C6134" s="12" t="s">
        <v>251</v>
      </c>
      <c r="D6134" s="12" t="s">
        <v>252</v>
      </c>
      <c r="E6134" s="12" t="s">
        <v>252</v>
      </c>
      <c r="F6134" s="12" t="s">
        <v>252</v>
      </c>
      <c r="G6134" s="12" t="s">
        <v>253</v>
      </c>
      <c r="H6134" s="12" t="s">
        <v>254</v>
      </c>
      <c r="I6134" s="12" t="s">
        <v>254</v>
      </c>
    </row>
    <row r="6135" customFormat="false" ht="53" hidden="false" customHeight="true" outlineLevel="0" collapsed="false">
      <c r="A6135" s="1" t="s">
        <v>1698</v>
      </c>
      <c r="B6135" s="1" t="s">
        <v>1698</v>
      </c>
      <c r="C6135" s="1" t="s">
        <v>1698</v>
      </c>
      <c r="D6135" s="1" t="s">
        <v>258</v>
      </c>
      <c r="E6135" s="1" t="s">
        <v>258</v>
      </c>
      <c r="F6135" s="1" t="s">
        <v>258</v>
      </c>
      <c r="G6135" s="1" t="s">
        <v>1838</v>
      </c>
      <c r="H6135" s="1" t="s">
        <v>1689</v>
      </c>
      <c r="I6135" s="1" t="s">
        <v>1689</v>
      </c>
    </row>
    <row r="6136" customFormat="false" ht="53" hidden="false" customHeight="true" outlineLevel="0" collapsed="false">
      <c r="A6136" s="1" t="s">
        <v>1698</v>
      </c>
      <c r="B6136" s="1" t="s">
        <v>1698</v>
      </c>
      <c r="C6136" s="1" t="s">
        <v>1698</v>
      </c>
      <c r="D6136" s="1" t="s">
        <v>256</v>
      </c>
      <c r="E6136" s="1" t="s">
        <v>256</v>
      </c>
      <c r="F6136" s="1" t="s">
        <v>256</v>
      </c>
      <c r="G6136" s="1" t="s">
        <v>1839</v>
      </c>
      <c r="H6136" s="1" t="s">
        <v>1689</v>
      </c>
      <c r="I6136" s="1" t="s">
        <v>1689</v>
      </c>
    </row>
    <row r="6137" customFormat="false" ht="53" hidden="false" customHeight="true" outlineLevel="0" collapsed="false">
      <c r="A6137" s="1" t="s">
        <v>1698</v>
      </c>
      <c r="B6137" s="1" t="s">
        <v>1698</v>
      </c>
      <c r="C6137" s="1" t="s">
        <v>1698</v>
      </c>
      <c r="D6137" s="1" t="s">
        <v>260</v>
      </c>
      <c r="E6137" s="1" t="s">
        <v>260</v>
      </c>
      <c r="F6137" s="1" t="s">
        <v>260</v>
      </c>
      <c r="G6137" s="1" t="s">
        <v>1840</v>
      </c>
      <c r="H6137" s="1" t="s">
        <v>1689</v>
      </c>
      <c r="I6137" s="1" t="s">
        <v>1689</v>
      </c>
    </row>
    <row r="6138" customFormat="false" ht="53" hidden="false" customHeight="true" outlineLevel="0" collapsed="false">
      <c r="A6138" s="1" t="s">
        <v>1702</v>
      </c>
      <c r="B6138" s="1" t="s">
        <v>1702</v>
      </c>
      <c r="C6138" s="1" t="s">
        <v>1702</v>
      </c>
      <c r="D6138" s="1" t="s">
        <v>258</v>
      </c>
      <c r="E6138" s="1" t="s">
        <v>258</v>
      </c>
      <c r="F6138" s="1" t="s">
        <v>258</v>
      </c>
      <c r="G6138" s="1" t="s">
        <v>1841</v>
      </c>
      <c r="H6138" s="1" t="s">
        <v>1689</v>
      </c>
      <c r="I6138" s="1" t="s">
        <v>1689</v>
      </c>
    </row>
    <row r="6139" customFormat="false" ht="53" hidden="false" customHeight="true" outlineLevel="0" collapsed="false">
      <c r="A6139" s="1" t="s">
        <v>1702</v>
      </c>
      <c r="B6139" s="1" t="s">
        <v>1702</v>
      </c>
      <c r="C6139" s="1" t="s">
        <v>1702</v>
      </c>
      <c r="D6139" s="1" t="s">
        <v>256</v>
      </c>
      <c r="E6139" s="1" t="s">
        <v>256</v>
      </c>
      <c r="F6139" s="1" t="s">
        <v>256</v>
      </c>
      <c r="G6139" s="1" t="s">
        <v>1842</v>
      </c>
      <c r="H6139" s="1" t="s">
        <v>1689</v>
      </c>
      <c r="I6139" s="1" t="s">
        <v>1689</v>
      </c>
    </row>
    <row r="6140" customFormat="false" ht="53" hidden="false" customHeight="true" outlineLevel="0" collapsed="false">
      <c r="A6140" s="1" t="s">
        <v>1702</v>
      </c>
      <c r="B6140" s="1" t="s">
        <v>1702</v>
      </c>
      <c r="C6140" s="1" t="s">
        <v>1702</v>
      </c>
      <c r="D6140" s="1" t="s">
        <v>260</v>
      </c>
      <c r="E6140" s="1" t="s">
        <v>260</v>
      </c>
      <c r="F6140" s="1" t="s">
        <v>260</v>
      </c>
      <c r="G6140" s="1" t="s">
        <v>1843</v>
      </c>
      <c r="H6140" s="1" t="s">
        <v>1689</v>
      </c>
      <c r="I6140" s="1" t="s">
        <v>1689</v>
      </c>
    </row>
    <row r="6141" customFormat="false" ht="53" hidden="false" customHeight="true" outlineLevel="0" collapsed="false">
      <c r="A6141" s="1" t="s">
        <v>1706</v>
      </c>
      <c r="B6141" s="1" t="s">
        <v>1706</v>
      </c>
      <c r="C6141" s="1" t="s">
        <v>1706</v>
      </c>
      <c r="D6141" s="1" t="s">
        <v>292</v>
      </c>
      <c r="E6141" s="1" t="s">
        <v>292</v>
      </c>
      <c r="F6141" s="1" t="s">
        <v>292</v>
      </c>
      <c r="G6141" s="1" t="s">
        <v>1844</v>
      </c>
      <c r="H6141" s="1" t="s">
        <v>1689</v>
      </c>
      <c r="I6141" s="1" t="s">
        <v>1689</v>
      </c>
    </row>
    <row r="6142" customFormat="false" ht="53" hidden="false" customHeight="true" outlineLevel="0" collapsed="false">
      <c r="A6142" s="1" t="s">
        <v>1706</v>
      </c>
      <c r="B6142" s="1" t="s">
        <v>1706</v>
      </c>
      <c r="C6142" s="1" t="s">
        <v>1706</v>
      </c>
      <c r="D6142" s="1" t="s">
        <v>256</v>
      </c>
      <c r="E6142" s="1" t="s">
        <v>256</v>
      </c>
      <c r="F6142" s="1" t="s">
        <v>256</v>
      </c>
      <c r="G6142" s="1" t="s">
        <v>1845</v>
      </c>
      <c r="H6142" s="1" t="s">
        <v>1689</v>
      </c>
      <c r="I6142" s="1" t="s">
        <v>1689</v>
      </c>
    </row>
    <row r="6143" customFormat="false" ht="53" hidden="false" customHeight="true" outlineLevel="0" collapsed="false">
      <c r="A6143" s="1" t="s">
        <v>1706</v>
      </c>
      <c r="B6143" s="1" t="s">
        <v>1706</v>
      </c>
      <c r="C6143" s="1" t="s">
        <v>1706</v>
      </c>
      <c r="D6143" s="1" t="s">
        <v>294</v>
      </c>
      <c r="E6143" s="1" t="s">
        <v>294</v>
      </c>
      <c r="F6143" s="1" t="s">
        <v>294</v>
      </c>
      <c r="G6143" s="1" t="s">
        <v>1846</v>
      </c>
      <c r="H6143" s="1" t="s">
        <v>1689</v>
      </c>
      <c r="I6143" s="1" t="s">
        <v>1689</v>
      </c>
    </row>
    <row r="6144" customFormat="false" ht="27" hidden="false" customHeight="true" outlineLevel="0" collapsed="false">
      <c r="A6144" s="1"/>
      <c r="B6144" s="1"/>
      <c r="C6144" s="1"/>
      <c r="D6144" s="1"/>
      <c r="E6144" s="1"/>
      <c r="F6144" s="1"/>
      <c r="G6144" s="1"/>
      <c r="H6144" s="1"/>
      <c r="I6144" s="1"/>
    </row>
    <row r="6145" customFormat="false" ht="31" hidden="false" customHeight="true" outlineLevel="0" collapsed="false">
      <c r="A6145" s="10" t="s">
        <v>304</v>
      </c>
      <c r="B6145" s="10" t="s">
        <v>304</v>
      </c>
      <c r="C6145" s="10" t="s">
        <v>304</v>
      </c>
      <c r="D6145" s="10" t="s">
        <v>304</v>
      </c>
      <c r="E6145" s="10" t="s">
        <v>304</v>
      </c>
      <c r="F6145" s="10" t="s">
        <v>304</v>
      </c>
      <c r="G6145" s="10" t="s">
        <v>304</v>
      </c>
      <c r="H6145" s="10" t="s">
        <v>304</v>
      </c>
      <c r="I6145" s="1"/>
    </row>
    <row r="6146" customFormat="false" ht="28" hidden="false" customHeight="true" outlineLevel="0" collapsed="false">
      <c r="A6146" s="4" t="s">
        <v>305</v>
      </c>
      <c r="B6146" s="4" t="s">
        <v>305</v>
      </c>
      <c r="C6146" s="4" t="s">
        <v>305</v>
      </c>
      <c r="D6146" s="4" t="s">
        <v>305</v>
      </c>
      <c r="E6146" s="4" t="s">
        <v>305</v>
      </c>
      <c r="F6146" s="4" t="s">
        <v>305</v>
      </c>
      <c r="G6146" s="4" t="s">
        <v>305</v>
      </c>
      <c r="H6146" s="4" t="s">
        <v>305</v>
      </c>
      <c r="I6146" s="4" t="s">
        <v>305</v>
      </c>
    </row>
    <row r="6147" customFormat="false" ht="27" hidden="false" customHeight="true" outlineLevel="0" collapsed="false">
      <c r="A6147" s="1"/>
      <c r="B6147" s="1"/>
      <c r="C6147" s="1"/>
      <c r="D6147" s="1"/>
      <c r="E6147" s="1"/>
      <c r="F6147" s="1"/>
      <c r="G6147" s="1"/>
      <c r="H6147" s="1"/>
      <c r="I6147" s="1"/>
    </row>
    <row r="6148" customFormat="false" ht="27" hidden="false" customHeight="true" outlineLevel="0" collapsed="false">
      <c r="A6148" s="1"/>
      <c r="B6148" s="1"/>
      <c r="C6148" s="1"/>
      <c r="D6148" s="1"/>
      <c r="E6148" s="1"/>
      <c r="F6148" s="1"/>
      <c r="G6148" s="1"/>
      <c r="H6148" s="1"/>
      <c r="I6148" s="1"/>
    </row>
    <row r="6149" customFormat="false" ht="27" hidden="false" customHeight="true" outlineLevel="0" collapsed="false">
      <c r="A6149" s="1"/>
      <c r="B6149" s="1"/>
      <c r="C6149" s="1"/>
      <c r="D6149" s="1"/>
      <c r="E6149" s="1"/>
      <c r="F6149" s="1"/>
      <c r="G6149" s="1"/>
      <c r="H6149" s="1"/>
      <c r="I6149" s="1"/>
    </row>
    <row r="6150" customFormat="false" ht="35" hidden="false" customHeight="true" outlineLevel="0" collapsed="false">
      <c r="A6150" s="2" t="s">
        <v>1847</v>
      </c>
      <c r="B6150" s="2" t="s">
        <v>1847</v>
      </c>
      <c r="C6150" s="2" t="s">
        <v>1847</v>
      </c>
      <c r="D6150" s="2" t="s">
        <v>1847</v>
      </c>
      <c r="E6150" s="2" t="s">
        <v>1847</v>
      </c>
      <c r="F6150" s="2" t="s">
        <v>1847</v>
      </c>
      <c r="G6150" s="2" t="s">
        <v>1847</v>
      </c>
      <c r="H6150" s="2" t="s">
        <v>1847</v>
      </c>
      <c r="I6150" s="3" t="str">
        <f aca="false">HYPERLINK("#'Главная'!A113","На главную")</f>
        <v>На главную</v>
      </c>
    </row>
    <row r="6151" customFormat="false" ht="42" hidden="false" customHeight="true" outlineLevel="0" collapsed="false">
      <c r="A6151" s="4" t="s">
        <v>1689</v>
      </c>
      <c r="B6151" s="4" t="s">
        <v>1689</v>
      </c>
      <c r="C6151" s="4" t="s">
        <v>1689</v>
      </c>
      <c r="D6151" s="4" t="s">
        <v>1689</v>
      </c>
      <c r="E6151" s="4" t="s">
        <v>1689</v>
      </c>
      <c r="F6151" s="4" t="s">
        <v>1689</v>
      </c>
      <c r="G6151" s="4" t="s">
        <v>1689</v>
      </c>
      <c r="H6151" s="4" t="s">
        <v>1689</v>
      </c>
      <c r="I6151" s="4" t="s">
        <v>1689</v>
      </c>
    </row>
    <row r="6152" customFormat="false" ht="27" hidden="false" customHeight="true" outlineLevel="0" collapsed="false">
      <c r="A6152" s="3" t="str">
        <f aca="false">HYPERLINK("#'Главная'!A113","Список моделей")</f>
        <v>Список моделей</v>
      </c>
      <c r="B6152" s="1"/>
      <c r="C6152" s="3" t="str">
        <f aca="false">HYPERLINK("#'Данные моделей'!A6153","Характеристики")</f>
        <v>Характеристики</v>
      </c>
      <c r="D6152" s="1"/>
      <c r="E6152" s="1"/>
      <c r="F6152" s="3" t="str">
        <f aca="false">HYPERLINK("#'Данные моделей'!A6179","Рабочие точки")</f>
        <v>Рабочие точки</v>
      </c>
      <c r="G6152" s="1"/>
      <c r="H6152" s="3" t="str">
        <f aca="false">HYPERLINK("#'Данные моделей'!A6191","Карты")</f>
        <v>Карты</v>
      </c>
      <c r="I6152" s="1"/>
    </row>
    <row r="6153" customFormat="false" ht="31" hidden="false" customHeight="true" outlineLevel="0" collapsed="false">
      <c r="A6153" s="10" t="s">
        <v>9</v>
      </c>
      <c r="B6153" s="10" t="s">
        <v>9</v>
      </c>
      <c r="C6153" s="10" t="s">
        <v>9</v>
      </c>
      <c r="D6153" s="10" t="s">
        <v>9</v>
      </c>
      <c r="E6153" s="10" t="s">
        <v>9</v>
      </c>
      <c r="F6153" s="10" t="s">
        <v>9</v>
      </c>
      <c r="G6153" s="10" t="s">
        <v>9</v>
      </c>
      <c r="H6153" s="10" t="s">
        <v>9</v>
      </c>
      <c r="I6153" s="1"/>
    </row>
    <row r="6154" customFormat="false" ht="28" hidden="false" customHeight="true" outlineLevel="0" collapsed="false">
      <c r="A6154" s="11" t="s">
        <v>207</v>
      </c>
      <c r="B6154" s="11" t="s">
        <v>207</v>
      </c>
      <c r="C6154" s="11" t="s">
        <v>207</v>
      </c>
      <c r="D6154" s="11" t="s">
        <v>207</v>
      </c>
      <c r="E6154" s="11" t="s">
        <v>1566</v>
      </c>
      <c r="F6154" s="11" t="s">
        <v>1566</v>
      </c>
      <c r="G6154" s="11" t="s">
        <v>1566</v>
      </c>
      <c r="H6154" s="11"/>
      <c r="I6154" s="11"/>
    </row>
    <row r="6155" customFormat="false" ht="28" hidden="false" customHeight="true" outlineLevel="0" collapsed="false">
      <c r="A6155" s="11" t="s">
        <v>8</v>
      </c>
      <c r="B6155" s="11" t="s">
        <v>8</v>
      </c>
      <c r="C6155" s="11" t="s">
        <v>8</v>
      </c>
      <c r="D6155" s="11" t="s">
        <v>8</v>
      </c>
      <c r="E6155" s="11" t="s">
        <v>16</v>
      </c>
      <c r="F6155" s="11" t="s">
        <v>16</v>
      </c>
      <c r="G6155" s="11" t="s">
        <v>16</v>
      </c>
      <c r="H6155" s="11"/>
      <c r="I6155" s="11"/>
    </row>
    <row r="6156" customFormat="false" ht="28" hidden="false" customHeight="true" outlineLevel="0" collapsed="false">
      <c r="A6156" s="11" t="s">
        <v>209</v>
      </c>
      <c r="B6156" s="11" t="s">
        <v>209</v>
      </c>
      <c r="C6156" s="11" t="s">
        <v>209</v>
      </c>
      <c r="D6156" s="11" t="s">
        <v>209</v>
      </c>
      <c r="E6156" s="11" t="s">
        <v>1721</v>
      </c>
      <c r="F6156" s="11" t="s">
        <v>1721</v>
      </c>
      <c r="G6156" s="11" t="s">
        <v>1721</v>
      </c>
      <c r="H6156" s="11"/>
      <c r="I6156" s="11"/>
    </row>
    <row r="6157" customFormat="false" ht="28" hidden="false" customHeight="true" outlineLevel="0" collapsed="false">
      <c r="A6157" s="11" t="s">
        <v>211</v>
      </c>
      <c r="B6157" s="11" t="s">
        <v>211</v>
      </c>
      <c r="C6157" s="11" t="s">
        <v>211</v>
      </c>
      <c r="D6157" s="11" t="s">
        <v>211</v>
      </c>
      <c r="E6157" s="11" t="n">
        <v>78</v>
      </c>
      <c r="F6157" s="11" t="n">
        <v>78</v>
      </c>
      <c r="G6157" s="11" t="n">
        <v>78</v>
      </c>
      <c r="H6157" s="11"/>
      <c r="I6157" s="11"/>
    </row>
    <row r="6158" customFormat="false" ht="28" hidden="false" customHeight="true" outlineLevel="0" collapsed="false">
      <c r="A6158" s="11" t="s">
        <v>8</v>
      </c>
      <c r="B6158" s="11" t="s">
        <v>8</v>
      </c>
      <c r="C6158" s="11" t="s">
        <v>8</v>
      </c>
      <c r="D6158" s="11" t="s">
        <v>8</v>
      </c>
      <c r="E6158" s="11" t="s">
        <v>16</v>
      </c>
      <c r="F6158" s="11" t="s">
        <v>16</v>
      </c>
      <c r="G6158" s="11" t="s">
        <v>16</v>
      </c>
      <c r="H6158" s="11"/>
      <c r="I6158" s="11"/>
    </row>
    <row r="6159" customFormat="false" ht="28" hidden="false" customHeight="true" outlineLevel="0" collapsed="false">
      <c r="A6159" s="11" t="s">
        <v>214</v>
      </c>
      <c r="B6159" s="11" t="s">
        <v>214</v>
      </c>
      <c r="C6159" s="11" t="s">
        <v>214</v>
      </c>
      <c r="D6159" s="11" t="s">
        <v>214</v>
      </c>
      <c r="E6159" s="11" t="s">
        <v>215</v>
      </c>
      <c r="F6159" s="11" t="s">
        <v>215</v>
      </c>
      <c r="G6159" s="11" t="s">
        <v>215</v>
      </c>
      <c r="H6159" s="11"/>
      <c r="I6159" s="11"/>
    </row>
    <row r="6160" customFormat="false" ht="28" hidden="false" customHeight="true" outlineLevel="0" collapsed="false">
      <c r="A6160" s="11" t="s">
        <v>216</v>
      </c>
      <c r="B6160" s="11" t="s">
        <v>216</v>
      </c>
      <c r="C6160" s="11" t="s">
        <v>216</v>
      </c>
      <c r="D6160" s="11" t="s">
        <v>216</v>
      </c>
      <c r="E6160" s="11" t="n">
        <v>7.2</v>
      </c>
      <c r="F6160" s="11" t="n">
        <v>7.2</v>
      </c>
      <c r="G6160" s="11" t="n">
        <v>7.2</v>
      </c>
      <c r="H6160" s="11"/>
      <c r="I6160" s="11"/>
    </row>
    <row r="6161" customFormat="false" ht="28" hidden="false" customHeight="true" outlineLevel="0" collapsed="false">
      <c r="A6161" s="11" t="s">
        <v>217</v>
      </c>
      <c r="B6161" s="11" t="s">
        <v>217</v>
      </c>
      <c r="C6161" s="11" t="s">
        <v>217</v>
      </c>
      <c r="D6161" s="11" t="s">
        <v>217</v>
      </c>
      <c r="E6161" s="11" t="s">
        <v>1824</v>
      </c>
      <c r="F6161" s="11" t="s">
        <v>1824</v>
      </c>
      <c r="G6161" s="11" t="s">
        <v>1824</v>
      </c>
      <c r="H6161" s="11"/>
      <c r="I6161" s="11"/>
    </row>
    <row r="6162" customFormat="false" ht="28" hidden="false" customHeight="true" outlineLevel="0" collapsed="false">
      <c r="A6162" s="11" t="s">
        <v>219</v>
      </c>
      <c r="B6162" s="11" t="s">
        <v>219</v>
      </c>
      <c r="C6162" s="11" t="s">
        <v>219</v>
      </c>
      <c r="D6162" s="11" t="s">
        <v>219</v>
      </c>
      <c r="E6162" s="11" t="s">
        <v>1691</v>
      </c>
      <c r="F6162" s="11" t="s">
        <v>1691</v>
      </c>
      <c r="G6162" s="11" t="s">
        <v>1691</v>
      </c>
      <c r="H6162" s="11"/>
      <c r="I6162" s="11"/>
    </row>
    <row r="6163" customFormat="false" ht="28" hidden="false" customHeight="true" outlineLevel="0" collapsed="false">
      <c r="A6163" s="11" t="s">
        <v>1530</v>
      </c>
      <c r="B6163" s="11" t="s">
        <v>1530</v>
      </c>
      <c r="C6163" s="11" t="s">
        <v>1530</v>
      </c>
      <c r="D6163" s="11" t="s">
        <v>1530</v>
      </c>
      <c r="E6163" s="11" t="n">
        <v>50</v>
      </c>
      <c r="F6163" s="11" t="n">
        <v>50</v>
      </c>
      <c r="G6163" s="11" t="n">
        <v>50</v>
      </c>
      <c r="H6163" s="11"/>
      <c r="I6163" s="11"/>
    </row>
    <row r="6164" customFormat="false" ht="28" hidden="false" customHeight="true" outlineLevel="0" collapsed="false">
      <c r="A6164" s="11" t="s">
        <v>221</v>
      </c>
      <c r="B6164" s="11" t="s">
        <v>221</v>
      </c>
      <c r="C6164" s="11" t="s">
        <v>221</v>
      </c>
      <c r="D6164" s="11" t="s">
        <v>221</v>
      </c>
      <c r="E6164" s="11" t="s">
        <v>1721</v>
      </c>
      <c r="F6164" s="11" t="s">
        <v>1721</v>
      </c>
      <c r="G6164" s="11" t="s">
        <v>1721</v>
      </c>
      <c r="H6164" s="11"/>
      <c r="I6164" s="11"/>
    </row>
    <row r="6165" customFormat="false" ht="28" hidden="false" customHeight="true" outlineLevel="0" collapsed="false">
      <c r="A6165" s="11" t="s">
        <v>222</v>
      </c>
      <c r="B6165" s="11" t="s">
        <v>222</v>
      </c>
      <c r="C6165" s="11" t="s">
        <v>222</v>
      </c>
      <c r="D6165" s="11" t="s">
        <v>222</v>
      </c>
      <c r="E6165" s="11" t="n">
        <v>78</v>
      </c>
      <c r="F6165" s="11" t="n">
        <v>78</v>
      </c>
      <c r="G6165" s="11" t="n">
        <v>78</v>
      </c>
      <c r="H6165" s="11"/>
      <c r="I6165" s="11"/>
    </row>
    <row r="6166" customFormat="false" ht="28" hidden="false" customHeight="true" outlineLevel="0" collapsed="false">
      <c r="A6166" s="11" t="s">
        <v>1532</v>
      </c>
      <c r="B6166" s="11" t="s">
        <v>1532</v>
      </c>
      <c r="C6166" s="11" t="s">
        <v>1532</v>
      </c>
      <c r="D6166" s="11" t="s">
        <v>1532</v>
      </c>
      <c r="E6166" s="11" t="s">
        <v>1533</v>
      </c>
      <c r="F6166" s="11" t="s">
        <v>1533</v>
      </c>
      <c r="G6166" s="11" t="s">
        <v>1533</v>
      </c>
      <c r="H6166" s="11"/>
      <c r="I6166" s="11"/>
    </row>
    <row r="6167" customFormat="false" ht="28" hidden="false" customHeight="true" outlineLevel="0" collapsed="false">
      <c r="A6167" s="11" t="s">
        <v>1597</v>
      </c>
      <c r="B6167" s="11" t="s">
        <v>1597</v>
      </c>
      <c r="C6167" s="11" t="s">
        <v>1597</v>
      </c>
      <c r="D6167" s="11" t="s">
        <v>1597</v>
      </c>
      <c r="E6167" s="11" t="s">
        <v>1598</v>
      </c>
      <c r="F6167" s="11" t="s">
        <v>1598</v>
      </c>
      <c r="G6167" s="11" t="s">
        <v>1598</v>
      </c>
      <c r="H6167" s="11"/>
      <c r="I6167" s="11"/>
    </row>
    <row r="6168" customFormat="false" ht="28" hidden="false" customHeight="true" outlineLevel="0" collapsed="false">
      <c r="A6168" s="11" t="s">
        <v>1692</v>
      </c>
      <c r="B6168" s="11" t="s">
        <v>1692</v>
      </c>
      <c r="C6168" s="11" t="s">
        <v>1692</v>
      </c>
      <c r="D6168" s="11" t="s">
        <v>1692</v>
      </c>
      <c r="E6168" s="11" t="s">
        <v>1693</v>
      </c>
      <c r="F6168" s="11" t="s">
        <v>1693</v>
      </c>
      <c r="G6168" s="11" t="s">
        <v>1693</v>
      </c>
      <c r="H6168" s="11"/>
      <c r="I6168" s="11"/>
    </row>
    <row r="6169" customFormat="false" ht="28" hidden="false" customHeight="true" outlineLevel="0" collapsed="false">
      <c r="A6169" s="11" t="s">
        <v>1599</v>
      </c>
      <c r="B6169" s="11" t="s">
        <v>1599</v>
      </c>
      <c r="C6169" s="11" t="s">
        <v>1599</v>
      </c>
      <c r="D6169" s="11" t="s">
        <v>1599</v>
      </c>
      <c r="E6169" s="11" t="s">
        <v>1600</v>
      </c>
      <c r="F6169" s="11" t="s">
        <v>1600</v>
      </c>
      <c r="G6169" s="11" t="s">
        <v>1600</v>
      </c>
      <c r="H6169" s="11"/>
      <c r="I6169" s="11"/>
    </row>
    <row r="6170" customFormat="false" ht="28" hidden="false" customHeight="true" outlineLevel="0" collapsed="false">
      <c r="A6170" s="11" t="s">
        <v>245</v>
      </c>
      <c r="B6170" s="11" t="s">
        <v>245</v>
      </c>
      <c r="C6170" s="11" t="s">
        <v>245</v>
      </c>
      <c r="D6170" s="11" t="s">
        <v>245</v>
      </c>
      <c r="E6170" s="11" t="s">
        <v>1825</v>
      </c>
      <c r="F6170" s="11" t="s">
        <v>1825</v>
      </c>
      <c r="G6170" s="11" t="s">
        <v>1825</v>
      </c>
      <c r="H6170" s="11"/>
      <c r="I6170" s="11"/>
    </row>
    <row r="6171" customFormat="false" ht="28" hidden="false" customHeight="true" outlineLevel="0" collapsed="false">
      <c r="A6171" s="11" t="s">
        <v>1694</v>
      </c>
      <c r="B6171" s="11" t="s">
        <v>1694</v>
      </c>
      <c r="C6171" s="11" t="s">
        <v>1694</v>
      </c>
      <c r="D6171" s="11" t="s">
        <v>1694</v>
      </c>
      <c r="E6171" s="11" t="n">
        <v>1</v>
      </c>
      <c r="F6171" s="11" t="n">
        <v>1</v>
      </c>
      <c r="G6171" s="11" t="n">
        <v>1</v>
      </c>
      <c r="H6171" s="11"/>
      <c r="I6171" s="11"/>
    </row>
    <row r="6172" customFormat="false" ht="28" hidden="false" customHeight="true" outlineLevel="0" collapsed="false">
      <c r="A6172" s="11" t="s">
        <v>1603</v>
      </c>
      <c r="B6172" s="11" t="s">
        <v>1603</v>
      </c>
      <c r="C6172" s="11" t="s">
        <v>1603</v>
      </c>
      <c r="D6172" s="11" t="s">
        <v>1603</v>
      </c>
      <c r="E6172" s="11" t="n">
        <v>1</v>
      </c>
      <c r="F6172" s="11" t="n">
        <v>1</v>
      </c>
      <c r="G6172" s="11" t="n">
        <v>1</v>
      </c>
      <c r="H6172" s="11"/>
      <c r="I6172" s="11"/>
    </row>
    <row r="6173" customFormat="false" ht="28" hidden="false" customHeight="true" outlineLevel="0" collapsed="false">
      <c r="A6173" s="11" t="s">
        <v>1601</v>
      </c>
      <c r="B6173" s="11" t="s">
        <v>1601</v>
      </c>
      <c r="C6173" s="11" t="s">
        <v>1601</v>
      </c>
      <c r="D6173" s="11" t="s">
        <v>1601</v>
      </c>
      <c r="E6173" s="11" t="s">
        <v>1602</v>
      </c>
      <c r="F6173" s="11" t="s">
        <v>1602</v>
      </c>
      <c r="G6173" s="11" t="s">
        <v>1602</v>
      </c>
      <c r="H6173" s="11"/>
      <c r="I6173" s="11"/>
    </row>
    <row r="6174" customFormat="false" ht="28" hidden="false" customHeight="true" outlineLevel="0" collapsed="false">
      <c r="A6174" s="11" t="s">
        <v>1695</v>
      </c>
      <c r="B6174" s="11" t="s">
        <v>1695</v>
      </c>
      <c r="C6174" s="11" t="s">
        <v>1695</v>
      </c>
      <c r="D6174" s="11" t="s">
        <v>1695</v>
      </c>
      <c r="E6174" s="11" t="s">
        <v>1826</v>
      </c>
      <c r="F6174" s="11" t="s">
        <v>1826</v>
      </c>
      <c r="G6174" s="11" t="s">
        <v>1826</v>
      </c>
      <c r="H6174" s="11"/>
      <c r="I6174" s="11"/>
    </row>
    <row r="6175" customFormat="false" ht="28" hidden="false" customHeight="true" outlineLevel="0" collapsed="false">
      <c r="A6175" s="11" t="s">
        <v>1152</v>
      </c>
      <c r="B6175" s="11" t="s">
        <v>1152</v>
      </c>
      <c r="C6175" s="11" t="s">
        <v>1152</v>
      </c>
      <c r="D6175" s="11" t="s">
        <v>1152</v>
      </c>
      <c r="E6175" s="11" t="s">
        <v>1827</v>
      </c>
      <c r="F6175" s="11" t="s">
        <v>1827</v>
      </c>
      <c r="G6175" s="11" t="s">
        <v>1827</v>
      </c>
      <c r="H6175" s="11"/>
      <c r="I6175" s="11"/>
    </row>
    <row r="6176" customFormat="false" ht="28" hidden="false" customHeight="true" outlineLevel="0" collapsed="false">
      <c r="A6176" s="11" t="s">
        <v>249</v>
      </c>
      <c r="B6176" s="11" t="s">
        <v>249</v>
      </c>
      <c r="C6176" s="11" t="s">
        <v>249</v>
      </c>
      <c r="D6176" s="11" t="s">
        <v>249</v>
      </c>
      <c r="E6176" s="11" t="n">
        <v>86</v>
      </c>
      <c r="F6176" s="11" t="n">
        <v>86</v>
      </c>
      <c r="G6176" s="11" t="n">
        <v>86</v>
      </c>
      <c r="H6176" s="11"/>
      <c r="I6176" s="11"/>
    </row>
    <row r="6177" customFormat="false" ht="42" hidden="false" customHeight="true" outlineLevel="0" collapsed="false">
      <c r="A6177" s="4" t="s">
        <v>1848</v>
      </c>
      <c r="B6177" s="4" t="s">
        <v>1848</v>
      </c>
      <c r="C6177" s="4" t="s">
        <v>1848</v>
      </c>
      <c r="D6177" s="4" t="s">
        <v>1848</v>
      </c>
      <c r="E6177" s="4" t="s">
        <v>1848</v>
      </c>
      <c r="F6177" s="4" t="s">
        <v>1848</v>
      </c>
      <c r="G6177" s="4" t="s">
        <v>1848</v>
      </c>
      <c r="H6177" s="4" t="s">
        <v>1848</v>
      </c>
      <c r="I6177" s="4" t="s">
        <v>1848</v>
      </c>
    </row>
    <row r="6178" customFormat="false" ht="27" hidden="false" customHeight="true" outlineLevel="0" collapsed="false">
      <c r="A6178" s="1"/>
      <c r="B6178" s="1"/>
      <c r="C6178" s="1"/>
      <c r="D6178" s="1"/>
      <c r="E6178" s="1"/>
      <c r="F6178" s="1"/>
      <c r="G6178" s="1"/>
      <c r="H6178" s="1"/>
      <c r="I6178" s="1"/>
    </row>
    <row r="6179" customFormat="false" ht="31" hidden="false" customHeight="true" outlineLevel="0" collapsed="false">
      <c r="A6179" s="10" t="s">
        <v>250</v>
      </c>
      <c r="B6179" s="10" t="s">
        <v>250</v>
      </c>
      <c r="C6179" s="10" t="s">
        <v>250</v>
      </c>
      <c r="D6179" s="10" t="s">
        <v>250</v>
      </c>
      <c r="E6179" s="10" t="s">
        <v>250</v>
      </c>
      <c r="F6179" s="10" t="s">
        <v>250</v>
      </c>
      <c r="G6179" s="10" t="s">
        <v>250</v>
      </c>
      <c r="H6179" s="10" t="s">
        <v>250</v>
      </c>
      <c r="I6179" s="3" t="str">
        <f aca="false">HYPERLINK("#'Главная'!A113","На главную")</f>
        <v>На главную</v>
      </c>
    </row>
    <row r="6180" customFormat="false" ht="34" hidden="false" customHeight="true" outlineLevel="0" collapsed="false">
      <c r="A6180" s="12" t="s">
        <v>251</v>
      </c>
      <c r="B6180" s="12" t="s">
        <v>251</v>
      </c>
      <c r="C6180" s="12" t="s">
        <v>251</v>
      </c>
      <c r="D6180" s="12" t="s">
        <v>252</v>
      </c>
      <c r="E6180" s="12" t="s">
        <v>252</v>
      </c>
      <c r="F6180" s="12" t="s">
        <v>252</v>
      </c>
      <c r="G6180" s="12" t="s">
        <v>253</v>
      </c>
      <c r="H6180" s="12" t="s">
        <v>254</v>
      </c>
      <c r="I6180" s="12" t="s">
        <v>254</v>
      </c>
    </row>
    <row r="6181" customFormat="false" ht="53" hidden="false" customHeight="true" outlineLevel="0" collapsed="false">
      <c r="A6181" s="1" t="s">
        <v>1698</v>
      </c>
      <c r="B6181" s="1" t="s">
        <v>1698</v>
      </c>
      <c r="C6181" s="1" t="s">
        <v>1698</v>
      </c>
      <c r="D6181" s="1" t="s">
        <v>258</v>
      </c>
      <c r="E6181" s="1" t="s">
        <v>258</v>
      </c>
      <c r="F6181" s="1" t="s">
        <v>258</v>
      </c>
      <c r="G6181" s="1" t="s">
        <v>1849</v>
      </c>
      <c r="H6181" s="1" t="s">
        <v>1689</v>
      </c>
      <c r="I6181" s="1" t="s">
        <v>1689</v>
      </c>
    </row>
    <row r="6182" customFormat="false" ht="53" hidden="false" customHeight="true" outlineLevel="0" collapsed="false">
      <c r="A6182" s="1" t="s">
        <v>1698</v>
      </c>
      <c r="B6182" s="1" t="s">
        <v>1698</v>
      </c>
      <c r="C6182" s="1" t="s">
        <v>1698</v>
      </c>
      <c r="D6182" s="1" t="s">
        <v>256</v>
      </c>
      <c r="E6182" s="1" t="s">
        <v>256</v>
      </c>
      <c r="F6182" s="1" t="s">
        <v>256</v>
      </c>
      <c r="G6182" s="1" t="s">
        <v>1850</v>
      </c>
      <c r="H6182" s="1" t="s">
        <v>1689</v>
      </c>
      <c r="I6182" s="1" t="s">
        <v>1689</v>
      </c>
    </row>
    <row r="6183" customFormat="false" ht="53" hidden="false" customHeight="true" outlineLevel="0" collapsed="false">
      <c r="A6183" s="1" t="s">
        <v>1698</v>
      </c>
      <c r="B6183" s="1" t="s">
        <v>1698</v>
      </c>
      <c r="C6183" s="1" t="s">
        <v>1698</v>
      </c>
      <c r="D6183" s="1" t="s">
        <v>260</v>
      </c>
      <c r="E6183" s="1" t="s">
        <v>260</v>
      </c>
      <c r="F6183" s="1" t="s">
        <v>260</v>
      </c>
      <c r="G6183" s="1" t="s">
        <v>1851</v>
      </c>
      <c r="H6183" s="1" t="s">
        <v>1689</v>
      </c>
      <c r="I6183" s="1" t="s">
        <v>1689</v>
      </c>
    </row>
    <row r="6184" customFormat="false" ht="53" hidden="false" customHeight="true" outlineLevel="0" collapsed="false">
      <c r="A6184" s="1" t="s">
        <v>1702</v>
      </c>
      <c r="B6184" s="1" t="s">
        <v>1702</v>
      </c>
      <c r="C6184" s="1" t="s">
        <v>1702</v>
      </c>
      <c r="D6184" s="1" t="s">
        <v>258</v>
      </c>
      <c r="E6184" s="1" t="s">
        <v>258</v>
      </c>
      <c r="F6184" s="1" t="s">
        <v>258</v>
      </c>
      <c r="G6184" s="1" t="s">
        <v>1852</v>
      </c>
      <c r="H6184" s="1" t="s">
        <v>1689</v>
      </c>
      <c r="I6184" s="1" t="s">
        <v>1689</v>
      </c>
    </row>
    <row r="6185" customFormat="false" ht="53" hidden="false" customHeight="true" outlineLevel="0" collapsed="false">
      <c r="A6185" s="1" t="s">
        <v>1702</v>
      </c>
      <c r="B6185" s="1" t="s">
        <v>1702</v>
      </c>
      <c r="C6185" s="1" t="s">
        <v>1702</v>
      </c>
      <c r="D6185" s="1" t="s">
        <v>256</v>
      </c>
      <c r="E6185" s="1" t="s">
        <v>256</v>
      </c>
      <c r="F6185" s="1" t="s">
        <v>256</v>
      </c>
      <c r="G6185" s="1" t="s">
        <v>1853</v>
      </c>
      <c r="H6185" s="1" t="s">
        <v>1689</v>
      </c>
      <c r="I6185" s="1" t="s">
        <v>1689</v>
      </c>
    </row>
    <row r="6186" customFormat="false" ht="53" hidden="false" customHeight="true" outlineLevel="0" collapsed="false">
      <c r="A6186" s="1" t="s">
        <v>1702</v>
      </c>
      <c r="B6186" s="1" t="s">
        <v>1702</v>
      </c>
      <c r="C6186" s="1" t="s">
        <v>1702</v>
      </c>
      <c r="D6186" s="1" t="s">
        <v>260</v>
      </c>
      <c r="E6186" s="1" t="s">
        <v>260</v>
      </c>
      <c r="F6186" s="1" t="s">
        <v>260</v>
      </c>
      <c r="G6186" s="1" t="s">
        <v>1854</v>
      </c>
      <c r="H6186" s="1" t="s">
        <v>1689</v>
      </c>
      <c r="I6186" s="1" t="s">
        <v>1689</v>
      </c>
    </row>
    <row r="6187" customFormat="false" ht="53" hidden="false" customHeight="true" outlineLevel="0" collapsed="false">
      <c r="A6187" s="1" t="s">
        <v>1706</v>
      </c>
      <c r="B6187" s="1" t="s">
        <v>1706</v>
      </c>
      <c r="C6187" s="1" t="s">
        <v>1706</v>
      </c>
      <c r="D6187" s="1" t="s">
        <v>292</v>
      </c>
      <c r="E6187" s="1" t="s">
        <v>292</v>
      </c>
      <c r="F6187" s="1" t="s">
        <v>292</v>
      </c>
      <c r="G6187" s="1" t="s">
        <v>1855</v>
      </c>
      <c r="H6187" s="1" t="s">
        <v>1689</v>
      </c>
      <c r="I6187" s="1" t="s">
        <v>1689</v>
      </c>
    </row>
    <row r="6188" customFormat="false" ht="53" hidden="false" customHeight="true" outlineLevel="0" collapsed="false">
      <c r="A6188" s="1" t="s">
        <v>1706</v>
      </c>
      <c r="B6188" s="1" t="s">
        <v>1706</v>
      </c>
      <c r="C6188" s="1" t="s">
        <v>1706</v>
      </c>
      <c r="D6188" s="1" t="s">
        <v>256</v>
      </c>
      <c r="E6188" s="1" t="s">
        <v>256</v>
      </c>
      <c r="F6188" s="1" t="s">
        <v>256</v>
      </c>
      <c r="G6188" s="1" t="s">
        <v>1856</v>
      </c>
      <c r="H6188" s="1" t="s">
        <v>1689</v>
      </c>
      <c r="I6188" s="1" t="s">
        <v>1689</v>
      </c>
    </row>
    <row r="6189" customFormat="false" ht="53" hidden="false" customHeight="true" outlineLevel="0" collapsed="false">
      <c r="A6189" s="1" t="s">
        <v>1706</v>
      </c>
      <c r="B6189" s="1" t="s">
        <v>1706</v>
      </c>
      <c r="C6189" s="1" t="s">
        <v>1706</v>
      </c>
      <c r="D6189" s="1" t="s">
        <v>294</v>
      </c>
      <c r="E6189" s="1" t="s">
        <v>294</v>
      </c>
      <c r="F6189" s="1" t="s">
        <v>294</v>
      </c>
      <c r="G6189" s="1" t="s">
        <v>1857</v>
      </c>
      <c r="H6189" s="1" t="s">
        <v>1689</v>
      </c>
      <c r="I6189" s="1" t="s">
        <v>1689</v>
      </c>
    </row>
    <row r="6190" customFormat="false" ht="27" hidden="false" customHeight="true" outlineLevel="0" collapsed="false">
      <c r="A6190" s="1"/>
      <c r="B6190" s="1"/>
      <c r="C6190" s="1"/>
      <c r="D6190" s="1"/>
      <c r="E6190" s="1"/>
      <c r="F6190" s="1"/>
      <c r="G6190" s="1"/>
      <c r="H6190" s="1"/>
      <c r="I6190" s="1"/>
    </row>
    <row r="6191" customFormat="false" ht="31" hidden="false" customHeight="true" outlineLevel="0" collapsed="false">
      <c r="A6191" s="10" t="s">
        <v>304</v>
      </c>
      <c r="B6191" s="10" t="s">
        <v>304</v>
      </c>
      <c r="C6191" s="10" t="s">
        <v>304</v>
      </c>
      <c r="D6191" s="10" t="s">
        <v>304</v>
      </c>
      <c r="E6191" s="10" t="s">
        <v>304</v>
      </c>
      <c r="F6191" s="10" t="s">
        <v>304</v>
      </c>
      <c r="G6191" s="10" t="s">
        <v>304</v>
      </c>
      <c r="H6191" s="10" t="s">
        <v>304</v>
      </c>
      <c r="I6191" s="1"/>
    </row>
    <row r="6192" customFormat="false" ht="28" hidden="false" customHeight="true" outlineLevel="0" collapsed="false">
      <c r="A6192" s="4" t="s">
        <v>305</v>
      </c>
      <c r="B6192" s="4" t="s">
        <v>305</v>
      </c>
      <c r="C6192" s="4" t="s">
        <v>305</v>
      </c>
      <c r="D6192" s="4" t="s">
        <v>305</v>
      </c>
      <c r="E6192" s="4" t="s">
        <v>305</v>
      </c>
      <c r="F6192" s="4" t="s">
        <v>305</v>
      </c>
      <c r="G6192" s="4" t="s">
        <v>305</v>
      </c>
      <c r="H6192" s="4" t="s">
        <v>305</v>
      </c>
      <c r="I6192" s="4" t="s">
        <v>305</v>
      </c>
    </row>
    <row r="6193" customFormat="false" ht="27" hidden="false" customHeight="true" outlineLevel="0" collapsed="false">
      <c r="A6193" s="1"/>
      <c r="B6193" s="1"/>
      <c r="C6193" s="1"/>
      <c r="D6193" s="1"/>
      <c r="E6193" s="1"/>
      <c r="F6193" s="1"/>
      <c r="G6193" s="1"/>
      <c r="H6193" s="1"/>
      <c r="I6193" s="1"/>
    </row>
    <row r="6194" customFormat="false" ht="27" hidden="false" customHeight="true" outlineLevel="0" collapsed="false">
      <c r="A6194" s="1"/>
      <c r="B6194" s="1"/>
      <c r="C6194" s="1"/>
      <c r="D6194" s="1"/>
      <c r="E6194" s="1"/>
      <c r="F6194" s="1"/>
      <c r="G6194" s="1"/>
      <c r="H6194" s="1"/>
      <c r="I6194" s="1"/>
    </row>
    <row r="6195" customFormat="false" ht="27" hidden="false" customHeight="true" outlineLevel="0" collapsed="false">
      <c r="A6195" s="1"/>
      <c r="B6195" s="1"/>
      <c r="C6195" s="1"/>
      <c r="D6195" s="1"/>
      <c r="E6195" s="1"/>
      <c r="F6195" s="1"/>
      <c r="G6195" s="1"/>
      <c r="H6195" s="1"/>
      <c r="I6195" s="1"/>
    </row>
    <row r="6196" customFormat="false" ht="35" hidden="false" customHeight="true" outlineLevel="0" collapsed="false">
      <c r="A6196" s="2" t="s">
        <v>1858</v>
      </c>
      <c r="B6196" s="2" t="s">
        <v>1858</v>
      </c>
      <c r="C6196" s="2" t="s">
        <v>1858</v>
      </c>
      <c r="D6196" s="2" t="s">
        <v>1858</v>
      </c>
      <c r="E6196" s="2" t="s">
        <v>1858</v>
      </c>
      <c r="F6196" s="2" t="s">
        <v>1858</v>
      </c>
      <c r="G6196" s="2" t="s">
        <v>1858</v>
      </c>
      <c r="H6196" s="2" t="s">
        <v>1858</v>
      </c>
      <c r="I6196" s="3" t="str">
        <f aca="false">HYPERLINK("#'Главная'!A114","На главную")</f>
        <v>На главную</v>
      </c>
    </row>
    <row r="6197" customFormat="false" ht="42" hidden="false" customHeight="true" outlineLevel="0" collapsed="false">
      <c r="A6197" s="4" t="s">
        <v>1689</v>
      </c>
      <c r="B6197" s="4" t="s">
        <v>1689</v>
      </c>
      <c r="C6197" s="4" t="s">
        <v>1689</v>
      </c>
      <c r="D6197" s="4" t="s">
        <v>1689</v>
      </c>
      <c r="E6197" s="4" t="s">
        <v>1689</v>
      </c>
      <c r="F6197" s="4" t="s">
        <v>1689</v>
      </c>
      <c r="G6197" s="4" t="s">
        <v>1689</v>
      </c>
      <c r="H6197" s="4" t="s">
        <v>1689</v>
      </c>
      <c r="I6197" s="4" t="s">
        <v>1689</v>
      </c>
    </row>
    <row r="6198" customFormat="false" ht="27" hidden="false" customHeight="true" outlineLevel="0" collapsed="false">
      <c r="A6198" s="3" t="str">
        <f aca="false">HYPERLINK("#'Главная'!A114","Список моделей")</f>
        <v>Список моделей</v>
      </c>
      <c r="B6198" s="1"/>
      <c r="C6198" s="3" t="str">
        <f aca="false">HYPERLINK("#'Данные моделей'!A6199","Характеристики")</f>
        <v>Характеристики</v>
      </c>
      <c r="D6198" s="1"/>
      <c r="E6198" s="1"/>
      <c r="F6198" s="3" t="str">
        <f aca="false">HYPERLINK("#'Данные моделей'!A6224","Рабочие точки")</f>
        <v>Рабочие точки</v>
      </c>
      <c r="G6198" s="1"/>
      <c r="H6198" s="3" t="str">
        <f aca="false">HYPERLINK("#'Данные моделей'!A6236","Карты")</f>
        <v>Карты</v>
      </c>
      <c r="I6198" s="1"/>
    </row>
    <row r="6199" customFormat="false" ht="31" hidden="false" customHeight="true" outlineLevel="0" collapsed="false">
      <c r="A6199" s="10" t="s">
        <v>9</v>
      </c>
      <c r="B6199" s="10" t="s">
        <v>9</v>
      </c>
      <c r="C6199" s="10" t="s">
        <v>9</v>
      </c>
      <c r="D6199" s="10" t="s">
        <v>9</v>
      </c>
      <c r="E6199" s="10" t="s">
        <v>9</v>
      </c>
      <c r="F6199" s="10" t="s">
        <v>9</v>
      </c>
      <c r="G6199" s="10" t="s">
        <v>9</v>
      </c>
      <c r="H6199" s="10" t="s">
        <v>9</v>
      </c>
      <c r="I6199" s="1"/>
    </row>
    <row r="6200" customFormat="false" ht="28" hidden="false" customHeight="true" outlineLevel="0" collapsed="false">
      <c r="A6200" s="11" t="s">
        <v>207</v>
      </c>
      <c r="B6200" s="11" t="s">
        <v>207</v>
      </c>
      <c r="C6200" s="11" t="s">
        <v>207</v>
      </c>
      <c r="D6200" s="11" t="s">
        <v>207</v>
      </c>
      <c r="E6200" s="11" t="s">
        <v>1566</v>
      </c>
      <c r="F6200" s="11" t="s">
        <v>1566</v>
      </c>
      <c r="G6200" s="11" t="s">
        <v>1566</v>
      </c>
      <c r="H6200" s="11"/>
      <c r="I6200" s="11"/>
    </row>
    <row r="6201" customFormat="false" ht="28" hidden="false" customHeight="true" outlineLevel="0" collapsed="false">
      <c r="A6201" s="11" t="s">
        <v>8</v>
      </c>
      <c r="B6201" s="11" t="s">
        <v>8</v>
      </c>
      <c r="C6201" s="11" t="s">
        <v>8</v>
      </c>
      <c r="D6201" s="11" t="s">
        <v>8</v>
      </c>
      <c r="E6201" s="11" t="s">
        <v>16</v>
      </c>
      <c r="F6201" s="11" t="s">
        <v>16</v>
      </c>
      <c r="G6201" s="11" t="s">
        <v>16</v>
      </c>
      <c r="H6201" s="11"/>
      <c r="I6201" s="11"/>
    </row>
    <row r="6202" customFormat="false" ht="28" hidden="false" customHeight="true" outlineLevel="0" collapsed="false">
      <c r="A6202" s="11" t="s">
        <v>209</v>
      </c>
      <c r="B6202" s="11" t="s">
        <v>209</v>
      </c>
      <c r="C6202" s="11" t="s">
        <v>209</v>
      </c>
      <c r="D6202" s="11" t="s">
        <v>209</v>
      </c>
      <c r="E6202" s="11" t="s">
        <v>1781</v>
      </c>
      <c r="F6202" s="11" t="s">
        <v>1781</v>
      </c>
      <c r="G6202" s="11" t="s">
        <v>1781</v>
      </c>
      <c r="H6202" s="11"/>
      <c r="I6202" s="11"/>
    </row>
    <row r="6203" customFormat="false" ht="28" hidden="false" customHeight="true" outlineLevel="0" collapsed="false">
      <c r="A6203" s="11" t="s">
        <v>211</v>
      </c>
      <c r="B6203" s="11" t="s">
        <v>211</v>
      </c>
      <c r="C6203" s="11" t="s">
        <v>211</v>
      </c>
      <c r="D6203" s="11" t="s">
        <v>211</v>
      </c>
      <c r="E6203" s="11" t="n">
        <v>92</v>
      </c>
      <c r="F6203" s="11" t="n">
        <v>92</v>
      </c>
      <c r="G6203" s="11" t="n">
        <v>92</v>
      </c>
      <c r="H6203" s="11"/>
      <c r="I6203" s="11"/>
    </row>
    <row r="6204" customFormat="false" ht="28" hidden="false" customHeight="true" outlineLevel="0" collapsed="false">
      <c r="A6204" s="11" t="s">
        <v>8</v>
      </c>
      <c r="B6204" s="11" t="s">
        <v>8</v>
      </c>
      <c r="C6204" s="11" t="s">
        <v>8</v>
      </c>
      <c r="D6204" s="11" t="s">
        <v>8</v>
      </c>
      <c r="E6204" s="11" t="s">
        <v>16</v>
      </c>
      <c r="F6204" s="11" t="s">
        <v>16</v>
      </c>
      <c r="G6204" s="11" t="s">
        <v>16</v>
      </c>
      <c r="H6204" s="11"/>
      <c r="I6204" s="11"/>
    </row>
    <row r="6205" customFormat="false" ht="28" hidden="false" customHeight="true" outlineLevel="0" collapsed="false">
      <c r="A6205" s="11" t="s">
        <v>214</v>
      </c>
      <c r="B6205" s="11" t="s">
        <v>214</v>
      </c>
      <c r="C6205" s="11" t="s">
        <v>214</v>
      </c>
      <c r="D6205" s="11" t="s">
        <v>214</v>
      </c>
      <c r="E6205" s="11" t="s">
        <v>215</v>
      </c>
      <c r="F6205" s="11" t="s">
        <v>215</v>
      </c>
      <c r="G6205" s="11" t="s">
        <v>215</v>
      </c>
      <c r="H6205" s="11"/>
      <c r="I6205" s="11"/>
    </row>
    <row r="6206" customFormat="false" ht="28" hidden="false" customHeight="true" outlineLevel="0" collapsed="false">
      <c r="A6206" s="11" t="s">
        <v>216</v>
      </c>
      <c r="B6206" s="11" t="s">
        <v>216</v>
      </c>
      <c r="C6206" s="11" t="s">
        <v>216</v>
      </c>
      <c r="D6206" s="11" t="s">
        <v>216</v>
      </c>
      <c r="E6206" s="11" t="n">
        <v>8.7</v>
      </c>
      <c r="F6206" s="11" t="n">
        <v>8.7</v>
      </c>
      <c r="G6206" s="11" t="n">
        <v>8.7</v>
      </c>
      <c r="H6206" s="11"/>
      <c r="I6206" s="11"/>
    </row>
    <row r="6207" customFormat="false" ht="28" hidden="false" customHeight="true" outlineLevel="0" collapsed="false">
      <c r="A6207" s="11" t="s">
        <v>217</v>
      </c>
      <c r="B6207" s="11" t="s">
        <v>217</v>
      </c>
      <c r="C6207" s="11" t="s">
        <v>217</v>
      </c>
      <c r="D6207" s="11" t="s">
        <v>217</v>
      </c>
      <c r="E6207" s="11" t="s">
        <v>1824</v>
      </c>
      <c r="F6207" s="11" t="s">
        <v>1824</v>
      </c>
      <c r="G6207" s="11" t="s">
        <v>1824</v>
      </c>
      <c r="H6207" s="11"/>
      <c r="I6207" s="11"/>
    </row>
    <row r="6208" customFormat="false" ht="28" hidden="false" customHeight="true" outlineLevel="0" collapsed="false">
      <c r="A6208" s="11" t="s">
        <v>219</v>
      </c>
      <c r="B6208" s="11" t="s">
        <v>219</v>
      </c>
      <c r="C6208" s="11" t="s">
        <v>219</v>
      </c>
      <c r="D6208" s="11" t="s">
        <v>219</v>
      </c>
      <c r="E6208" s="11" t="s">
        <v>1691</v>
      </c>
      <c r="F6208" s="11" t="s">
        <v>1691</v>
      </c>
      <c r="G6208" s="11" t="s">
        <v>1691</v>
      </c>
      <c r="H6208" s="11"/>
      <c r="I6208" s="11"/>
    </row>
    <row r="6209" customFormat="false" ht="28" hidden="false" customHeight="true" outlineLevel="0" collapsed="false">
      <c r="A6209" s="11" t="s">
        <v>1530</v>
      </c>
      <c r="B6209" s="11" t="s">
        <v>1530</v>
      </c>
      <c r="C6209" s="11" t="s">
        <v>1530</v>
      </c>
      <c r="D6209" s="11" t="s">
        <v>1530</v>
      </c>
      <c r="E6209" s="11" t="n">
        <v>51</v>
      </c>
      <c r="F6209" s="11" t="n">
        <v>51</v>
      </c>
      <c r="G6209" s="11" t="n">
        <v>51</v>
      </c>
      <c r="H6209" s="11"/>
      <c r="I6209" s="11"/>
    </row>
    <row r="6210" customFormat="false" ht="28" hidden="false" customHeight="true" outlineLevel="0" collapsed="false">
      <c r="A6210" s="11" t="s">
        <v>221</v>
      </c>
      <c r="B6210" s="11" t="s">
        <v>221</v>
      </c>
      <c r="C6210" s="11" t="s">
        <v>221</v>
      </c>
      <c r="D6210" s="11" t="s">
        <v>221</v>
      </c>
      <c r="E6210" s="11" t="s">
        <v>1781</v>
      </c>
      <c r="F6210" s="11" t="s">
        <v>1781</v>
      </c>
      <c r="G6210" s="11" t="s">
        <v>1781</v>
      </c>
      <c r="H6210" s="11"/>
      <c r="I6210" s="11"/>
    </row>
    <row r="6211" customFormat="false" ht="28" hidden="false" customHeight="true" outlineLevel="0" collapsed="false">
      <c r="A6211" s="11" t="s">
        <v>222</v>
      </c>
      <c r="B6211" s="11" t="s">
        <v>222</v>
      </c>
      <c r="C6211" s="11" t="s">
        <v>222</v>
      </c>
      <c r="D6211" s="11" t="s">
        <v>222</v>
      </c>
      <c r="E6211" s="11" t="n">
        <v>92</v>
      </c>
      <c r="F6211" s="11" t="n">
        <v>92</v>
      </c>
      <c r="G6211" s="11" t="n">
        <v>92</v>
      </c>
      <c r="H6211" s="11"/>
      <c r="I6211" s="11"/>
    </row>
    <row r="6212" customFormat="false" ht="28" hidden="false" customHeight="true" outlineLevel="0" collapsed="false">
      <c r="A6212" s="11" t="s">
        <v>1532</v>
      </c>
      <c r="B6212" s="11" t="s">
        <v>1532</v>
      </c>
      <c r="C6212" s="11" t="s">
        <v>1532</v>
      </c>
      <c r="D6212" s="11" t="s">
        <v>1532</v>
      </c>
      <c r="E6212" s="11" t="s">
        <v>1533</v>
      </c>
      <c r="F6212" s="11" t="s">
        <v>1533</v>
      </c>
      <c r="G6212" s="11" t="s">
        <v>1533</v>
      </c>
      <c r="H6212" s="11"/>
      <c r="I6212" s="11"/>
    </row>
    <row r="6213" customFormat="false" ht="28" hidden="false" customHeight="true" outlineLevel="0" collapsed="false">
      <c r="A6213" s="11" t="s">
        <v>1597</v>
      </c>
      <c r="B6213" s="11" t="s">
        <v>1597</v>
      </c>
      <c r="C6213" s="11" t="s">
        <v>1597</v>
      </c>
      <c r="D6213" s="11" t="s">
        <v>1597</v>
      </c>
      <c r="E6213" s="11" t="s">
        <v>1598</v>
      </c>
      <c r="F6213" s="11" t="s">
        <v>1598</v>
      </c>
      <c r="G6213" s="11" t="s">
        <v>1598</v>
      </c>
      <c r="H6213" s="11"/>
      <c r="I6213" s="11"/>
    </row>
    <row r="6214" customFormat="false" ht="28" hidden="false" customHeight="true" outlineLevel="0" collapsed="false">
      <c r="A6214" s="11" t="s">
        <v>1692</v>
      </c>
      <c r="B6214" s="11" t="s">
        <v>1692</v>
      </c>
      <c r="C6214" s="11" t="s">
        <v>1692</v>
      </c>
      <c r="D6214" s="11" t="s">
        <v>1692</v>
      </c>
      <c r="E6214" s="11" t="s">
        <v>1693</v>
      </c>
      <c r="F6214" s="11" t="s">
        <v>1693</v>
      </c>
      <c r="G6214" s="11" t="s">
        <v>1693</v>
      </c>
      <c r="H6214" s="11"/>
      <c r="I6214" s="11"/>
    </row>
    <row r="6215" customFormat="false" ht="28" hidden="false" customHeight="true" outlineLevel="0" collapsed="false">
      <c r="A6215" s="11" t="s">
        <v>1599</v>
      </c>
      <c r="B6215" s="11" t="s">
        <v>1599</v>
      </c>
      <c r="C6215" s="11" t="s">
        <v>1599</v>
      </c>
      <c r="D6215" s="11" t="s">
        <v>1599</v>
      </c>
      <c r="E6215" s="11" t="s">
        <v>1600</v>
      </c>
      <c r="F6215" s="11" t="s">
        <v>1600</v>
      </c>
      <c r="G6215" s="11" t="s">
        <v>1600</v>
      </c>
      <c r="H6215" s="11"/>
      <c r="I6215" s="11"/>
    </row>
    <row r="6216" customFormat="false" ht="28" hidden="false" customHeight="true" outlineLevel="0" collapsed="false">
      <c r="A6216" s="11" t="s">
        <v>245</v>
      </c>
      <c r="B6216" s="11" t="s">
        <v>245</v>
      </c>
      <c r="C6216" s="11" t="s">
        <v>245</v>
      </c>
      <c r="D6216" s="11" t="s">
        <v>245</v>
      </c>
      <c r="E6216" s="11" t="s">
        <v>1825</v>
      </c>
      <c r="F6216" s="11" t="s">
        <v>1825</v>
      </c>
      <c r="G6216" s="11" t="s">
        <v>1825</v>
      </c>
      <c r="H6216" s="11"/>
      <c r="I6216" s="11"/>
    </row>
    <row r="6217" customFormat="false" ht="28" hidden="false" customHeight="true" outlineLevel="0" collapsed="false">
      <c r="A6217" s="11" t="s">
        <v>1694</v>
      </c>
      <c r="B6217" s="11" t="s">
        <v>1694</v>
      </c>
      <c r="C6217" s="11" t="s">
        <v>1694</v>
      </c>
      <c r="D6217" s="11" t="s">
        <v>1694</v>
      </c>
      <c r="E6217" s="11" t="n">
        <v>1</v>
      </c>
      <c r="F6217" s="11" t="n">
        <v>1</v>
      </c>
      <c r="G6217" s="11" t="n">
        <v>1</v>
      </c>
      <c r="H6217" s="11"/>
      <c r="I6217" s="11"/>
    </row>
    <row r="6218" customFormat="false" ht="28" hidden="false" customHeight="true" outlineLevel="0" collapsed="false">
      <c r="A6218" s="11" t="s">
        <v>1603</v>
      </c>
      <c r="B6218" s="11" t="s">
        <v>1603</v>
      </c>
      <c r="C6218" s="11" t="s">
        <v>1603</v>
      </c>
      <c r="D6218" s="11" t="s">
        <v>1603</v>
      </c>
      <c r="E6218" s="11" t="n">
        <v>1</v>
      </c>
      <c r="F6218" s="11" t="n">
        <v>1</v>
      </c>
      <c r="G6218" s="11" t="n">
        <v>1</v>
      </c>
      <c r="H6218" s="11"/>
      <c r="I6218" s="11"/>
    </row>
    <row r="6219" customFormat="false" ht="28" hidden="false" customHeight="true" outlineLevel="0" collapsed="false">
      <c r="A6219" s="11" t="s">
        <v>1601</v>
      </c>
      <c r="B6219" s="11" t="s">
        <v>1601</v>
      </c>
      <c r="C6219" s="11" t="s">
        <v>1601</v>
      </c>
      <c r="D6219" s="11" t="s">
        <v>1601</v>
      </c>
      <c r="E6219" s="11" t="s">
        <v>1602</v>
      </c>
      <c r="F6219" s="11" t="s">
        <v>1602</v>
      </c>
      <c r="G6219" s="11" t="s">
        <v>1602</v>
      </c>
      <c r="H6219" s="11"/>
      <c r="I6219" s="11"/>
    </row>
    <row r="6220" customFormat="false" ht="28" hidden="false" customHeight="true" outlineLevel="0" collapsed="false">
      <c r="A6220" s="11" t="s">
        <v>1695</v>
      </c>
      <c r="B6220" s="11" t="s">
        <v>1695</v>
      </c>
      <c r="C6220" s="11" t="s">
        <v>1695</v>
      </c>
      <c r="D6220" s="11" t="s">
        <v>1695</v>
      </c>
      <c r="E6220" s="11" t="s">
        <v>1782</v>
      </c>
      <c r="F6220" s="11" t="s">
        <v>1782</v>
      </c>
      <c r="G6220" s="11" t="s">
        <v>1782</v>
      </c>
      <c r="H6220" s="11"/>
      <c r="I6220" s="11"/>
    </row>
    <row r="6221" customFormat="false" ht="28" hidden="false" customHeight="true" outlineLevel="0" collapsed="false">
      <c r="A6221" s="11" t="s">
        <v>1152</v>
      </c>
      <c r="B6221" s="11" t="s">
        <v>1152</v>
      </c>
      <c r="C6221" s="11" t="s">
        <v>1152</v>
      </c>
      <c r="D6221" s="11" t="s">
        <v>1152</v>
      </c>
      <c r="E6221" s="11" t="s">
        <v>1859</v>
      </c>
      <c r="F6221" s="11" t="s">
        <v>1859</v>
      </c>
      <c r="G6221" s="11" t="s">
        <v>1859</v>
      </c>
      <c r="H6221" s="11"/>
      <c r="I6221" s="11"/>
    </row>
    <row r="6222" customFormat="false" ht="28" hidden="false" customHeight="true" outlineLevel="0" collapsed="false">
      <c r="A6222" s="11" t="s">
        <v>249</v>
      </c>
      <c r="B6222" s="11" t="s">
        <v>249</v>
      </c>
      <c r="C6222" s="11" t="s">
        <v>249</v>
      </c>
      <c r="D6222" s="11" t="s">
        <v>249</v>
      </c>
      <c r="E6222" s="11" t="n">
        <v>100</v>
      </c>
      <c r="F6222" s="11" t="n">
        <v>100</v>
      </c>
      <c r="G6222" s="11" t="n">
        <v>100</v>
      </c>
      <c r="H6222" s="11"/>
      <c r="I6222" s="11"/>
    </row>
    <row r="6223" customFormat="false" ht="27" hidden="false" customHeight="true" outlineLevel="0" collapsed="false">
      <c r="A6223" s="1"/>
      <c r="B6223" s="1"/>
      <c r="C6223" s="1"/>
      <c r="D6223" s="1"/>
      <c r="E6223" s="1"/>
      <c r="F6223" s="1"/>
      <c r="G6223" s="1"/>
      <c r="H6223" s="1"/>
      <c r="I6223" s="1"/>
    </row>
    <row r="6224" customFormat="false" ht="31" hidden="false" customHeight="true" outlineLevel="0" collapsed="false">
      <c r="A6224" s="10" t="s">
        <v>250</v>
      </c>
      <c r="B6224" s="10" t="s">
        <v>250</v>
      </c>
      <c r="C6224" s="10" t="s">
        <v>250</v>
      </c>
      <c r="D6224" s="10" t="s">
        <v>250</v>
      </c>
      <c r="E6224" s="10" t="s">
        <v>250</v>
      </c>
      <c r="F6224" s="10" t="s">
        <v>250</v>
      </c>
      <c r="G6224" s="10" t="s">
        <v>250</v>
      </c>
      <c r="H6224" s="10" t="s">
        <v>250</v>
      </c>
      <c r="I6224" s="3" t="str">
        <f aca="false">HYPERLINK("#'Главная'!A114","На главную")</f>
        <v>На главную</v>
      </c>
    </row>
    <row r="6225" customFormat="false" ht="34" hidden="false" customHeight="true" outlineLevel="0" collapsed="false">
      <c r="A6225" s="12" t="s">
        <v>251</v>
      </c>
      <c r="B6225" s="12" t="s">
        <v>251</v>
      </c>
      <c r="C6225" s="12" t="s">
        <v>251</v>
      </c>
      <c r="D6225" s="12" t="s">
        <v>252</v>
      </c>
      <c r="E6225" s="12" t="s">
        <v>252</v>
      </c>
      <c r="F6225" s="12" t="s">
        <v>252</v>
      </c>
      <c r="G6225" s="12" t="s">
        <v>253</v>
      </c>
      <c r="H6225" s="12" t="s">
        <v>254</v>
      </c>
      <c r="I6225" s="12" t="s">
        <v>254</v>
      </c>
    </row>
    <row r="6226" customFormat="false" ht="53" hidden="false" customHeight="true" outlineLevel="0" collapsed="false">
      <c r="A6226" s="1" t="s">
        <v>1698</v>
      </c>
      <c r="B6226" s="1" t="s">
        <v>1698</v>
      </c>
      <c r="C6226" s="1" t="s">
        <v>1698</v>
      </c>
      <c r="D6226" s="1" t="s">
        <v>258</v>
      </c>
      <c r="E6226" s="1" t="s">
        <v>258</v>
      </c>
      <c r="F6226" s="1" t="s">
        <v>258</v>
      </c>
      <c r="G6226" s="1" t="s">
        <v>1860</v>
      </c>
      <c r="H6226" s="1" t="s">
        <v>1689</v>
      </c>
      <c r="I6226" s="1" t="s">
        <v>1689</v>
      </c>
    </row>
    <row r="6227" customFormat="false" ht="53" hidden="false" customHeight="true" outlineLevel="0" collapsed="false">
      <c r="A6227" s="1" t="s">
        <v>1698</v>
      </c>
      <c r="B6227" s="1" t="s">
        <v>1698</v>
      </c>
      <c r="C6227" s="1" t="s">
        <v>1698</v>
      </c>
      <c r="D6227" s="1" t="s">
        <v>256</v>
      </c>
      <c r="E6227" s="1" t="s">
        <v>256</v>
      </c>
      <c r="F6227" s="1" t="s">
        <v>256</v>
      </c>
      <c r="G6227" s="1" t="s">
        <v>1861</v>
      </c>
      <c r="H6227" s="1" t="s">
        <v>1689</v>
      </c>
      <c r="I6227" s="1" t="s">
        <v>1689</v>
      </c>
    </row>
    <row r="6228" customFormat="false" ht="53" hidden="false" customHeight="true" outlineLevel="0" collapsed="false">
      <c r="A6228" s="1" t="s">
        <v>1698</v>
      </c>
      <c r="B6228" s="1" t="s">
        <v>1698</v>
      </c>
      <c r="C6228" s="1" t="s">
        <v>1698</v>
      </c>
      <c r="D6228" s="1" t="s">
        <v>260</v>
      </c>
      <c r="E6228" s="1" t="s">
        <v>260</v>
      </c>
      <c r="F6228" s="1" t="s">
        <v>260</v>
      </c>
      <c r="G6228" s="1" t="s">
        <v>1862</v>
      </c>
      <c r="H6228" s="1" t="s">
        <v>1689</v>
      </c>
      <c r="I6228" s="1" t="s">
        <v>1689</v>
      </c>
    </row>
    <row r="6229" customFormat="false" ht="53" hidden="false" customHeight="true" outlineLevel="0" collapsed="false">
      <c r="A6229" s="1" t="s">
        <v>1702</v>
      </c>
      <c r="B6229" s="1" t="s">
        <v>1702</v>
      </c>
      <c r="C6229" s="1" t="s">
        <v>1702</v>
      </c>
      <c r="D6229" s="1" t="s">
        <v>258</v>
      </c>
      <c r="E6229" s="1" t="s">
        <v>258</v>
      </c>
      <c r="F6229" s="1" t="s">
        <v>258</v>
      </c>
      <c r="G6229" s="1" t="s">
        <v>1863</v>
      </c>
      <c r="H6229" s="1" t="s">
        <v>1689</v>
      </c>
      <c r="I6229" s="1" t="s">
        <v>1689</v>
      </c>
    </row>
    <row r="6230" customFormat="false" ht="53" hidden="false" customHeight="true" outlineLevel="0" collapsed="false">
      <c r="A6230" s="1" t="s">
        <v>1702</v>
      </c>
      <c r="B6230" s="1" t="s">
        <v>1702</v>
      </c>
      <c r="C6230" s="1" t="s">
        <v>1702</v>
      </c>
      <c r="D6230" s="1" t="s">
        <v>256</v>
      </c>
      <c r="E6230" s="1" t="s">
        <v>256</v>
      </c>
      <c r="F6230" s="1" t="s">
        <v>256</v>
      </c>
      <c r="G6230" s="1" t="s">
        <v>1864</v>
      </c>
      <c r="H6230" s="1" t="s">
        <v>1689</v>
      </c>
      <c r="I6230" s="1" t="s">
        <v>1689</v>
      </c>
    </row>
    <row r="6231" customFormat="false" ht="53" hidden="false" customHeight="true" outlineLevel="0" collapsed="false">
      <c r="A6231" s="1" t="s">
        <v>1702</v>
      </c>
      <c r="B6231" s="1" t="s">
        <v>1702</v>
      </c>
      <c r="C6231" s="1" t="s">
        <v>1702</v>
      </c>
      <c r="D6231" s="1" t="s">
        <v>260</v>
      </c>
      <c r="E6231" s="1" t="s">
        <v>260</v>
      </c>
      <c r="F6231" s="1" t="s">
        <v>260</v>
      </c>
      <c r="G6231" s="1" t="s">
        <v>1865</v>
      </c>
      <c r="H6231" s="1" t="s">
        <v>1689</v>
      </c>
      <c r="I6231" s="1" t="s">
        <v>1689</v>
      </c>
    </row>
    <row r="6232" customFormat="false" ht="53" hidden="false" customHeight="true" outlineLevel="0" collapsed="false">
      <c r="A6232" s="1" t="s">
        <v>1706</v>
      </c>
      <c r="B6232" s="1" t="s">
        <v>1706</v>
      </c>
      <c r="C6232" s="1" t="s">
        <v>1706</v>
      </c>
      <c r="D6232" s="1" t="s">
        <v>292</v>
      </c>
      <c r="E6232" s="1" t="s">
        <v>292</v>
      </c>
      <c r="F6232" s="1" t="s">
        <v>292</v>
      </c>
      <c r="G6232" s="1" t="s">
        <v>1866</v>
      </c>
      <c r="H6232" s="1" t="s">
        <v>1689</v>
      </c>
      <c r="I6232" s="1" t="s">
        <v>1689</v>
      </c>
    </row>
    <row r="6233" customFormat="false" ht="53" hidden="false" customHeight="true" outlineLevel="0" collapsed="false">
      <c r="A6233" s="1" t="s">
        <v>1706</v>
      </c>
      <c r="B6233" s="1" t="s">
        <v>1706</v>
      </c>
      <c r="C6233" s="1" t="s">
        <v>1706</v>
      </c>
      <c r="D6233" s="1" t="s">
        <v>256</v>
      </c>
      <c r="E6233" s="1" t="s">
        <v>256</v>
      </c>
      <c r="F6233" s="1" t="s">
        <v>256</v>
      </c>
      <c r="G6233" s="1" t="s">
        <v>1867</v>
      </c>
      <c r="H6233" s="1" t="s">
        <v>1689</v>
      </c>
      <c r="I6233" s="1" t="s">
        <v>1689</v>
      </c>
    </row>
    <row r="6234" customFormat="false" ht="53" hidden="false" customHeight="true" outlineLevel="0" collapsed="false">
      <c r="A6234" s="1" t="s">
        <v>1706</v>
      </c>
      <c r="B6234" s="1" t="s">
        <v>1706</v>
      </c>
      <c r="C6234" s="1" t="s">
        <v>1706</v>
      </c>
      <c r="D6234" s="1" t="s">
        <v>294</v>
      </c>
      <c r="E6234" s="1" t="s">
        <v>294</v>
      </c>
      <c r="F6234" s="1" t="s">
        <v>294</v>
      </c>
      <c r="G6234" s="1" t="s">
        <v>1868</v>
      </c>
      <c r="H6234" s="1" t="s">
        <v>1689</v>
      </c>
      <c r="I6234" s="1" t="s">
        <v>1689</v>
      </c>
    </row>
    <row r="6235" customFormat="false" ht="27" hidden="false" customHeight="true" outlineLevel="0" collapsed="false">
      <c r="A6235" s="1"/>
      <c r="B6235" s="1"/>
      <c r="C6235" s="1"/>
      <c r="D6235" s="1"/>
      <c r="E6235" s="1"/>
      <c r="F6235" s="1"/>
      <c r="G6235" s="1"/>
      <c r="H6235" s="1"/>
      <c r="I6235" s="1"/>
    </row>
    <row r="6236" customFormat="false" ht="31" hidden="false" customHeight="true" outlineLevel="0" collapsed="false">
      <c r="A6236" s="10" t="s">
        <v>304</v>
      </c>
      <c r="B6236" s="10" t="s">
        <v>304</v>
      </c>
      <c r="C6236" s="10" t="s">
        <v>304</v>
      </c>
      <c r="D6236" s="10" t="s">
        <v>304</v>
      </c>
      <c r="E6236" s="10" t="s">
        <v>304</v>
      </c>
      <c r="F6236" s="10" t="s">
        <v>304</v>
      </c>
      <c r="G6236" s="10" t="s">
        <v>304</v>
      </c>
      <c r="H6236" s="10" t="s">
        <v>304</v>
      </c>
      <c r="I6236" s="1"/>
    </row>
    <row r="6237" customFormat="false" ht="28" hidden="false" customHeight="true" outlineLevel="0" collapsed="false">
      <c r="A6237" s="4" t="s">
        <v>305</v>
      </c>
      <c r="B6237" s="4" t="s">
        <v>305</v>
      </c>
      <c r="C6237" s="4" t="s">
        <v>305</v>
      </c>
      <c r="D6237" s="4" t="s">
        <v>305</v>
      </c>
      <c r="E6237" s="4" t="s">
        <v>305</v>
      </c>
      <c r="F6237" s="4" t="s">
        <v>305</v>
      </c>
      <c r="G6237" s="4" t="s">
        <v>305</v>
      </c>
      <c r="H6237" s="4" t="s">
        <v>305</v>
      </c>
      <c r="I6237" s="4" t="s">
        <v>305</v>
      </c>
    </row>
    <row r="6238" customFormat="false" ht="27" hidden="false" customHeight="true" outlineLevel="0" collapsed="false">
      <c r="A6238" s="1"/>
      <c r="B6238" s="1"/>
      <c r="C6238" s="1"/>
      <c r="D6238" s="1"/>
      <c r="E6238" s="1"/>
      <c r="F6238" s="1"/>
      <c r="G6238" s="1"/>
      <c r="H6238" s="1"/>
      <c r="I6238" s="1"/>
    </row>
    <row r="6239" customFormat="false" ht="27" hidden="false" customHeight="true" outlineLevel="0" collapsed="false">
      <c r="A6239" s="1"/>
      <c r="B6239" s="1"/>
      <c r="C6239" s="1"/>
      <c r="D6239" s="1"/>
      <c r="E6239" s="1"/>
      <c r="F6239" s="1"/>
      <c r="G6239" s="1"/>
      <c r="H6239" s="1"/>
      <c r="I6239" s="1"/>
    </row>
    <row r="6240" customFormat="false" ht="27" hidden="false" customHeight="true" outlineLevel="0" collapsed="false">
      <c r="A6240" s="1"/>
      <c r="B6240" s="1"/>
      <c r="C6240" s="1"/>
      <c r="D6240" s="1"/>
      <c r="E6240" s="1"/>
      <c r="F6240" s="1"/>
      <c r="G6240" s="1"/>
      <c r="H6240" s="1"/>
      <c r="I6240" s="1"/>
    </row>
    <row r="6241" customFormat="false" ht="35" hidden="false" customHeight="true" outlineLevel="0" collapsed="false">
      <c r="A6241" s="2" t="s">
        <v>1869</v>
      </c>
      <c r="B6241" s="2" t="s">
        <v>1869</v>
      </c>
      <c r="C6241" s="2" t="s">
        <v>1869</v>
      </c>
      <c r="D6241" s="2" t="s">
        <v>1869</v>
      </c>
      <c r="E6241" s="2" t="s">
        <v>1869</v>
      </c>
      <c r="F6241" s="2" t="s">
        <v>1869</v>
      </c>
      <c r="G6241" s="2" t="s">
        <v>1869</v>
      </c>
      <c r="H6241" s="2" t="s">
        <v>1869</v>
      </c>
      <c r="I6241" s="3" t="str">
        <f aca="false">HYPERLINK("#'Главная'!A115","На главную")</f>
        <v>На главную</v>
      </c>
    </row>
    <row r="6242" customFormat="false" ht="42" hidden="false" customHeight="true" outlineLevel="0" collapsed="false">
      <c r="A6242" s="4" t="s">
        <v>1689</v>
      </c>
      <c r="B6242" s="4" t="s">
        <v>1689</v>
      </c>
      <c r="C6242" s="4" t="s">
        <v>1689</v>
      </c>
      <c r="D6242" s="4" t="s">
        <v>1689</v>
      </c>
      <c r="E6242" s="4" t="s">
        <v>1689</v>
      </c>
      <c r="F6242" s="4" t="s">
        <v>1689</v>
      </c>
      <c r="G6242" s="4" t="s">
        <v>1689</v>
      </c>
      <c r="H6242" s="4" t="s">
        <v>1689</v>
      </c>
      <c r="I6242" s="4" t="s">
        <v>1689</v>
      </c>
    </row>
    <row r="6243" customFormat="false" ht="27" hidden="false" customHeight="true" outlineLevel="0" collapsed="false">
      <c r="A6243" s="3" t="str">
        <f aca="false">HYPERLINK("#'Главная'!A115","Список моделей")</f>
        <v>Список моделей</v>
      </c>
      <c r="B6243" s="1"/>
      <c r="C6243" s="3" t="str">
        <f aca="false">HYPERLINK("#'Данные моделей'!A6244","Характеристики")</f>
        <v>Характеристики</v>
      </c>
      <c r="D6243" s="1"/>
      <c r="E6243" s="1"/>
      <c r="F6243" s="3" t="str">
        <f aca="false">HYPERLINK("#'Данные моделей'!A6269","Рабочие точки")</f>
        <v>Рабочие точки</v>
      </c>
      <c r="G6243" s="1"/>
      <c r="H6243" s="3" t="str">
        <f aca="false">HYPERLINK("#'Данные моделей'!A6281","Карты")</f>
        <v>Карты</v>
      </c>
      <c r="I6243" s="1"/>
    </row>
    <row r="6244" customFormat="false" ht="31" hidden="false" customHeight="true" outlineLevel="0" collapsed="false">
      <c r="A6244" s="10" t="s">
        <v>9</v>
      </c>
      <c r="B6244" s="10" t="s">
        <v>9</v>
      </c>
      <c r="C6244" s="10" t="s">
        <v>9</v>
      </c>
      <c r="D6244" s="10" t="s">
        <v>9</v>
      </c>
      <c r="E6244" s="10" t="s">
        <v>9</v>
      </c>
      <c r="F6244" s="10" t="s">
        <v>9</v>
      </c>
      <c r="G6244" s="10" t="s">
        <v>9</v>
      </c>
      <c r="H6244" s="10" t="s">
        <v>9</v>
      </c>
      <c r="I6244" s="1"/>
    </row>
    <row r="6245" customFormat="false" ht="28" hidden="false" customHeight="true" outlineLevel="0" collapsed="false">
      <c r="A6245" s="11" t="s">
        <v>207</v>
      </c>
      <c r="B6245" s="11" t="s">
        <v>207</v>
      </c>
      <c r="C6245" s="11" t="s">
        <v>207</v>
      </c>
      <c r="D6245" s="11" t="s">
        <v>207</v>
      </c>
      <c r="E6245" s="11" t="s">
        <v>1566</v>
      </c>
      <c r="F6245" s="11" t="s">
        <v>1566</v>
      </c>
      <c r="G6245" s="11" t="s">
        <v>1566</v>
      </c>
      <c r="H6245" s="11"/>
      <c r="I6245" s="11"/>
    </row>
    <row r="6246" customFormat="false" ht="28" hidden="false" customHeight="true" outlineLevel="0" collapsed="false">
      <c r="A6246" s="11" t="s">
        <v>8</v>
      </c>
      <c r="B6246" s="11" t="s">
        <v>8</v>
      </c>
      <c r="C6246" s="11" t="s">
        <v>8</v>
      </c>
      <c r="D6246" s="11" t="s">
        <v>8</v>
      </c>
      <c r="E6246" s="11" t="s">
        <v>16</v>
      </c>
      <c r="F6246" s="11" t="s">
        <v>16</v>
      </c>
      <c r="G6246" s="11" t="s">
        <v>16</v>
      </c>
      <c r="H6246" s="11"/>
      <c r="I6246" s="11"/>
    </row>
    <row r="6247" customFormat="false" ht="28" hidden="false" customHeight="true" outlineLevel="0" collapsed="false">
      <c r="A6247" s="11" t="s">
        <v>209</v>
      </c>
      <c r="B6247" s="11" t="s">
        <v>209</v>
      </c>
      <c r="C6247" s="11" t="s">
        <v>209</v>
      </c>
      <c r="D6247" s="11" t="s">
        <v>209</v>
      </c>
      <c r="E6247" s="11" t="s">
        <v>1781</v>
      </c>
      <c r="F6247" s="11" t="s">
        <v>1781</v>
      </c>
      <c r="G6247" s="11" t="s">
        <v>1781</v>
      </c>
      <c r="H6247" s="11"/>
      <c r="I6247" s="11"/>
    </row>
    <row r="6248" customFormat="false" ht="28" hidden="false" customHeight="true" outlineLevel="0" collapsed="false">
      <c r="A6248" s="11" t="s">
        <v>211</v>
      </c>
      <c r="B6248" s="11" t="s">
        <v>211</v>
      </c>
      <c r="C6248" s="11" t="s">
        <v>211</v>
      </c>
      <c r="D6248" s="11" t="s">
        <v>211</v>
      </c>
      <c r="E6248" s="11" t="n">
        <v>100</v>
      </c>
      <c r="F6248" s="11" t="n">
        <v>100</v>
      </c>
      <c r="G6248" s="11" t="n">
        <v>100</v>
      </c>
      <c r="H6248" s="11"/>
      <c r="I6248" s="11"/>
    </row>
    <row r="6249" customFormat="false" ht="28" hidden="false" customHeight="true" outlineLevel="0" collapsed="false">
      <c r="A6249" s="11" t="s">
        <v>8</v>
      </c>
      <c r="B6249" s="11" t="s">
        <v>8</v>
      </c>
      <c r="C6249" s="11" t="s">
        <v>8</v>
      </c>
      <c r="D6249" s="11" t="s">
        <v>8</v>
      </c>
      <c r="E6249" s="11" t="s">
        <v>16</v>
      </c>
      <c r="F6249" s="11" t="s">
        <v>16</v>
      </c>
      <c r="G6249" s="11" t="s">
        <v>16</v>
      </c>
      <c r="H6249" s="11"/>
      <c r="I6249" s="11"/>
    </row>
    <row r="6250" customFormat="false" ht="28" hidden="false" customHeight="true" outlineLevel="0" collapsed="false">
      <c r="A6250" s="11" t="s">
        <v>214</v>
      </c>
      <c r="B6250" s="11" t="s">
        <v>214</v>
      </c>
      <c r="C6250" s="11" t="s">
        <v>214</v>
      </c>
      <c r="D6250" s="11" t="s">
        <v>214</v>
      </c>
      <c r="E6250" s="11" t="s">
        <v>215</v>
      </c>
      <c r="F6250" s="11" t="s">
        <v>215</v>
      </c>
      <c r="G6250" s="11" t="s">
        <v>215</v>
      </c>
      <c r="H6250" s="11"/>
      <c r="I6250" s="11"/>
    </row>
    <row r="6251" customFormat="false" ht="28" hidden="false" customHeight="true" outlineLevel="0" collapsed="false">
      <c r="A6251" s="11" t="s">
        <v>216</v>
      </c>
      <c r="B6251" s="11" t="s">
        <v>216</v>
      </c>
      <c r="C6251" s="11" t="s">
        <v>216</v>
      </c>
      <c r="D6251" s="11" t="s">
        <v>216</v>
      </c>
      <c r="E6251" s="11" t="n">
        <v>10.7</v>
      </c>
      <c r="F6251" s="11" t="n">
        <v>10.7</v>
      </c>
      <c r="G6251" s="11" t="n">
        <v>10.7</v>
      </c>
      <c r="H6251" s="11"/>
      <c r="I6251" s="11"/>
    </row>
    <row r="6252" customFormat="false" ht="28" hidden="false" customHeight="true" outlineLevel="0" collapsed="false">
      <c r="A6252" s="11" t="s">
        <v>217</v>
      </c>
      <c r="B6252" s="11" t="s">
        <v>217</v>
      </c>
      <c r="C6252" s="11" t="s">
        <v>217</v>
      </c>
      <c r="D6252" s="11" t="s">
        <v>217</v>
      </c>
      <c r="E6252" s="11" t="s">
        <v>1824</v>
      </c>
      <c r="F6252" s="11" t="s">
        <v>1824</v>
      </c>
      <c r="G6252" s="11" t="s">
        <v>1824</v>
      </c>
      <c r="H6252" s="11"/>
      <c r="I6252" s="11"/>
    </row>
    <row r="6253" customFormat="false" ht="28" hidden="false" customHeight="true" outlineLevel="0" collapsed="false">
      <c r="A6253" s="11" t="s">
        <v>219</v>
      </c>
      <c r="B6253" s="11" t="s">
        <v>219</v>
      </c>
      <c r="C6253" s="11" t="s">
        <v>219</v>
      </c>
      <c r="D6253" s="11" t="s">
        <v>219</v>
      </c>
      <c r="E6253" s="11" t="s">
        <v>1691</v>
      </c>
      <c r="F6253" s="11" t="s">
        <v>1691</v>
      </c>
      <c r="G6253" s="11" t="s">
        <v>1691</v>
      </c>
      <c r="H6253" s="11"/>
      <c r="I6253" s="11"/>
    </row>
    <row r="6254" customFormat="false" ht="28" hidden="false" customHeight="true" outlineLevel="0" collapsed="false">
      <c r="A6254" s="11" t="s">
        <v>1530</v>
      </c>
      <c r="B6254" s="11" t="s">
        <v>1530</v>
      </c>
      <c r="C6254" s="11" t="s">
        <v>1530</v>
      </c>
      <c r="D6254" s="11" t="s">
        <v>1530</v>
      </c>
      <c r="E6254" s="11" t="n">
        <v>52</v>
      </c>
      <c r="F6254" s="11" t="n">
        <v>52</v>
      </c>
      <c r="G6254" s="11" t="n">
        <v>52</v>
      </c>
      <c r="H6254" s="11"/>
      <c r="I6254" s="11"/>
    </row>
    <row r="6255" customFormat="false" ht="28" hidden="false" customHeight="true" outlineLevel="0" collapsed="false">
      <c r="A6255" s="11" t="s">
        <v>221</v>
      </c>
      <c r="B6255" s="11" t="s">
        <v>221</v>
      </c>
      <c r="C6255" s="11" t="s">
        <v>221</v>
      </c>
      <c r="D6255" s="11" t="s">
        <v>221</v>
      </c>
      <c r="E6255" s="11" t="s">
        <v>1781</v>
      </c>
      <c r="F6255" s="11" t="s">
        <v>1781</v>
      </c>
      <c r="G6255" s="11" t="s">
        <v>1781</v>
      </c>
      <c r="H6255" s="11"/>
      <c r="I6255" s="11"/>
    </row>
    <row r="6256" customFormat="false" ht="28" hidden="false" customHeight="true" outlineLevel="0" collapsed="false">
      <c r="A6256" s="11" t="s">
        <v>222</v>
      </c>
      <c r="B6256" s="11" t="s">
        <v>222</v>
      </c>
      <c r="C6256" s="11" t="s">
        <v>222</v>
      </c>
      <c r="D6256" s="11" t="s">
        <v>222</v>
      </c>
      <c r="E6256" s="11" t="n">
        <v>100</v>
      </c>
      <c r="F6256" s="11" t="n">
        <v>100</v>
      </c>
      <c r="G6256" s="11" t="n">
        <v>100</v>
      </c>
      <c r="H6256" s="11"/>
      <c r="I6256" s="11"/>
    </row>
    <row r="6257" customFormat="false" ht="28" hidden="false" customHeight="true" outlineLevel="0" collapsed="false">
      <c r="A6257" s="11" t="s">
        <v>1532</v>
      </c>
      <c r="B6257" s="11" t="s">
        <v>1532</v>
      </c>
      <c r="C6257" s="11" t="s">
        <v>1532</v>
      </c>
      <c r="D6257" s="11" t="s">
        <v>1532</v>
      </c>
      <c r="E6257" s="11" t="s">
        <v>1533</v>
      </c>
      <c r="F6257" s="11" t="s">
        <v>1533</v>
      </c>
      <c r="G6257" s="11" t="s">
        <v>1533</v>
      </c>
      <c r="H6257" s="11"/>
      <c r="I6257" s="11"/>
    </row>
    <row r="6258" customFormat="false" ht="28" hidden="false" customHeight="true" outlineLevel="0" collapsed="false">
      <c r="A6258" s="11" t="s">
        <v>1597</v>
      </c>
      <c r="B6258" s="11" t="s">
        <v>1597</v>
      </c>
      <c r="C6258" s="11" t="s">
        <v>1597</v>
      </c>
      <c r="D6258" s="11" t="s">
        <v>1597</v>
      </c>
      <c r="E6258" s="11" t="s">
        <v>1598</v>
      </c>
      <c r="F6258" s="11" t="s">
        <v>1598</v>
      </c>
      <c r="G6258" s="11" t="s">
        <v>1598</v>
      </c>
      <c r="H6258" s="11"/>
      <c r="I6258" s="11"/>
    </row>
    <row r="6259" customFormat="false" ht="28" hidden="false" customHeight="true" outlineLevel="0" collapsed="false">
      <c r="A6259" s="11" t="s">
        <v>1692</v>
      </c>
      <c r="B6259" s="11" t="s">
        <v>1692</v>
      </c>
      <c r="C6259" s="11" t="s">
        <v>1692</v>
      </c>
      <c r="D6259" s="11" t="s">
        <v>1692</v>
      </c>
      <c r="E6259" s="11" t="s">
        <v>1693</v>
      </c>
      <c r="F6259" s="11" t="s">
        <v>1693</v>
      </c>
      <c r="G6259" s="11" t="s">
        <v>1693</v>
      </c>
      <c r="H6259" s="11"/>
      <c r="I6259" s="11"/>
    </row>
    <row r="6260" customFormat="false" ht="28" hidden="false" customHeight="true" outlineLevel="0" collapsed="false">
      <c r="A6260" s="11" t="s">
        <v>1599</v>
      </c>
      <c r="B6260" s="11" t="s">
        <v>1599</v>
      </c>
      <c r="C6260" s="11" t="s">
        <v>1599</v>
      </c>
      <c r="D6260" s="11" t="s">
        <v>1599</v>
      </c>
      <c r="E6260" s="11" t="s">
        <v>1600</v>
      </c>
      <c r="F6260" s="11" t="s">
        <v>1600</v>
      </c>
      <c r="G6260" s="11" t="s">
        <v>1600</v>
      </c>
      <c r="H6260" s="11"/>
      <c r="I6260" s="11"/>
    </row>
    <row r="6261" customFormat="false" ht="28" hidden="false" customHeight="true" outlineLevel="0" collapsed="false">
      <c r="A6261" s="11" t="s">
        <v>245</v>
      </c>
      <c r="B6261" s="11" t="s">
        <v>245</v>
      </c>
      <c r="C6261" s="11" t="s">
        <v>245</v>
      </c>
      <c r="D6261" s="11" t="s">
        <v>245</v>
      </c>
      <c r="E6261" s="11" t="s">
        <v>1825</v>
      </c>
      <c r="F6261" s="11" t="s">
        <v>1825</v>
      </c>
      <c r="G6261" s="11" t="s">
        <v>1825</v>
      </c>
      <c r="H6261" s="11"/>
      <c r="I6261" s="11"/>
    </row>
    <row r="6262" customFormat="false" ht="28" hidden="false" customHeight="true" outlineLevel="0" collapsed="false">
      <c r="A6262" s="11" t="s">
        <v>1694</v>
      </c>
      <c r="B6262" s="11" t="s">
        <v>1694</v>
      </c>
      <c r="C6262" s="11" t="s">
        <v>1694</v>
      </c>
      <c r="D6262" s="11" t="s">
        <v>1694</v>
      </c>
      <c r="E6262" s="11" t="n">
        <v>1</v>
      </c>
      <c r="F6262" s="11" t="n">
        <v>1</v>
      </c>
      <c r="G6262" s="11" t="n">
        <v>1</v>
      </c>
      <c r="H6262" s="11"/>
      <c r="I6262" s="11"/>
    </row>
    <row r="6263" customFormat="false" ht="28" hidden="false" customHeight="true" outlineLevel="0" collapsed="false">
      <c r="A6263" s="11" t="s">
        <v>1603</v>
      </c>
      <c r="B6263" s="11" t="s">
        <v>1603</v>
      </c>
      <c r="C6263" s="11" t="s">
        <v>1603</v>
      </c>
      <c r="D6263" s="11" t="s">
        <v>1603</v>
      </c>
      <c r="E6263" s="11" t="n">
        <v>1</v>
      </c>
      <c r="F6263" s="11" t="n">
        <v>1</v>
      </c>
      <c r="G6263" s="11" t="n">
        <v>1</v>
      </c>
      <c r="H6263" s="11"/>
      <c r="I6263" s="11"/>
    </row>
    <row r="6264" customFormat="false" ht="28" hidden="false" customHeight="true" outlineLevel="0" collapsed="false">
      <c r="A6264" s="11" t="s">
        <v>1601</v>
      </c>
      <c r="B6264" s="11" t="s">
        <v>1601</v>
      </c>
      <c r="C6264" s="11" t="s">
        <v>1601</v>
      </c>
      <c r="D6264" s="11" t="s">
        <v>1601</v>
      </c>
      <c r="E6264" s="11" t="s">
        <v>1602</v>
      </c>
      <c r="F6264" s="11" t="s">
        <v>1602</v>
      </c>
      <c r="G6264" s="11" t="s">
        <v>1602</v>
      </c>
      <c r="H6264" s="11"/>
      <c r="I6264" s="11"/>
    </row>
    <row r="6265" customFormat="false" ht="28" hidden="false" customHeight="true" outlineLevel="0" collapsed="false">
      <c r="A6265" s="11" t="s">
        <v>1695</v>
      </c>
      <c r="B6265" s="11" t="s">
        <v>1695</v>
      </c>
      <c r="C6265" s="11" t="s">
        <v>1695</v>
      </c>
      <c r="D6265" s="11" t="s">
        <v>1695</v>
      </c>
      <c r="E6265" s="11" t="s">
        <v>1782</v>
      </c>
      <c r="F6265" s="11" t="s">
        <v>1782</v>
      </c>
      <c r="G6265" s="11" t="s">
        <v>1782</v>
      </c>
      <c r="H6265" s="11"/>
      <c r="I6265" s="11"/>
    </row>
    <row r="6266" customFormat="false" ht="28" hidden="false" customHeight="true" outlineLevel="0" collapsed="false">
      <c r="A6266" s="11" t="s">
        <v>1152</v>
      </c>
      <c r="B6266" s="11" t="s">
        <v>1152</v>
      </c>
      <c r="C6266" s="11" t="s">
        <v>1152</v>
      </c>
      <c r="D6266" s="11" t="s">
        <v>1152</v>
      </c>
      <c r="E6266" s="11" t="s">
        <v>1859</v>
      </c>
      <c r="F6266" s="11" t="s">
        <v>1859</v>
      </c>
      <c r="G6266" s="11" t="s">
        <v>1859</v>
      </c>
      <c r="H6266" s="11"/>
      <c r="I6266" s="11"/>
    </row>
    <row r="6267" customFormat="false" ht="28" hidden="false" customHeight="true" outlineLevel="0" collapsed="false">
      <c r="A6267" s="11" t="s">
        <v>249</v>
      </c>
      <c r="B6267" s="11" t="s">
        <v>249</v>
      </c>
      <c r="C6267" s="11" t="s">
        <v>249</v>
      </c>
      <c r="D6267" s="11" t="s">
        <v>249</v>
      </c>
      <c r="E6267" s="11" t="n">
        <v>108</v>
      </c>
      <c r="F6267" s="11" t="n">
        <v>108</v>
      </c>
      <c r="G6267" s="11" t="n">
        <v>108</v>
      </c>
      <c r="H6267" s="11"/>
      <c r="I6267" s="11"/>
    </row>
    <row r="6268" customFormat="false" ht="27" hidden="false" customHeight="true" outlineLevel="0" collapsed="false">
      <c r="A6268" s="1"/>
      <c r="B6268" s="1"/>
      <c r="C6268" s="1"/>
      <c r="D6268" s="1"/>
      <c r="E6268" s="1"/>
      <c r="F6268" s="1"/>
      <c r="G6268" s="1"/>
      <c r="H6268" s="1"/>
      <c r="I6268" s="1"/>
    </row>
    <row r="6269" customFormat="false" ht="31" hidden="false" customHeight="true" outlineLevel="0" collapsed="false">
      <c r="A6269" s="10" t="s">
        <v>250</v>
      </c>
      <c r="B6269" s="10" t="s">
        <v>250</v>
      </c>
      <c r="C6269" s="10" t="s">
        <v>250</v>
      </c>
      <c r="D6269" s="10" t="s">
        <v>250</v>
      </c>
      <c r="E6269" s="10" t="s">
        <v>250</v>
      </c>
      <c r="F6269" s="10" t="s">
        <v>250</v>
      </c>
      <c r="G6269" s="10" t="s">
        <v>250</v>
      </c>
      <c r="H6269" s="10" t="s">
        <v>250</v>
      </c>
      <c r="I6269" s="3" t="str">
        <f aca="false">HYPERLINK("#'Главная'!A115","На главную")</f>
        <v>На главную</v>
      </c>
    </row>
    <row r="6270" customFormat="false" ht="34" hidden="false" customHeight="true" outlineLevel="0" collapsed="false">
      <c r="A6270" s="12" t="s">
        <v>251</v>
      </c>
      <c r="B6270" s="12" t="s">
        <v>251</v>
      </c>
      <c r="C6270" s="12" t="s">
        <v>251</v>
      </c>
      <c r="D6270" s="12" t="s">
        <v>252</v>
      </c>
      <c r="E6270" s="12" t="s">
        <v>252</v>
      </c>
      <c r="F6270" s="12" t="s">
        <v>252</v>
      </c>
      <c r="G6270" s="12" t="s">
        <v>253</v>
      </c>
      <c r="H6270" s="12" t="s">
        <v>254</v>
      </c>
      <c r="I6270" s="12" t="s">
        <v>254</v>
      </c>
    </row>
    <row r="6271" customFormat="false" ht="53" hidden="false" customHeight="true" outlineLevel="0" collapsed="false">
      <c r="A6271" s="1" t="s">
        <v>1698</v>
      </c>
      <c r="B6271" s="1" t="s">
        <v>1698</v>
      </c>
      <c r="C6271" s="1" t="s">
        <v>1698</v>
      </c>
      <c r="D6271" s="1" t="s">
        <v>258</v>
      </c>
      <c r="E6271" s="1" t="s">
        <v>258</v>
      </c>
      <c r="F6271" s="1" t="s">
        <v>258</v>
      </c>
      <c r="G6271" s="1" t="s">
        <v>1870</v>
      </c>
      <c r="H6271" s="1" t="s">
        <v>1689</v>
      </c>
      <c r="I6271" s="1" t="s">
        <v>1689</v>
      </c>
    </row>
    <row r="6272" customFormat="false" ht="53" hidden="false" customHeight="true" outlineLevel="0" collapsed="false">
      <c r="A6272" s="1" t="s">
        <v>1698</v>
      </c>
      <c r="B6272" s="1" t="s">
        <v>1698</v>
      </c>
      <c r="C6272" s="1" t="s">
        <v>1698</v>
      </c>
      <c r="D6272" s="1" t="s">
        <v>256</v>
      </c>
      <c r="E6272" s="1" t="s">
        <v>256</v>
      </c>
      <c r="F6272" s="1" t="s">
        <v>256</v>
      </c>
      <c r="G6272" s="1" t="s">
        <v>1871</v>
      </c>
      <c r="H6272" s="1" t="s">
        <v>1689</v>
      </c>
      <c r="I6272" s="1" t="s">
        <v>1689</v>
      </c>
    </row>
    <row r="6273" customFormat="false" ht="53" hidden="false" customHeight="true" outlineLevel="0" collapsed="false">
      <c r="A6273" s="1" t="s">
        <v>1698</v>
      </c>
      <c r="B6273" s="1" t="s">
        <v>1698</v>
      </c>
      <c r="C6273" s="1" t="s">
        <v>1698</v>
      </c>
      <c r="D6273" s="1" t="s">
        <v>260</v>
      </c>
      <c r="E6273" s="1" t="s">
        <v>260</v>
      </c>
      <c r="F6273" s="1" t="s">
        <v>260</v>
      </c>
      <c r="G6273" s="1" t="s">
        <v>1872</v>
      </c>
      <c r="H6273" s="1" t="s">
        <v>1689</v>
      </c>
      <c r="I6273" s="1" t="s">
        <v>1689</v>
      </c>
    </row>
    <row r="6274" customFormat="false" ht="53" hidden="false" customHeight="true" outlineLevel="0" collapsed="false">
      <c r="A6274" s="1" t="s">
        <v>1702</v>
      </c>
      <c r="B6274" s="1" t="s">
        <v>1702</v>
      </c>
      <c r="C6274" s="1" t="s">
        <v>1702</v>
      </c>
      <c r="D6274" s="1" t="s">
        <v>258</v>
      </c>
      <c r="E6274" s="1" t="s">
        <v>258</v>
      </c>
      <c r="F6274" s="1" t="s">
        <v>258</v>
      </c>
      <c r="G6274" s="1" t="s">
        <v>1873</v>
      </c>
      <c r="H6274" s="1" t="s">
        <v>1689</v>
      </c>
      <c r="I6274" s="1" t="s">
        <v>1689</v>
      </c>
    </row>
    <row r="6275" customFormat="false" ht="53" hidden="false" customHeight="true" outlineLevel="0" collapsed="false">
      <c r="A6275" s="1" t="s">
        <v>1702</v>
      </c>
      <c r="B6275" s="1" t="s">
        <v>1702</v>
      </c>
      <c r="C6275" s="1" t="s">
        <v>1702</v>
      </c>
      <c r="D6275" s="1" t="s">
        <v>256</v>
      </c>
      <c r="E6275" s="1" t="s">
        <v>256</v>
      </c>
      <c r="F6275" s="1" t="s">
        <v>256</v>
      </c>
      <c r="G6275" s="1" t="s">
        <v>1874</v>
      </c>
      <c r="H6275" s="1" t="s">
        <v>1689</v>
      </c>
      <c r="I6275" s="1" t="s">
        <v>1689</v>
      </c>
    </row>
    <row r="6276" customFormat="false" ht="53" hidden="false" customHeight="true" outlineLevel="0" collapsed="false">
      <c r="A6276" s="1" t="s">
        <v>1702</v>
      </c>
      <c r="B6276" s="1" t="s">
        <v>1702</v>
      </c>
      <c r="C6276" s="1" t="s">
        <v>1702</v>
      </c>
      <c r="D6276" s="1" t="s">
        <v>260</v>
      </c>
      <c r="E6276" s="1" t="s">
        <v>260</v>
      </c>
      <c r="F6276" s="1" t="s">
        <v>260</v>
      </c>
      <c r="G6276" s="1" t="s">
        <v>1875</v>
      </c>
      <c r="H6276" s="1" t="s">
        <v>1689</v>
      </c>
      <c r="I6276" s="1" t="s">
        <v>1689</v>
      </c>
    </row>
    <row r="6277" customFormat="false" ht="53" hidden="false" customHeight="true" outlineLevel="0" collapsed="false">
      <c r="A6277" s="1" t="s">
        <v>1706</v>
      </c>
      <c r="B6277" s="1" t="s">
        <v>1706</v>
      </c>
      <c r="C6277" s="1" t="s">
        <v>1706</v>
      </c>
      <c r="D6277" s="1" t="s">
        <v>292</v>
      </c>
      <c r="E6277" s="1" t="s">
        <v>292</v>
      </c>
      <c r="F6277" s="1" t="s">
        <v>292</v>
      </c>
      <c r="G6277" s="1" t="s">
        <v>1876</v>
      </c>
      <c r="H6277" s="1" t="s">
        <v>1689</v>
      </c>
      <c r="I6277" s="1" t="s">
        <v>1689</v>
      </c>
    </row>
    <row r="6278" customFormat="false" ht="53" hidden="false" customHeight="true" outlineLevel="0" collapsed="false">
      <c r="A6278" s="1" t="s">
        <v>1706</v>
      </c>
      <c r="B6278" s="1" t="s">
        <v>1706</v>
      </c>
      <c r="C6278" s="1" t="s">
        <v>1706</v>
      </c>
      <c r="D6278" s="1" t="s">
        <v>256</v>
      </c>
      <c r="E6278" s="1" t="s">
        <v>256</v>
      </c>
      <c r="F6278" s="1" t="s">
        <v>256</v>
      </c>
      <c r="G6278" s="1" t="s">
        <v>1877</v>
      </c>
      <c r="H6278" s="1" t="s">
        <v>1689</v>
      </c>
      <c r="I6278" s="1" t="s">
        <v>1689</v>
      </c>
    </row>
    <row r="6279" customFormat="false" ht="53" hidden="false" customHeight="true" outlineLevel="0" collapsed="false">
      <c r="A6279" s="1" t="s">
        <v>1706</v>
      </c>
      <c r="B6279" s="1" t="s">
        <v>1706</v>
      </c>
      <c r="C6279" s="1" t="s">
        <v>1706</v>
      </c>
      <c r="D6279" s="1" t="s">
        <v>294</v>
      </c>
      <c r="E6279" s="1" t="s">
        <v>294</v>
      </c>
      <c r="F6279" s="1" t="s">
        <v>294</v>
      </c>
      <c r="G6279" s="1" t="s">
        <v>1878</v>
      </c>
      <c r="H6279" s="1" t="s">
        <v>1689</v>
      </c>
      <c r="I6279" s="1" t="s">
        <v>1689</v>
      </c>
    </row>
    <row r="6280" customFormat="false" ht="27" hidden="false" customHeight="true" outlineLevel="0" collapsed="false">
      <c r="A6280" s="1"/>
      <c r="B6280" s="1"/>
      <c r="C6280" s="1"/>
      <c r="D6280" s="1"/>
      <c r="E6280" s="1"/>
      <c r="F6280" s="1"/>
      <c r="G6280" s="1"/>
      <c r="H6280" s="1"/>
      <c r="I6280" s="1"/>
    </row>
    <row r="6281" customFormat="false" ht="31" hidden="false" customHeight="true" outlineLevel="0" collapsed="false">
      <c r="A6281" s="10" t="s">
        <v>304</v>
      </c>
      <c r="B6281" s="10" t="s">
        <v>304</v>
      </c>
      <c r="C6281" s="10" t="s">
        <v>304</v>
      </c>
      <c r="D6281" s="10" t="s">
        <v>304</v>
      </c>
      <c r="E6281" s="10" t="s">
        <v>304</v>
      </c>
      <c r="F6281" s="10" t="s">
        <v>304</v>
      </c>
      <c r="G6281" s="10" t="s">
        <v>304</v>
      </c>
      <c r="H6281" s="10" t="s">
        <v>304</v>
      </c>
      <c r="I6281" s="1"/>
    </row>
    <row r="6282" customFormat="false" ht="28" hidden="false" customHeight="true" outlineLevel="0" collapsed="false">
      <c r="A6282" s="4" t="s">
        <v>305</v>
      </c>
      <c r="B6282" s="4" t="s">
        <v>305</v>
      </c>
      <c r="C6282" s="4" t="s">
        <v>305</v>
      </c>
      <c r="D6282" s="4" t="s">
        <v>305</v>
      </c>
      <c r="E6282" s="4" t="s">
        <v>305</v>
      </c>
      <c r="F6282" s="4" t="s">
        <v>305</v>
      </c>
      <c r="G6282" s="4" t="s">
        <v>305</v>
      </c>
      <c r="H6282" s="4" t="s">
        <v>305</v>
      </c>
      <c r="I6282" s="4" t="s">
        <v>305</v>
      </c>
    </row>
    <row r="6283" customFormat="false" ht="27" hidden="false" customHeight="true" outlineLevel="0" collapsed="false">
      <c r="A6283" s="1"/>
      <c r="B6283" s="1"/>
      <c r="C6283" s="1"/>
      <c r="D6283" s="1"/>
      <c r="E6283" s="1"/>
      <c r="F6283" s="1"/>
      <c r="G6283" s="1"/>
      <c r="H6283" s="1"/>
      <c r="I6283" s="1"/>
    </row>
    <row r="6284" customFormat="false" ht="27" hidden="false" customHeight="true" outlineLevel="0" collapsed="false">
      <c r="A6284" s="1"/>
      <c r="B6284" s="1"/>
      <c r="C6284" s="1"/>
      <c r="D6284" s="1"/>
      <c r="E6284" s="1"/>
      <c r="F6284" s="1"/>
      <c r="G6284" s="1"/>
      <c r="H6284" s="1"/>
      <c r="I6284" s="1"/>
    </row>
    <row r="6285" customFormat="false" ht="27" hidden="false" customHeight="true" outlineLevel="0" collapsed="false">
      <c r="A6285" s="1"/>
      <c r="B6285" s="1"/>
      <c r="C6285" s="1"/>
      <c r="D6285" s="1"/>
      <c r="E6285" s="1"/>
      <c r="F6285" s="1"/>
      <c r="G6285" s="1"/>
      <c r="H6285" s="1"/>
      <c r="I6285" s="1"/>
    </row>
    <row r="6286" customFormat="false" ht="35" hidden="false" customHeight="true" outlineLevel="0" collapsed="false">
      <c r="A6286" s="2" t="s">
        <v>1879</v>
      </c>
      <c r="B6286" s="2" t="s">
        <v>1879</v>
      </c>
      <c r="C6286" s="2" t="s">
        <v>1879</v>
      </c>
      <c r="D6286" s="2" t="s">
        <v>1879</v>
      </c>
      <c r="E6286" s="2" t="s">
        <v>1879</v>
      </c>
      <c r="F6286" s="2" t="s">
        <v>1879</v>
      </c>
      <c r="G6286" s="2" t="s">
        <v>1879</v>
      </c>
      <c r="H6286" s="2" t="s">
        <v>1879</v>
      </c>
      <c r="I6286" s="3" t="str">
        <f aca="false">HYPERLINK("#'Главная'!A116","На главную")</f>
        <v>На главную</v>
      </c>
    </row>
    <row r="6287" customFormat="false" ht="42" hidden="false" customHeight="true" outlineLevel="0" collapsed="false">
      <c r="A6287" s="4" t="s">
        <v>1689</v>
      </c>
      <c r="B6287" s="4" t="s">
        <v>1689</v>
      </c>
      <c r="C6287" s="4" t="s">
        <v>1689</v>
      </c>
      <c r="D6287" s="4" t="s">
        <v>1689</v>
      </c>
      <c r="E6287" s="4" t="s">
        <v>1689</v>
      </c>
      <c r="F6287" s="4" t="s">
        <v>1689</v>
      </c>
      <c r="G6287" s="4" t="s">
        <v>1689</v>
      </c>
      <c r="H6287" s="4" t="s">
        <v>1689</v>
      </c>
      <c r="I6287" s="4" t="s">
        <v>1689</v>
      </c>
    </row>
    <row r="6288" customFormat="false" ht="27" hidden="false" customHeight="true" outlineLevel="0" collapsed="false">
      <c r="A6288" s="3" t="str">
        <f aca="false">HYPERLINK("#'Главная'!A116","Список моделей")</f>
        <v>Список моделей</v>
      </c>
      <c r="B6288" s="1"/>
      <c r="C6288" s="3" t="str">
        <f aca="false">HYPERLINK("#'Данные моделей'!A6289","Характеристики")</f>
        <v>Характеристики</v>
      </c>
      <c r="D6288" s="1"/>
      <c r="E6288" s="1"/>
      <c r="F6288" s="3" t="str">
        <f aca="false">HYPERLINK("#'Данные моделей'!A6314","Рабочие точки")</f>
        <v>Рабочие точки</v>
      </c>
      <c r="G6288" s="1"/>
      <c r="H6288" s="3" t="str">
        <f aca="false">HYPERLINK("#'Данные моделей'!A6326","Карты")</f>
        <v>Карты</v>
      </c>
      <c r="I6288" s="1"/>
    </row>
    <row r="6289" customFormat="false" ht="31" hidden="false" customHeight="true" outlineLevel="0" collapsed="false">
      <c r="A6289" s="10" t="s">
        <v>9</v>
      </c>
      <c r="B6289" s="10" t="s">
        <v>9</v>
      </c>
      <c r="C6289" s="10" t="s">
        <v>9</v>
      </c>
      <c r="D6289" s="10" t="s">
        <v>9</v>
      </c>
      <c r="E6289" s="10" t="s">
        <v>9</v>
      </c>
      <c r="F6289" s="10" t="s">
        <v>9</v>
      </c>
      <c r="G6289" s="10" t="s">
        <v>9</v>
      </c>
      <c r="H6289" s="10" t="s">
        <v>9</v>
      </c>
      <c r="I6289" s="1"/>
    </row>
    <row r="6290" customFormat="false" ht="28" hidden="false" customHeight="true" outlineLevel="0" collapsed="false">
      <c r="A6290" s="11" t="s">
        <v>207</v>
      </c>
      <c r="B6290" s="11" t="s">
        <v>207</v>
      </c>
      <c r="C6290" s="11" t="s">
        <v>207</v>
      </c>
      <c r="D6290" s="11" t="s">
        <v>207</v>
      </c>
      <c r="E6290" s="11" t="s">
        <v>1566</v>
      </c>
      <c r="F6290" s="11" t="s">
        <v>1566</v>
      </c>
      <c r="G6290" s="11" t="s">
        <v>1566</v>
      </c>
      <c r="H6290" s="11"/>
      <c r="I6290" s="11"/>
    </row>
    <row r="6291" customFormat="false" ht="28" hidden="false" customHeight="true" outlineLevel="0" collapsed="false">
      <c r="A6291" s="11" t="s">
        <v>8</v>
      </c>
      <c r="B6291" s="11" t="s">
        <v>8</v>
      </c>
      <c r="C6291" s="11" t="s">
        <v>8</v>
      </c>
      <c r="D6291" s="11" t="s">
        <v>8</v>
      </c>
      <c r="E6291" s="11" t="s">
        <v>16</v>
      </c>
      <c r="F6291" s="11" t="s">
        <v>16</v>
      </c>
      <c r="G6291" s="11" t="s">
        <v>16</v>
      </c>
      <c r="H6291" s="11"/>
      <c r="I6291" s="11"/>
    </row>
    <row r="6292" customFormat="false" ht="28" hidden="false" customHeight="true" outlineLevel="0" collapsed="false">
      <c r="A6292" s="11" t="s">
        <v>209</v>
      </c>
      <c r="B6292" s="11" t="s">
        <v>209</v>
      </c>
      <c r="C6292" s="11" t="s">
        <v>209</v>
      </c>
      <c r="D6292" s="11" t="s">
        <v>209</v>
      </c>
      <c r="E6292" s="11" t="s">
        <v>1781</v>
      </c>
      <c r="F6292" s="11" t="s">
        <v>1781</v>
      </c>
      <c r="G6292" s="11" t="s">
        <v>1781</v>
      </c>
      <c r="H6292" s="11"/>
      <c r="I6292" s="11"/>
    </row>
    <row r="6293" customFormat="false" ht="28" hidden="false" customHeight="true" outlineLevel="0" collapsed="false">
      <c r="A6293" s="11" t="s">
        <v>211</v>
      </c>
      <c r="B6293" s="11" t="s">
        <v>211</v>
      </c>
      <c r="C6293" s="11" t="s">
        <v>211</v>
      </c>
      <c r="D6293" s="11" t="s">
        <v>211</v>
      </c>
      <c r="E6293" s="11" t="n">
        <v>105</v>
      </c>
      <c r="F6293" s="11" t="n">
        <v>105</v>
      </c>
      <c r="G6293" s="11" t="n">
        <v>105</v>
      </c>
      <c r="H6293" s="11"/>
      <c r="I6293" s="11"/>
    </row>
    <row r="6294" customFormat="false" ht="28" hidden="false" customHeight="true" outlineLevel="0" collapsed="false">
      <c r="A6294" s="11" t="s">
        <v>8</v>
      </c>
      <c r="B6294" s="11" t="s">
        <v>8</v>
      </c>
      <c r="C6294" s="11" t="s">
        <v>8</v>
      </c>
      <c r="D6294" s="11" t="s">
        <v>8</v>
      </c>
      <c r="E6294" s="11" t="s">
        <v>16</v>
      </c>
      <c r="F6294" s="11" t="s">
        <v>16</v>
      </c>
      <c r="G6294" s="11" t="s">
        <v>16</v>
      </c>
      <c r="H6294" s="11"/>
      <c r="I6294" s="11"/>
    </row>
    <row r="6295" customFormat="false" ht="28" hidden="false" customHeight="true" outlineLevel="0" collapsed="false">
      <c r="A6295" s="11" t="s">
        <v>214</v>
      </c>
      <c r="B6295" s="11" t="s">
        <v>214</v>
      </c>
      <c r="C6295" s="11" t="s">
        <v>214</v>
      </c>
      <c r="D6295" s="11" t="s">
        <v>214</v>
      </c>
      <c r="E6295" s="11" t="s">
        <v>215</v>
      </c>
      <c r="F6295" s="11" t="s">
        <v>215</v>
      </c>
      <c r="G6295" s="11" t="s">
        <v>215</v>
      </c>
      <c r="H6295" s="11"/>
      <c r="I6295" s="11"/>
    </row>
    <row r="6296" customFormat="false" ht="28" hidden="false" customHeight="true" outlineLevel="0" collapsed="false">
      <c r="A6296" s="11" t="s">
        <v>216</v>
      </c>
      <c r="B6296" s="11" t="s">
        <v>216</v>
      </c>
      <c r="C6296" s="11" t="s">
        <v>216</v>
      </c>
      <c r="D6296" s="11" t="s">
        <v>216</v>
      </c>
      <c r="E6296" s="11" t="n">
        <v>12.9</v>
      </c>
      <c r="F6296" s="11" t="n">
        <v>12.9</v>
      </c>
      <c r="G6296" s="11" t="n">
        <v>12.9</v>
      </c>
      <c r="H6296" s="11"/>
      <c r="I6296" s="11"/>
    </row>
    <row r="6297" customFormat="false" ht="28" hidden="false" customHeight="true" outlineLevel="0" collapsed="false">
      <c r="A6297" s="11" t="s">
        <v>217</v>
      </c>
      <c r="B6297" s="11" t="s">
        <v>217</v>
      </c>
      <c r="C6297" s="11" t="s">
        <v>217</v>
      </c>
      <c r="D6297" s="11" t="s">
        <v>217</v>
      </c>
      <c r="E6297" s="11" t="s">
        <v>1824</v>
      </c>
      <c r="F6297" s="11" t="s">
        <v>1824</v>
      </c>
      <c r="G6297" s="11" t="s">
        <v>1824</v>
      </c>
      <c r="H6297" s="11"/>
      <c r="I6297" s="11"/>
    </row>
    <row r="6298" customFormat="false" ht="28" hidden="false" customHeight="true" outlineLevel="0" collapsed="false">
      <c r="A6298" s="11" t="s">
        <v>219</v>
      </c>
      <c r="B6298" s="11" t="s">
        <v>219</v>
      </c>
      <c r="C6298" s="11" t="s">
        <v>219</v>
      </c>
      <c r="D6298" s="11" t="s">
        <v>219</v>
      </c>
      <c r="E6298" s="11" t="s">
        <v>1691</v>
      </c>
      <c r="F6298" s="11" t="s">
        <v>1691</v>
      </c>
      <c r="G6298" s="11" t="s">
        <v>1691</v>
      </c>
      <c r="H6298" s="11"/>
      <c r="I6298" s="11"/>
    </row>
    <row r="6299" customFormat="false" ht="28" hidden="false" customHeight="true" outlineLevel="0" collapsed="false">
      <c r="A6299" s="11" t="s">
        <v>1530</v>
      </c>
      <c r="B6299" s="11" t="s">
        <v>1530</v>
      </c>
      <c r="C6299" s="11" t="s">
        <v>1530</v>
      </c>
      <c r="D6299" s="11" t="s">
        <v>1530</v>
      </c>
      <c r="E6299" s="11" t="n">
        <v>53</v>
      </c>
      <c r="F6299" s="11" t="n">
        <v>53</v>
      </c>
      <c r="G6299" s="11" t="n">
        <v>53</v>
      </c>
      <c r="H6299" s="11"/>
      <c r="I6299" s="11"/>
    </row>
    <row r="6300" customFormat="false" ht="28" hidden="false" customHeight="true" outlineLevel="0" collapsed="false">
      <c r="A6300" s="11" t="s">
        <v>221</v>
      </c>
      <c r="B6300" s="11" t="s">
        <v>221</v>
      </c>
      <c r="C6300" s="11" t="s">
        <v>221</v>
      </c>
      <c r="D6300" s="11" t="s">
        <v>221</v>
      </c>
      <c r="E6300" s="11" t="s">
        <v>1781</v>
      </c>
      <c r="F6300" s="11" t="s">
        <v>1781</v>
      </c>
      <c r="G6300" s="11" t="s">
        <v>1781</v>
      </c>
      <c r="H6300" s="11"/>
      <c r="I6300" s="11"/>
    </row>
    <row r="6301" customFormat="false" ht="28" hidden="false" customHeight="true" outlineLevel="0" collapsed="false">
      <c r="A6301" s="11" t="s">
        <v>222</v>
      </c>
      <c r="B6301" s="11" t="s">
        <v>222</v>
      </c>
      <c r="C6301" s="11" t="s">
        <v>222</v>
      </c>
      <c r="D6301" s="11" t="s">
        <v>222</v>
      </c>
      <c r="E6301" s="11" t="n">
        <v>105</v>
      </c>
      <c r="F6301" s="11" t="n">
        <v>105</v>
      </c>
      <c r="G6301" s="11" t="n">
        <v>105</v>
      </c>
      <c r="H6301" s="11"/>
      <c r="I6301" s="11"/>
    </row>
    <row r="6302" customFormat="false" ht="28" hidden="false" customHeight="true" outlineLevel="0" collapsed="false">
      <c r="A6302" s="11" t="s">
        <v>1532</v>
      </c>
      <c r="B6302" s="11" t="s">
        <v>1532</v>
      </c>
      <c r="C6302" s="11" t="s">
        <v>1532</v>
      </c>
      <c r="D6302" s="11" t="s">
        <v>1532</v>
      </c>
      <c r="E6302" s="11" t="s">
        <v>1533</v>
      </c>
      <c r="F6302" s="11" t="s">
        <v>1533</v>
      </c>
      <c r="G6302" s="11" t="s">
        <v>1533</v>
      </c>
      <c r="H6302" s="11"/>
      <c r="I6302" s="11"/>
    </row>
    <row r="6303" customFormat="false" ht="28" hidden="false" customHeight="true" outlineLevel="0" collapsed="false">
      <c r="A6303" s="11" t="s">
        <v>1597</v>
      </c>
      <c r="B6303" s="11" t="s">
        <v>1597</v>
      </c>
      <c r="C6303" s="11" t="s">
        <v>1597</v>
      </c>
      <c r="D6303" s="11" t="s">
        <v>1597</v>
      </c>
      <c r="E6303" s="11" t="s">
        <v>1598</v>
      </c>
      <c r="F6303" s="11" t="s">
        <v>1598</v>
      </c>
      <c r="G6303" s="11" t="s">
        <v>1598</v>
      </c>
      <c r="H6303" s="11"/>
      <c r="I6303" s="11"/>
    </row>
    <row r="6304" customFormat="false" ht="28" hidden="false" customHeight="true" outlineLevel="0" collapsed="false">
      <c r="A6304" s="11" t="s">
        <v>1692</v>
      </c>
      <c r="B6304" s="11" t="s">
        <v>1692</v>
      </c>
      <c r="C6304" s="11" t="s">
        <v>1692</v>
      </c>
      <c r="D6304" s="11" t="s">
        <v>1692</v>
      </c>
      <c r="E6304" s="11" t="s">
        <v>1693</v>
      </c>
      <c r="F6304" s="11" t="s">
        <v>1693</v>
      </c>
      <c r="G6304" s="11" t="s">
        <v>1693</v>
      </c>
      <c r="H6304" s="11"/>
      <c r="I6304" s="11"/>
    </row>
    <row r="6305" customFormat="false" ht="28" hidden="false" customHeight="true" outlineLevel="0" collapsed="false">
      <c r="A6305" s="11" t="s">
        <v>1599</v>
      </c>
      <c r="B6305" s="11" t="s">
        <v>1599</v>
      </c>
      <c r="C6305" s="11" t="s">
        <v>1599</v>
      </c>
      <c r="D6305" s="11" t="s">
        <v>1599</v>
      </c>
      <c r="E6305" s="11" t="s">
        <v>1600</v>
      </c>
      <c r="F6305" s="11" t="s">
        <v>1600</v>
      </c>
      <c r="G6305" s="11" t="s">
        <v>1600</v>
      </c>
      <c r="H6305" s="11"/>
      <c r="I6305" s="11"/>
    </row>
    <row r="6306" customFormat="false" ht="28" hidden="false" customHeight="true" outlineLevel="0" collapsed="false">
      <c r="A6306" s="11" t="s">
        <v>245</v>
      </c>
      <c r="B6306" s="11" t="s">
        <v>245</v>
      </c>
      <c r="C6306" s="11" t="s">
        <v>245</v>
      </c>
      <c r="D6306" s="11" t="s">
        <v>245</v>
      </c>
      <c r="E6306" s="11" t="s">
        <v>1825</v>
      </c>
      <c r="F6306" s="11" t="s">
        <v>1825</v>
      </c>
      <c r="G6306" s="11" t="s">
        <v>1825</v>
      </c>
      <c r="H6306" s="11"/>
      <c r="I6306" s="11"/>
    </row>
    <row r="6307" customFormat="false" ht="28" hidden="false" customHeight="true" outlineLevel="0" collapsed="false">
      <c r="A6307" s="11" t="s">
        <v>1694</v>
      </c>
      <c r="B6307" s="11" t="s">
        <v>1694</v>
      </c>
      <c r="C6307" s="11" t="s">
        <v>1694</v>
      </c>
      <c r="D6307" s="11" t="s">
        <v>1694</v>
      </c>
      <c r="E6307" s="11" t="n">
        <v>1</v>
      </c>
      <c r="F6307" s="11" t="n">
        <v>1</v>
      </c>
      <c r="G6307" s="11" t="n">
        <v>1</v>
      </c>
      <c r="H6307" s="11"/>
      <c r="I6307" s="11"/>
    </row>
    <row r="6308" customFormat="false" ht="28" hidden="false" customHeight="true" outlineLevel="0" collapsed="false">
      <c r="A6308" s="11" t="s">
        <v>1603</v>
      </c>
      <c r="B6308" s="11" t="s">
        <v>1603</v>
      </c>
      <c r="C6308" s="11" t="s">
        <v>1603</v>
      </c>
      <c r="D6308" s="11" t="s">
        <v>1603</v>
      </c>
      <c r="E6308" s="11" t="n">
        <v>1</v>
      </c>
      <c r="F6308" s="11" t="n">
        <v>1</v>
      </c>
      <c r="G6308" s="11" t="n">
        <v>1</v>
      </c>
      <c r="H6308" s="11"/>
      <c r="I6308" s="11"/>
    </row>
    <row r="6309" customFormat="false" ht="28" hidden="false" customHeight="true" outlineLevel="0" collapsed="false">
      <c r="A6309" s="11" t="s">
        <v>1601</v>
      </c>
      <c r="B6309" s="11" t="s">
        <v>1601</v>
      </c>
      <c r="C6309" s="11" t="s">
        <v>1601</v>
      </c>
      <c r="D6309" s="11" t="s">
        <v>1601</v>
      </c>
      <c r="E6309" s="11" t="s">
        <v>1602</v>
      </c>
      <c r="F6309" s="11" t="s">
        <v>1602</v>
      </c>
      <c r="G6309" s="11" t="s">
        <v>1602</v>
      </c>
      <c r="H6309" s="11"/>
      <c r="I6309" s="11"/>
    </row>
    <row r="6310" customFormat="false" ht="28" hidden="false" customHeight="true" outlineLevel="0" collapsed="false">
      <c r="A6310" s="11" t="s">
        <v>1695</v>
      </c>
      <c r="B6310" s="11" t="s">
        <v>1695</v>
      </c>
      <c r="C6310" s="11" t="s">
        <v>1695</v>
      </c>
      <c r="D6310" s="11" t="s">
        <v>1695</v>
      </c>
      <c r="E6310" s="11" t="s">
        <v>1782</v>
      </c>
      <c r="F6310" s="11" t="s">
        <v>1782</v>
      </c>
      <c r="G6310" s="11" t="s">
        <v>1782</v>
      </c>
      <c r="H6310" s="11"/>
      <c r="I6310" s="11"/>
    </row>
    <row r="6311" customFormat="false" ht="28" hidden="false" customHeight="true" outlineLevel="0" collapsed="false">
      <c r="A6311" s="11" t="s">
        <v>1152</v>
      </c>
      <c r="B6311" s="11" t="s">
        <v>1152</v>
      </c>
      <c r="C6311" s="11" t="s">
        <v>1152</v>
      </c>
      <c r="D6311" s="11" t="s">
        <v>1152</v>
      </c>
      <c r="E6311" s="11" t="s">
        <v>1859</v>
      </c>
      <c r="F6311" s="11" t="s">
        <v>1859</v>
      </c>
      <c r="G6311" s="11" t="s">
        <v>1859</v>
      </c>
      <c r="H6311" s="11"/>
      <c r="I6311" s="11"/>
    </row>
    <row r="6312" customFormat="false" ht="28" hidden="false" customHeight="true" outlineLevel="0" collapsed="false">
      <c r="A6312" s="11" t="s">
        <v>249</v>
      </c>
      <c r="B6312" s="11" t="s">
        <v>249</v>
      </c>
      <c r="C6312" s="11" t="s">
        <v>249</v>
      </c>
      <c r="D6312" s="11" t="s">
        <v>249</v>
      </c>
      <c r="E6312" s="11" t="n">
        <v>113</v>
      </c>
      <c r="F6312" s="11" t="n">
        <v>113</v>
      </c>
      <c r="G6312" s="11" t="n">
        <v>113</v>
      </c>
      <c r="H6312" s="11"/>
      <c r="I6312" s="11"/>
    </row>
    <row r="6313" customFormat="false" ht="27" hidden="false" customHeight="true" outlineLevel="0" collapsed="false">
      <c r="A6313" s="1"/>
      <c r="B6313" s="1"/>
      <c r="C6313" s="1"/>
      <c r="D6313" s="1"/>
      <c r="E6313" s="1"/>
      <c r="F6313" s="1"/>
      <c r="G6313" s="1"/>
      <c r="H6313" s="1"/>
      <c r="I6313" s="1"/>
    </row>
    <row r="6314" customFormat="false" ht="31" hidden="false" customHeight="true" outlineLevel="0" collapsed="false">
      <c r="A6314" s="10" t="s">
        <v>250</v>
      </c>
      <c r="B6314" s="10" t="s">
        <v>250</v>
      </c>
      <c r="C6314" s="10" t="s">
        <v>250</v>
      </c>
      <c r="D6314" s="10" t="s">
        <v>250</v>
      </c>
      <c r="E6314" s="10" t="s">
        <v>250</v>
      </c>
      <c r="F6314" s="10" t="s">
        <v>250</v>
      </c>
      <c r="G6314" s="10" t="s">
        <v>250</v>
      </c>
      <c r="H6314" s="10" t="s">
        <v>250</v>
      </c>
      <c r="I6314" s="3" t="str">
        <f aca="false">HYPERLINK("#'Главная'!A116","На главную")</f>
        <v>На главную</v>
      </c>
    </row>
    <row r="6315" customFormat="false" ht="34" hidden="false" customHeight="true" outlineLevel="0" collapsed="false">
      <c r="A6315" s="12" t="s">
        <v>251</v>
      </c>
      <c r="B6315" s="12" t="s">
        <v>251</v>
      </c>
      <c r="C6315" s="12" t="s">
        <v>251</v>
      </c>
      <c r="D6315" s="12" t="s">
        <v>252</v>
      </c>
      <c r="E6315" s="12" t="s">
        <v>252</v>
      </c>
      <c r="F6315" s="12" t="s">
        <v>252</v>
      </c>
      <c r="G6315" s="12" t="s">
        <v>253</v>
      </c>
      <c r="H6315" s="12" t="s">
        <v>254</v>
      </c>
      <c r="I6315" s="12" t="s">
        <v>254</v>
      </c>
    </row>
    <row r="6316" customFormat="false" ht="53" hidden="false" customHeight="true" outlineLevel="0" collapsed="false">
      <c r="A6316" s="1" t="s">
        <v>1698</v>
      </c>
      <c r="B6316" s="1" t="s">
        <v>1698</v>
      </c>
      <c r="C6316" s="1" t="s">
        <v>1698</v>
      </c>
      <c r="D6316" s="1" t="s">
        <v>258</v>
      </c>
      <c r="E6316" s="1" t="s">
        <v>258</v>
      </c>
      <c r="F6316" s="1" t="s">
        <v>258</v>
      </c>
      <c r="G6316" s="1" t="s">
        <v>1880</v>
      </c>
      <c r="H6316" s="1" t="s">
        <v>1689</v>
      </c>
      <c r="I6316" s="1" t="s">
        <v>1689</v>
      </c>
    </row>
    <row r="6317" customFormat="false" ht="53" hidden="false" customHeight="true" outlineLevel="0" collapsed="false">
      <c r="A6317" s="1" t="s">
        <v>1698</v>
      </c>
      <c r="B6317" s="1" t="s">
        <v>1698</v>
      </c>
      <c r="C6317" s="1" t="s">
        <v>1698</v>
      </c>
      <c r="D6317" s="1" t="s">
        <v>256</v>
      </c>
      <c r="E6317" s="1" t="s">
        <v>256</v>
      </c>
      <c r="F6317" s="1" t="s">
        <v>256</v>
      </c>
      <c r="G6317" s="1" t="s">
        <v>1881</v>
      </c>
      <c r="H6317" s="1" t="s">
        <v>1689</v>
      </c>
      <c r="I6317" s="1" t="s">
        <v>1689</v>
      </c>
    </row>
    <row r="6318" customFormat="false" ht="53" hidden="false" customHeight="true" outlineLevel="0" collapsed="false">
      <c r="A6318" s="1" t="s">
        <v>1698</v>
      </c>
      <c r="B6318" s="1" t="s">
        <v>1698</v>
      </c>
      <c r="C6318" s="1" t="s">
        <v>1698</v>
      </c>
      <c r="D6318" s="1" t="s">
        <v>260</v>
      </c>
      <c r="E6318" s="1" t="s">
        <v>260</v>
      </c>
      <c r="F6318" s="1" t="s">
        <v>260</v>
      </c>
      <c r="G6318" s="1" t="s">
        <v>1882</v>
      </c>
      <c r="H6318" s="1" t="s">
        <v>1689</v>
      </c>
      <c r="I6318" s="1" t="s">
        <v>1689</v>
      </c>
    </row>
    <row r="6319" customFormat="false" ht="53" hidden="false" customHeight="true" outlineLevel="0" collapsed="false">
      <c r="A6319" s="1" t="s">
        <v>1702</v>
      </c>
      <c r="B6319" s="1" t="s">
        <v>1702</v>
      </c>
      <c r="C6319" s="1" t="s">
        <v>1702</v>
      </c>
      <c r="D6319" s="1" t="s">
        <v>258</v>
      </c>
      <c r="E6319" s="1" t="s">
        <v>258</v>
      </c>
      <c r="F6319" s="1" t="s">
        <v>258</v>
      </c>
      <c r="G6319" s="1" t="s">
        <v>1883</v>
      </c>
      <c r="H6319" s="1" t="s">
        <v>1689</v>
      </c>
      <c r="I6319" s="1" t="s">
        <v>1689</v>
      </c>
    </row>
    <row r="6320" customFormat="false" ht="53" hidden="false" customHeight="true" outlineLevel="0" collapsed="false">
      <c r="A6320" s="1" t="s">
        <v>1702</v>
      </c>
      <c r="B6320" s="1" t="s">
        <v>1702</v>
      </c>
      <c r="C6320" s="1" t="s">
        <v>1702</v>
      </c>
      <c r="D6320" s="1" t="s">
        <v>256</v>
      </c>
      <c r="E6320" s="1" t="s">
        <v>256</v>
      </c>
      <c r="F6320" s="1" t="s">
        <v>256</v>
      </c>
      <c r="G6320" s="1" t="s">
        <v>1884</v>
      </c>
      <c r="H6320" s="1" t="s">
        <v>1689</v>
      </c>
      <c r="I6320" s="1" t="s">
        <v>1689</v>
      </c>
    </row>
    <row r="6321" customFormat="false" ht="53" hidden="false" customHeight="true" outlineLevel="0" collapsed="false">
      <c r="A6321" s="1" t="s">
        <v>1702</v>
      </c>
      <c r="B6321" s="1" t="s">
        <v>1702</v>
      </c>
      <c r="C6321" s="1" t="s">
        <v>1702</v>
      </c>
      <c r="D6321" s="1" t="s">
        <v>260</v>
      </c>
      <c r="E6321" s="1" t="s">
        <v>260</v>
      </c>
      <c r="F6321" s="1" t="s">
        <v>260</v>
      </c>
      <c r="G6321" s="1" t="s">
        <v>1885</v>
      </c>
      <c r="H6321" s="1" t="s">
        <v>1689</v>
      </c>
      <c r="I6321" s="1" t="s">
        <v>1689</v>
      </c>
    </row>
    <row r="6322" customFormat="false" ht="53" hidden="false" customHeight="true" outlineLevel="0" collapsed="false">
      <c r="A6322" s="1" t="s">
        <v>1706</v>
      </c>
      <c r="B6322" s="1" t="s">
        <v>1706</v>
      </c>
      <c r="C6322" s="1" t="s">
        <v>1706</v>
      </c>
      <c r="D6322" s="1" t="s">
        <v>292</v>
      </c>
      <c r="E6322" s="1" t="s">
        <v>292</v>
      </c>
      <c r="F6322" s="1" t="s">
        <v>292</v>
      </c>
      <c r="G6322" s="1" t="s">
        <v>1886</v>
      </c>
      <c r="H6322" s="1" t="s">
        <v>1689</v>
      </c>
      <c r="I6322" s="1" t="s">
        <v>1689</v>
      </c>
    </row>
    <row r="6323" customFormat="false" ht="53" hidden="false" customHeight="true" outlineLevel="0" collapsed="false">
      <c r="A6323" s="1" t="s">
        <v>1706</v>
      </c>
      <c r="B6323" s="1" t="s">
        <v>1706</v>
      </c>
      <c r="C6323" s="1" t="s">
        <v>1706</v>
      </c>
      <c r="D6323" s="1" t="s">
        <v>256</v>
      </c>
      <c r="E6323" s="1" t="s">
        <v>256</v>
      </c>
      <c r="F6323" s="1" t="s">
        <v>256</v>
      </c>
      <c r="G6323" s="1" t="s">
        <v>1887</v>
      </c>
      <c r="H6323" s="1" t="s">
        <v>1689</v>
      </c>
      <c r="I6323" s="1" t="s">
        <v>1689</v>
      </c>
    </row>
    <row r="6324" customFormat="false" ht="53" hidden="false" customHeight="true" outlineLevel="0" collapsed="false">
      <c r="A6324" s="1" t="s">
        <v>1706</v>
      </c>
      <c r="B6324" s="1" t="s">
        <v>1706</v>
      </c>
      <c r="C6324" s="1" t="s">
        <v>1706</v>
      </c>
      <c r="D6324" s="1" t="s">
        <v>294</v>
      </c>
      <c r="E6324" s="1" t="s">
        <v>294</v>
      </c>
      <c r="F6324" s="1" t="s">
        <v>294</v>
      </c>
      <c r="G6324" s="1" t="s">
        <v>1888</v>
      </c>
      <c r="H6324" s="1" t="s">
        <v>1689</v>
      </c>
      <c r="I6324" s="1" t="s">
        <v>1689</v>
      </c>
    </row>
    <row r="6325" customFormat="false" ht="27" hidden="false" customHeight="true" outlineLevel="0" collapsed="false">
      <c r="A6325" s="1"/>
      <c r="B6325" s="1"/>
      <c r="C6325" s="1"/>
      <c r="D6325" s="1"/>
      <c r="E6325" s="1"/>
      <c r="F6325" s="1"/>
      <c r="G6325" s="1"/>
      <c r="H6325" s="1"/>
      <c r="I6325" s="1"/>
    </row>
    <row r="6326" customFormat="false" ht="31" hidden="false" customHeight="true" outlineLevel="0" collapsed="false">
      <c r="A6326" s="10" t="s">
        <v>304</v>
      </c>
      <c r="B6326" s="10" t="s">
        <v>304</v>
      </c>
      <c r="C6326" s="10" t="s">
        <v>304</v>
      </c>
      <c r="D6326" s="10" t="s">
        <v>304</v>
      </c>
      <c r="E6326" s="10" t="s">
        <v>304</v>
      </c>
      <c r="F6326" s="10" t="s">
        <v>304</v>
      </c>
      <c r="G6326" s="10" t="s">
        <v>304</v>
      </c>
      <c r="H6326" s="10" t="s">
        <v>304</v>
      </c>
      <c r="I6326" s="1"/>
    </row>
    <row r="6327" customFormat="false" ht="28" hidden="false" customHeight="true" outlineLevel="0" collapsed="false">
      <c r="A6327" s="4" t="s">
        <v>305</v>
      </c>
      <c r="B6327" s="4" t="s">
        <v>305</v>
      </c>
      <c r="C6327" s="4" t="s">
        <v>305</v>
      </c>
      <c r="D6327" s="4" t="s">
        <v>305</v>
      </c>
      <c r="E6327" s="4" t="s">
        <v>305</v>
      </c>
      <c r="F6327" s="4" t="s">
        <v>305</v>
      </c>
      <c r="G6327" s="4" t="s">
        <v>305</v>
      </c>
      <c r="H6327" s="4" t="s">
        <v>305</v>
      </c>
      <c r="I6327" s="4" t="s">
        <v>305</v>
      </c>
    </row>
    <row r="6328" customFormat="false" ht="27" hidden="false" customHeight="true" outlineLevel="0" collapsed="false">
      <c r="A6328" s="1"/>
      <c r="B6328" s="1"/>
      <c r="C6328" s="1"/>
      <c r="D6328" s="1"/>
      <c r="E6328" s="1"/>
      <c r="F6328" s="1"/>
      <c r="G6328" s="1"/>
      <c r="H6328" s="1"/>
      <c r="I6328" s="1"/>
    </row>
    <row r="6329" customFormat="false" ht="27" hidden="false" customHeight="true" outlineLevel="0" collapsed="false">
      <c r="A6329" s="1"/>
      <c r="B6329" s="1"/>
      <c r="C6329" s="1"/>
      <c r="D6329" s="1"/>
      <c r="E6329" s="1"/>
      <c r="F6329" s="1"/>
      <c r="G6329" s="1"/>
      <c r="H6329" s="1"/>
      <c r="I6329" s="1"/>
    </row>
    <row r="6330" customFormat="false" ht="27" hidden="false" customHeight="true" outlineLevel="0" collapsed="false">
      <c r="A6330" s="1"/>
      <c r="B6330" s="1"/>
      <c r="C6330" s="1"/>
      <c r="D6330" s="1"/>
      <c r="E6330" s="1"/>
      <c r="F6330" s="1"/>
      <c r="G6330" s="1"/>
      <c r="H6330" s="1"/>
      <c r="I6330" s="1"/>
    </row>
    <row r="6331" customFormat="false" ht="35" hidden="false" customHeight="true" outlineLevel="0" collapsed="false">
      <c r="A6331" s="2" t="s">
        <v>1889</v>
      </c>
      <c r="B6331" s="2" t="s">
        <v>1889</v>
      </c>
      <c r="C6331" s="2" t="s">
        <v>1889</v>
      </c>
      <c r="D6331" s="2" t="s">
        <v>1889</v>
      </c>
      <c r="E6331" s="2" t="s">
        <v>1889</v>
      </c>
      <c r="F6331" s="2" t="s">
        <v>1889</v>
      </c>
      <c r="G6331" s="2" t="s">
        <v>1889</v>
      </c>
      <c r="H6331" s="2" t="s">
        <v>1889</v>
      </c>
      <c r="I6331" s="3" t="str">
        <f aca="false">HYPERLINK("#'Главная'!A117","На главную")</f>
        <v>На главную</v>
      </c>
    </row>
    <row r="6332" customFormat="false" ht="42" hidden="false" customHeight="true" outlineLevel="0" collapsed="false">
      <c r="A6332" s="4" t="s">
        <v>1689</v>
      </c>
      <c r="B6332" s="4" t="s">
        <v>1689</v>
      </c>
      <c r="C6332" s="4" t="s">
        <v>1689</v>
      </c>
      <c r="D6332" s="4" t="s">
        <v>1689</v>
      </c>
      <c r="E6332" s="4" t="s">
        <v>1689</v>
      </c>
      <c r="F6332" s="4" t="s">
        <v>1689</v>
      </c>
      <c r="G6332" s="4" t="s">
        <v>1689</v>
      </c>
      <c r="H6332" s="4" t="s">
        <v>1689</v>
      </c>
      <c r="I6332" s="4" t="s">
        <v>1689</v>
      </c>
    </row>
    <row r="6333" customFormat="false" ht="27" hidden="false" customHeight="true" outlineLevel="0" collapsed="false">
      <c r="A6333" s="3" t="str">
        <f aca="false">HYPERLINK("#'Главная'!A117","Список моделей")</f>
        <v>Список моделей</v>
      </c>
      <c r="B6333" s="1"/>
      <c r="C6333" s="3" t="str">
        <f aca="false">HYPERLINK("#'Данные моделей'!A6334","Характеристики")</f>
        <v>Характеристики</v>
      </c>
      <c r="D6333" s="1"/>
      <c r="E6333" s="1"/>
      <c r="F6333" s="3" t="str">
        <f aca="false">HYPERLINK("#'Данные моделей'!A6359","Рабочие точки")</f>
        <v>Рабочие точки</v>
      </c>
      <c r="G6333" s="1"/>
      <c r="H6333" s="3" t="str">
        <f aca="false">HYPERLINK("#'Данные моделей'!A6371","Карты")</f>
        <v>Карты</v>
      </c>
      <c r="I6333" s="1"/>
    </row>
    <row r="6334" customFormat="false" ht="31" hidden="false" customHeight="true" outlineLevel="0" collapsed="false">
      <c r="A6334" s="10" t="s">
        <v>9</v>
      </c>
      <c r="B6334" s="10" t="s">
        <v>9</v>
      </c>
      <c r="C6334" s="10" t="s">
        <v>9</v>
      </c>
      <c r="D6334" s="10" t="s">
        <v>9</v>
      </c>
      <c r="E6334" s="10" t="s">
        <v>9</v>
      </c>
      <c r="F6334" s="10" t="s">
        <v>9</v>
      </c>
      <c r="G6334" s="10" t="s">
        <v>9</v>
      </c>
      <c r="H6334" s="10" t="s">
        <v>9</v>
      </c>
      <c r="I6334" s="1"/>
    </row>
    <row r="6335" customFormat="false" ht="28" hidden="false" customHeight="true" outlineLevel="0" collapsed="false">
      <c r="A6335" s="11" t="s">
        <v>207</v>
      </c>
      <c r="B6335" s="11" t="s">
        <v>207</v>
      </c>
      <c r="C6335" s="11" t="s">
        <v>207</v>
      </c>
      <c r="D6335" s="11" t="s">
        <v>207</v>
      </c>
      <c r="E6335" s="11" t="s">
        <v>1566</v>
      </c>
      <c r="F6335" s="11" t="s">
        <v>1566</v>
      </c>
      <c r="G6335" s="11" t="s">
        <v>1566</v>
      </c>
      <c r="H6335" s="11"/>
      <c r="I6335" s="11"/>
    </row>
    <row r="6336" customFormat="false" ht="28" hidden="false" customHeight="true" outlineLevel="0" collapsed="false">
      <c r="A6336" s="11" t="s">
        <v>8</v>
      </c>
      <c r="B6336" s="11" t="s">
        <v>8</v>
      </c>
      <c r="C6336" s="11" t="s">
        <v>8</v>
      </c>
      <c r="D6336" s="11" t="s">
        <v>8</v>
      </c>
      <c r="E6336" s="11" t="s">
        <v>153</v>
      </c>
      <c r="F6336" s="11" t="s">
        <v>153</v>
      </c>
      <c r="G6336" s="11" t="s">
        <v>153</v>
      </c>
      <c r="H6336" s="11"/>
      <c r="I6336" s="11"/>
    </row>
    <row r="6337" customFormat="false" ht="28" hidden="false" customHeight="true" outlineLevel="0" collapsed="false">
      <c r="A6337" s="11" t="s">
        <v>209</v>
      </c>
      <c r="B6337" s="11" t="s">
        <v>209</v>
      </c>
      <c r="C6337" s="11" t="s">
        <v>209</v>
      </c>
      <c r="D6337" s="11" t="s">
        <v>209</v>
      </c>
      <c r="E6337" s="11" t="s">
        <v>1781</v>
      </c>
      <c r="F6337" s="11" t="s">
        <v>1781</v>
      </c>
      <c r="G6337" s="11" t="s">
        <v>1781</v>
      </c>
      <c r="H6337" s="11"/>
      <c r="I6337" s="11"/>
    </row>
    <row r="6338" customFormat="false" ht="28" hidden="false" customHeight="true" outlineLevel="0" collapsed="false">
      <c r="A6338" s="11" t="s">
        <v>211</v>
      </c>
      <c r="B6338" s="11" t="s">
        <v>211</v>
      </c>
      <c r="C6338" s="11" t="s">
        <v>211</v>
      </c>
      <c r="D6338" s="11" t="s">
        <v>211</v>
      </c>
      <c r="E6338" s="11" t="n">
        <v>92</v>
      </c>
      <c r="F6338" s="11" t="n">
        <v>92</v>
      </c>
      <c r="G6338" s="11" t="n">
        <v>92</v>
      </c>
      <c r="H6338" s="11"/>
      <c r="I6338" s="11"/>
    </row>
    <row r="6339" customFormat="false" ht="28" hidden="false" customHeight="true" outlineLevel="0" collapsed="false">
      <c r="A6339" s="11" t="s">
        <v>8</v>
      </c>
      <c r="B6339" s="11" t="s">
        <v>8</v>
      </c>
      <c r="C6339" s="11" t="s">
        <v>8</v>
      </c>
      <c r="D6339" s="11" t="s">
        <v>8</v>
      </c>
      <c r="E6339" s="11" t="s">
        <v>153</v>
      </c>
      <c r="F6339" s="11" t="s">
        <v>153</v>
      </c>
      <c r="G6339" s="11" t="s">
        <v>153</v>
      </c>
      <c r="H6339" s="11"/>
      <c r="I6339" s="11"/>
    </row>
    <row r="6340" customFormat="false" ht="28" hidden="false" customHeight="true" outlineLevel="0" collapsed="false">
      <c r="A6340" s="11" t="s">
        <v>214</v>
      </c>
      <c r="B6340" s="11" t="s">
        <v>214</v>
      </c>
      <c r="C6340" s="11" t="s">
        <v>214</v>
      </c>
      <c r="D6340" s="11" t="s">
        <v>214</v>
      </c>
      <c r="E6340" s="11" t="s">
        <v>215</v>
      </c>
      <c r="F6340" s="11" t="s">
        <v>215</v>
      </c>
      <c r="G6340" s="11" t="s">
        <v>215</v>
      </c>
      <c r="H6340" s="11"/>
      <c r="I6340" s="11"/>
    </row>
    <row r="6341" customFormat="false" ht="28" hidden="false" customHeight="true" outlineLevel="0" collapsed="false">
      <c r="A6341" s="11" t="s">
        <v>216</v>
      </c>
      <c r="B6341" s="11" t="s">
        <v>216</v>
      </c>
      <c r="C6341" s="11" t="s">
        <v>216</v>
      </c>
      <c r="D6341" s="11" t="s">
        <v>216</v>
      </c>
      <c r="E6341" s="11" t="n">
        <v>8.7</v>
      </c>
      <c r="F6341" s="11" t="n">
        <v>8.7</v>
      </c>
      <c r="G6341" s="11" t="n">
        <v>8.7</v>
      </c>
      <c r="H6341" s="11"/>
      <c r="I6341" s="11"/>
    </row>
    <row r="6342" customFormat="false" ht="28" hidden="false" customHeight="true" outlineLevel="0" collapsed="false">
      <c r="A6342" s="11" t="s">
        <v>217</v>
      </c>
      <c r="B6342" s="11" t="s">
        <v>217</v>
      </c>
      <c r="C6342" s="11" t="s">
        <v>217</v>
      </c>
      <c r="D6342" s="11" t="s">
        <v>217</v>
      </c>
      <c r="E6342" s="11" t="s">
        <v>1824</v>
      </c>
      <c r="F6342" s="11" t="s">
        <v>1824</v>
      </c>
      <c r="G6342" s="11" t="s">
        <v>1824</v>
      </c>
      <c r="H6342" s="11"/>
      <c r="I6342" s="11"/>
    </row>
    <row r="6343" customFormat="false" ht="28" hidden="false" customHeight="true" outlineLevel="0" collapsed="false">
      <c r="A6343" s="11" t="s">
        <v>219</v>
      </c>
      <c r="B6343" s="11" t="s">
        <v>219</v>
      </c>
      <c r="C6343" s="11" t="s">
        <v>219</v>
      </c>
      <c r="D6343" s="11" t="s">
        <v>219</v>
      </c>
      <c r="E6343" s="11" t="s">
        <v>1691</v>
      </c>
      <c r="F6343" s="11" t="s">
        <v>1691</v>
      </c>
      <c r="G6343" s="11" t="s">
        <v>1691</v>
      </c>
      <c r="H6343" s="11"/>
      <c r="I6343" s="11"/>
    </row>
    <row r="6344" customFormat="false" ht="28" hidden="false" customHeight="true" outlineLevel="0" collapsed="false">
      <c r="A6344" s="11" t="s">
        <v>1530</v>
      </c>
      <c r="B6344" s="11" t="s">
        <v>1530</v>
      </c>
      <c r="C6344" s="11" t="s">
        <v>1530</v>
      </c>
      <c r="D6344" s="11" t="s">
        <v>1530</v>
      </c>
      <c r="E6344" s="11" t="n">
        <v>51</v>
      </c>
      <c r="F6344" s="11" t="n">
        <v>51</v>
      </c>
      <c r="G6344" s="11" t="n">
        <v>51</v>
      </c>
      <c r="H6344" s="11"/>
      <c r="I6344" s="11"/>
    </row>
    <row r="6345" customFormat="false" ht="28" hidden="false" customHeight="true" outlineLevel="0" collapsed="false">
      <c r="A6345" s="11" t="s">
        <v>221</v>
      </c>
      <c r="B6345" s="11" t="s">
        <v>221</v>
      </c>
      <c r="C6345" s="11" t="s">
        <v>221</v>
      </c>
      <c r="D6345" s="11" t="s">
        <v>221</v>
      </c>
      <c r="E6345" s="11" t="s">
        <v>1781</v>
      </c>
      <c r="F6345" s="11" t="s">
        <v>1781</v>
      </c>
      <c r="G6345" s="11" t="s">
        <v>1781</v>
      </c>
      <c r="H6345" s="11"/>
      <c r="I6345" s="11"/>
    </row>
    <row r="6346" customFormat="false" ht="28" hidden="false" customHeight="true" outlineLevel="0" collapsed="false">
      <c r="A6346" s="11" t="s">
        <v>222</v>
      </c>
      <c r="B6346" s="11" t="s">
        <v>222</v>
      </c>
      <c r="C6346" s="11" t="s">
        <v>222</v>
      </c>
      <c r="D6346" s="11" t="s">
        <v>222</v>
      </c>
      <c r="E6346" s="11" t="n">
        <v>92</v>
      </c>
      <c r="F6346" s="11" t="n">
        <v>92</v>
      </c>
      <c r="G6346" s="11" t="n">
        <v>92</v>
      </c>
      <c r="H6346" s="11"/>
      <c r="I6346" s="11"/>
    </row>
    <row r="6347" customFormat="false" ht="28" hidden="false" customHeight="true" outlineLevel="0" collapsed="false">
      <c r="A6347" s="11" t="s">
        <v>1532</v>
      </c>
      <c r="B6347" s="11" t="s">
        <v>1532</v>
      </c>
      <c r="C6347" s="11" t="s">
        <v>1532</v>
      </c>
      <c r="D6347" s="11" t="s">
        <v>1532</v>
      </c>
      <c r="E6347" s="11" t="s">
        <v>1533</v>
      </c>
      <c r="F6347" s="11" t="s">
        <v>1533</v>
      </c>
      <c r="G6347" s="11" t="s">
        <v>1533</v>
      </c>
      <c r="H6347" s="11"/>
      <c r="I6347" s="11"/>
    </row>
    <row r="6348" customFormat="false" ht="28" hidden="false" customHeight="true" outlineLevel="0" collapsed="false">
      <c r="A6348" s="11" t="s">
        <v>1597</v>
      </c>
      <c r="B6348" s="11" t="s">
        <v>1597</v>
      </c>
      <c r="C6348" s="11" t="s">
        <v>1597</v>
      </c>
      <c r="D6348" s="11" t="s">
        <v>1597</v>
      </c>
      <c r="E6348" s="11" t="s">
        <v>1598</v>
      </c>
      <c r="F6348" s="11" t="s">
        <v>1598</v>
      </c>
      <c r="G6348" s="11" t="s">
        <v>1598</v>
      </c>
      <c r="H6348" s="11"/>
      <c r="I6348" s="11"/>
    </row>
    <row r="6349" customFormat="false" ht="28" hidden="false" customHeight="true" outlineLevel="0" collapsed="false">
      <c r="A6349" s="11" t="s">
        <v>1692</v>
      </c>
      <c r="B6349" s="11" t="s">
        <v>1692</v>
      </c>
      <c r="C6349" s="11" t="s">
        <v>1692</v>
      </c>
      <c r="D6349" s="11" t="s">
        <v>1692</v>
      </c>
      <c r="E6349" s="11" t="s">
        <v>1693</v>
      </c>
      <c r="F6349" s="11" t="s">
        <v>1693</v>
      </c>
      <c r="G6349" s="11" t="s">
        <v>1693</v>
      </c>
      <c r="H6349" s="11"/>
      <c r="I6349" s="11"/>
    </row>
    <row r="6350" customFormat="false" ht="28" hidden="false" customHeight="true" outlineLevel="0" collapsed="false">
      <c r="A6350" s="11" t="s">
        <v>1599</v>
      </c>
      <c r="B6350" s="11" t="s">
        <v>1599</v>
      </c>
      <c r="C6350" s="11" t="s">
        <v>1599</v>
      </c>
      <c r="D6350" s="11" t="s">
        <v>1599</v>
      </c>
      <c r="E6350" s="11" t="s">
        <v>1600</v>
      </c>
      <c r="F6350" s="11" t="s">
        <v>1600</v>
      </c>
      <c r="G6350" s="11" t="s">
        <v>1600</v>
      </c>
      <c r="H6350" s="11"/>
      <c r="I6350" s="11"/>
    </row>
    <row r="6351" customFormat="false" ht="28" hidden="false" customHeight="true" outlineLevel="0" collapsed="false">
      <c r="A6351" s="11" t="s">
        <v>245</v>
      </c>
      <c r="B6351" s="11" t="s">
        <v>245</v>
      </c>
      <c r="C6351" s="11" t="s">
        <v>245</v>
      </c>
      <c r="D6351" s="11" t="s">
        <v>245</v>
      </c>
      <c r="E6351" s="11" t="s">
        <v>1825</v>
      </c>
      <c r="F6351" s="11" t="s">
        <v>1825</v>
      </c>
      <c r="G6351" s="11" t="s">
        <v>1825</v>
      </c>
      <c r="H6351" s="11"/>
      <c r="I6351" s="11"/>
    </row>
    <row r="6352" customFormat="false" ht="28" hidden="false" customHeight="true" outlineLevel="0" collapsed="false">
      <c r="A6352" s="11" t="s">
        <v>1694</v>
      </c>
      <c r="B6352" s="11" t="s">
        <v>1694</v>
      </c>
      <c r="C6352" s="11" t="s">
        <v>1694</v>
      </c>
      <c r="D6352" s="11" t="s">
        <v>1694</v>
      </c>
      <c r="E6352" s="11" t="n">
        <v>1</v>
      </c>
      <c r="F6352" s="11" t="n">
        <v>1</v>
      </c>
      <c r="G6352" s="11" t="n">
        <v>1</v>
      </c>
      <c r="H6352" s="11"/>
      <c r="I6352" s="11"/>
    </row>
    <row r="6353" customFormat="false" ht="28" hidden="false" customHeight="true" outlineLevel="0" collapsed="false">
      <c r="A6353" s="11" t="s">
        <v>1603</v>
      </c>
      <c r="B6353" s="11" t="s">
        <v>1603</v>
      </c>
      <c r="C6353" s="11" t="s">
        <v>1603</v>
      </c>
      <c r="D6353" s="11" t="s">
        <v>1603</v>
      </c>
      <c r="E6353" s="11" t="n">
        <v>1</v>
      </c>
      <c r="F6353" s="11" t="n">
        <v>1</v>
      </c>
      <c r="G6353" s="11" t="n">
        <v>1</v>
      </c>
      <c r="H6353" s="11"/>
      <c r="I6353" s="11"/>
    </row>
    <row r="6354" customFormat="false" ht="28" hidden="false" customHeight="true" outlineLevel="0" collapsed="false">
      <c r="A6354" s="11" t="s">
        <v>1601</v>
      </c>
      <c r="B6354" s="11" t="s">
        <v>1601</v>
      </c>
      <c r="C6354" s="11" t="s">
        <v>1601</v>
      </c>
      <c r="D6354" s="11" t="s">
        <v>1601</v>
      </c>
      <c r="E6354" s="11" t="s">
        <v>1602</v>
      </c>
      <c r="F6354" s="11" t="s">
        <v>1602</v>
      </c>
      <c r="G6354" s="11" t="s">
        <v>1602</v>
      </c>
      <c r="H6354" s="11"/>
      <c r="I6354" s="11"/>
    </row>
    <row r="6355" customFormat="false" ht="28" hidden="false" customHeight="true" outlineLevel="0" collapsed="false">
      <c r="A6355" s="11" t="s">
        <v>1695</v>
      </c>
      <c r="B6355" s="11" t="s">
        <v>1695</v>
      </c>
      <c r="C6355" s="11" t="s">
        <v>1695</v>
      </c>
      <c r="D6355" s="11" t="s">
        <v>1695</v>
      </c>
      <c r="E6355" s="11" t="s">
        <v>1782</v>
      </c>
      <c r="F6355" s="11" t="s">
        <v>1782</v>
      </c>
      <c r="G6355" s="11" t="s">
        <v>1782</v>
      </c>
      <c r="H6355" s="11"/>
      <c r="I6355" s="11"/>
    </row>
    <row r="6356" customFormat="false" ht="28" hidden="false" customHeight="true" outlineLevel="0" collapsed="false">
      <c r="A6356" s="11" t="s">
        <v>1152</v>
      </c>
      <c r="B6356" s="11" t="s">
        <v>1152</v>
      </c>
      <c r="C6356" s="11" t="s">
        <v>1152</v>
      </c>
      <c r="D6356" s="11" t="s">
        <v>1152</v>
      </c>
      <c r="E6356" s="11" t="s">
        <v>1859</v>
      </c>
      <c r="F6356" s="11" t="s">
        <v>1859</v>
      </c>
      <c r="G6356" s="11" t="s">
        <v>1859</v>
      </c>
      <c r="H6356" s="11"/>
      <c r="I6356" s="11"/>
    </row>
    <row r="6357" customFormat="false" ht="28" hidden="false" customHeight="true" outlineLevel="0" collapsed="false">
      <c r="A6357" s="11" t="s">
        <v>249</v>
      </c>
      <c r="B6357" s="11" t="s">
        <v>249</v>
      </c>
      <c r="C6357" s="11" t="s">
        <v>249</v>
      </c>
      <c r="D6357" s="11" t="s">
        <v>249</v>
      </c>
      <c r="E6357" s="11" t="n">
        <v>100</v>
      </c>
      <c r="F6357" s="11" t="n">
        <v>100</v>
      </c>
      <c r="G6357" s="11" t="n">
        <v>100</v>
      </c>
      <c r="H6357" s="11"/>
      <c r="I6357" s="11"/>
    </row>
    <row r="6358" customFormat="false" ht="27" hidden="false" customHeight="true" outlineLevel="0" collapsed="false">
      <c r="A6358" s="1"/>
      <c r="B6358" s="1"/>
      <c r="C6358" s="1"/>
      <c r="D6358" s="1"/>
      <c r="E6358" s="1"/>
      <c r="F6358" s="1"/>
      <c r="G6358" s="1"/>
      <c r="H6358" s="1"/>
      <c r="I6358" s="1"/>
    </row>
    <row r="6359" customFormat="false" ht="31" hidden="false" customHeight="true" outlineLevel="0" collapsed="false">
      <c r="A6359" s="10" t="s">
        <v>250</v>
      </c>
      <c r="B6359" s="10" t="s">
        <v>250</v>
      </c>
      <c r="C6359" s="10" t="s">
        <v>250</v>
      </c>
      <c r="D6359" s="10" t="s">
        <v>250</v>
      </c>
      <c r="E6359" s="10" t="s">
        <v>250</v>
      </c>
      <c r="F6359" s="10" t="s">
        <v>250</v>
      </c>
      <c r="G6359" s="10" t="s">
        <v>250</v>
      </c>
      <c r="H6359" s="10" t="s">
        <v>250</v>
      </c>
      <c r="I6359" s="3" t="str">
        <f aca="false">HYPERLINK("#'Главная'!A117","На главную")</f>
        <v>На главную</v>
      </c>
    </row>
    <row r="6360" customFormat="false" ht="34" hidden="false" customHeight="true" outlineLevel="0" collapsed="false">
      <c r="A6360" s="12" t="s">
        <v>251</v>
      </c>
      <c r="B6360" s="12" t="s">
        <v>251</v>
      </c>
      <c r="C6360" s="12" t="s">
        <v>251</v>
      </c>
      <c r="D6360" s="12" t="s">
        <v>252</v>
      </c>
      <c r="E6360" s="12" t="s">
        <v>252</v>
      </c>
      <c r="F6360" s="12" t="s">
        <v>252</v>
      </c>
      <c r="G6360" s="12" t="s">
        <v>253</v>
      </c>
      <c r="H6360" s="12" t="s">
        <v>254</v>
      </c>
      <c r="I6360" s="12" t="s">
        <v>254</v>
      </c>
    </row>
    <row r="6361" customFormat="false" ht="53" hidden="false" customHeight="true" outlineLevel="0" collapsed="false">
      <c r="A6361" s="1" t="s">
        <v>1698</v>
      </c>
      <c r="B6361" s="1" t="s">
        <v>1698</v>
      </c>
      <c r="C6361" s="1" t="s">
        <v>1698</v>
      </c>
      <c r="D6361" s="1" t="s">
        <v>258</v>
      </c>
      <c r="E6361" s="1" t="s">
        <v>258</v>
      </c>
      <c r="F6361" s="1" t="s">
        <v>258</v>
      </c>
      <c r="G6361" s="1" t="s">
        <v>1860</v>
      </c>
      <c r="H6361" s="1" t="s">
        <v>1689</v>
      </c>
      <c r="I6361" s="1" t="s">
        <v>1689</v>
      </c>
    </row>
    <row r="6362" customFormat="false" ht="53" hidden="false" customHeight="true" outlineLevel="0" collapsed="false">
      <c r="A6362" s="1" t="s">
        <v>1698</v>
      </c>
      <c r="B6362" s="1" t="s">
        <v>1698</v>
      </c>
      <c r="C6362" s="1" t="s">
        <v>1698</v>
      </c>
      <c r="D6362" s="1" t="s">
        <v>256</v>
      </c>
      <c r="E6362" s="1" t="s">
        <v>256</v>
      </c>
      <c r="F6362" s="1" t="s">
        <v>256</v>
      </c>
      <c r="G6362" s="1" t="s">
        <v>1890</v>
      </c>
      <c r="H6362" s="1" t="s">
        <v>1689</v>
      </c>
      <c r="I6362" s="1" t="s">
        <v>1689</v>
      </c>
    </row>
    <row r="6363" customFormat="false" ht="53" hidden="false" customHeight="true" outlineLevel="0" collapsed="false">
      <c r="A6363" s="1" t="s">
        <v>1698</v>
      </c>
      <c r="B6363" s="1" t="s">
        <v>1698</v>
      </c>
      <c r="C6363" s="1" t="s">
        <v>1698</v>
      </c>
      <c r="D6363" s="1" t="s">
        <v>260</v>
      </c>
      <c r="E6363" s="1" t="s">
        <v>260</v>
      </c>
      <c r="F6363" s="1" t="s">
        <v>260</v>
      </c>
      <c r="G6363" s="1" t="s">
        <v>1891</v>
      </c>
      <c r="H6363" s="1" t="s">
        <v>1689</v>
      </c>
      <c r="I6363" s="1" t="s">
        <v>1689</v>
      </c>
    </row>
    <row r="6364" customFormat="false" ht="53" hidden="false" customHeight="true" outlineLevel="0" collapsed="false">
      <c r="A6364" s="1" t="s">
        <v>1702</v>
      </c>
      <c r="B6364" s="1" t="s">
        <v>1702</v>
      </c>
      <c r="C6364" s="1" t="s">
        <v>1702</v>
      </c>
      <c r="D6364" s="1" t="s">
        <v>258</v>
      </c>
      <c r="E6364" s="1" t="s">
        <v>258</v>
      </c>
      <c r="F6364" s="1" t="s">
        <v>258</v>
      </c>
      <c r="G6364" s="1" t="s">
        <v>1863</v>
      </c>
      <c r="H6364" s="1" t="s">
        <v>1689</v>
      </c>
      <c r="I6364" s="1" t="s">
        <v>1689</v>
      </c>
    </row>
    <row r="6365" customFormat="false" ht="53" hidden="false" customHeight="true" outlineLevel="0" collapsed="false">
      <c r="A6365" s="1" t="s">
        <v>1702</v>
      </c>
      <c r="B6365" s="1" t="s">
        <v>1702</v>
      </c>
      <c r="C6365" s="1" t="s">
        <v>1702</v>
      </c>
      <c r="D6365" s="1" t="s">
        <v>256</v>
      </c>
      <c r="E6365" s="1" t="s">
        <v>256</v>
      </c>
      <c r="F6365" s="1" t="s">
        <v>256</v>
      </c>
      <c r="G6365" s="1" t="s">
        <v>1892</v>
      </c>
      <c r="H6365" s="1" t="s">
        <v>1689</v>
      </c>
      <c r="I6365" s="1" t="s">
        <v>1689</v>
      </c>
    </row>
    <row r="6366" customFormat="false" ht="53" hidden="false" customHeight="true" outlineLevel="0" collapsed="false">
      <c r="A6366" s="1" t="s">
        <v>1702</v>
      </c>
      <c r="B6366" s="1" t="s">
        <v>1702</v>
      </c>
      <c r="C6366" s="1" t="s">
        <v>1702</v>
      </c>
      <c r="D6366" s="1" t="s">
        <v>260</v>
      </c>
      <c r="E6366" s="1" t="s">
        <v>260</v>
      </c>
      <c r="F6366" s="1" t="s">
        <v>260</v>
      </c>
      <c r="G6366" s="1" t="s">
        <v>1893</v>
      </c>
      <c r="H6366" s="1" t="s">
        <v>1689</v>
      </c>
      <c r="I6366" s="1" t="s">
        <v>1689</v>
      </c>
    </row>
    <row r="6367" customFormat="false" ht="53" hidden="false" customHeight="true" outlineLevel="0" collapsed="false">
      <c r="A6367" s="1" t="s">
        <v>1706</v>
      </c>
      <c r="B6367" s="1" t="s">
        <v>1706</v>
      </c>
      <c r="C6367" s="1" t="s">
        <v>1706</v>
      </c>
      <c r="D6367" s="1" t="s">
        <v>292</v>
      </c>
      <c r="E6367" s="1" t="s">
        <v>292</v>
      </c>
      <c r="F6367" s="1" t="s">
        <v>292</v>
      </c>
      <c r="G6367" s="1" t="s">
        <v>1866</v>
      </c>
      <c r="H6367" s="1" t="s">
        <v>1689</v>
      </c>
      <c r="I6367" s="1" t="s">
        <v>1689</v>
      </c>
    </row>
    <row r="6368" customFormat="false" ht="53" hidden="false" customHeight="true" outlineLevel="0" collapsed="false">
      <c r="A6368" s="1" t="s">
        <v>1706</v>
      </c>
      <c r="B6368" s="1" t="s">
        <v>1706</v>
      </c>
      <c r="C6368" s="1" t="s">
        <v>1706</v>
      </c>
      <c r="D6368" s="1" t="s">
        <v>256</v>
      </c>
      <c r="E6368" s="1" t="s">
        <v>256</v>
      </c>
      <c r="F6368" s="1" t="s">
        <v>256</v>
      </c>
      <c r="G6368" s="1" t="s">
        <v>1894</v>
      </c>
      <c r="H6368" s="1" t="s">
        <v>1689</v>
      </c>
      <c r="I6368" s="1" t="s">
        <v>1689</v>
      </c>
    </row>
    <row r="6369" customFormat="false" ht="53" hidden="false" customHeight="true" outlineLevel="0" collapsed="false">
      <c r="A6369" s="1" t="s">
        <v>1706</v>
      </c>
      <c r="B6369" s="1" t="s">
        <v>1706</v>
      </c>
      <c r="C6369" s="1" t="s">
        <v>1706</v>
      </c>
      <c r="D6369" s="1" t="s">
        <v>294</v>
      </c>
      <c r="E6369" s="1" t="s">
        <v>294</v>
      </c>
      <c r="F6369" s="1" t="s">
        <v>294</v>
      </c>
      <c r="G6369" s="1" t="s">
        <v>1895</v>
      </c>
      <c r="H6369" s="1" t="s">
        <v>1689</v>
      </c>
      <c r="I6369" s="1" t="s">
        <v>1689</v>
      </c>
    </row>
    <row r="6370" customFormat="false" ht="27" hidden="false" customHeight="true" outlineLevel="0" collapsed="false">
      <c r="A6370" s="1"/>
      <c r="B6370" s="1"/>
      <c r="C6370" s="1"/>
      <c r="D6370" s="1"/>
      <c r="E6370" s="1"/>
      <c r="F6370" s="1"/>
      <c r="G6370" s="1"/>
      <c r="H6370" s="1"/>
      <c r="I6370" s="1"/>
    </row>
    <row r="6371" customFormat="false" ht="31" hidden="false" customHeight="true" outlineLevel="0" collapsed="false">
      <c r="A6371" s="10" t="s">
        <v>304</v>
      </c>
      <c r="B6371" s="10" t="s">
        <v>304</v>
      </c>
      <c r="C6371" s="10" t="s">
        <v>304</v>
      </c>
      <c r="D6371" s="10" t="s">
        <v>304</v>
      </c>
      <c r="E6371" s="10" t="s">
        <v>304</v>
      </c>
      <c r="F6371" s="10" t="s">
        <v>304</v>
      </c>
      <c r="G6371" s="10" t="s">
        <v>304</v>
      </c>
      <c r="H6371" s="10" t="s">
        <v>304</v>
      </c>
      <c r="I6371" s="1"/>
    </row>
    <row r="6372" customFormat="false" ht="28" hidden="false" customHeight="true" outlineLevel="0" collapsed="false">
      <c r="A6372" s="4" t="s">
        <v>305</v>
      </c>
      <c r="B6372" s="4" t="s">
        <v>305</v>
      </c>
      <c r="C6372" s="4" t="s">
        <v>305</v>
      </c>
      <c r="D6372" s="4" t="s">
        <v>305</v>
      </c>
      <c r="E6372" s="4" t="s">
        <v>305</v>
      </c>
      <c r="F6372" s="4" t="s">
        <v>305</v>
      </c>
      <c r="G6372" s="4" t="s">
        <v>305</v>
      </c>
      <c r="H6372" s="4" t="s">
        <v>305</v>
      </c>
      <c r="I6372" s="4" t="s">
        <v>305</v>
      </c>
    </row>
    <row r="6373" customFormat="false" ht="27" hidden="false" customHeight="true" outlineLevel="0" collapsed="false">
      <c r="A6373" s="1"/>
      <c r="B6373" s="1"/>
      <c r="C6373" s="1"/>
      <c r="D6373" s="1"/>
      <c r="E6373" s="1"/>
      <c r="F6373" s="1"/>
      <c r="G6373" s="1"/>
      <c r="H6373" s="1"/>
      <c r="I6373" s="1"/>
    </row>
    <row r="6374" customFormat="false" ht="27" hidden="false" customHeight="true" outlineLevel="0" collapsed="false">
      <c r="A6374" s="1"/>
      <c r="B6374" s="1"/>
      <c r="C6374" s="1"/>
      <c r="D6374" s="1"/>
      <c r="E6374" s="1"/>
      <c r="F6374" s="1"/>
      <c r="G6374" s="1"/>
      <c r="H6374" s="1"/>
      <c r="I6374" s="1"/>
    </row>
    <row r="6375" customFormat="false" ht="27" hidden="false" customHeight="true" outlineLevel="0" collapsed="false">
      <c r="A6375" s="1"/>
      <c r="B6375" s="1"/>
      <c r="C6375" s="1"/>
      <c r="D6375" s="1"/>
      <c r="E6375" s="1"/>
      <c r="F6375" s="1"/>
      <c r="G6375" s="1"/>
      <c r="H6375" s="1"/>
      <c r="I6375" s="1"/>
    </row>
    <row r="6376" customFormat="false" ht="35" hidden="false" customHeight="true" outlineLevel="0" collapsed="false">
      <c r="A6376" s="2" t="s">
        <v>1896</v>
      </c>
      <c r="B6376" s="2" t="s">
        <v>1896</v>
      </c>
      <c r="C6376" s="2" t="s">
        <v>1896</v>
      </c>
      <c r="D6376" s="2" t="s">
        <v>1896</v>
      </c>
      <c r="E6376" s="2" t="s">
        <v>1896</v>
      </c>
      <c r="F6376" s="2" t="s">
        <v>1896</v>
      </c>
      <c r="G6376" s="2" t="s">
        <v>1896</v>
      </c>
      <c r="H6376" s="2" t="s">
        <v>1896</v>
      </c>
      <c r="I6376" s="3" t="str">
        <f aca="false">HYPERLINK("#'Главная'!A118","На главную")</f>
        <v>На главную</v>
      </c>
    </row>
    <row r="6377" customFormat="false" ht="42" hidden="false" customHeight="true" outlineLevel="0" collapsed="false">
      <c r="A6377" s="4" t="s">
        <v>1689</v>
      </c>
      <c r="B6377" s="4" t="s">
        <v>1689</v>
      </c>
      <c r="C6377" s="4" t="s">
        <v>1689</v>
      </c>
      <c r="D6377" s="4" t="s">
        <v>1689</v>
      </c>
      <c r="E6377" s="4" t="s">
        <v>1689</v>
      </c>
      <c r="F6377" s="4" t="s">
        <v>1689</v>
      </c>
      <c r="G6377" s="4" t="s">
        <v>1689</v>
      </c>
      <c r="H6377" s="4" t="s">
        <v>1689</v>
      </c>
      <c r="I6377" s="4" t="s">
        <v>1689</v>
      </c>
    </row>
    <row r="6378" customFormat="false" ht="27" hidden="false" customHeight="true" outlineLevel="0" collapsed="false">
      <c r="A6378" s="3" t="str">
        <f aca="false">HYPERLINK("#'Главная'!A118","Список моделей")</f>
        <v>Список моделей</v>
      </c>
      <c r="B6378" s="1"/>
      <c r="C6378" s="3" t="str">
        <f aca="false">HYPERLINK("#'Данные моделей'!A6379","Характеристики")</f>
        <v>Характеристики</v>
      </c>
      <c r="D6378" s="1"/>
      <c r="E6378" s="1"/>
      <c r="F6378" s="3" t="str">
        <f aca="false">HYPERLINK("#'Данные моделей'!A6404","Рабочие точки")</f>
        <v>Рабочие точки</v>
      </c>
      <c r="G6378" s="1"/>
      <c r="H6378" s="3" t="str">
        <f aca="false">HYPERLINK("#'Данные моделей'!A6416","Карты")</f>
        <v>Карты</v>
      </c>
      <c r="I6378" s="1"/>
    </row>
    <row r="6379" customFormat="false" ht="31" hidden="false" customHeight="true" outlineLevel="0" collapsed="false">
      <c r="A6379" s="10" t="s">
        <v>9</v>
      </c>
      <c r="B6379" s="10" t="s">
        <v>9</v>
      </c>
      <c r="C6379" s="10" t="s">
        <v>9</v>
      </c>
      <c r="D6379" s="10" t="s">
        <v>9</v>
      </c>
      <c r="E6379" s="10" t="s">
        <v>9</v>
      </c>
      <c r="F6379" s="10" t="s">
        <v>9</v>
      </c>
      <c r="G6379" s="10" t="s">
        <v>9</v>
      </c>
      <c r="H6379" s="10" t="s">
        <v>9</v>
      </c>
      <c r="I6379" s="1"/>
    </row>
    <row r="6380" customFormat="false" ht="28" hidden="false" customHeight="true" outlineLevel="0" collapsed="false">
      <c r="A6380" s="11" t="s">
        <v>207</v>
      </c>
      <c r="B6380" s="11" t="s">
        <v>207</v>
      </c>
      <c r="C6380" s="11" t="s">
        <v>207</v>
      </c>
      <c r="D6380" s="11" t="s">
        <v>207</v>
      </c>
      <c r="E6380" s="11" t="s">
        <v>1566</v>
      </c>
      <c r="F6380" s="11" t="s">
        <v>1566</v>
      </c>
      <c r="G6380" s="11" t="s">
        <v>1566</v>
      </c>
      <c r="H6380" s="11"/>
      <c r="I6380" s="11"/>
    </row>
    <row r="6381" customFormat="false" ht="28" hidden="false" customHeight="true" outlineLevel="0" collapsed="false">
      <c r="A6381" s="11" t="s">
        <v>8</v>
      </c>
      <c r="B6381" s="11" t="s">
        <v>8</v>
      </c>
      <c r="C6381" s="11" t="s">
        <v>8</v>
      </c>
      <c r="D6381" s="11" t="s">
        <v>8</v>
      </c>
      <c r="E6381" s="11" t="s">
        <v>153</v>
      </c>
      <c r="F6381" s="11" t="s">
        <v>153</v>
      </c>
      <c r="G6381" s="11" t="s">
        <v>153</v>
      </c>
      <c r="H6381" s="11"/>
      <c r="I6381" s="11"/>
    </row>
    <row r="6382" customFormat="false" ht="28" hidden="false" customHeight="true" outlineLevel="0" collapsed="false">
      <c r="A6382" s="11" t="s">
        <v>209</v>
      </c>
      <c r="B6382" s="11" t="s">
        <v>209</v>
      </c>
      <c r="C6382" s="11" t="s">
        <v>209</v>
      </c>
      <c r="D6382" s="11" t="s">
        <v>209</v>
      </c>
      <c r="E6382" s="11" t="s">
        <v>1781</v>
      </c>
      <c r="F6382" s="11" t="s">
        <v>1781</v>
      </c>
      <c r="G6382" s="11" t="s">
        <v>1781</v>
      </c>
      <c r="H6382" s="11"/>
      <c r="I6382" s="11"/>
    </row>
    <row r="6383" customFormat="false" ht="28" hidden="false" customHeight="true" outlineLevel="0" collapsed="false">
      <c r="A6383" s="11" t="s">
        <v>211</v>
      </c>
      <c r="B6383" s="11" t="s">
        <v>211</v>
      </c>
      <c r="C6383" s="11" t="s">
        <v>211</v>
      </c>
      <c r="D6383" s="11" t="s">
        <v>211</v>
      </c>
      <c r="E6383" s="11" t="n">
        <v>100</v>
      </c>
      <c r="F6383" s="11" t="n">
        <v>100</v>
      </c>
      <c r="G6383" s="11" t="n">
        <v>100</v>
      </c>
      <c r="H6383" s="11"/>
      <c r="I6383" s="11"/>
    </row>
    <row r="6384" customFormat="false" ht="28" hidden="false" customHeight="true" outlineLevel="0" collapsed="false">
      <c r="A6384" s="11" t="s">
        <v>8</v>
      </c>
      <c r="B6384" s="11" t="s">
        <v>8</v>
      </c>
      <c r="C6384" s="11" t="s">
        <v>8</v>
      </c>
      <c r="D6384" s="11" t="s">
        <v>8</v>
      </c>
      <c r="E6384" s="11" t="s">
        <v>153</v>
      </c>
      <c r="F6384" s="11" t="s">
        <v>153</v>
      </c>
      <c r="G6384" s="11" t="s">
        <v>153</v>
      </c>
      <c r="H6384" s="11"/>
      <c r="I6384" s="11"/>
    </row>
    <row r="6385" customFormat="false" ht="28" hidden="false" customHeight="true" outlineLevel="0" collapsed="false">
      <c r="A6385" s="11" t="s">
        <v>214</v>
      </c>
      <c r="B6385" s="11" t="s">
        <v>214</v>
      </c>
      <c r="C6385" s="11" t="s">
        <v>214</v>
      </c>
      <c r="D6385" s="11" t="s">
        <v>214</v>
      </c>
      <c r="E6385" s="11" t="s">
        <v>215</v>
      </c>
      <c r="F6385" s="11" t="s">
        <v>215</v>
      </c>
      <c r="G6385" s="11" t="s">
        <v>215</v>
      </c>
      <c r="H6385" s="11"/>
      <c r="I6385" s="11"/>
    </row>
    <row r="6386" customFormat="false" ht="28" hidden="false" customHeight="true" outlineLevel="0" collapsed="false">
      <c r="A6386" s="11" t="s">
        <v>216</v>
      </c>
      <c r="B6386" s="11" t="s">
        <v>216</v>
      </c>
      <c r="C6386" s="11" t="s">
        <v>216</v>
      </c>
      <c r="D6386" s="11" t="s">
        <v>216</v>
      </c>
      <c r="E6386" s="11" t="n">
        <v>10.7</v>
      </c>
      <c r="F6386" s="11" t="n">
        <v>10.7</v>
      </c>
      <c r="G6386" s="11" t="n">
        <v>10.7</v>
      </c>
      <c r="H6386" s="11"/>
      <c r="I6386" s="11"/>
    </row>
    <row r="6387" customFormat="false" ht="28" hidden="false" customHeight="true" outlineLevel="0" collapsed="false">
      <c r="A6387" s="11" t="s">
        <v>217</v>
      </c>
      <c r="B6387" s="11" t="s">
        <v>217</v>
      </c>
      <c r="C6387" s="11" t="s">
        <v>217</v>
      </c>
      <c r="D6387" s="11" t="s">
        <v>217</v>
      </c>
      <c r="E6387" s="11" t="s">
        <v>1824</v>
      </c>
      <c r="F6387" s="11" t="s">
        <v>1824</v>
      </c>
      <c r="G6387" s="11" t="s">
        <v>1824</v>
      </c>
      <c r="H6387" s="11"/>
      <c r="I6387" s="11"/>
    </row>
    <row r="6388" customFormat="false" ht="28" hidden="false" customHeight="true" outlineLevel="0" collapsed="false">
      <c r="A6388" s="11" t="s">
        <v>219</v>
      </c>
      <c r="B6388" s="11" t="s">
        <v>219</v>
      </c>
      <c r="C6388" s="11" t="s">
        <v>219</v>
      </c>
      <c r="D6388" s="11" t="s">
        <v>219</v>
      </c>
      <c r="E6388" s="11" t="s">
        <v>1691</v>
      </c>
      <c r="F6388" s="11" t="s">
        <v>1691</v>
      </c>
      <c r="G6388" s="11" t="s">
        <v>1691</v>
      </c>
      <c r="H6388" s="11"/>
      <c r="I6388" s="11"/>
    </row>
    <row r="6389" customFormat="false" ht="28" hidden="false" customHeight="true" outlineLevel="0" collapsed="false">
      <c r="A6389" s="11" t="s">
        <v>1530</v>
      </c>
      <c r="B6389" s="11" t="s">
        <v>1530</v>
      </c>
      <c r="C6389" s="11" t="s">
        <v>1530</v>
      </c>
      <c r="D6389" s="11" t="s">
        <v>1530</v>
      </c>
      <c r="E6389" s="11" t="n">
        <v>52</v>
      </c>
      <c r="F6389" s="11" t="n">
        <v>52</v>
      </c>
      <c r="G6389" s="11" t="n">
        <v>52</v>
      </c>
      <c r="H6389" s="11"/>
      <c r="I6389" s="11"/>
    </row>
    <row r="6390" customFormat="false" ht="28" hidden="false" customHeight="true" outlineLevel="0" collapsed="false">
      <c r="A6390" s="11" t="s">
        <v>221</v>
      </c>
      <c r="B6390" s="11" t="s">
        <v>221</v>
      </c>
      <c r="C6390" s="11" t="s">
        <v>221</v>
      </c>
      <c r="D6390" s="11" t="s">
        <v>221</v>
      </c>
      <c r="E6390" s="11" t="s">
        <v>1781</v>
      </c>
      <c r="F6390" s="11" t="s">
        <v>1781</v>
      </c>
      <c r="G6390" s="11" t="s">
        <v>1781</v>
      </c>
      <c r="H6390" s="11"/>
      <c r="I6390" s="11"/>
    </row>
    <row r="6391" customFormat="false" ht="28" hidden="false" customHeight="true" outlineLevel="0" collapsed="false">
      <c r="A6391" s="11" t="s">
        <v>222</v>
      </c>
      <c r="B6391" s="11" t="s">
        <v>222</v>
      </c>
      <c r="C6391" s="11" t="s">
        <v>222</v>
      </c>
      <c r="D6391" s="11" t="s">
        <v>222</v>
      </c>
      <c r="E6391" s="11" t="n">
        <v>100</v>
      </c>
      <c r="F6391" s="11" t="n">
        <v>100</v>
      </c>
      <c r="G6391" s="11" t="n">
        <v>100</v>
      </c>
      <c r="H6391" s="11"/>
      <c r="I6391" s="11"/>
    </row>
    <row r="6392" customFormat="false" ht="28" hidden="false" customHeight="true" outlineLevel="0" collapsed="false">
      <c r="A6392" s="11" t="s">
        <v>1532</v>
      </c>
      <c r="B6392" s="11" t="s">
        <v>1532</v>
      </c>
      <c r="C6392" s="11" t="s">
        <v>1532</v>
      </c>
      <c r="D6392" s="11" t="s">
        <v>1532</v>
      </c>
      <c r="E6392" s="11" t="s">
        <v>1533</v>
      </c>
      <c r="F6392" s="11" t="s">
        <v>1533</v>
      </c>
      <c r="G6392" s="11" t="s">
        <v>1533</v>
      </c>
      <c r="H6392" s="11"/>
      <c r="I6392" s="11"/>
    </row>
    <row r="6393" customFormat="false" ht="28" hidden="false" customHeight="true" outlineLevel="0" collapsed="false">
      <c r="A6393" s="11" t="s">
        <v>1597</v>
      </c>
      <c r="B6393" s="11" t="s">
        <v>1597</v>
      </c>
      <c r="C6393" s="11" t="s">
        <v>1597</v>
      </c>
      <c r="D6393" s="11" t="s">
        <v>1597</v>
      </c>
      <c r="E6393" s="11" t="s">
        <v>1598</v>
      </c>
      <c r="F6393" s="11" t="s">
        <v>1598</v>
      </c>
      <c r="G6393" s="11" t="s">
        <v>1598</v>
      </c>
      <c r="H6393" s="11"/>
      <c r="I6393" s="11"/>
    </row>
    <row r="6394" customFormat="false" ht="28" hidden="false" customHeight="true" outlineLevel="0" collapsed="false">
      <c r="A6394" s="11" t="s">
        <v>1692</v>
      </c>
      <c r="B6394" s="11" t="s">
        <v>1692</v>
      </c>
      <c r="C6394" s="11" t="s">
        <v>1692</v>
      </c>
      <c r="D6394" s="11" t="s">
        <v>1692</v>
      </c>
      <c r="E6394" s="11" t="s">
        <v>1693</v>
      </c>
      <c r="F6394" s="11" t="s">
        <v>1693</v>
      </c>
      <c r="G6394" s="11" t="s">
        <v>1693</v>
      </c>
      <c r="H6394" s="11"/>
      <c r="I6394" s="11"/>
    </row>
    <row r="6395" customFormat="false" ht="28" hidden="false" customHeight="true" outlineLevel="0" collapsed="false">
      <c r="A6395" s="11" t="s">
        <v>1599</v>
      </c>
      <c r="B6395" s="11" t="s">
        <v>1599</v>
      </c>
      <c r="C6395" s="11" t="s">
        <v>1599</v>
      </c>
      <c r="D6395" s="11" t="s">
        <v>1599</v>
      </c>
      <c r="E6395" s="11" t="s">
        <v>1600</v>
      </c>
      <c r="F6395" s="11" t="s">
        <v>1600</v>
      </c>
      <c r="G6395" s="11" t="s">
        <v>1600</v>
      </c>
      <c r="H6395" s="11"/>
      <c r="I6395" s="11"/>
    </row>
    <row r="6396" customFormat="false" ht="28" hidden="false" customHeight="true" outlineLevel="0" collapsed="false">
      <c r="A6396" s="11" t="s">
        <v>245</v>
      </c>
      <c r="B6396" s="11" t="s">
        <v>245</v>
      </c>
      <c r="C6396" s="11" t="s">
        <v>245</v>
      </c>
      <c r="D6396" s="11" t="s">
        <v>245</v>
      </c>
      <c r="E6396" s="11" t="s">
        <v>1825</v>
      </c>
      <c r="F6396" s="11" t="s">
        <v>1825</v>
      </c>
      <c r="G6396" s="11" t="s">
        <v>1825</v>
      </c>
      <c r="H6396" s="11"/>
      <c r="I6396" s="11"/>
    </row>
    <row r="6397" customFormat="false" ht="28" hidden="false" customHeight="true" outlineLevel="0" collapsed="false">
      <c r="A6397" s="11" t="s">
        <v>1694</v>
      </c>
      <c r="B6397" s="11" t="s">
        <v>1694</v>
      </c>
      <c r="C6397" s="11" t="s">
        <v>1694</v>
      </c>
      <c r="D6397" s="11" t="s">
        <v>1694</v>
      </c>
      <c r="E6397" s="11" t="n">
        <v>1</v>
      </c>
      <c r="F6397" s="11" t="n">
        <v>1</v>
      </c>
      <c r="G6397" s="11" t="n">
        <v>1</v>
      </c>
      <c r="H6397" s="11"/>
      <c r="I6397" s="11"/>
    </row>
    <row r="6398" customFormat="false" ht="28" hidden="false" customHeight="true" outlineLevel="0" collapsed="false">
      <c r="A6398" s="11" t="s">
        <v>1603</v>
      </c>
      <c r="B6398" s="11" t="s">
        <v>1603</v>
      </c>
      <c r="C6398" s="11" t="s">
        <v>1603</v>
      </c>
      <c r="D6398" s="11" t="s">
        <v>1603</v>
      </c>
      <c r="E6398" s="11" t="n">
        <v>1</v>
      </c>
      <c r="F6398" s="11" t="n">
        <v>1</v>
      </c>
      <c r="G6398" s="11" t="n">
        <v>1</v>
      </c>
      <c r="H6398" s="11"/>
      <c r="I6398" s="11"/>
    </row>
    <row r="6399" customFormat="false" ht="28" hidden="false" customHeight="true" outlineLevel="0" collapsed="false">
      <c r="A6399" s="11" t="s">
        <v>1601</v>
      </c>
      <c r="B6399" s="11" t="s">
        <v>1601</v>
      </c>
      <c r="C6399" s="11" t="s">
        <v>1601</v>
      </c>
      <c r="D6399" s="11" t="s">
        <v>1601</v>
      </c>
      <c r="E6399" s="11" t="s">
        <v>1602</v>
      </c>
      <c r="F6399" s="11" t="s">
        <v>1602</v>
      </c>
      <c r="G6399" s="11" t="s">
        <v>1602</v>
      </c>
      <c r="H6399" s="11"/>
      <c r="I6399" s="11"/>
    </row>
    <row r="6400" customFormat="false" ht="28" hidden="false" customHeight="true" outlineLevel="0" collapsed="false">
      <c r="A6400" s="11" t="s">
        <v>1695</v>
      </c>
      <c r="B6400" s="11" t="s">
        <v>1695</v>
      </c>
      <c r="C6400" s="11" t="s">
        <v>1695</v>
      </c>
      <c r="D6400" s="11" t="s">
        <v>1695</v>
      </c>
      <c r="E6400" s="11" t="s">
        <v>1782</v>
      </c>
      <c r="F6400" s="11" t="s">
        <v>1782</v>
      </c>
      <c r="G6400" s="11" t="s">
        <v>1782</v>
      </c>
      <c r="H6400" s="11"/>
      <c r="I6400" s="11"/>
    </row>
    <row r="6401" customFormat="false" ht="28" hidden="false" customHeight="true" outlineLevel="0" collapsed="false">
      <c r="A6401" s="11" t="s">
        <v>1152</v>
      </c>
      <c r="B6401" s="11" t="s">
        <v>1152</v>
      </c>
      <c r="C6401" s="11" t="s">
        <v>1152</v>
      </c>
      <c r="D6401" s="11" t="s">
        <v>1152</v>
      </c>
      <c r="E6401" s="11" t="s">
        <v>1859</v>
      </c>
      <c r="F6401" s="11" t="s">
        <v>1859</v>
      </c>
      <c r="G6401" s="11" t="s">
        <v>1859</v>
      </c>
      <c r="H6401" s="11"/>
      <c r="I6401" s="11"/>
    </row>
    <row r="6402" customFormat="false" ht="28" hidden="false" customHeight="true" outlineLevel="0" collapsed="false">
      <c r="A6402" s="11" t="s">
        <v>249</v>
      </c>
      <c r="B6402" s="11" t="s">
        <v>249</v>
      </c>
      <c r="C6402" s="11" t="s">
        <v>249</v>
      </c>
      <c r="D6402" s="11" t="s">
        <v>249</v>
      </c>
      <c r="E6402" s="11" t="n">
        <v>108</v>
      </c>
      <c r="F6402" s="11" t="n">
        <v>108</v>
      </c>
      <c r="G6402" s="11" t="n">
        <v>108</v>
      </c>
      <c r="H6402" s="11"/>
      <c r="I6402" s="11"/>
    </row>
    <row r="6403" customFormat="false" ht="27" hidden="false" customHeight="true" outlineLevel="0" collapsed="false">
      <c r="A6403" s="1"/>
      <c r="B6403" s="1"/>
      <c r="C6403" s="1"/>
      <c r="D6403" s="1"/>
      <c r="E6403" s="1"/>
      <c r="F6403" s="1"/>
      <c r="G6403" s="1"/>
      <c r="H6403" s="1"/>
      <c r="I6403" s="1"/>
    </row>
    <row r="6404" customFormat="false" ht="31" hidden="false" customHeight="true" outlineLevel="0" collapsed="false">
      <c r="A6404" s="10" t="s">
        <v>250</v>
      </c>
      <c r="B6404" s="10" t="s">
        <v>250</v>
      </c>
      <c r="C6404" s="10" t="s">
        <v>250</v>
      </c>
      <c r="D6404" s="10" t="s">
        <v>250</v>
      </c>
      <c r="E6404" s="10" t="s">
        <v>250</v>
      </c>
      <c r="F6404" s="10" t="s">
        <v>250</v>
      </c>
      <c r="G6404" s="10" t="s">
        <v>250</v>
      </c>
      <c r="H6404" s="10" t="s">
        <v>250</v>
      </c>
      <c r="I6404" s="3" t="str">
        <f aca="false">HYPERLINK("#'Главная'!A118","На главную")</f>
        <v>На главную</v>
      </c>
    </row>
    <row r="6405" customFormat="false" ht="34" hidden="false" customHeight="true" outlineLevel="0" collapsed="false">
      <c r="A6405" s="12" t="s">
        <v>251</v>
      </c>
      <c r="B6405" s="12" t="s">
        <v>251</v>
      </c>
      <c r="C6405" s="12" t="s">
        <v>251</v>
      </c>
      <c r="D6405" s="12" t="s">
        <v>252</v>
      </c>
      <c r="E6405" s="12" t="s">
        <v>252</v>
      </c>
      <c r="F6405" s="12" t="s">
        <v>252</v>
      </c>
      <c r="G6405" s="12" t="s">
        <v>253</v>
      </c>
      <c r="H6405" s="12" t="s">
        <v>254</v>
      </c>
      <c r="I6405" s="12" t="s">
        <v>254</v>
      </c>
    </row>
    <row r="6406" customFormat="false" ht="53" hidden="false" customHeight="true" outlineLevel="0" collapsed="false">
      <c r="A6406" s="1" t="s">
        <v>1698</v>
      </c>
      <c r="B6406" s="1" t="s">
        <v>1698</v>
      </c>
      <c r="C6406" s="1" t="s">
        <v>1698</v>
      </c>
      <c r="D6406" s="1" t="s">
        <v>258</v>
      </c>
      <c r="E6406" s="1" t="s">
        <v>258</v>
      </c>
      <c r="F6406" s="1" t="s">
        <v>258</v>
      </c>
      <c r="G6406" s="1" t="s">
        <v>1897</v>
      </c>
      <c r="H6406" s="1" t="s">
        <v>1689</v>
      </c>
      <c r="I6406" s="1" t="s">
        <v>1689</v>
      </c>
    </row>
    <row r="6407" customFormat="false" ht="53" hidden="false" customHeight="true" outlineLevel="0" collapsed="false">
      <c r="A6407" s="1" t="s">
        <v>1698</v>
      </c>
      <c r="B6407" s="1" t="s">
        <v>1698</v>
      </c>
      <c r="C6407" s="1" t="s">
        <v>1698</v>
      </c>
      <c r="D6407" s="1" t="s">
        <v>256</v>
      </c>
      <c r="E6407" s="1" t="s">
        <v>256</v>
      </c>
      <c r="F6407" s="1" t="s">
        <v>256</v>
      </c>
      <c r="G6407" s="1" t="s">
        <v>1898</v>
      </c>
      <c r="H6407" s="1" t="s">
        <v>1689</v>
      </c>
      <c r="I6407" s="1" t="s">
        <v>1689</v>
      </c>
    </row>
    <row r="6408" customFormat="false" ht="53" hidden="false" customHeight="true" outlineLevel="0" collapsed="false">
      <c r="A6408" s="1" t="s">
        <v>1698</v>
      </c>
      <c r="B6408" s="1" t="s">
        <v>1698</v>
      </c>
      <c r="C6408" s="1" t="s">
        <v>1698</v>
      </c>
      <c r="D6408" s="1" t="s">
        <v>260</v>
      </c>
      <c r="E6408" s="1" t="s">
        <v>260</v>
      </c>
      <c r="F6408" s="1" t="s">
        <v>260</v>
      </c>
      <c r="G6408" s="1" t="s">
        <v>1899</v>
      </c>
      <c r="H6408" s="1" t="s">
        <v>1689</v>
      </c>
      <c r="I6408" s="1" t="s">
        <v>1689</v>
      </c>
    </row>
    <row r="6409" customFormat="false" ht="53" hidden="false" customHeight="true" outlineLevel="0" collapsed="false">
      <c r="A6409" s="1" t="s">
        <v>1702</v>
      </c>
      <c r="B6409" s="1" t="s">
        <v>1702</v>
      </c>
      <c r="C6409" s="1" t="s">
        <v>1702</v>
      </c>
      <c r="D6409" s="1" t="s">
        <v>258</v>
      </c>
      <c r="E6409" s="1" t="s">
        <v>258</v>
      </c>
      <c r="F6409" s="1" t="s">
        <v>258</v>
      </c>
      <c r="G6409" s="1" t="s">
        <v>1873</v>
      </c>
      <c r="H6409" s="1" t="s">
        <v>1689</v>
      </c>
      <c r="I6409" s="1" t="s">
        <v>1689</v>
      </c>
    </row>
    <row r="6410" customFormat="false" ht="53" hidden="false" customHeight="true" outlineLevel="0" collapsed="false">
      <c r="A6410" s="1" t="s">
        <v>1702</v>
      </c>
      <c r="B6410" s="1" t="s">
        <v>1702</v>
      </c>
      <c r="C6410" s="1" t="s">
        <v>1702</v>
      </c>
      <c r="D6410" s="1" t="s">
        <v>256</v>
      </c>
      <c r="E6410" s="1" t="s">
        <v>256</v>
      </c>
      <c r="F6410" s="1" t="s">
        <v>256</v>
      </c>
      <c r="G6410" s="1" t="s">
        <v>1900</v>
      </c>
      <c r="H6410" s="1" t="s">
        <v>1689</v>
      </c>
      <c r="I6410" s="1" t="s">
        <v>1689</v>
      </c>
    </row>
    <row r="6411" customFormat="false" ht="53" hidden="false" customHeight="true" outlineLevel="0" collapsed="false">
      <c r="A6411" s="1" t="s">
        <v>1702</v>
      </c>
      <c r="B6411" s="1" t="s">
        <v>1702</v>
      </c>
      <c r="C6411" s="1" t="s">
        <v>1702</v>
      </c>
      <c r="D6411" s="1" t="s">
        <v>260</v>
      </c>
      <c r="E6411" s="1" t="s">
        <v>260</v>
      </c>
      <c r="F6411" s="1" t="s">
        <v>260</v>
      </c>
      <c r="G6411" s="1" t="s">
        <v>1901</v>
      </c>
      <c r="H6411" s="1" t="s">
        <v>1689</v>
      </c>
      <c r="I6411" s="1" t="s">
        <v>1689</v>
      </c>
    </row>
    <row r="6412" customFormat="false" ht="53" hidden="false" customHeight="true" outlineLevel="0" collapsed="false">
      <c r="A6412" s="1" t="s">
        <v>1706</v>
      </c>
      <c r="B6412" s="1" t="s">
        <v>1706</v>
      </c>
      <c r="C6412" s="1" t="s">
        <v>1706</v>
      </c>
      <c r="D6412" s="1" t="s">
        <v>292</v>
      </c>
      <c r="E6412" s="1" t="s">
        <v>292</v>
      </c>
      <c r="F6412" s="1" t="s">
        <v>292</v>
      </c>
      <c r="G6412" s="1" t="s">
        <v>1876</v>
      </c>
      <c r="H6412" s="1" t="s">
        <v>1689</v>
      </c>
      <c r="I6412" s="1" t="s">
        <v>1689</v>
      </c>
    </row>
    <row r="6413" customFormat="false" ht="53" hidden="false" customHeight="true" outlineLevel="0" collapsed="false">
      <c r="A6413" s="1" t="s">
        <v>1706</v>
      </c>
      <c r="B6413" s="1" t="s">
        <v>1706</v>
      </c>
      <c r="C6413" s="1" t="s">
        <v>1706</v>
      </c>
      <c r="D6413" s="1" t="s">
        <v>256</v>
      </c>
      <c r="E6413" s="1" t="s">
        <v>256</v>
      </c>
      <c r="F6413" s="1" t="s">
        <v>256</v>
      </c>
      <c r="G6413" s="1" t="s">
        <v>1902</v>
      </c>
      <c r="H6413" s="1" t="s">
        <v>1689</v>
      </c>
      <c r="I6413" s="1" t="s">
        <v>1689</v>
      </c>
    </row>
    <row r="6414" customFormat="false" ht="53" hidden="false" customHeight="true" outlineLevel="0" collapsed="false">
      <c r="A6414" s="1" t="s">
        <v>1706</v>
      </c>
      <c r="B6414" s="1" t="s">
        <v>1706</v>
      </c>
      <c r="C6414" s="1" t="s">
        <v>1706</v>
      </c>
      <c r="D6414" s="1" t="s">
        <v>294</v>
      </c>
      <c r="E6414" s="1" t="s">
        <v>294</v>
      </c>
      <c r="F6414" s="1" t="s">
        <v>294</v>
      </c>
      <c r="G6414" s="1" t="s">
        <v>1903</v>
      </c>
      <c r="H6414" s="1" t="s">
        <v>1689</v>
      </c>
      <c r="I6414" s="1" t="s">
        <v>1689</v>
      </c>
    </row>
    <row r="6415" customFormat="false" ht="27" hidden="false" customHeight="true" outlineLevel="0" collapsed="false">
      <c r="A6415" s="1"/>
      <c r="B6415" s="1"/>
      <c r="C6415" s="1"/>
      <c r="D6415" s="1"/>
      <c r="E6415" s="1"/>
      <c r="F6415" s="1"/>
      <c r="G6415" s="1"/>
      <c r="H6415" s="1"/>
      <c r="I6415" s="1"/>
    </row>
    <row r="6416" customFormat="false" ht="31" hidden="false" customHeight="true" outlineLevel="0" collapsed="false">
      <c r="A6416" s="10" t="s">
        <v>304</v>
      </c>
      <c r="B6416" s="10" t="s">
        <v>304</v>
      </c>
      <c r="C6416" s="10" t="s">
        <v>304</v>
      </c>
      <c r="D6416" s="10" t="s">
        <v>304</v>
      </c>
      <c r="E6416" s="10" t="s">
        <v>304</v>
      </c>
      <c r="F6416" s="10" t="s">
        <v>304</v>
      </c>
      <c r="G6416" s="10" t="s">
        <v>304</v>
      </c>
      <c r="H6416" s="10" t="s">
        <v>304</v>
      </c>
      <c r="I6416" s="1"/>
    </row>
    <row r="6417" customFormat="false" ht="28" hidden="false" customHeight="true" outlineLevel="0" collapsed="false">
      <c r="A6417" s="4" t="s">
        <v>305</v>
      </c>
      <c r="B6417" s="4" t="s">
        <v>305</v>
      </c>
      <c r="C6417" s="4" t="s">
        <v>305</v>
      </c>
      <c r="D6417" s="4" t="s">
        <v>305</v>
      </c>
      <c r="E6417" s="4" t="s">
        <v>305</v>
      </c>
      <c r="F6417" s="4" t="s">
        <v>305</v>
      </c>
      <c r="G6417" s="4" t="s">
        <v>305</v>
      </c>
      <c r="H6417" s="4" t="s">
        <v>305</v>
      </c>
      <c r="I6417" s="4" t="s">
        <v>305</v>
      </c>
    </row>
    <row r="6418" customFormat="false" ht="27" hidden="false" customHeight="true" outlineLevel="0" collapsed="false">
      <c r="A6418" s="1"/>
      <c r="B6418" s="1"/>
      <c r="C6418" s="1"/>
      <c r="D6418" s="1"/>
      <c r="E6418" s="1"/>
      <c r="F6418" s="1"/>
      <c r="G6418" s="1"/>
      <c r="H6418" s="1"/>
      <c r="I6418" s="1"/>
    </row>
    <row r="6419" customFormat="false" ht="27" hidden="false" customHeight="true" outlineLevel="0" collapsed="false">
      <c r="A6419" s="1"/>
      <c r="B6419" s="1"/>
      <c r="C6419" s="1"/>
      <c r="D6419" s="1"/>
      <c r="E6419" s="1"/>
      <c r="F6419" s="1"/>
      <c r="G6419" s="1"/>
      <c r="H6419" s="1"/>
      <c r="I6419" s="1"/>
    </row>
    <row r="6420" customFormat="false" ht="27" hidden="false" customHeight="true" outlineLevel="0" collapsed="false">
      <c r="A6420" s="1"/>
      <c r="B6420" s="1"/>
      <c r="C6420" s="1"/>
      <c r="D6420" s="1"/>
      <c r="E6420" s="1"/>
      <c r="F6420" s="1"/>
      <c r="G6420" s="1"/>
      <c r="H6420" s="1"/>
      <c r="I6420" s="1"/>
    </row>
    <row r="6421" customFormat="false" ht="35" hidden="false" customHeight="true" outlineLevel="0" collapsed="false">
      <c r="A6421" s="2" t="s">
        <v>1904</v>
      </c>
      <c r="B6421" s="2" t="s">
        <v>1904</v>
      </c>
      <c r="C6421" s="2" t="s">
        <v>1904</v>
      </c>
      <c r="D6421" s="2" t="s">
        <v>1904</v>
      </c>
      <c r="E6421" s="2" t="s">
        <v>1904</v>
      </c>
      <c r="F6421" s="2" t="s">
        <v>1904</v>
      </c>
      <c r="G6421" s="2" t="s">
        <v>1904</v>
      </c>
      <c r="H6421" s="2" t="s">
        <v>1904</v>
      </c>
      <c r="I6421" s="3" t="str">
        <f aca="false">HYPERLINK("#'Главная'!A119","На главную")</f>
        <v>На главную</v>
      </c>
    </row>
    <row r="6422" customFormat="false" ht="42" hidden="false" customHeight="true" outlineLevel="0" collapsed="false">
      <c r="A6422" s="4" t="s">
        <v>1689</v>
      </c>
      <c r="B6422" s="4" t="s">
        <v>1689</v>
      </c>
      <c r="C6422" s="4" t="s">
        <v>1689</v>
      </c>
      <c r="D6422" s="4" t="s">
        <v>1689</v>
      </c>
      <c r="E6422" s="4" t="s">
        <v>1689</v>
      </c>
      <c r="F6422" s="4" t="s">
        <v>1689</v>
      </c>
      <c r="G6422" s="4" t="s">
        <v>1689</v>
      </c>
      <c r="H6422" s="4" t="s">
        <v>1689</v>
      </c>
      <c r="I6422" s="4" t="s">
        <v>1689</v>
      </c>
    </row>
    <row r="6423" customFormat="false" ht="27" hidden="false" customHeight="true" outlineLevel="0" collapsed="false">
      <c r="A6423" s="3" t="str">
        <f aca="false">HYPERLINK("#'Главная'!A119","Список моделей")</f>
        <v>Список моделей</v>
      </c>
      <c r="B6423" s="1"/>
      <c r="C6423" s="3" t="str">
        <f aca="false">HYPERLINK("#'Данные моделей'!A6424","Характеристики")</f>
        <v>Характеристики</v>
      </c>
      <c r="D6423" s="1"/>
      <c r="E6423" s="1"/>
      <c r="F6423" s="3" t="str">
        <f aca="false">HYPERLINK("#'Данные моделей'!A6449","Рабочие точки")</f>
        <v>Рабочие точки</v>
      </c>
      <c r="G6423" s="1"/>
      <c r="H6423" s="3" t="str">
        <f aca="false">HYPERLINK("#'Данные моделей'!A6461","Карты")</f>
        <v>Карты</v>
      </c>
      <c r="I6423" s="1"/>
    </row>
    <row r="6424" customFormat="false" ht="31" hidden="false" customHeight="true" outlineLevel="0" collapsed="false">
      <c r="A6424" s="10" t="s">
        <v>9</v>
      </c>
      <c r="B6424" s="10" t="s">
        <v>9</v>
      </c>
      <c r="C6424" s="10" t="s">
        <v>9</v>
      </c>
      <c r="D6424" s="10" t="s">
        <v>9</v>
      </c>
      <c r="E6424" s="10" t="s">
        <v>9</v>
      </c>
      <c r="F6424" s="10" t="s">
        <v>9</v>
      </c>
      <c r="G6424" s="10" t="s">
        <v>9</v>
      </c>
      <c r="H6424" s="10" t="s">
        <v>9</v>
      </c>
      <c r="I6424" s="1"/>
    </row>
    <row r="6425" customFormat="false" ht="28" hidden="false" customHeight="true" outlineLevel="0" collapsed="false">
      <c r="A6425" s="11" t="s">
        <v>207</v>
      </c>
      <c r="B6425" s="11" t="s">
        <v>207</v>
      </c>
      <c r="C6425" s="11" t="s">
        <v>207</v>
      </c>
      <c r="D6425" s="11" t="s">
        <v>207</v>
      </c>
      <c r="E6425" s="11" t="s">
        <v>1566</v>
      </c>
      <c r="F6425" s="11" t="s">
        <v>1566</v>
      </c>
      <c r="G6425" s="11" t="s">
        <v>1566</v>
      </c>
      <c r="H6425" s="11"/>
      <c r="I6425" s="11"/>
    </row>
    <row r="6426" customFormat="false" ht="28" hidden="false" customHeight="true" outlineLevel="0" collapsed="false">
      <c r="A6426" s="11" t="s">
        <v>8</v>
      </c>
      <c r="B6426" s="11" t="s">
        <v>8</v>
      </c>
      <c r="C6426" s="11" t="s">
        <v>8</v>
      </c>
      <c r="D6426" s="11" t="s">
        <v>8</v>
      </c>
      <c r="E6426" s="11" t="s">
        <v>153</v>
      </c>
      <c r="F6426" s="11" t="s">
        <v>153</v>
      </c>
      <c r="G6426" s="11" t="s">
        <v>153</v>
      </c>
      <c r="H6426" s="11"/>
      <c r="I6426" s="11"/>
    </row>
    <row r="6427" customFormat="false" ht="28" hidden="false" customHeight="true" outlineLevel="0" collapsed="false">
      <c r="A6427" s="11" t="s">
        <v>209</v>
      </c>
      <c r="B6427" s="11" t="s">
        <v>209</v>
      </c>
      <c r="C6427" s="11" t="s">
        <v>209</v>
      </c>
      <c r="D6427" s="11" t="s">
        <v>209</v>
      </c>
      <c r="E6427" s="11" t="s">
        <v>1781</v>
      </c>
      <c r="F6427" s="11" t="s">
        <v>1781</v>
      </c>
      <c r="G6427" s="11" t="s">
        <v>1781</v>
      </c>
      <c r="H6427" s="11"/>
      <c r="I6427" s="11"/>
    </row>
    <row r="6428" customFormat="false" ht="28" hidden="false" customHeight="true" outlineLevel="0" collapsed="false">
      <c r="A6428" s="11" t="s">
        <v>211</v>
      </c>
      <c r="B6428" s="11" t="s">
        <v>211</v>
      </c>
      <c r="C6428" s="11" t="s">
        <v>211</v>
      </c>
      <c r="D6428" s="11" t="s">
        <v>211</v>
      </c>
      <c r="E6428" s="11" t="n">
        <v>105</v>
      </c>
      <c r="F6428" s="11" t="n">
        <v>105</v>
      </c>
      <c r="G6428" s="11" t="n">
        <v>105</v>
      </c>
      <c r="H6428" s="11"/>
      <c r="I6428" s="11"/>
    </row>
    <row r="6429" customFormat="false" ht="28" hidden="false" customHeight="true" outlineLevel="0" collapsed="false">
      <c r="A6429" s="11" t="s">
        <v>8</v>
      </c>
      <c r="B6429" s="11" t="s">
        <v>8</v>
      </c>
      <c r="C6429" s="11" t="s">
        <v>8</v>
      </c>
      <c r="D6429" s="11" t="s">
        <v>8</v>
      </c>
      <c r="E6429" s="11" t="s">
        <v>153</v>
      </c>
      <c r="F6429" s="11" t="s">
        <v>153</v>
      </c>
      <c r="G6429" s="11" t="s">
        <v>153</v>
      </c>
      <c r="H6429" s="11"/>
      <c r="I6429" s="11"/>
    </row>
    <row r="6430" customFormat="false" ht="28" hidden="false" customHeight="true" outlineLevel="0" collapsed="false">
      <c r="A6430" s="11" t="s">
        <v>214</v>
      </c>
      <c r="B6430" s="11" t="s">
        <v>214</v>
      </c>
      <c r="C6430" s="11" t="s">
        <v>214</v>
      </c>
      <c r="D6430" s="11" t="s">
        <v>214</v>
      </c>
      <c r="E6430" s="11" t="s">
        <v>215</v>
      </c>
      <c r="F6430" s="11" t="s">
        <v>215</v>
      </c>
      <c r="G6430" s="11" t="s">
        <v>215</v>
      </c>
      <c r="H6430" s="11"/>
      <c r="I6430" s="11"/>
    </row>
    <row r="6431" customFormat="false" ht="28" hidden="false" customHeight="true" outlineLevel="0" collapsed="false">
      <c r="A6431" s="11" t="s">
        <v>216</v>
      </c>
      <c r="B6431" s="11" t="s">
        <v>216</v>
      </c>
      <c r="C6431" s="11" t="s">
        <v>216</v>
      </c>
      <c r="D6431" s="11" t="s">
        <v>216</v>
      </c>
      <c r="E6431" s="11" t="n">
        <v>12.9</v>
      </c>
      <c r="F6431" s="11" t="n">
        <v>12.9</v>
      </c>
      <c r="G6431" s="11" t="n">
        <v>12.9</v>
      </c>
      <c r="H6431" s="11"/>
      <c r="I6431" s="11"/>
    </row>
    <row r="6432" customFormat="false" ht="28" hidden="false" customHeight="true" outlineLevel="0" collapsed="false">
      <c r="A6432" s="11" t="s">
        <v>217</v>
      </c>
      <c r="B6432" s="11" t="s">
        <v>217</v>
      </c>
      <c r="C6432" s="11" t="s">
        <v>217</v>
      </c>
      <c r="D6432" s="11" t="s">
        <v>217</v>
      </c>
      <c r="E6432" s="11" t="s">
        <v>1824</v>
      </c>
      <c r="F6432" s="11" t="s">
        <v>1824</v>
      </c>
      <c r="G6432" s="11" t="s">
        <v>1824</v>
      </c>
      <c r="H6432" s="11"/>
      <c r="I6432" s="11"/>
    </row>
    <row r="6433" customFormat="false" ht="28" hidden="false" customHeight="true" outlineLevel="0" collapsed="false">
      <c r="A6433" s="11" t="s">
        <v>219</v>
      </c>
      <c r="B6433" s="11" t="s">
        <v>219</v>
      </c>
      <c r="C6433" s="11" t="s">
        <v>219</v>
      </c>
      <c r="D6433" s="11" t="s">
        <v>219</v>
      </c>
      <c r="E6433" s="11" t="s">
        <v>1691</v>
      </c>
      <c r="F6433" s="11" t="s">
        <v>1691</v>
      </c>
      <c r="G6433" s="11" t="s">
        <v>1691</v>
      </c>
      <c r="H6433" s="11"/>
      <c r="I6433" s="11"/>
    </row>
    <row r="6434" customFormat="false" ht="28" hidden="false" customHeight="true" outlineLevel="0" collapsed="false">
      <c r="A6434" s="11" t="s">
        <v>1530</v>
      </c>
      <c r="B6434" s="11" t="s">
        <v>1530</v>
      </c>
      <c r="C6434" s="11" t="s">
        <v>1530</v>
      </c>
      <c r="D6434" s="11" t="s">
        <v>1530</v>
      </c>
      <c r="E6434" s="11" t="n">
        <v>53</v>
      </c>
      <c r="F6434" s="11" t="n">
        <v>53</v>
      </c>
      <c r="G6434" s="11" t="n">
        <v>53</v>
      </c>
      <c r="H6434" s="11"/>
      <c r="I6434" s="11"/>
    </row>
    <row r="6435" customFormat="false" ht="28" hidden="false" customHeight="true" outlineLevel="0" collapsed="false">
      <c r="A6435" s="11" t="s">
        <v>221</v>
      </c>
      <c r="B6435" s="11" t="s">
        <v>221</v>
      </c>
      <c r="C6435" s="11" t="s">
        <v>221</v>
      </c>
      <c r="D6435" s="11" t="s">
        <v>221</v>
      </c>
      <c r="E6435" s="11" t="s">
        <v>1781</v>
      </c>
      <c r="F6435" s="11" t="s">
        <v>1781</v>
      </c>
      <c r="G6435" s="11" t="s">
        <v>1781</v>
      </c>
      <c r="H6435" s="11"/>
      <c r="I6435" s="11"/>
    </row>
    <row r="6436" customFormat="false" ht="28" hidden="false" customHeight="true" outlineLevel="0" collapsed="false">
      <c r="A6436" s="11" t="s">
        <v>222</v>
      </c>
      <c r="B6436" s="11" t="s">
        <v>222</v>
      </c>
      <c r="C6436" s="11" t="s">
        <v>222</v>
      </c>
      <c r="D6436" s="11" t="s">
        <v>222</v>
      </c>
      <c r="E6436" s="11" t="n">
        <v>105</v>
      </c>
      <c r="F6436" s="11" t="n">
        <v>105</v>
      </c>
      <c r="G6436" s="11" t="n">
        <v>105</v>
      </c>
      <c r="H6436" s="11"/>
      <c r="I6436" s="11"/>
    </row>
    <row r="6437" customFormat="false" ht="28" hidden="false" customHeight="true" outlineLevel="0" collapsed="false">
      <c r="A6437" s="11" t="s">
        <v>1532</v>
      </c>
      <c r="B6437" s="11" t="s">
        <v>1532</v>
      </c>
      <c r="C6437" s="11" t="s">
        <v>1532</v>
      </c>
      <c r="D6437" s="11" t="s">
        <v>1532</v>
      </c>
      <c r="E6437" s="11" t="s">
        <v>1533</v>
      </c>
      <c r="F6437" s="11" t="s">
        <v>1533</v>
      </c>
      <c r="G6437" s="11" t="s">
        <v>1533</v>
      </c>
      <c r="H6437" s="11"/>
      <c r="I6437" s="11"/>
    </row>
    <row r="6438" customFormat="false" ht="28" hidden="false" customHeight="true" outlineLevel="0" collapsed="false">
      <c r="A6438" s="11" t="s">
        <v>1597</v>
      </c>
      <c r="B6438" s="11" t="s">
        <v>1597</v>
      </c>
      <c r="C6438" s="11" t="s">
        <v>1597</v>
      </c>
      <c r="D6438" s="11" t="s">
        <v>1597</v>
      </c>
      <c r="E6438" s="11" t="s">
        <v>1598</v>
      </c>
      <c r="F6438" s="11" t="s">
        <v>1598</v>
      </c>
      <c r="G6438" s="11" t="s">
        <v>1598</v>
      </c>
      <c r="H6438" s="11"/>
      <c r="I6438" s="11"/>
    </row>
    <row r="6439" customFormat="false" ht="28" hidden="false" customHeight="true" outlineLevel="0" collapsed="false">
      <c r="A6439" s="11" t="s">
        <v>1692</v>
      </c>
      <c r="B6439" s="11" t="s">
        <v>1692</v>
      </c>
      <c r="C6439" s="11" t="s">
        <v>1692</v>
      </c>
      <c r="D6439" s="11" t="s">
        <v>1692</v>
      </c>
      <c r="E6439" s="11" t="s">
        <v>1693</v>
      </c>
      <c r="F6439" s="11" t="s">
        <v>1693</v>
      </c>
      <c r="G6439" s="11" t="s">
        <v>1693</v>
      </c>
      <c r="H6439" s="11"/>
      <c r="I6439" s="11"/>
    </row>
    <row r="6440" customFormat="false" ht="28" hidden="false" customHeight="true" outlineLevel="0" collapsed="false">
      <c r="A6440" s="11" t="s">
        <v>1599</v>
      </c>
      <c r="B6440" s="11" t="s">
        <v>1599</v>
      </c>
      <c r="C6440" s="11" t="s">
        <v>1599</v>
      </c>
      <c r="D6440" s="11" t="s">
        <v>1599</v>
      </c>
      <c r="E6440" s="11" t="s">
        <v>1600</v>
      </c>
      <c r="F6440" s="11" t="s">
        <v>1600</v>
      </c>
      <c r="G6440" s="11" t="s">
        <v>1600</v>
      </c>
      <c r="H6440" s="11"/>
      <c r="I6440" s="11"/>
    </row>
    <row r="6441" customFormat="false" ht="28" hidden="false" customHeight="true" outlineLevel="0" collapsed="false">
      <c r="A6441" s="11" t="s">
        <v>245</v>
      </c>
      <c r="B6441" s="11" t="s">
        <v>245</v>
      </c>
      <c r="C6441" s="11" t="s">
        <v>245</v>
      </c>
      <c r="D6441" s="11" t="s">
        <v>245</v>
      </c>
      <c r="E6441" s="11" t="s">
        <v>1825</v>
      </c>
      <c r="F6441" s="11" t="s">
        <v>1825</v>
      </c>
      <c r="G6441" s="11" t="s">
        <v>1825</v>
      </c>
      <c r="H6441" s="11"/>
      <c r="I6441" s="11"/>
    </row>
    <row r="6442" customFormat="false" ht="28" hidden="false" customHeight="true" outlineLevel="0" collapsed="false">
      <c r="A6442" s="11" t="s">
        <v>1694</v>
      </c>
      <c r="B6442" s="11" t="s">
        <v>1694</v>
      </c>
      <c r="C6442" s="11" t="s">
        <v>1694</v>
      </c>
      <c r="D6442" s="11" t="s">
        <v>1694</v>
      </c>
      <c r="E6442" s="11" t="n">
        <v>1</v>
      </c>
      <c r="F6442" s="11" t="n">
        <v>1</v>
      </c>
      <c r="G6442" s="11" t="n">
        <v>1</v>
      </c>
      <c r="H6442" s="11"/>
      <c r="I6442" s="11"/>
    </row>
    <row r="6443" customFormat="false" ht="28" hidden="false" customHeight="true" outlineLevel="0" collapsed="false">
      <c r="A6443" s="11" t="s">
        <v>1603</v>
      </c>
      <c r="B6443" s="11" t="s">
        <v>1603</v>
      </c>
      <c r="C6443" s="11" t="s">
        <v>1603</v>
      </c>
      <c r="D6443" s="11" t="s">
        <v>1603</v>
      </c>
      <c r="E6443" s="11" t="n">
        <v>1</v>
      </c>
      <c r="F6443" s="11" t="n">
        <v>1</v>
      </c>
      <c r="G6443" s="11" t="n">
        <v>1</v>
      </c>
      <c r="H6443" s="11"/>
      <c r="I6443" s="11"/>
    </row>
    <row r="6444" customFormat="false" ht="28" hidden="false" customHeight="true" outlineLevel="0" collapsed="false">
      <c r="A6444" s="11" t="s">
        <v>1601</v>
      </c>
      <c r="B6444" s="11" t="s">
        <v>1601</v>
      </c>
      <c r="C6444" s="11" t="s">
        <v>1601</v>
      </c>
      <c r="D6444" s="11" t="s">
        <v>1601</v>
      </c>
      <c r="E6444" s="11" t="s">
        <v>1602</v>
      </c>
      <c r="F6444" s="11" t="s">
        <v>1602</v>
      </c>
      <c r="G6444" s="11" t="s">
        <v>1602</v>
      </c>
      <c r="H6444" s="11"/>
      <c r="I6444" s="11"/>
    </row>
    <row r="6445" customFormat="false" ht="28" hidden="false" customHeight="true" outlineLevel="0" collapsed="false">
      <c r="A6445" s="11" t="s">
        <v>1695</v>
      </c>
      <c r="B6445" s="11" t="s">
        <v>1695</v>
      </c>
      <c r="C6445" s="11" t="s">
        <v>1695</v>
      </c>
      <c r="D6445" s="11" t="s">
        <v>1695</v>
      </c>
      <c r="E6445" s="11" t="s">
        <v>1782</v>
      </c>
      <c r="F6445" s="11" t="s">
        <v>1782</v>
      </c>
      <c r="G6445" s="11" t="s">
        <v>1782</v>
      </c>
      <c r="H6445" s="11"/>
      <c r="I6445" s="11"/>
    </row>
    <row r="6446" customFormat="false" ht="28" hidden="false" customHeight="true" outlineLevel="0" collapsed="false">
      <c r="A6446" s="11" t="s">
        <v>1152</v>
      </c>
      <c r="B6446" s="11" t="s">
        <v>1152</v>
      </c>
      <c r="C6446" s="11" t="s">
        <v>1152</v>
      </c>
      <c r="D6446" s="11" t="s">
        <v>1152</v>
      </c>
      <c r="E6446" s="11" t="s">
        <v>1859</v>
      </c>
      <c r="F6446" s="11" t="s">
        <v>1859</v>
      </c>
      <c r="G6446" s="11" t="s">
        <v>1859</v>
      </c>
      <c r="H6446" s="11"/>
      <c r="I6446" s="11"/>
    </row>
    <row r="6447" customFormat="false" ht="28" hidden="false" customHeight="true" outlineLevel="0" collapsed="false">
      <c r="A6447" s="11" t="s">
        <v>249</v>
      </c>
      <c r="B6447" s="11" t="s">
        <v>249</v>
      </c>
      <c r="C6447" s="11" t="s">
        <v>249</v>
      </c>
      <c r="D6447" s="11" t="s">
        <v>249</v>
      </c>
      <c r="E6447" s="11" t="n">
        <v>113</v>
      </c>
      <c r="F6447" s="11" t="n">
        <v>113</v>
      </c>
      <c r="G6447" s="11" t="n">
        <v>113</v>
      </c>
      <c r="H6447" s="11"/>
      <c r="I6447" s="11"/>
    </row>
    <row r="6448" customFormat="false" ht="27" hidden="false" customHeight="true" outlineLevel="0" collapsed="false">
      <c r="A6448" s="1"/>
      <c r="B6448" s="1"/>
      <c r="C6448" s="1"/>
      <c r="D6448" s="1"/>
      <c r="E6448" s="1"/>
      <c r="F6448" s="1"/>
      <c r="G6448" s="1"/>
      <c r="H6448" s="1"/>
      <c r="I6448" s="1"/>
    </row>
    <row r="6449" customFormat="false" ht="31" hidden="false" customHeight="true" outlineLevel="0" collapsed="false">
      <c r="A6449" s="10" t="s">
        <v>250</v>
      </c>
      <c r="B6449" s="10" t="s">
        <v>250</v>
      </c>
      <c r="C6449" s="10" t="s">
        <v>250</v>
      </c>
      <c r="D6449" s="10" t="s">
        <v>250</v>
      </c>
      <c r="E6449" s="10" t="s">
        <v>250</v>
      </c>
      <c r="F6449" s="10" t="s">
        <v>250</v>
      </c>
      <c r="G6449" s="10" t="s">
        <v>250</v>
      </c>
      <c r="H6449" s="10" t="s">
        <v>250</v>
      </c>
      <c r="I6449" s="3" t="str">
        <f aca="false">HYPERLINK("#'Главная'!A119","На главную")</f>
        <v>На главную</v>
      </c>
    </row>
    <row r="6450" customFormat="false" ht="34" hidden="false" customHeight="true" outlineLevel="0" collapsed="false">
      <c r="A6450" s="12" t="s">
        <v>251</v>
      </c>
      <c r="B6450" s="12" t="s">
        <v>251</v>
      </c>
      <c r="C6450" s="12" t="s">
        <v>251</v>
      </c>
      <c r="D6450" s="12" t="s">
        <v>252</v>
      </c>
      <c r="E6450" s="12" t="s">
        <v>252</v>
      </c>
      <c r="F6450" s="12" t="s">
        <v>252</v>
      </c>
      <c r="G6450" s="12" t="s">
        <v>253</v>
      </c>
      <c r="H6450" s="12" t="s">
        <v>254</v>
      </c>
      <c r="I6450" s="12" t="s">
        <v>254</v>
      </c>
    </row>
    <row r="6451" customFormat="false" ht="53" hidden="false" customHeight="true" outlineLevel="0" collapsed="false">
      <c r="A6451" s="1" t="s">
        <v>1698</v>
      </c>
      <c r="B6451" s="1" t="s">
        <v>1698</v>
      </c>
      <c r="C6451" s="1" t="s">
        <v>1698</v>
      </c>
      <c r="D6451" s="1" t="s">
        <v>258</v>
      </c>
      <c r="E6451" s="1" t="s">
        <v>258</v>
      </c>
      <c r="F6451" s="1" t="s">
        <v>258</v>
      </c>
      <c r="G6451" s="1" t="s">
        <v>1880</v>
      </c>
      <c r="H6451" s="1" t="s">
        <v>1689</v>
      </c>
      <c r="I6451" s="1" t="s">
        <v>1689</v>
      </c>
    </row>
    <row r="6452" customFormat="false" ht="53" hidden="false" customHeight="true" outlineLevel="0" collapsed="false">
      <c r="A6452" s="1" t="s">
        <v>1698</v>
      </c>
      <c r="B6452" s="1" t="s">
        <v>1698</v>
      </c>
      <c r="C6452" s="1" t="s">
        <v>1698</v>
      </c>
      <c r="D6452" s="1" t="s">
        <v>256</v>
      </c>
      <c r="E6452" s="1" t="s">
        <v>256</v>
      </c>
      <c r="F6452" s="1" t="s">
        <v>256</v>
      </c>
      <c r="G6452" s="1" t="s">
        <v>1905</v>
      </c>
      <c r="H6452" s="1" t="s">
        <v>1689</v>
      </c>
      <c r="I6452" s="1" t="s">
        <v>1689</v>
      </c>
    </row>
    <row r="6453" customFormat="false" ht="53" hidden="false" customHeight="true" outlineLevel="0" collapsed="false">
      <c r="A6453" s="1" t="s">
        <v>1698</v>
      </c>
      <c r="B6453" s="1" t="s">
        <v>1698</v>
      </c>
      <c r="C6453" s="1" t="s">
        <v>1698</v>
      </c>
      <c r="D6453" s="1" t="s">
        <v>260</v>
      </c>
      <c r="E6453" s="1" t="s">
        <v>260</v>
      </c>
      <c r="F6453" s="1" t="s">
        <v>260</v>
      </c>
      <c r="G6453" s="1" t="s">
        <v>1906</v>
      </c>
      <c r="H6453" s="1" t="s">
        <v>1689</v>
      </c>
      <c r="I6453" s="1" t="s">
        <v>1689</v>
      </c>
    </row>
    <row r="6454" customFormat="false" ht="53" hidden="false" customHeight="true" outlineLevel="0" collapsed="false">
      <c r="A6454" s="1" t="s">
        <v>1702</v>
      </c>
      <c r="B6454" s="1" t="s">
        <v>1702</v>
      </c>
      <c r="C6454" s="1" t="s">
        <v>1702</v>
      </c>
      <c r="D6454" s="1" t="s">
        <v>258</v>
      </c>
      <c r="E6454" s="1" t="s">
        <v>258</v>
      </c>
      <c r="F6454" s="1" t="s">
        <v>258</v>
      </c>
      <c r="G6454" s="1" t="s">
        <v>1883</v>
      </c>
      <c r="H6454" s="1" t="s">
        <v>1689</v>
      </c>
      <c r="I6454" s="1" t="s">
        <v>1689</v>
      </c>
    </row>
    <row r="6455" customFormat="false" ht="53" hidden="false" customHeight="true" outlineLevel="0" collapsed="false">
      <c r="A6455" s="1" t="s">
        <v>1702</v>
      </c>
      <c r="B6455" s="1" t="s">
        <v>1702</v>
      </c>
      <c r="C6455" s="1" t="s">
        <v>1702</v>
      </c>
      <c r="D6455" s="1" t="s">
        <v>256</v>
      </c>
      <c r="E6455" s="1" t="s">
        <v>256</v>
      </c>
      <c r="F6455" s="1" t="s">
        <v>256</v>
      </c>
      <c r="G6455" s="1" t="s">
        <v>1907</v>
      </c>
      <c r="H6455" s="1" t="s">
        <v>1689</v>
      </c>
      <c r="I6455" s="1" t="s">
        <v>1689</v>
      </c>
    </row>
    <row r="6456" customFormat="false" ht="53" hidden="false" customHeight="true" outlineLevel="0" collapsed="false">
      <c r="A6456" s="1" t="s">
        <v>1702</v>
      </c>
      <c r="B6456" s="1" t="s">
        <v>1702</v>
      </c>
      <c r="C6456" s="1" t="s">
        <v>1702</v>
      </c>
      <c r="D6456" s="1" t="s">
        <v>260</v>
      </c>
      <c r="E6456" s="1" t="s">
        <v>260</v>
      </c>
      <c r="F6456" s="1" t="s">
        <v>260</v>
      </c>
      <c r="G6456" s="1" t="s">
        <v>1908</v>
      </c>
      <c r="H6456" s="1" t="s">
        <v>1689</v>
      </c>
      <c r="I6456" s="1" t="s">
        <v>1689</v>
      </c>
    </row>
    <row r="6457" customFormat="false" ht="53" hidden="false" customHeight="true" outlineLevel="0" collapsed="false">
      <c r="A6457" s="1" t="s">
        <v>1706</v>
      </c>
      <c r="B6457" s="1" t="s">
        <v>1706</v>
      </c>
      <c r="C6457" s="1" t="s">
        <v>1706</v>
      </c>
      <c r="D6457" s="1" t="s">
        <v>292</v>
      </c>
      <c r="E6457" s="1" t="s">
        <v>292</v>
      </c>
      <c r="F6457" s="1" t="s">
        <v>292</v>
      </c>
      <c r="G6457" s="1" t="s">
        <v>1886</v>
      </c>
      <c r="H6457" s="1" t="s">
        <v>1689</v>
      </c>
      <c r="I6457" s="1" t="s">
        <v>1689</v>
      </c>
    </row>
    <row r="6458" customFormat="false" ht="53" hidden="false" customHeight="true" outlineLevel="0" collapsed="false">
      <c r="A6458" s="1" t="s">
        <v>1706</v>
      </c>
      <c r="B6458" s="1" t="s">
        <v>1706</v>
      </c>
      <c r="C6458" s="1" t="s">
        <v>1706</v>
      </c>
      <c r="D6458" s="1" t="s">
        <v>256</v>
      </c>
      <c r="E6458" s="1" t="s">
        <v>256</v>
      </c>
      <c r="F6458" s="1" t="s">
        <v>256</v>
      </c>
      <c r="G6458" s="1" t="s">
        <v>1909</v>
      </c>
      <c r="H6458" s="1" t="s">
        <v>1689</v>
      </c>
      <c r="I6458" s="1" t="s">
        <v>1689</v>
      </c>
    </row>
    <row r="6459" customFormat="false" ht="53" hidden="false" customHeight="true" outlineLevel="0" collapsed="false">
      <c r="A6459" s="1" t="s">
        <v>1706</v>
      </c>
      <c r="B6459" s="1" t="s">
        <v>1706</v>
      </c>
      <c r="C6459" s="1" t="s">
        <v>1706</v>
      </c>
      <c r="D6459" s="1" t="s">
        <v>294</v>
      </c>
      <c r="E6459" s="1" t="s">
        <v>294</v>
      </c>
      <c r="F6459" s="1" t="s">
        <v>294</v>
      </c>
      <c r="G6459" s="1" t="s">
        <v>1910</v>
      </c>
      <c r="H6459" s="1" t="s">
        <v>1689</v>
      </c>
      <c r="I6459" s="1" t="s">
        <v>1689</v>
      </c>
    </row>
    <row r="6460" customFormat="false" ht="27" hidden="false" customHeight="true" outlineLevel="0" collapsed="false">
      <c r="A6460" s="1"/>
      <c r="B6460" s="1"/>
      <c r="C6460" s="1"/>
      <c r="D6460" s="1"/>
      <c r="E6460" s="1"/>
      <c r="F6460" s="1"/>
      <c r="G6460" s="1"/>
      <c r="H6460" s="1"/>
      <c r="I6460" s="1"/>
    </row>
    <row r="6461" customFormat="false" ht="31" hidden="false" customHeight="true" outlineLevel="0" collapsed="false">
      <c r="A6461" s="10" t="s">
        <v>304</v>
      </c>
      <c r="B6461" s="10" t="s">
        <v>304</v>
      </c>
      <c r="C6461" s="10" t="s">
        <v>304</v>
      </c>
      <c r="D6461" s="10" t="s">
        <v>304</v>
      </c>
      <c r="E6461" s="10" t="s">
        <v>304</v>
      </c>
      <c r="F6461" s="10" t="s">
        <v>304</v>
      </c>
      <c r="G6461" s="10" t="s">
        <v>304</v>
      </c>
      <c r="H6461" s="10" t="s">
        <v>304</v>
      </c>
      <c r="I6461" s="1"/>
    </row>
    <row r="6462" customFormat="false" ht="28" hidden="false" customHeight="true" outlineLevel="0" collapsed="false">
      <c r="A6462" s="4" t="s">
        <v>305</v>
      </c>
      <c r="B6462" s="4" t="s">
        <v>305</v>
      </c>
      <c r="C6462" s="4" t="s">
        <v>305</v>
      </c>
      <c r="D6462" s="4" t="s">
        <v>305</v>
      </c>
      <c r="E6462" s="4" t="s">
        <v>305</v>
      </c>
      <c r="F6462" s="4" t="s">
        <v>305</v>
      </c>
      <c r="G6462" s="4" t="s">
        <v>305</v>
      </c>
      <c r="H6462" s="4" t="s">
        <v>305</v>
      </c>
      <c r="I6462" s="4" t="s">
        <v>305</v>
      </c>
    </row>
    <row r="6463" customFormat="false" ht="27" hidden="false" customHeight="true" outlineLevel="0" collapsed="false">
      <c r="A6463" s="1"/>
      <c r="B6463" s="1"/>
      <c r="C6463" s="1"/>
      <c r="D6463" s="1"/>
      <c r="E6463" s="1"/>
      <c r="F6463" s="1"/>
      <c r="G6463" s="1"/>
      <c r="H6463" s="1"/>
      <c r="I6463" s="1"/>
    </row>
    <row r="6464" customFormat="false" ht="27" hidden="false" customHeight="true" outlineLevel="0" collapsed="false">
      <c r="A6464" s="1"/>
      <c r="B6464" s="1"/>
      <c r="C6464" s="1"/>
      <c r="D6464" s="1"/>
      <c r="E6464" s="1"/>
      <c r="F6464" s="1"/>
      <c r="G6464" s="1"/>
      <c r="H6464" s="1"/>
      <c r="I6464" s="1"/>
    </row>
    <row r="6465" customFormat="false" ht="27" hidden="false" customHeight="true" outlineLevel="0" collapsed="false">
      <c r="A6465" s="1"/>
      <c r="B6465" s="1"/>
      <c r="C6465" s="1"/>
      <c r="D6465" s="1"/>
      <c r="E6465" s="1"/>
      <c r="F6465" s="1"/>
      <c r="G6465" s="1"/>
      <c r="H6465" s="1"/>
      <c r="I6465" s="1"/>
    </row>
    <row r="6466" customFormat="false" ht="35" hidden="false" customHeight="true" outlineLevel="0" collapsed="false">
      <c r="A6466" s="2" t="s">
        <v>1911</v>
      </c>
      <c r="B6466" s="2" t="s">
        <v>1911</v>
      </c>
      <c r="C6466" s="2" t="s">
        <v>1911</v>
      </c>
      <c r="D6466" s="2" t="s">
        <v>1911</v>
      </c>
      <c r="E6466" s="2" t="s">
        <v>1911</v>
      </c>
      <c r="F6466" s="2" t="s">
        <v>1911</v>
      </c>
      <c r="G6466" s="2" t="s">
        <v>1911</v>
      </c>
      <c r="H6466" s="2" t="s">
        <v>1911</v>
      </c>
      <c r="I6466" s="3" t="str">
        <f aca="false">HYPERLINK("#'Главная'!A120","На главную")</f>
        <v>На главную</v>
      </c>
    </row>
    <row r="6467" customFormat="false" ht="42" hidden="false" customHeight="true" outlineLevel="0" collapsed="false">
      <c r="A6467" s="4" t="s">
        <v>1689</v>
      </c>
      <c r="B6467" s="4" t="s">
        <v>1689</v>
      </c>
      <c r="C6467" s="4" t="s">
        <v>1689</v>
      </c>
      <c r="D6467" s="4" t="s">
        <v>1689</v>
      </c>
      <c r="E6467" s="4" t="s">
        <v>1689</v>
      </c>
      <c r="F6467" s="4" t="s">
        <v>1689</v>
      </c>
      <c r="G6467" s="4" t="s">
        <v>1689</v>
      </c>
      <c r="H6467" s="4" t="s">
        <v>1689</v>
      </c>
      <c r="I6467" s="4" t="s">
        <v>1689</v>
      </c>
    </row>
    <row r="6468" customFormat="false" ht="27" hidden="false" customHeight="true" outlineLevel="0" collapsed="false">
      <c r="A6468" s="3" t="str">
        <f aca="false">HYPERLINK("#'Главная'!A120","Список моделей")</f>
        <v>Список моделей</v>
      </c>
      <c r="B6468" s="1"/>
      <c r="C6468" s="3" t="str">
        <f aca="false">HYPERLINK("#'Данные моделей'!A6469","Характеристики")</f>
        <v>Характеристики</v>
      </c>
      <c r="D6468" s="1"/>
      <c r="E6468" s="1"/>
      <c r="F6468" s="3" t="str">
        <f aca="false">HYPERLINK("#'Данные моделей'!A6494","Рабочие точки")</f>
        <v>Рабочие точки</v>
      </c>
      <c r="G6468" s="1"/>
      <c r="H6468" s="3" t="str">
        <f aca="false">HYPERLINK("#'Данные моделей'!A6506","Карты")</f>
        <v>Карты</v>
      </c>
      <c r="I6468" s="1"/>
    </row>
    <row r="6469" customFormat="false" ht="31" hidden="false" customHeight="true" outlineLevel="0" collapsed="false">
      <c r="A6469" s="10" t="s">
        <v>9</v>
      </c>
      <c r="B6469" s="10" t="s">
        <v>9</v>
      </c>
      <c r="C6469" s="10" t="s">
        <v>9</v>
      </c>
      <c r="D6469" s="10" t="s">
        <v>9</v>
      </c>
      <c r="E6469" s="10" t="s">
        <v>9</v>
      </c>
      <c r="F6469" s="10" t="s">
        <v>9</v>
      </c>
      <c r="G6469" s="10" t="s">
        <v>9</v>
      </c>
      <c r="H6469" s="10" t="s">
        <v>9</v>
      </c>
      <c r="I6469" s="1"/>
    </row>
    <row r="6470" customFormat="false" ht="28" hidden="false" customHeight="true" outlineLevel="0" collapsed="false">
      <c r="A6470" s="11" t="s">
        <v>207</v>
      </c>
      <c r="B6470" s="11" t="s">
        <v>207</v>
      </c>
      <c r="C6470" s="11" t="s">
        <v>207</v>
      </c>
      <c r="D6470" s="11" t="s">
        <v>207</v>
      </c>
      <c r="E6470" s="11" t="s">
        <v>1912</v>
      </c>
      <c r="F6470" s="11" t="s">
        <v>1912</v>
      </c>
      <c r="G6470" s="11" t="s">
        <v>1912</v>
      </c>
      <c r="H6470" s="11"/>
      <c r="I6470" s="11"/>
    </row>
    <row r="6471" customFormat="false" ht="28" hidden="false" customHeight="true" outlineLevel="0" collapsed="false">
      <c r="A6471" s="11" t="s">
        <v>8</v>
      </c>
      <c r="B6471" s="11" t="s">
        <v>8</v>
      </c>
      <c r="C6471" s="11" t="s">
        <v>8</v>
      </c>
      <c r="D6471" s="11" t="s">
        <v>8</v>
      </c>
      <c r="E6471" s="11" t="s">
        <v>105</v>
      </c>
      <c r="F6471" s="11" t="s">
        <v>105</v>
      </c>
      <c r="G6471" s="11" t="s">
        <v>105</v>
      </c>
      <c r="H6471" s="11"/>
      <c r="I6471" s="11"/>
    </row>
    <row r="6472" customFormat="false" ht="28" hidden="false" customHeight="true" outlineLevel="0" collapsed="false">
      <c r="A6472" s="11" t="s">
        <v>209</v>
      </c>
      <c r="B6472" s="11" t="s">
        <v>209</v>
      </c>
      <c r="C6472" s="11" t="s">
        <v>209</v>
      </c>
      <c r="D6472" s="11" t="s">
        <v>209</v>
      </c>
      <c r="E6472" s="11" t="s">
        <v>1913</v>
      </c>
      <c r="F6472" s="11" t="s">
        <v>1913</v>
      </c>
      <c r="G6472" s="11" t="s">
        <v>1913</v>
      </c>
      <c r="H6472" s="11"/>
      <c r="I6472" s="11"/>
    </row>
    <row r="6473" customFormat="false" ht="28" hidden="false" customHeight="true" outlineLevel="0" collapsed="false">
      <c r="A6473" s="11" t="s">
        <v>211</v>
      </c>
      <c r="B6473" s="11" t="s">
        <v>211</v>
      </c>
      <c r="C6473" s="11" t="s">
        <v>211</v>
      </c>
      <c r="D6473" s="11" t="s">
        <v>211</v>
      </c>
      <c r="E6473" s="11" t="n">
        <v>120</v>
      </c>
      <c r="F6473" s="11" t="n">
        <v>120</v>
      </c>
      <c r="G6473" s="11" t="n">
        <v>120</v>
      </c>
      <c r="H6473" s="11"/>
      <c r="I6473" s="11"/>
    </row>
    <row r="6474" customFormat="false" ht="28" hidden="false" customHeight="true" outlineLevel="0" collapsed="false">
      <c r="A6474" s="11" t="s">
        <v>8</v>
      </c>
      <c r="B6474" s="11" t="s">
        <v>8</v>
      </c>
      <c r="C6474" s="11" t="s">
        <v>8</v>
      </c>
      <c r="D6474" s="11" t="s">
        <v>8</v>
      </c>
      <c r="E6474" s="11" t="s">
        <v>105</v>
      </c>
      <c r="F6474" s="11" t="s">
        <v>105</v>
      </c>
      <c r="G6474" s="11" t="s">
        <v>105</v>
      </c>
      <c r="H6474" s="11"/>
      <c r="I6474" s="11"/>
    </row>
    <row r="6475" customFormat="false" ht="28" hidden="false" customHeight="true" outlineLevel="0" collapsed="false">
      <c r="A6475" s="11" t="s">
        <v>213</v>
      </c>
      <c r="B6475" s="11" t="s">
        <v>213</v>
      </c>
      <c r="C6475" s="11" t="s">
        <v>213</v>
      </c>
      <c r="D6475" s="11" t="s">
        <v>213</v>
      </c>
      <c r="E6475" s="11" t="n">
        <v>12</v>
      </c>
      <c r="F6475" s="11" t="n">
        <v>12</v>
      </c>
      <c r="G6475" s="11" t="n">
        <v>12</v>
      </c>
      <c r="H6475" s="11"/>
      <c r="I6475" s="11"/>
    </row>
    <row r="6476" customFormat="false" ht="28" hidden="false" customHeight="true" outlineLevel="0" collapsed="false">
      <c r="A6476" s="11" t="s">
        <v>214</v>
      </c>
      <c r="B6476" s="11" t="s">
        <v>214</v>
      </c>
      <c r="C6476" s="11" t="s">
        <v>214</v>
      </c>
      <c r="D6476" s="11" t="s">
        <v>214</v>
      </c>
      <c r="E6476" s="11" t="s">
        <v>604</v>
      </c>
      <c r="F6476" s="11" t="s">
        <v>604</v>
      </c>
      <c r="G6476" s="11" t="s">
        <v>604</v>
      </c>
      <c r="H6476" s="11"/>
      <c r="I6476" s="11"/>
    </row>
    <row r="6477" customFormat="false" ht="28" hidden="false" customHeight="true" outlineLevel="0" collapsed="false">
      <c r="A6477" s="11" t="s">
        <v>216</v>
      </c>
      <c r="B6477" s="11" t="s">
        <v>216</v>
      </c>
      <c r="C6477" s="11" t="s">
        <v>216</v>
      </c>
      <c r="D6477" s="11" t="s">
        <v>216</v>
      </c>
      <c r="E6477" s="11" t="n">
        <v>10.32</v>
      </c>
      <c r="F6477" s="11" t="n">
        <v>10.32</v>
      </c>
      <c r="G6477" s="11" t="n">
        <v>10.32</v>
      </c>
      <c r="H6477" s="11"/>
      <c r="I6477" s="11"/>
    </row>
    <row r="6478" customFormat="false" ht="28" hidden="false" customHeight="true" outlineLevel="0" collapsed="false">
      <c r="A6478" s="11" t="s">
        <v>217</v>
      </c>
      <c r="B6478" s="11" t="s">
        <v>217</v>
      </c>
      <c r="C6478" s="11" t="s">
        <v>217</v>
      </c>
      <c r="D6478" s="11" t="s">
        <v>217</v>
      </c>
      <c r="E6478" s="11" t="s">
        <v>1620</v>
      </c>
      <c r="F6478" s="11" t="s">
        <v>1620</v>
      </c>
      <c r="G6478" s="11" t="s">
        <v>1620</v>
      </c>
      <c r="H6478" s="11"/>
      <c r="I6478" s="11"/>
    </row>
    <row r="6479" customFormat="false" ht="28" hidden="false" customHeight="true" outlineLevel="0" collapsed="false">
      <c r="A6479" s="11" t="s">
        <v>219</v>
      </c>
      <c r="B6479" s="11" t="s">
        <v>219</v>
      </c>
      <c r="C6479" s="11" t="s">
        <v>219</v>
      </c>
      <c r="D6479" s="11" t="s">
        <v>219</v>
      </c>
      <c r="E6479" s="11" t="s">
        <v>1691</v>
      </c>
      <c r="F6479" s="11" t="s">
        <v>1691</v>
      </c>
      <c r="G6479" s="11" t="s">
        <v>1691</v>
      </c>
      <c r="H6479" s="11"/>
      <c r="I6479" s="11"/>
    </row>
    <row r="6480" customFormat="false" ht="28" hidden="false" customHeight="true" outlineLevel="0" collapsed="false">
      <c r="A6480" s="11" t="s">
        <v>1530</v>
      </c>
      <c r="B6480" s="11" t="s">
        <v>1530</v>
      </c>
      <c r="C6480" s="11" t="s">
        <v>1530</v>
      </c>
      <c r="D6480" s="11" t="s">
        <v>1530</v>
      </c>
      <c r="E6480" s="11" t="n">
        <v>56</v>
      </c>
      <c r="F6480" s="11" t="n">
        <v>56</v>
      </c>
      <c r="G6480" s="11" t="n">
        <v>56</v>
      </c>
      <c r="H6480" s="11"/>
      <c r="I6480" s="11"/>
    </row>
    <row r="6481" customFormat="false" ht="28" hidden="false" customHeight="true" outlineLevel="0" collapsed="false">
      <c r="A6481" s="11" t="s">
        <v>221</v>
      </c>
      <c r="B6481" s="11" t="s">
        <v>221</v>
      </c>
      <c r="C6481" s="11" t="s">
        <v>221</v>
      </c>
      <c r="D6481" s="11" t="s">
        <v>221</v>
      </c>
      <c r="E6481" s="11" t="s">
        <v>1913</v>
      </c>
      <c r="F6481" s="11" t="s">
        <v>1913</v>
      </c>
      <c r="G6481" s="11" t="s">
        <v>1913</v>
      </c>
      <c r="H6481" s="11"/>
      <c r="I6481" s="11"/>
    </row>
    <row r="6482" customFormat="false" ht="28" hidden="false" customHeight="true" outlineLevel="0" collapsed="false">
      <c r="A6482" s="11" t="s">
        <v>222</v>
      </c>
      <c r="B6482" s="11" t="s">
        <v>222</v>
      </c>
      <c r="C6482" s="11" t="s">
        <v>222</v>
      </c>
      <c r="D6482" s="11" t="s">
        <v>222</v>
      </c>
      <c r="E6482" s="11" t="n">
        <v>120</v>
      </c>
      <c r="F6482" s="11" t="n">
        <v>120</v>
      </c>
      <c r="G6482" s="11" t="n">
        <v>120</v>
      </c>
      <c r="H6482" s="11"/>
      <c r="I6482" s="11"/>
    </row>
    <row r="6483" customFormat="false" ht="28" hidden="false" customHeight="true" outlineLevel="0" collapsed="false">
      <c r="A6483" s="11" t="s">
        <v>1532</v>
      </c>
      <c r="B6483" s="11" t="s">
        <v>1532</v>
      </c>
      <c r="C6483" s="11" t="s">
        <v>1532</v>
      </c>
      <c r="D6483" s="11" t="s">
        <v>1532</v>
      </c>
      <c r="E6483" s="11" t="s">
        <v>1533</v>
      </c>
      <c r="F6483" s="11" t="s">
        <v>1533</v>
      </c>
      <c r="G6483" s="11" t="s">
        <v>1533</v>
      </c>
      <c r="H6483" s="11"/>
      <c r="I6483" s="11"/>
    </row>
    <row r="6484" customFormat="false" ht="28" hidden="false" customHeight="true" outlineLevel="0" collapsed="false">
      <c r="A6484" s="11" t="s">
        <v>1597</v>
      </c>
      <c r="B6484" s="11" t="s">
        <v>1597</v>
      </c>
      <c r="C6484" s="11" t="s">
        <v>1597</v>
      </c>
      <c r="D6484" s="11" t="s">
        <v>1597</v>
      </c>
      <c r="E6484" s="11" t="s">
        <v>1598</v>
      </c>
      <c r="F6484" s="11" t="s">
        <v>1598</v>
      </c>
      <c r="G6484" s="11" t="s">
        <v>1598</v>
      </c>
      <c r="H6484" s="11"/>
      <c r="I6484" s="11"/>
    </row>
    <row r="6485" customFormat="false" ht="28" hidden="false" customHeight="true" outlineLevel="0" collapsed="false">
      <c r="A6485" s="11" t="s">
        <v>1692</v>
      </c>
      <c r="B6485" s="11" t="s">
        <v>1692</v>
      </c>
      <c r="C6485" s="11" t="s">
        <v>1692</v>
      </c>
      <c r="D6485" s="11" t="s">
        <v>1692</v>
      </c>
      <c r="E6485" s="11" t="s">
        <v>1693</v>
      </c>
      <c r="F6485" s="11" t="s">
        <v>1693</v>
      </c>
      <c r="G6485" s="11" t="s">
        <v>1693</v>
      </c>
      <c r="H6485" s="11"/>
      <c r="I6485" s="11"/>
    </row>
    <row r="6486" customFormat="false" ht="28" hidden="false" customHeight="true" outlineLevel="0" collapsed="false">
      <c r="A6486" s="11" t="s">
        <v>1599</v>
      </c>
      <c r="B6486" s="11" t="s">
        <v>1599</v>
      </c>
      <c r="C6486" s="11" t="s">
        <v>1599</v>
      </c>
      <c r="D6486" s="11" t="s">
        <v>1599</v>
      </c>
      <c r="E6486" s="11" t="s">
        <v>1600</v>
      </c>
      <c r="F6486" s="11" t="s">
        <v>1600</v>
      </c>
      <c r="G6486" s="11" t="s">
        <v>1600</v>
      </c>
      <c r="H6486" s="11"/>
      <c r="I6486" s="11"/>
    </row>
    <row r="6487" customFormat="false" ht="28" hidden="false" customHeight="true" outlineLevel="0" collapsed="false">
      <c r="A6487" s="11" t="s">
        <v>245</v>
      </c>
      <c r="B6487" s="11" t="s">
        <v>245</v>
      </c>
      <c r="C6487" s="11" t="s">
        <v>245</v>
      </c>
      <c r="D6487" s="11" t="s">
        <v>245</v>
      </c>
      <c r="E6487" s="11" t="s">
        <v>1583</v>
      </c>
      <c r="F6487" s="11" t="s">
        <v>1583</v>
      </c>
      <c r="G6487" s="11" t="s">
        <v>1583</v>
      </c>
      <c r="H6487" s="11"/>
      <c r="I6487" s="11"/>
    </row>
    <row r="6488" customFormat="false" ht="28" hidden="false" customHeight="true" outlineLevel="0" collapsed="false">
      <c r="A6488" s="11" t="s">
        <v>1694</v>
      </c>
      <c r="B6488" s="11" t="s">
        <v>1694</v>
      </c>
      <c r="C6488" s="11" t="s">
        <v>1694</v>
      </c>
      <c r="D6488" s="11" t="s">
        <v>1694</v>
      </c>
      <c r="E6488" s="11" t="n">
        <v>1</v>
      </c>
      <c r="F6488" s="11" t="n">
        <v>1</v>
      </c>
      <c r="G6488" s="11" t="n">
        <v>1</v>
      </c>
      <c r="H6488" s="11"/>
      <c r="I6488" s="11"/>
    </row>
    <row r="6489" customFormat="false" ht="28" hidden="false" customHeight="true" outlineLevel="0" collapsed="false">
      <c r="A6489" s="11" t="s">
        <v>1603</v>
      </c>
      <c r="B6489" s="11" t="s">
        <v>1603</v>
      </c>
      <c r="C6489" s="11" t="s">
        <v>1603</v>
      </c>
      <c r="D6489" s="11" t="s">
        <v>1603</v>
      </c>
      <c r="E6489" s="11" t="n">
        <v>1</v>
      </c>
      <c r="F6489" s="11" t="n">
        <v>1</v>
      </c>
      <c r="G6489" s="11" t="n">
        <v>1</v>
      </c>
      <c r="H6489" s="11"/>
      <c r="I6489" s="11"/>
    </row>
    <row r="6490" customFormat="false" ht="28" hidden="false" customHeight="true" outlineLevel="0" collapsed="false">
      <c r="A6490" s="11" t="s">
        <v>1601</v>
      </c>
      <c r="B6490" s="11" t="s">
        <v>1601</v>
      </c>
      <c r="C6490" s="11" t="s">
        <v>1601</v>
      </c>
      <c r="D6490" s="11" t="s">
        <v>1601</v>
      </c>
      <c r="E6490" s="11" t="s">
        <v>1914</v>
      </c>
      <c r="F6490" s="11" t="s">
        <v>1914</v>
      </c>
      <c r="G6490" s="11" t="s">
        <v>1914</v>
      </c>
      <c r="H6490" s="11"/>
      <c r="I6490" s="11"/>
    </row>
    <row r="6491" customFormat="false" ht="28" hidden="false" customHeight="true" outlineLevel="0" collapsed="false">
      <c r="A6491" s="11" t="s">
        <v>1152</v>
      </c>
      <c r="B6491" s="11" t="s">
        <v>1152</v>
      </c>
      <c r="C6491" s="11" t="s">
        <v>1152</v>
      </c>
      <c r="D6491" s="11" t="s">
        <v>1152</v>
      </c>
      <c r="E6491" s="11" t="s">
        <v>1915</v>
      </c>
      <c r="F6491" s="11" t="s">
        <v>1915</v>
      </c>
      <c r="G6491" s="11" t="s">
        <v>1915</v>
      </c>
      <c r="H6491" s="11"/>
      <c r="I6491" s="11"/>
    </row>
    <row r="6492" customFormat="false" ht="28" hidden="false" customHeight="true" outlineLevel="0" collapsed="false">
      <c r="A6492" s="11" t="s">
        <v>249</v>
      </c>
      <c r="B6492" s="11" t="s">
        <v>249</v>
      </c>
      <c r="C6492" s="11" t="s">
        <v>249</v>
      </c>
      <c r="D6492" s="11" t="s">
        <v>249</v>
      </c>
      <c r="E6492" s="11" t="n">
        <v>130</v>
      </c>
      <c r="F6492" s="11" t="n">
        <v>130</v>
      </c>
      <c r="G6492" s="11" t="n">
        <v>130</v>
      </c>
      <c r="H6492" s="11"/>
      <c r="I6492" s="11"/>
    </row>
    <row r="6493" customFormat="false" ht="27" hidden="false" customHeight="true" outlineLevel="0" collapsed="false">
      <c r="A6493" s="1"/>
      <c r="B6493" s="1"/>
      <c r="C6493" s="1"/>
      <c r="D6493" s="1"/>
      <c r="E6493" s="1"/>
      <c r="F6493" s="1"/>
      <c r="G6493" s="1"/>
      <c r="H6493" s="1"/>
      <c r="I6493" s="1"/>
    </row>
    <row r="6494" customFormat="false" ht="31" hidden="false" customHeight="true" outlineLevel="0" collapsed="false">
      <c r="A6494" s="10" t="s">
        <v>250</v>
      </c>
      <c r="B6494" s="10" t="s">
        <v>250</v>
      </c>
      <c r="C6494" s="10" t="s">
        <v>250</v>
      </c>
      <c r="D6494" s="10" t="s">
        <v>250</v>
      </c>
      <c r="E6494" s="10" t="s">
        <v>250</v>
      </c>
      <c r="F6494" s="10" t="s">
        <v>250</v>
      </c>
      <c r="G6494" s="10" t="s">
        <v>250</v>
      </c>
      <c r="H6494" s="10" t="s">
        <v>250</v>
      </c>
      <c r="I6494" s="3" t="str">
        <f aca="false">HYPERLINK("#'Главная'!A120","На главную")</f>
        <v>На главную</v>
      </c>
    </row>
    <row r="6495" customFormat="false" ht="34" hidden="false" customHeight="true" outlineLevel="0" collapsed="false">
      <c r="A6495" s="12" t="s">
        <v>251</v>
      </c>
      <c r="B6495" s="12" t="s">
        <v>251</v>
      </c>
      <c r="C6495" s="12" t="s">
        <v>251</v>
      </c>
      <c r="D6495" s="12" t="s">
        <v>252</v>
      </c>
      <c r="E6495" s="12" t="s">
        <v>252</v>
      </c>
      <c r="F6495" s="12" t="s">
        <v>252</v>
      </c>
      <c r="G6495" s="12" t="s">
        <v>253</v>
      </c>
      <c r="H6495" s="12" t="s">
        <v>254</v>
      </c>
      <c r="I6495" s="12" t="s">
        <v>254</v>
      </c>
    </row>
    <row r="6496" customFormat="false" ht="53" hidden="false" customHeight="true" outlineLevel="0" collapsed="false">
      <c r="A6496" s="1" t="s">
        <v>1698</v>
      </c>
      <c r="B6496" s="1" t="s">
        <v>1698</v>
      </c>
      <c r="C6496" s="1" t="s">
        <v>1698</v>
      </c>
      <c r="D6496" s="1" t="s">
        <v>258</v>
      </c>
      <c r="E6496" s="1" t="s">
        <v>258</v>
      </c>
      <c r="F6496" s="1" t="s">
        <v>258</v>
      </c>
      <c r="G6496" s="1" t="s">
        <v>1773</v>
      </c>
      <c r="H6496" s="1" t="s">
        <v>1689</v>
      </c>
      <c r="I6496" s="1" t="s">
        <v>1689</v>
      </c>
    </row>
    <row r="6497" customFormat="false" ht="53" hidden="false" customHeight="true" outlineLevel="0" collapsed="false">
      <c r="A6497" s="1" t="s">
        <v>1698</v>
      </c>
      <c r="B6497" s="1" t="s">
        <v>1698</v>
      </c>
      <c r="C6497" s="1" t="s">
        <v>1698</v>
      </c>
      <c r="D6497" s="1" t="s">
        <v>256</v>
      </c>
      <c r="E6497" s="1" t="s">
        <v>256</v>
      </c>
      <c r="F6497" s="1" t="s">
        <v>256</v>
      </c>
      <c r="G6497" s="1" t="s">
        <v>1774</v>
      </c>
      <c r="H6497" s="1" t="s">
        <v>1689</v>
      </c>
      <c r="I6497" s="1" t="s">
        <v>1689</v>
      </c>
    </row>
    <row r="6498" customFormat="false" ht="53" hidden="false" customHeight="true" outlineLevel="0" collapsed="false">
      <c r="A6498" s="1" t="s">
        <v>1698</v>
      </c>
      <c r="B6498" s="1" t="s">
        <v>1698</v>
      </c>
      <c r="C6498" s="1" t="s">
        <v>1698</v>
      </c>
      <c r="D6498" s="1" t="s">
        <v>260</v>
      </c>
      <c r="E6498" s="1" t="s">
        <v>260</v>
      </c>
      <c r="F6498" s="1" t="s">
        <v>260</v>
      </c>
      <c r="G6498" s="1" t="s">
        <v>1726</v>
      </c>
      <c r="H6498" s="1" t="s">
        <v>1689</v>
      </c>
      <c r="I6498" s="1" t="s">
        <v>1689</v>
      </c>
    </row>
    <row r="6499" customFormat="false" ht="53" hidden="false" customHeight="true" outlineLevel="0" collapsed="false">
      <c r="A6499" s="1" t="s">
        <v>1702</v>
      </c>
      <c r="B6499" s="1" t="s">
        <v>1702</v>
      </c>
      <c r="C6499" s="1" t="s">
        <v>1702</v>
      </c>
      <c r="D6499" s="1" t="s">
        <v>258</v>
      </c>
      <c r="E6499" s="1" t="s">
        <v>258</v>
      </c>
      <c r="F6499" s="1" t="s">
        <v>258</v>
      </c>
      <c r="G6499" s="1" t="s">
        <v>1916</v>
      </c>
      <c r="H6499" s="1" t="s">
        <v>1689</v>
      </c>
      <c r="I6499" s="1" t="s">
        <v>1689</v>
      </c>
    </row>
    <row r="6500" customFormat="false" ht="53" hidden="false" customHeight="true" outlineLevel="0" collapsed="false">
      <c r="A6500" s="1" t="s">
        <v>1702</v>
      </c>
      <c r="B6500" s="1" t="s">
        <v>1702</v>
      </c>
      <c r="C6500" s="1" t="s">
        <v>1702</v>
      </c>
      <c r="D6500" s="1" t="s">
        <v>256</v>
      </c>
      <c r="E6500" s="1" t="s">
        <v>256</v>
      </c>
      <c r="F6500" s="1" t="s">
        <v>256</v>
      </c>
      <c r="G6500" s="1" t="s">
        <v>1776</v>
      </c>
      <c r="H6500" s="1" t="s">
        <v>1689</v>
      </c>
      <c r="I6500" s="1" t="s">
        <v>1689</v>
      </c>
    </row>
    <row r="6501" customFormat="false" ht="53" hidden="false" customHeight="true" outlineLevel="0" collapsed="false">
      <c r="A6501" s="1" t="s">
        <v>1702</v>
      </c>
      <c r="B6501" s="1" t="s">
        <v>1702</v>
      </c>
      <c r="C6501" s="1" t="s">
        <v>1702</v>
      </c>
      <c r="D6501" s="1" t="s">
        <v>260</v>
      </c>
      <c r="E6501" s="1" t="s">
        <v>260</v>
      </c>
      <c r="F6501" s="1" t="s">
        <v>260</v>
      </c>
      <c r="G6501" s="1" t="s">
        <v>1917</v>
      </c>
      <c r="H6501" s="1" t="s">
        <v>1689</v>
      </c>
      <c r="I6501" s="1" t="s">
        <v>1689</v>
      </c>
    </row>
    <row r="6502" customFormat="false" ht="53" hidden="false" customHeight="true" outlineLevel="0" collapsed="false">
      <c r="A6502" s="1" t="s">
        <v>1706</v>
      </c>
      <c r="B6502" s="1" t="s">
        <v>1706</v>
      </c>
      <c r="C6502" s="1" t="s">
        <v>1706</v>
      </c>
      <c r="D6502" s="1" t="s">
        <v>292</v>
      </c>
      <c r="E6502" s="1" t="s">
        <v>292</v>
      </c>
      <c r="F6502" s="1" t="s">
        <v>292</v>
      </c>
      <c r="G6502" s="1" t="s">
        <v>1778</v>
      </c>
      <c r="H6502" s="1" t="s">
        <v>1689</v>
      </c>
      <c r="I6502" s="1" t="s">
        <v>1689</v>
      </c>
    </row>
    <row r="6503" customFormat="false" ht="53" hidden="false" customHeight="true" outlineLevel="0" collapsed="false">
      <c r="A6503" s="1" t="s">
        <v>1706</v>
      </c>
      <c r="B6503" s="1" t="s">
        <v>1706</v>
      </c>
      <c r="C6503" s="1" t="s">
        <v>1706</v>
      </c>
      <c r="D6503" s="1" t="s">
        <v>256</v>
      </c>
      <c r="E6503" s="1" t="s">
        <v>256</v>
      </c>
      <c r="F6503" s="1" t="s">
        <v>256</v>
      </c>
      <c r="G6503" s="1" t="s">
        <v>1779</v>
      </c>
      <c r="H6503" s="1" t="s">
        <v>1689</v>
      </c>
      <c r="I6503" s="1" t="s">
        <v>1689</v>
      </c>
    </row>
    <row r="6504" customFormat="false" ht="53" hidden="false" customHeight="true" outlineLevel="0" collapsed="false">
      <c r="A6504" s="1" t="s">
        <v>1706</v>
      </c>
      <c r="B6504" s="1" t="s">
        <v>1706</v>
      </c>
      <c r="C6504" s="1" t="s">
        <v>1706</v>
      </c>
      <c r="D6504" s="1" t="s">
        <v>294</v>
      </c>
      <c r="E6504" s="1" t="s">
        <v>294</v>
      </c>
      <c r="F6504" s="1" t="s">
        <v>294</v>
      </c>
      <c r="G6504" s="1" t="s">
        <v>1745</v>
      </c>
      <c r="H6504" s="1" t="s">
        <v>1689</v>
      </c>
      <c r="I6504" s="1" t="s">
        <v>1689</v>
      </c>
    </row>
    <row r="6505" customFormat="false" ht="27" hidden="false" customHeight="true" outlineLevel="0" collapsed="false">
      <c r="A6505" s="1"/>
      <c r="B6505" s="1"/>
      <c r="C6505" s="1"/>
      <c r="D6505" s="1"/>
      <c r="E6505" s="1"/>
      <c r="F6505" s="1"/>
      <c r="G6505" s="1"/>
      <c r="H6505" s="1"/>
      <c r="I6505" s="1"/>
    </row>
    <row r="6506" customFormat="false" ht="31" hidden="false" customHeight="true" outlineLevel="0" collapsed="false">
      <c r="A6506" s="10" t="s">
        <v>304</v>
      </c>
      <c r="B6506" s="10" t="s">
        <v>304</v>
      </c>
      <c r="C6506" s="10" t="s">
        <v>304</v>
      </c>
      <c r="D6506" s="10" t="s">
        <v>304</v>
      </c>
      <c r="E6506" s="10" t="s">
        <v>304</v>
      </c>
      <c r="F6506" s="10" t="s">
        <v>304</v>
      </c>
      <c r="G6506" s="10" t="s">
        <v>304</v>
      </c>
      <c r="H6506" s="10" t="s">
        <v>304</v>
      </c>
      <c r="I6506" s="1"/>
    </row>
    <row r="6507" customFormat="false" ht="28" hidden="false" customHeight="true" outlineLevel="0" collapsed="false">
      <c r="A6507" s="4" t="s">
        <v>305</v>
      </c>
      <c r="B6507" s="4" t="s">
        <v>305</v>
      </c>
      <c r="C6507" s="4" t="s">
        <v>305</v>
      </c>
      <c r="D6507" s="4" t="s">
        <v>305</v>
      </c>
      <c r="E6507" s="4" t="s">
        <v>305</v>
      </c>
      <c r="F6507" s="4" t="s">
        <v>305</v>
      </c>
      <c r="G6507" s="4" t="s">
        <v>305</v>
      </c>
      <c r="H6507" s="4" t="s">
        <v>305</v>
      </c>
      <c r="I6507" s="4" t="s">
        <v>305</v>
      </c>
    </row>
    <row r="6508" customFormat="false" ht="27" hidden="false" customHeight="true" outlineLevel="0" collapsed="false">
      <c r="A6508" s="1"/>
      <c r="B6508" s="1"/>
      <c r="C6508" s="1"/>
      <c r="D6508" s="1"/>
      <c r="E6508" s="1"/>
      <c r="F6508" s="1"/>
      <c r="G6508" s="1"/>
      <c r="H6508" s="1"/>
      <c r="I6508" s="1"/>
    </row>
    <row r="6509" customFormat="false" ht="27" hidden="false" customHeight="true" outlineLevel="0" collapsed="false">
      <c r="A6509" s="1"/>
      <c r="B6509" s="1"/>
      <c r="C6509" s="1"/>
      <c r="D6509" s="1"/>
      <c r="E6509" s="1"/>
      <c r="F6509" s="1"/>
      <c r="G6509" s="1"/>
      <c r="H6509" s="1"/>
      <c r="I6509" s="1"/>
    </row>
    <row r="6510" customFormat="false" ht="27" hidden="false" customHeight="true" outlineLevel="0" collapsed="false">
      <c r="A6510" s="1"/>
      <c r="B6510" s="1"/>
      <c r="C6510" s="1"/>
      <c r="D6510" s="1"/>
      <c r="E6510" s="1"/>
      <c r="F6510" s="1"/>
      <c r="G6510" s="1"/>
      <c r="H6510" s="1"/>
      <c r="I6510" s="1"/>
    </row>
    <row r="6511" customFormat="false" ht="35" hidden="false" customHeight="true" outlineLevel="0" collapsed="false">
      <c r="A6511" s="2" t="s">
        <v>1918</v>
      </c>
      <c r="B6511" s="2" t="s">
        <v>1918</v>
      </c>
      <c r="C6511" s="2" t="s">
        <v>1918</v>
      </c>
      <c r="D6511" s="2" t="s">
        <v>1918</v>
      </c>
      <c r="E6511" s="2" t="s">
        <v>1918</v>
      </c>
      <c r="F6511" s="2" t="s">
        <v>1918</v>
      </c>
      <c r="G6511" s="2" t="s">
        <v>1918</v>
      </c>
      <c r="H6511" s="2" t="s">
        <v>1918</v>
      </c>
      <c r="I6511" s="3" t="str">
        <f aca="false">HYPERLINK("#'Главная'!A121","На главную")</f>
        <v>На главную</v>
      </c>
    </row>
    <row r="6512" customFormat="false" ht="42" hidden="false" customHeight="true" outlineLevel="0" collapsed="false">
      <c r="A6512" s="4" t="s">
        <v>1689</v>
      </c>
      <c r="B6512" s="4" t="s">
        <v>1689</v>
      </c>
      <c r="C6512" s="4" t="s">
        <v>1689</v>
      </c>
      <c r="D6512" s="4" t="s">
        <v>1689</v>
      </c>
      <c r="E6512" s="4" t="s">
        <v>1689</v>
      </c>
      <c r="F6512" s="4" t="s">
        <v>1689</v>
      </c>
      <c r="G6512" s="4" t="s">
        <v>1689</v>
      </c>
      <c r="H6512" s="4" t="s">
        <v>1689</v>
      </c>
      <c r="I6512" s="4" t="s">
        <v>1689</v>
      </c>
    </row>
    <row r="6513" customFormat="false" ht="27" hidden="false" customHeight="true" outlineLevel="0" collapsed="false">
      <c r="A6513" s="3" t="str">
        <f aca="false">HYPERLINK("#'Главная'!A121","Список моделей")</f>
        <v>Список моделей</v>
      </c>
      <c r="B6513" s="1"/>
      <c r="C6513" s="3" t="str">
        <f aca="false">HYPERLINK("#'Данные моделей'!A6514","Характеристики")</f>
        <v>Характеристики</v>
      </c>
      <c r="D6513" s="1"/>
      <c r="E6513" s="1"/>
      <c r="F6513" s="3" t="str">
        <f aca="false">HYPERLINK("#'Данные моделей'!A6539","Рабочие точки")</f>
        <v>Рабочие точки</v>
      </c>
      <c r="G6513" s="1"/>
      <c r="H6513" s="3" t="str">
        <f aca="false">HYPERLINK("#'Данные моделей'!A6551","Карты")</f>
        <v>Карты</v>
      </c>
      <c r="I6513" s="1"/>
    </row>
    <row r="6514" customFormat="false" ht="31" hidden="false" customHeight="true" outlineLevel="0" collapsed="false">
      <c r="A6514" s="10" t="s">
        <v>9</v>
      </c>
      <c r="B6514" s="10" t="s">
        <v>9</v>
      </c>
      <c r="C6514" s="10" t="s">
        <v>9</v>
      </c>
      <c r="D6514" s="10" t="s">
        <v>9</v>
      </c>
      <c r="E6514" s="10" t="s">
        <v>9</v>
      </c>
      <c r="F6514" s="10" t="s">
        <v>9</v>
      </c>
      <c r="G6514" s="10" t="s">
        <v>9</v>
      </c>
      <c r="H6514" s="10" t="s">
        <v>9</v>
      </c>
      <c r="I6514" s="1"/>
    </row>
    <row r="6515" customFormat="false" ht="28" hidden="false" customHeight="true" outlineLevel="0" collapsed="false">
      <c r="A6515" s="11" t="s">
        <v>207</v>
      </c>
      <c r="B6515" s="11" t="s">
        <v>207</v>
      </c>
      <c r="C6515" s="11" t="s">
        <v>207</v>
      </c>
      <c r="D6515" s="11" t="s">
        <v>207</v>
      </c>
      <c r="E6515" s="11" t="s">
        <v>1912</v>
      </c>
      <c r="F6515" s="11" t="s">
        <v>1912</v>
      </c>
      <c r="G6515" s="11" t="s">
        <v>1912</v>
      </c>
      <c r="H6515" s="11"/>
      <c r="I6515" s="11"/>
    </row>
    <row r="6516" customFormat="false" ht="28" hidden="false" customHeight="true" outlineLevel="0" collapsed="false">
      <c r="A6516" s="11" t="s">
        <v>8</v>
      </c>
      <c r="B6516" s="11" t="s">
        <v>8</v>
      </c>
      <c r="C6516" s="11" t="s">
        <v>8</v>
      </c>
      <c r="D6516" s="11" t="s">
        <v>8</v>
      </c>
      <c r="E6516" s="11" t="s">
        <v>105</v>
      </c>
      <c r="F6516" s="11" t="s">
        <v>105</v>
      </c>
      <c r="G6516" s="11" t="s">
        <v>105</v>
      </c>
      <c r="H6516" s="11"/>
      <c r="I6516" s="11"/>
    </row>
    <row r="6517" customFormat="false" ht="28" hidden="false" customHeight="true" outlineLevel="0" collapsed="false">
      <c r="A6517" s="11" t="s">
        <v>209</v>
      </c>
      <c r="B6517" s="11" t="s">
        <v>209</v>
      </c>
      <c r="C6517" s="11" t="s">
        <v>209</v>
      </c>
      <c r="D6517" s="11" t="s">
        <v>209</v>
      </c>
      <c r="E6517" s="11" t="s">
        <v>1913</v>
      </c>
      <c r="F6517" s="11" t="s">
        <v>1913</v>
      </c>
      <c r="G6517" s="11" t="s">
        <v>1913</v>
      </c>
      <c r="H6517" s="11"/>
      <c r="I6517" s="11"/>
    </row>
    <row r="6518" customFormat="false" ht="28" hidden="false" customHeight="true" outlineLevel="0" collapsed="false">
      <c r="A6518" s="11" t="s">
        <v>211</v>
      </c>
      <c r="B6518" s="11" t="s">
        <v>211</v>
      </c>
      <c r="C6518" s="11" t="s">
        <v>211</v>
      </c>
      <c r="D6518" s="11" t="s">
        <v>211</v>
      </c>
      <c r="E6518" s="11" t="n">
        <v>130</v>
      </c>
      <c r="F6518" s="11" t="n">
        <v>130</v>
      </c>
      <c r="G6518" s="11" t="n">
        <v>130</v>
      </c>
      <c r="H6518" s="11"/>
      <c r="I6518" s="11"/>
    </row>
    <row r="6519" customFormat="false" ht="28" hidden="false" customHeight="true" outlineLevel="0" collapsed="false">
      <c r="A6519" s="11" t="s">
        <v>8</v>
      </c>
      <c r="B6519" s="11" t="s">
        <v>8</v>
      </c>
      <c r="C6519" s="11" t="s">
        <v>8</v>
      </c>
      <c r="D6519" s="11" t="s">
        <v>8</v>
      </c>
      <c r="E6519" s="11" t="s">
        <v>105</v>
      </c>
      <c r="F6519" s="11" t="s">
        <v>105</v>
      </c>
      <c r="G6519" s="11" t="s">
        <v>105</v>
      </c>
      <c r="H6519" s="11"/>
      <c r="I6519" s="11"/>
    </row>
    <row r="6520" customFormat="false" ht="28" hidden="false" customHeight="true" outlineLevel="0" collapsed="false">
      <c r="A6520" s="11" t="s">
        <v>213</v>
      </c>
      <c r="B6520" s="11" t="s">
        <v>213</v>
      </c>
      <c r="C6520" s="11" t="s">
        <v>213</v>
      </c>
      <c r="D6520" s="11" t="s">
        <v>213</v>
      </c>
      <c r="E6520" s="11" t="n">
        <v>15</v>
      </c>
      <c r="F6520" s="11" t="n">
        <v>15</v>
      </c>
      <c r="G6520" s="11" t="n">
        <v>15</v>
      </c>
      <c r="H6520" s="11"/>
      <c r="I6520" s="11"/>
    </row>
    <row r="6521" customFormat="false" ht="28" hidden="false" customHeight="true" outlineLevel="0" collapsed="false">
      <c r="A6521" s="11" t="s">
        <v>214</v>
      </c>
      <c r="B6521" s="11" t="s">
        <v>214</v>
      </c>
      <c r="C6521" s="11" t="s">
        <v>214</v>
      </c>
      <c r="D6521" s="11" t="s">
        <v>214</v>
      </c>
      <c r="E6521" s="11" t="s">
        <v>604</v>
      </c>
      <c r="F6521" s="11" t="s">
        <v>604</v>
      </c>
      <c r="G6521" s="11" t="s">
        <v>604</v>
      </c>
      <c r="H6521" s="11"/>
      <c r="I6521" s="11"/>
    </row>
    <row r="6522" customFormat="false" ht="28" hidden="false" customHeight="true" outlineLevel="0" collapsed="false">
      <c r="A6522" s="11" t="s">
        <v>216</v>
      </c>
      <c r="B6522" s="11" t="s">
        <v>216</v>
      </c>
      <c r="C6522" s="11" t="s">
        <v>216</v>
      </c>
      <c r="D6522" s="11" t="s">
        <v>216</v>
      </c>
      <c r="E6522" s="11" t="n">
        <v>12.04</v>
      </c>
      <c r="F6522" s="11" t="n">
        <v>12.04</v>
      </c>
      <c r="G6522" s="11" t="n">
        <v>12.04</v>
      </c>
      <c r="H6522" s="11"/>
      <c r="I6522" s="11"/>
    </row>
    <row r="6523" customFormat="false" ht="28" hidden="false" customHeight="true" outlineLevel="0" collapsed="false">
      <c r="A6523" s="11" t="s">
        <v>217</v>
      </c>
      <c r="B6523" s="11" t="s">
        <v>217</v>
      </c>
      <c r="C6523" s="11" t="s">
        <v>217</v>
      </c>
      <c r="D6523" s="11" t="s">
        <v>217</v>
      </c>
      <c r="E6523" s="11" t="s">
        <v>1620</v>
      </c>
      <c r="F6523" s="11" t="s">
        <v>1620</v>
      </c>
      <c r="G6523" s="11" t="s">
        <v>1620</v>
      </c>
      <c r="H6523" s="11"/>
      <c r="I6523" s="11"/>
    </row>
    <row r="6524" customFormat="false" ht="28" hidden="false" customHeight="true" outlineLevel="0" collapsed="false">
      <c r="A6524" s="11" t="s">
        <v>219</v>
      </c>
      <c r="B6524" s="11" t="s">
        <v>219</v>
      </c>
      <c r="C6524" s="11" t="s">
        <v>219</v>
      </c>
      <c r="D6524" s="11" t="s">
        <v>219</v>
      </c>
      <c r="E6524" s="11" t="s">
        <v>1691</v>
      </c>
      <c r="F6524" s="11" t="s">
        <v>1691</v>
      </c>
      <c r="G6524" s="11" t="s">
        <v>1691</v>
      </c>
      <c r="H6524" s="11"/>
      <c r="I6524" s="11"/>
    </row>
    <row r="6525" customFormat="false" ht="28" hidden="false" customHeight="true" outlineLevel="0" collapsed="false">
      <c r="A6525" s="11" t="s">
        <v>1530</v>
      </c>
      <c r="B6525" s="11" t="s">
        <v>1530</v>
      </c>
      <c r="C6525" s="11" t="s">
        <v>1530</v>
      </c>
      <c r="D6525" s="11" t="s">
        <v>1530</v>
      </c>
      <c r="E6525" s="11" t="n">
        <v>57</v>
      </c>
      <c r="F6525" s="11" t="n">
        <v>57</v>
      </c>
      <c r="G6525" s="11" t="n">
        <v>57</v>
      </c>
      <c r="H6525" s="11"/>
      <c r="I6525" s="11"/>
    </row>
    <row r="6526" customFormat="false" ht="28" hidden="false" customHeight="true" outlineLevel="0" collapsed="false">
      <c r="A6526" s="11" t="s">
        <v>221</v>
      </c>
      <c r="B6526" s="11" t="s">
        <v>221</v>
      </c>
      <c r="C6526" s="11" t="s">
        <v>221</v>
      </c>
      <c r="D6526" s="11" t="s">
        <v>221</v>
      </c>
      <c r="E6526" s="11" t="s">
        <v>1913</v>
      </c>
      <c r="F6526" s="11" t="s">
        <v>1913</v>
      </c>
      <c r="G6526" s="11" t="s">
        <v>1913</v>
      </c>
      <c r="H6526" s="11"/>
      <c r="I6526" s="11"/>
    </row>
    <row r="6527" customFormat="false" ht="28" hidden="false" customHeight="true" outlineLevel="0" collapsed="false">
      <c r="A6527" s="11" t="s">
        <v>222</v>
      </c>
      <c r="B6527" s="11" t="s">
        <v>222</v>
      </c>
      <c r="C6527" s="11" t="s">
        <v>222</v>
      </c>
      <c r="D6527" s="11" t="s">
        <v>222</v>
      </c>
      <c r="E6527" s="11" t="n">
        <v>130</v>
      </c>
      <c r="F6527" s="11" t="n">
        <v>130</v>
      </c>
      <c r="G6527" s="11" t="n">
        <v>130</v>
      </c>
      <c r="H6527" s="11"/>
      <c r="I6527" s="11"/>
    </row>
    <row r="6528" customFormat="false" ht="28" hidden="false" customHeight="true" outlineLevel="0" collapsed="false">
      <c r="A6528" s="11" t="s">
        <v>1532</v>
      </c>
      <c r="B6528" s="11" t="s">
        <v>1532</v>
      </c>
      <c r="C6528" s="11" t="s">
        <v>1532</v>
      </c>
      <c r="D6528" s="11" t="s">
        <v>1532</v>
      </c>
      <c r="E6528" s="11" t="s">
        <v>1533</v>
      </c>
      <c r="F6528" s="11" t="s">
        <v>1533</v>
      </c>
      <c r="G6528" s="11" t="s">
        <v>1533</v>
      </c>
      <c r="H6528" s="11"/>
      <c r="I6528" s="11"/>
    </row>
    <row r="6529" customFormat="false" ht="28" hidden="false" customHeight="true" outlineLevel="0" collapsed="false">
      <c r="A6529" s="11" t="s">
        <v>1597</v>
      </c>
      <c r="B6529" s="11" t="s">
        <v>1597</v>
      </c>
      <c r="C6529" s="11" t="s">
        <v>1597</v>
      </c>
      <c r="D6529" s="11" t="s">
        <v>1597</v>
      </c>
      <c r="E6529" s="11" t="s">
        <v>1598</v>
      </c>
      <c r="F6529" s="11" t="s">
        <v>1598</v>
      </c>
      <c r="G6529" s="11" t="s">
        <v>1598</v>
      </c>
      <c r="H6529" s="11"/>
      <c r="I6529" s="11"/>
    </row>
    <row r="6530" customFormat="false" ht="28" hidden="false" customHeight="true" outlineLevel="0" collapsed="false">
      <c r="A6530" s="11" t="s">
        <v>1692</v>
      </c>
      <c r="B6530" s="11" t="s">
        <v>1692</v>
      </c>
      <c r="C6530" s="11" t="s">
        <v>1692</v>
      </c>
      <c r="D6530" s="11" t="s">
        <v>1692</v>
      </c>
      <c r="E6530" s="11" t="s">
        <v>1693</v>
      </c>
      <c r="F6530" s="11" t="s">
        <v>1693</v>
      </c>
      <c r="G6530" s="11" t="s">
        <v>1693</v>
      </c>
      <c r="H6530" s="11"/>
      <c r="I6530" s="11"/>
    </row>
    <row r="6531" customFormat="false" ht="28" hidden="false" customHeight="true" outlineLevel="0" collapsed="false">
      <c r="A6531" s="11" t="s">
        <v>1599</v>
      </c>
      <c r="B6531" s="11" t="s">
        <v>1599</v>
      </c>
      <c r="C6531" s="11" t="s">
        <v>1599</v>
      </c>
      <c r="D6531" s="11" t="s">
        <v>1599</v>
      </c>
      <c r="E6531" s="11" t="s">
        <v>1600</v>
      </c>
      <c r="F6531" s="11" t="s">
        <v>1600</v>
      </c>
      <c r="G6531" s="11" t="s">
        <v>1600</v>
      </c>
      <c r="H6531" s="11"/>
      <c r="I6531" s="11"/>
    </row>
    <row r="6532" customFormat="false" ht="28" hidden="false" customHeight="true" outlineLevel="0" collapsed="false">
      <c r="A6532" s="11" t="s">
        <v>245</v>
      </c>
      <c r="B6532" s="11" t="s">
        <v>245</v>
      </c>
      <c r="C6532" s="11" t="s">
        <v>245</v>
      </c>
      <c r="D6532" s="11" t="s">
        <v>245</v>
      </c>
      <c r="E6532" s="11" t="s">
        <v>1583</v>
      </c>
      <c r="F6532" s="11" t="s">
        <v>1583</v>
      </c>
      <c r="G6532" s="11" t="s">
        <v>1583</v>
      </c>
      <c r="H6532" s="11"/>
      <c r="I6532" s="11"/>
    </row>
    <row r="6533" customFormat="false" ht="28" hidden="false" customHeight="true" outlineLevel="0" collapsed="false">
      <c r="A6533" s="11" t="s">
        <v>1694</v>
      </c>
      <c r="B6533" s="11" t="s">
        <v>1694</v>
      </c>
      <c r="C6533" s="11" t="s">
        <v>1694</v>
      </c>
      <c r="D6533" s="11" t="s">
        <v>1694</v>
      </c>
      <c r="E6533" s="11" t="n">
        <v>1</v>
      </c>
      <c r="F6533" s="11" t="n">
        <v>1</v>
      </c>
      <c r="G6533" s="11" t="n">
        <v>1</v>
      </c>
      <c r="H6533" s="11"/>
      <c r="I6533" s="11"/>
    </row>
    <row r="6534" customFormat="false" ht="28" hidden="false" customHeight="true" outlineLevel="0" collapsed="false">
      <c r="A6534" s="11" t="s">
        <v>1603</v>
      </c>
      <c r="B6534" s="11" t="s">
        <v>1603</v>
      </c>
      <c r="C6534" s="11" t="s">
        <v>1603</v>
      </c>
      <c r="D6534" s="11" t="s">
        <v>1603</v>
      </c>
      <c r="E6534" s="11" t="n">
        <v>1</v>
      </c>
      <c r="F6534" s="11" t="n">
        <v>1</v>
      </c>
      <c r="G6534" s="11" t="n">
        <v>1</v>
      </c>
      <c r="H6534" s="11"/>
      <c r="I6534" s="11"/>
    </row>
    <row r="6535" customFormat="false" ht="28" hidden="false" customHeight="true" outlineLevel="0" collapsed="false">
      <c r="A6535" s="11" t="s">
        <v>1601</v>
      </c>
      <c r="B6535" s="11" t="s">
        <v>1601</v>
      </c>
      <c r="C6535" s="11" t="s">
        <v>1601</v>
      </c>
      <c r="D6535" s="11" t="s">
        <v>1601</v>
      </c>
      <c r="E6535" s="11" t="s">
        <v>1914</v>
      </c>
      <c r="F6535" s="11" t="s">
        <v>1914</v>
      </c>
      <c r="G6535" s="11" t="s">
        <v>1914</v>
      </c>
      <c r="H6535" s="11"/>
      <c r="I6535" s="11"/>
    </row>
    <row r="6536" customFormat="false" ht="28" hidden="false" customHeight="true" outlineLevel="0" collapsed="false">
      <c r="A6536" s="11" t="s">
        <v>1152</v>
      </c>
      <c r="B6536" s="11" t="s">
        <v>1152</v>
      </c>
      <c r="C6536" s="11" t="s">
        <v>1152</v>
      </c>
      <c r="D6536" s="11" t="s">
        <v>1152</v>
      </c>
      <c r="E6536" s="11" t="s">
        <v>1915</v>
      </c>
      <c r="F6536" s="11" t="s">
        <v>1915</v>
      </c>
      <c r="G6536" s="11" t="s">
        <v>1915</v>
      </c>
      <c r="H6536" s="11"/>
      <c r="I6536" s="11"/>
    </row>
    <row r="6537" customFormat="false" ht="28" hidden="false" customHeight="true" outlineLevel="0" collapsed="false">
      <c r="A6537" s="11" t="s">
        <v>249</v>
      </c>
      <c r="B6537" s="11" t="s">
        <v>249</v>
      </c>
      <c r="C6537" s="11" t="s">
        <v>249</v>
      </c>
      <c r="D6537" s="11" t="s">
        <v>249</v>
      </c>
      <c r="E6537" s="11" t="n">
        <v>140</v>
      </c>
      <c r="F6537" s="11" t="n">
        <v>140</v>
      </c>
      <c r="G6537" s="11" t="n">
        <v>140</v>
      </c>
      <c r="H6537" s="11"/>
      <c r="I6537" s="11"/>
    </row>
    <row r="6538" customFormat="false" ht="27" hidden="false" customHeight="true" outlineLevel="0" collapsed="false">
      <c r="A6538" s="1"/>
      <c r="B6538" s="1"/>
      <c r="C6538" s="1"/>
      <c r="D6538" s="1"/>
      <c r="E6538" s="1"/>
      <c r="F6538" s="1"/>
      <c r="G6538" s="1"/>
      <c r="H6538" s="1"/>
      <c r="I6538" s="1"/>
    </row>
    <row r="6539" customFormat="false" ht="31" hidden="false" customHeight="true" outlineLevel="0" collapsed="false">
      <c r="A6539" s="10" t="s">
        <v>250</v>
      </c>
      <c r="B6539" s="10" t="s">
        <v>250</v>
      </c>
      <c r="C6539" s="10" t="s">
        <v>250</v>
      </c>
      <c r="D6539" s="10" t="s">
        <v>250</v>
      </c>
      <c r="E6539" s="10" t="s">
        <v>250</v>
      </c>
      <c r="F6539" s="10" t="s">
        <v>250</v>
      </c>
      <c r="G6539" s="10" t="s">
        <v>250</v>
      </c>
      <c r="H6539" s="10" t="s">
        <v>250</v>
      </c>
      <c r="I6539" s="3" t="str">
        <f aca="false">HYPERLINK("#'Главная'!A121","На главную")</f>
        <v>На главную</v>
      </c>
    </row>
    <row r="6540" customFormat="false" ht="34" hidden="false" customHeight="true" outlineLevel="0" collapsed="false">
      <c r="A6540" s="12" t="s">
        <v>251</v>
      </c>
      <c r="B6540" s="12" t="s">
        <v>251</v>
      </c>
      <c r="C6540" s="12" t="s">
        <v>251</v>
      </c>
      <c r="D6540" s="12" t="s">
        <v>252</v>
      </c>
      <c r="E6540" s="12" t="s">
        <v>252</v>
      </c>
      <c r="F6540" s="12" t="s">
        <v>252</v>
      </c>
      <c r="G6540" s="12" t="s">
        <v>253</v>
      </c>
      <c r="H6540" s="12" t="s">
        <v>254</v>
      </c>
      <c r="I6540" s="12" t="s">
        <v>254</v>
      </c>
    </row>
    <row r="6541" customFormat="false" ht="53" hidden="false" customHeight="true" outlineLevel="0" collapsed="false">
      <c r="A6541" s="1" t="s">
        <v>1698</v>
      </c>
      <c r="B6541" s="1" t="s">
        <v>1698</v>
      </c>
      <c r="C6541" s="1" t="s">
        <v>1698</v>
      </c>
      <c r="D6541" s="1" t="s">
        <v>258</v>
      </c>
      <c r="E6541" s="1" t="s">
        <v>258</v>
      </c>
      <c r="F6541" s="1" t="s">
        <v>258</v>
      </c>
      <c r="G6541" s="1" t="s">
        <v>1783</v>
      </c>
      <c r="H6541" s="1" t="s">
        <v>1689</v>
      </c>
      <c r="I6541" s="1" t="s">
        <v>1689</v>
      </c>
    </row>
    <row r="6542" customFormat="false" ht="53" hidden="false" customHeight="true" outlineLevel="0" collapsed="false">
      <c r="A6542" s="1" t="s">
        <v>1698</v>
      </c>
      <c r="B6542" s="1" t="s">
        <v>1698</v>
      </c>
      <c r="C6542" s="1" t="s">
        <v>1698</v>
      </c>
      <c r="D6542" s="1" t="s">
        <v>256</v>
      </c>
      <c r="E6542" s="1" t="s">
        <v>256</v>
      </c>
      <c r="F6542" s="1" t="s">
        <v>256</v>
      </c>
      <c r="G6542" s="1" t="s">
        <v>1784</v>
      </c>
      <c r="H6542" s="1" t="s">
        <v>1689</v>
      </c>
      <c r="I6542" s="1" t="s">
        <v>1689</v>
      </c>
    </row>
    <row r="6543" customFormat="false" ht="53" hidden="false" customHeight="true" outlineLevel="0" collapsed="false">
      <c r="A6543" s="1" t="s">
        <v>1698</v>
      </c>
      <c r="B6543" s="1" t="s">
        <v>1698</v>
      </c>
      <c r="C6543" s="1" t="s">
        <v>1698</v>
      </c>
      <c r="D6543" s="1" t="s">
        <v>260</v>
      </c>
      <c r="E6543" s="1" t="s">
        <v>260</v>
      </c>
      <c r="F6543" s="1" t="s">
        <v>260</v>
      </c>
      <c r="G6543" s="1" t="s">
        <v>1785</v>
      </c>
      <c r="H6543" s="1" t="s">
        <v>1689</v>
      </c>
      <c r="I6543" s="1" t="s">
        <v>1689</v>
      </c>
    </row>
    <row r="6544" customFormat="false" ht="53" hidden="false" customHeight="true" outlineLevel="0" collapsed="false">
      <c r="A6544" s="1" t="s">
        <v>1702</v>
      </c>
      <c r="B6544" s="1" t="s">
        <v>1702</v>
      </c>
      <c r="C6544" s="1" t="s">
        <v>1702</v>
      </c>
      <c r="D6544" s="1" t="s">
        <v>258</v>
      </c>
      <c r="E6544" s="1" t="s">
        <v>258</v>
      </c>
      <c r="F6544" s="1" t="s">
        <v>258</v>
      </c>
      <c r="G6544" s="1" t="s">
        <v>1786</v>
      </c>
      <c r="H6544" s="1" t="s">
        <v>1689</v>
      </c>
      <c r="I6544" s="1" t="s">
        <v>1689</v>
      </c>
    </row>
    <row r="6545" customFormat="false" ht="53" hidden="false" customHeight="true" outlineLevel="0" collapsed="false">
      <c r="A6545" s="1" t="s">
        <v>1702</v>
      </c>
      <c r="B6545" s="1" t="s">
        <v>1702</v>
      </c>
      <c r="C6545" s="1" t="s">
        <v>1702</v>
      </c>
      <c r="D6545" s="1" t="s">
        <v>256</v>
      </c>
      <c r="E6545" s="1" t="s">
        <v>256</v>
      </c>
      <c r="F6545" s="1" t="s">
        <v>256</v>
      </c>
      <c r="G6545" s="1" t="s">
        <v>1787</v>
      </c>
      <c r="H6545" s="1" t="s">
        <v>1689</v>
      </c>
      <c r="I6545" s="1" t="s">
        <v>1689</v>
      </c>
    </row>
    <row r="6546" customFormat="false" ht="53" hidden="false" customHeight="true" outlineLevel="0" collapsed="false">
      <c r="A6546" s="1" t="s">
        <v>1702</v>
      </c>
      <c r="B6546" s="1" t="s">
        <v>1702</v>
      </c>
      <c r="C6546" s="1" t="s">
        <v>1702</v>
      </c>
      <c r="D6546" s="1" t="s">
        <v>260</v>
      </c>
      <c r="E6546" s="1" t="s">
        <v>260</v>
      </c>
      <c r="F6546" s="1" t="s">
        <v>260</v>
      </c>
      <c r="G6546" s="1" t="s">
        <v>1788</v>
      </c>
      <c r="H6546" s="1" t="s">
        <v>1689</v>
      </c>
      <c r="I6546" s="1" t="s">
        <v>1689</v>
      </c>
    </row>
    <row r="6547" customFormat="false" ht="53" hidden="false" customHeight="true" outlineLevel="0" collapsed="false">
      <c r="A6547" s="1" t="s">
        <v>1706</v>
      </c>
      <c r="B6547" s="1" t="s">
        <v>1706</v>
      </c>
      <c r="C6547" s="1" t="s">
        <v>1706</v>
      </c>
      <c r="D6547" s="1" t="s">
        <v>292</v>
      </c>
      <c r="E6547" s="1" t="s">
        <v>292</v>
      </c>
      <c r="F6547" s="1" t="s">
        <v>292</v>
      </c>
      <c r="G6547" s="1" t="s">
        <v>1789</v>
      </c>
      <c r="H6547" s="1" t="s">
        <v>1689</v>
      </c>
      <c r="I6547" s="1" t="s">
        <v>1689</v>
      </c>
    </row>
    <row r="6548" customFormat="false" ht="53" hidden="false" customHeight="true" outlineLevel="0" collapsed="false">
      <c r="A6548" s="1" t="s">
        <v>1706</v>
      </c>
      <c r="B6548" s="1" t="s">
        <v>1706</v>
      </c>
      <c r="C6548" s="1" t="s">
        <v>1706</v>
      </c>
      <c r="D6548" s="1" t="s">
        <v>256</v>
      </c>
      <c r="E6548" s="1" t="s">
        <v>256</v>
      </c>
      <c r="F6548" s="1" t="s">
        <v>256</v>
      </c>
      <c r="G6548" s="1" t="s">
        <v>1919</v>
      </c>
      <c r="H6548" s="1" t="s">
        <v>1689</v>
      </c>
      <c r="I6548" s="1" t="s">
        <v>1689</v>
      </c>
    </row>
    <row r="6549" customFormat="false" ht="53" hidden="false" customHeight="true" outlineLevel="0" collapsed="false">
      <c r="A6549" s="1" t="s">
        <v>1706</v>
      </c>
      <c r="B6549" s="1" t="s">
        <v>1706</v>
      </c>
      <c r="C6549" s="1" t="s">
        <v>1706</v>
      </c>
      <c r="D6549" s="1" t="s">
        <v>294</v>
      </c>
      <c r="E6549" s="1" t="s">
        <v>294</v>
      </c>
      <c r="F6549" s="1" t="s">
        <v>294</v>
      </c>
      <c r="G6549" s="1" t="s">
        <v>1920</v>
      </c>
      <c r="H6549" s="1" t="s">
        <v>1689</v>
      </c>
      <c r="I6549" s="1" t="s">
        <v>1689</v>
      </c>
    </row>
    <row r="6550" customFormat="false" ht="27" hidden="false" customHeight="true" outlineLevel="0" collapsed="false">
      <c r="A6550" s="1"/>
      <c r="B6550" s="1"/>
      <c r="C6550" s="1"/>
      <c r="D6550" s="1"/>
      <c r="E6550" s="1"/>
      <c r="F6550" s="1"/>
      <c r="G6550" s="1"/>
      <c r="H6550" s="1"/>
      <c r="I6550" s="1"/>
    </row>
    <row r="6551" customFormat="false" ht="31" hidden="false" customHeight="true" outlineLevel="0" collapsed="false">
      <c r="A6551" s="10" t="s">
        <v>304</v>
      </c>
      <c r="B6551" s="10" t="s">
        <v>304</v>
      </c>
      <c r="C6551" s="10" t="s">
        <v>304</v>
      </c>
      <c r="D6551" s="10" t="s">
        <v>304</v>
      </c>
      <c r="E6551" s="10" t="s">
        <v>304</v>
      </c>
      <c r="F6551" s="10" t="s">
        <v>304</v>
      </c>
      <c r="G6551" s="10" t="s">
        <v>304</v>
      </c>
      <c r="H6551" s="10" t="s">
        <v>304</v>
      </c>
      <c r="I6551" s="1"/>
    </row>
    <row r="6552" customFormat="false" ht="28" hidden="false" customHeight="true" outlineLevel="0" collapsed="false">
      <c r="A6552" s="4" t="s">
        <v>305</v>
      </c>
      <c r="B6552" s="4" t="s">
        <v>305</v>
      </c>
      <c r="C6552" s="4" t="s">
        <v>305</v>
      </c>
      <c r="D6552" s="4" t="s">
        <v>305</v>
      </c>
      <c r="E6552" s="4" t="s">
        <v>305</v>
      </c>
      <c r="F6552" s="4" t="s">
        <v>305</v>
      </c>
      <c r="G6552" s="4" t="s">
        <v>305</v>
      </c>
      <c r="H6552" s="4" t="s">
        <v>305</v>
      </c>
      <c r="I6552" s="4" t="s">
        <v>305</v>
      </c>
    </row>
    <row r="6553" customFormat="false" ht="27" hidden="false" customHeight="true" outlineLevel="0" collapsed="false">
      <c r="A6553" s="1"/>
      <c r="B6553" s="1"/>
      <c r="C6553" s="1"/>
      <c r="D6553" s="1"/>
      <c r="E6553" s="1"/>
      <c r="F6553" s="1"/>
      <c r="G6553" s="1"/>
      <c r="H6553" s="1"/>
      <c r="I6553" s="1"/>
    </row>
    <row r="6554" customFormat="false" ht="27" hidden="false" customHeight="true" outlineLevel="0" collapsed="false">
      <c r="A6554" s="1"/>
      <c r="B6554" s="1"/>
      <c r="C6554" s="1"/>
      <c r="D6554" s="1"/>
      <c r="E6554" s="1"/>
      <c r="F6554" s="1"/>
      <c r="G6554" s="1"/>
      <c r="H6554" s="1"/>
      <c r="I6554" s="1"/>
    </row>
    <row r="6555" customFormat="false" ht="27" hidden="false" customHeight="true" outlineLevel="0" collapsed="false">
      <c r="A6555" s="1"/>
      <c r="B6555" s="1"/>
      <c r="C6555" s="1"/>
      <c r="D6555" s="1"/>
      <c r="E6555" s="1"/>
      <c r="F6555" s="1"/>
      <c r="G6555" s="1"/>
      <c r="H6555" s="1"/>
      <c r="I6555" s="1"/>
    </row>
    <row r="6556" customFormat="false" ht="35" hidden="false" customHeight="true" outlineLevel="0" collapsed="false">
      <c r="A6556" s="2" t="s">
        <v>1921</v>
      </c>
      <c r="B6556" s="2" t="s">
        <v>1921</v>
      </c>
      <c r="C6556" s="2" t="s">
        <v>1921</v>
      </c>
      <c r="D6556" s="2" t="s">
        <v>1921</v>
      </c>
      <c r="E6556" s="2" t="s">
        <v>1921</v>
      </c>
      <c r="F6556" s="2" t="s">
        <v>1921</v>
      </c>
      <c r="G6556" s="2" t="s">
        <v>1921</v>
      </c>
      <c r="H6556" s="2" t="s">
        <v>1921</v>
      </c>
      <c r="I6556" s="3" t="str">
        <f aca="false">HYPERLINK("#'Главная'!A122","На главную")</f>
        <v>На главную</v>
      </c>
    </row>
    <row r="6557" customFormat="false" ht="42" hidden="false" customHeight="true" outlineLevel="0" collapsed="false">
      <c r="A6557" s="4" t="s">
        <v>1689</v>
      </c>
      <c r="B6557" s="4" t="s">
        <v>1689</v>
      </c>
      <c r="C6557" s="4" t="s">
        <v>1689</v>
      </c>
      <c r="D6557" s="4" t="s">
        <v>1689</v>
      </c>
      <c r="E6557" s="4" t="s">
        <v>1689</v>
      </c>
      <c r="F6557" s="4" t="s">
        <v>1689</v>
      </c>
      <c r="G6557" s="4" t="s">
        <v>1689</v>
      </c>
      <c r="H6557" s="4" t="s">
        <v>1689</v>
      </c>
      <c r="I6557" s="4" t="s">
        <v>1689</v>
      </c>
    </row>
    <row r="6558" customFormat="false" ht="27" hidden="false" customHeight="true" outlineLevel="0" collapsed="false">
      <c r="A6558" s="3" t="str">
        <f aca="false">HYPERLINK("#'Главная'!A122","Список моделей")</f>
        <v>Список моделей</v>
      </c>
      <c r="B6558" s="1"/>
      <c r="C6558" s="3" t="str">
        <f aca="false">HYPERLINK("#'Данные моделей'!A6559","Характеристики")</f>
        <v>Характеристики</v>
      </c>
      <c r="D6558" s="1"/>
      <c r="E6558" s="1"/>
      <c r="F6558" s="3" t="str">
        <f aca="false">HYPERLINK("#'Данные моделей'!A6584","Рабочие точки")</f>
        <v>Рабочие точки</v>
      </c>
      <c r="G6558" s="1"/>
      <c r="H6558" s="3" t="str">
        <f aca="false">HYPERLINK("#'Данные моделей'!A6596","Карты")</f>
        <v>Карты</v>
      </c>
      <c r="I6558" s="1"/>
    </row>
    <row r="6559" customFormat="false" ht="31" hidden="false" customHeight="true" outlineLevel="0" collapsed="false">
      <c r="A6559" s="10" t="s">
        <v>9</v>
      </c>
      <c r="B6559" s="10" t="s">
        <v>9</v>
      </c>
      <c r="C6559" s="10" t="s">
        <v>9</v>
      </c>
      <c r="D6559" s="10" t="s">
        <v>9</v>
      </c>
      <c r="E6559" s="10" t="s">
        <v>9</v>
      </c>
      <c r="F6559" s="10" t="s">
        <v>9</v>
      </c>
      <c r="G6559" s="10" t="s">
        <v>9</v>
      </c>
      <c r="H6559" s="10" t="s">
        <v>9</v>
      </c>
      <c r="I6559" s="1"/>
    </row>
    <row r="6560" customFormat="false" ht="28" hidden="false" customHeight="true" outlineLevel="0" collapsed="false">
      <c r="A6560" s="11" t="s">
        <v>207</v>
      </c>
      <c r="B6560" s="11" t="s">
        <v>207</v>
      </c>
      <c r="C6560" s="11" t="s">
        <v>207</v>
      </c>
      <c r="D6560" s="11" t="s">
        <v>207</v>
      </c>
      <c r="E6560" s="11" t="s">
        <v>1912</v>
      </c>
      <c r="F6560" s="11" t="s">
        <v>1912</v>
      </c>
      <c r="G6560" s="11" t="s">
        <v>1912</v>
      </c>
      <c r="H6560" s="11"/>
      <c r="I6560" s="11"/>
    </row>
    <row r="6561" customFormat="false" ht="28" hidden="false" customHeight="true" outlineLevel="0" collapsed="false">
      <c r="A6561" s="11" t="s">
        <v>8</v>
      </c>
      <c r="B6561" s="11" t="s">
        <v>8</v>
      </c>
      <c r="C6561" s="11" t="s">
        <v>8</v>
      </c>
      <c r="D6561" s="11" t="s">
        <v>8</v>
      </c>
      <c r="E6561" s="11" t="s">
        <v>105</v>
      </c>
      <c r="F6561" s="11" t="s">
        <v>105</v>
      </c>
      <c r="G6561" s="11" t="s">
        <v>105</v>
      </c>
      <c r="H6561" s="11"/>
      <c r="I6561" s="11"/>
    </row>
    <row r="6562" customFormat="false" ht="28" hidden="false" customHeight="true" outlineLevel="0" collapsed="false">
      <c r="A6562" s="11" t="s">
        <v>209</v>
      </c>
      <c r="B6562" s="11" t="s">
        <v>209</v>
      </c>
      <c r="C6562" s="11" t="s">
        <v>209</v>
      </c>
      <c r="D6562" s="11" t="s">
        <v>209</v>
      </c>
      <c r="E6562" s="11" t="s">
        <v>1922</v>
      </c>
      <c r="F6562" s="11" t="s">
        <v>1922</v>
      </c>
      <c r="G6562" s="11" t="s">
        <v>1922</v>
      </c>
      <c r="H6562" s="11"/>
      <c r="I6562" s="11"/>
    </row>
    <row r="6563" customFormat="false" ht="28" hidden="false" customHeight="true" outlineLevel="0" collapsed="false">
      <c r="A6563" s="11" t="s">
        <v>211</v>
      </c>
      <c r="B6563" s="11" t="s">
        <v>211</v>
      </c>
      <c r="C6563" s="11" t="s">
        <v>211</v>
      </c>
      <c r="D6563" s="11" t="s">
        <v>211</v>
      </c>
      <c r="E6563" s="11" t="n">
        <v>170</v>
      </c>
      <c r="F6563" s="11" t="n">
        <v>170</v>
      </c>
      <c r="G6563" s="11" t="n">
        <v>170</v>
      </c>
      <c r="H6563" s="11"/>
      <c r="I6563" s="11"/>
    </row>
    <row r="6564" customFormat="false" ht="28" hidden="false" customHeight="true" outlineLevel="0" collapsed="false">
      <c r="A6564" s="11" t="s">
        <v>8</v>
      </c>
      <c r="B6564" s="11" t="s">
        <v>8</v>
      </c>
      <c r="C6564" s="11" t="s">
        <v>8</v>
      </c>
      <c r="D6564" s="11" t="s">
        <v>8</v>
      </c>
      <c r="E6564" s="11" t="s">
        <v>105</v>
      </c>
      <c r="F6564" s="11" t="s">
        <v>105</v>
      </c>
      <c r="G6564" s="11" t="s">
        <v>105</v>
      </c>
      <c r="H6564" s="11"/>
      <c r="I6564" s="11"/>
    </row>
    <row r="6565" customFormat="false" ht="28" hidden="false" customHeight="true" outlineLevel="0" collapsed="false">
      <c r="A6565" s="11" t="s">
        <v>213</v>
      </c>
      <c r="B6565" s="11" t="s">
        <v>213</v>
      </c>
      <c r="C6565" s="11" t="s">
        <v>213</v>
      </c>
      <c r="D6565" s="11" t="s">
        <v>213</v>
      </c>
      <c r="E6565" s="11" t="n">
        <v>21</v>
      </c>
      <c r="F6565" s="11" t="n">
        <v>21</v>
      </c>
      <c r="G6565" s="11" t="n">
        <v>21</v>
      </c>
      <c r="H6565" s="11"/>
      <c r="I6565" s="11"/>
    </row>
    <row r="6566" customFormat="false" ht="28" hidden="false" customHeight="true" outlineLevel="0" collapsed="false">
      <c r="A6566" s="11" t="s">
        <v>214</v>
      </c>
      <c r="B6566" s="11" t="s">
        <v>214</v>
      </c>
      <c r="C6566" s="11" t="s">
        <v>214</v>
      </c>
      <c r="D6566" s="11" t="s">
        <v>214</v>
      </c>
      <c r="E6566" s="11" t="s">
        <v>604</v>
      </c>
      <c r="F6566" s="11" t="s">
        <v>604</v>
      </c>
      <c r="G6566" s="11" t="s">
        <v>604</v>
      </c>
      <c r="H6566" s="11"/>
      <c r="I6566" s="11"/>
    </row>
    <row r="6567" customFormat="false" ht="28" hidden="false" customHeight="true" outlineLevel="0" collapsed="false">
      <c r="A6567" s="11" t="s">
        <v>216</v>
      </c>
      <c r="B6567" s="11" t="s">
        <v>216</v>
      </c>
      <c r="C6567" s="11" t="s">
        <v>216</v>
      </c>
      <c r="D6567" s="11" t="s">
        <v>216</v>
      </c>
      <c r="E6567" s="11" t="n">
        <v>15.48</v>
      </c>
      <c r="F6567" s="11" t="n">
        <v>15.48</v>
      </c>
      <c r="G6567" s="11" t="n">
        <v>15.48</v>
      </c>
      <c r="H6567" s="11"/>
      <c r="I6567" s="11"/>
    </row>
    <row r="6568" customFormat="false" ht="28" hidden="false" customHeight="true" outlineLevel="0" collapsed="false">
      <c r="A6568" s="11" t="s">
        <v>217</v>
      </c>
      <c r="B6568" s="11" t="s">
        <v>217</v>
      </c>
      <c r="C6568" s="11" t="s">
        <v>217</v>
      </c>
      <c r="D6568" s="11" t="s">
        <v>217</v>
      </c>
      <c r="E6568" s="11" t="s">
        <v>1620</v>
      </c>
      <c r="F6568" s="11" t="s">
        <v>1620</v>
      </c>
      <c r="G6568" s="11" t="s">
        <v>1620</v>
      </c>
      <c r="H6568" s="11"/>
      <c r="I6568" s="11"/>
    </row>
    <row r="6569" customFormat="false" ht="28" hidden="false" customHeight="true" outlineLevel="0" collapsed="false">
      <c r="A6569" s="11" t="s">
        <v>219</v>
      </c>
      <c r="B6569" s="11" t="s">
        <v>219</v>
      </c>
      <c r="C6569" s="11" t="s">
        <v>219</v>
      </c>
      <c r="D6569" s="11" t="s">
        <v>219</v>
      </c>
      <c r="E6569" s="11" t="s">
        <v>1691</v>
      </c>
      <c r="F6569" s="11" t="s">
        <v>1691</v>
      </c>
      <c r="G6569" s="11" t="s">
        <v>1691</v>
      </c>
      <c r="H6569" s="11"/>
      <c r="I6569" s="11"/>
    </row>
    <row r="6570" customFormat="false" ht="28" hidden="false" customHeight="true" outlineLevel="0" collapsed="false">
      <c r="A6570" s="11" t="s">
        <v>1530</v>
      </c>
      <c r="B6570" s="11" t="s">
        <v>1530</v>
      </c>
      <c r="C6570" s="11" t="s">
        <v>1530</v>
      </c>
      <c r="D6570" s="11" t="s">
        <v>1530</v>
      </c>
      <c r="E6570" s="11" t="n">
        <v>65</v>
      </c>
      <c r="F6570" s="11" t="n">
        <v>65</v>
      </c>
      <c r="G6570" s="11" t="n">
        <v>65</v>
      </c>
      <c r="H6570" s="11"/>
      <c r="I6570" s="11"/>
    </row>
    <row r="6571" customFormat="false" ht="28" hidden="false" customHeight="true" outlineLevel="0" collapsed="false">
      <c r="A6571" s="11" t="s">
        <v>221</v>
      </c>
      <c r="B6571" s="11" t="s">
        <v>221</v>
      </c>
      <c r="C6571" s="11" t="s">
        <v>221</v>
      </c>
      <c r="D6571" s="11" t="s">
        <v>221</v>
      </c>
      <c r="E6571" s="11" t="s">
        <v>1922</v>
      </c>
      <c r="F6571" s="11" t="s">
        <v>1922</v>
      </c>
      <c r="G6571" s="11" t="s">
        <v>1922</v>
      </c>
      <c r="H6571" s="11"/>
      <c r="I6571" s="11"/>
    </row>
    <row r="6572" customFormat="false" ht="28" hidden="false" customHeight="true" outlineLevel="0" collapsed="false">
      <c r="A6572" s="11" t="s">
        <v>222</v>
      </c>
      <c r="B6572" s="11" t="s">
        <v>222</v>
      </c>
      <c r="C6572" s="11" t="s">
        <v>222</v>
      </c>
      <c r="D6572" s="11" t="s">
        <v>222</v>
      </c>
      <c r="E6572" s="11" t="n">
        <v>170</v>
      </c>
      <c r="F6572" s="11" t="n">
        <v>170</v>
      </c>
      <c r="G6572" s="11" t="n">
        <v>170</v>
      </c>
      <c r="H6572" s="11"/>
      <c r="I6572" s="11"/>
    </row>
    <row r="6573" customFormat="false" ht="28" hidden="false" customHeight="true" outlineLevel="0" collapsed="false">
      <c r="A6573" s="11" t="s">
        <v>1532</v>
      </c>
      <c r="B6573" s="11" t="s">
        <v>1532</v>
      </c>
      <c r="C6573" s="11" t="s">
        <v>1532</v>
      </c>
      <c r="D6573" s="11" t="s">
        <v>1532</v>
      </c>
      <c r="E6573" s="11" t="s">
        <v>1533</v>
      </c>
      <c r="F6573" s="11" t="s">
        <v>1533</v>
      </c>
      <c r="G6573" s="11" t="s">
        <v>1533</v>
      </c>
      <c r="H6573" s="11"/>
      <c r="I6573" s="11"/>
    </row>
    <row r="6574" customFormat="false" ht="28" hidden="false" customHeight="true" outlineLevel="0" collapsed="false">
      <c r="A6574" s="11" t="s">
        <v>1597</v>
      </c>
      <c r="B6574" s="11" t="s">
        <v>1597</v>
      </c>
      <c r="C6574" s="11" t="s">
        <v>1597</v>
      </c>
      <c r="D6574" s="11" t="s">
        <v>1597</v>
      </c>
      <c r="E6574" s="11" t="s">
        <v>1598</v>
      </c>
      <c r="F6574" s="11" t="s">
        <v>1598</v>
      </c>
      <c r="G6574" s="11" t="s">
        <v>1598</v>
      </c>
      <c r="H6574" s="11"/>
      <c r="I6574" s="11"/>
    </row>
    <row r="6575" customFormat="false" ht="28" hidden="false" customHeight="true" outlineLevel="0" collapsed="false">
      <c r="A6575" s="11" t="s">
        <v>1692</v>
      </c>
      <c r="B6575" s="11" t="s">
        <v>1692</v>
      </c>
      <c r="C6575" s="11" t="s">
        <v>1692</v>
      </c>
      <c r="D6575" s="11" t="s">
        <v>1692</v>
      </c>
      <c r="E6575" s="11" t="s">
        <v>1693</v>
      </c>
      <c r="F6575" s="11" t="s">
        <v>1693</v>
      </c>
      <c r="G6575" s="11" t="s">
        <v>1693</v>
      </c>
      <c r="H6575" s="11"/>
      <c r="I6575" s="11"/>
    </row>
    <row r="6576" customFormat="false" ht="28" hidden="false" customHeight="true" outlineLevel="0" collapsed="false">
      <c r="A6576" s="11" t="s">
        <v>1599</v>
      </c>
      <c r="B6576" s="11" t="s">
        <v>1599</v>
      </c>
      <c r="C6576" s="11" t="s">
        <v>1599</v>
      </c>
      <c r="D6576" s="11" t="s">
        <v>1599</v>
      </c>
      <c r="E6576" s="11" t="s">
        <v>1600</v>
      </c>
      <c r="F6576" s="11" t="s">
        <v>1600</v>
      </c>
      <c r="G6576" s="11" t="s">
        <v>1600</v>
      </c>
      <c r="H6576" s="11"/>
      <c r="I6576" s="11"/>
    </row>
    <row r="6577" customFormat="false" ht="28" hidden="false" customHeight="true" outlineLevel="0" collapsed="false">
      <c r="A6577" s="11" t="s">
        <v>245</v>
      </c>
      <c r="B6577" s="11" t="s">
        <v>245</v>
      </c>
      <c r="C6577" s="11" t="s">
        <v>245</v>
      </c>
      <c r="D6577" s="11" t="s">
        <v>245</v>
      </c>
      <c r="E6577" s="11" t="s">
        <v>1583</v>
      </c>
      <c r="F6577" s="11" t="s">
        <v>1583</v>
      </c>
      <c r="G6577" s="11" t="s">
        <v>1583</v>
      </c>
      <c r="H6577" s="11"/>
      <c r="I6577" s="11"/>
    </row>
    <row r="6578" customFormat="false" ht="28" hidden="false" customHeight="true" outlineLevel="0" collapsed="false">
      <c r="A6578" s="11" t="s">
        <v>1694</v>
      </c>
      <c r="B6578" s="11" t="s">
        <v>1694</v>
      </c>
      <c r="C6578" s="11" t="s">
        <v>1694</v>
      </c>
      <c r="D6578" s="11" t="s">
        <v>1694</v>
      </c>
      <c r="E6578" s="11" t="n">
        <v>1</v>
      </c>
      <c r="F6578" s="11" t="n">
        <v>1</v>
      </c>
      <c r="G6578" s="11" t="n">
        <v>1</v>
      </c>
      <c r="H6578" s="11"/>
      <c r="I6578" s="11"/>
    </row>
    <row r="6579" customFormat="false" ht="28" hidden="false" customHeight="true" outlineLevel="0" collapsed="false">
      <c r="A6579" s="11" t="s">
        <v>1603</v>
      </c>
      <c r="B6579" s="11" t="s">
        <v>1603</v>
      </c>
      <c r="C6579" s="11" t="s">
        <v>1603</v>
      </c>
      <c r="D6579" s="11" t="s">
        <v>1603</v>
      </c>
      <c r="E6579" s="11" t="n">
        <v>2</v>
      </c>
      <c r="F6579" s="11" t="n">
        <v>2</v>
      </c>
      <c r="G6579" s="11" t="n">
        <v>2</v>
      </c>
      <c r="H6579" s="11"/>
      <c r="I6579" s="11"/>
    </row>
    <row r="6580" customFormat="false" ht="28" hidden="false" customHeight="true" outlineLevel="0" collapsed="false">
      <c r="A6580" s="11" t="s">
        <v>1601</v>
      </c>
      <c r="B6580" s="11" t="s">
        <v>1601</v>
      </c>
      <c r="C6580" s="11" t="s">
        <v>1601</v>
      </c>
      <c r="D6580" s="11" t="s">
        <v>1601</v>
      </c>
      <c r="E6580" s="11" t="s">
        <v>1914</v>
      </c>
      <c r="F6580" s="11" t="s">
        <v>1914</v>
      </c>
      <c r="G6580" s="11" t="s">
        <v>1914</v>
      </c>
      <c r="H6580" s="11"/>
      <c r="I6580" s="11"/>
    </row>
    <row r="6581" customFormat="false" ht="28" hidden="false" customHeight="true" outlineLevel="0" collapsed="false">
      <c r="A6581" s="11" t="s">
        <v>1152</v>
      </c>
      <c r="B6581" s="11" t="s">
        <v>1152</v>
      </c>
      <c r="C6581" s="11" t="s">
        <v>1152</v>
      </c>
      <c r="D6581" s="11" t="s">
        <v>1152</v>
      </c>
      <c r="E6581" s="11" t="s">
        <v>1923</v>
      </c>
      <c r="F6581" s="11" t="s">
        <v>1923</v>
      </c>
      <c r="G6581" s="11" t="s">
        <v>1923</v>
      </c>
      <c r="H6581" s="11"/>
      <c r="I6581" s="11"/>
    </row>
    <row r="6582" customFormat="false" ht="28" hidden="false" customHeight="true" outlineLevel="0" collapsed="false">
      <c r="A6582" s="11" t="s">
        <v>249</v>
      </c>
      <c r="B6582" s="11" t="s">
        <v>249</v>
      </c>
      <c r="C6582" s="11" t="s">
        <v>249</v>
      </c>
      <c r="D6582" s="11" t="s">
        <v>249</v>
      </c>
      <c r="E6582" s="11" t="n">
        <v>190</v>
      </c>
      <c r="F6582" s="11" t="n">
        <v>190</v>
      </c>
      <c r="G6582" s="11" t="n">
        <v>190</v>
      </c>
      <c r="H6582" s="11"/>
      <c r="I6582" s="11"/>
    </row>
    <row r="6583" customFormat="false" ht="27" hidden="false" customHeight="true" outlineLevel="0" collapsed="false">
      <c r="A6583" s="1"/>
      <c r="B6583" s="1"/>
      <c r="C6583" s="1"/>
      <c r="D6583" s="1"/>
      <c r="E6583" s="1"/>
      <c r="F6583" s="1"/>
      <c r="G6583" s="1"/>
      <c r="H6583" s="1"/>
      <c r="I6583" s="1"/>
    </row>
    <row r="6584" customFormat="false" ht="31" hidden="false" customHeight="true" outlineLevel="0" collapsed="false">
      <c r="A6584" s="10" t="s">
        <v>250</v>
      </c>
      <c r="B6584" s="10" t="s">
        <v>250</v>
      </c>
      <c r="C6584" s="10" t="s">
        <v>250</v>
      </c>
      <c r="D6584" s="10" t="s">
        <v>250</v>
      </c>
      <c r="E6584" s="10" t="s">
        <v>250</v>
      </c>
      <c r="F6584" s="10" t="s">
        <v>250</v>
      </c>
      <c r="G6584" s="10" t="s">
        <v>250</v>
      </c>
      <c r="H6584" s="10" t="s">
        <v>250</v>
      </c>
      <c r="I6584" s="3" t="str">
        <f aca="false">HYPERLINK("#'Главная'!A122","На главную")</f>
        <v>На главную</v>
      </c>
    </row>
    <row r="6585" customFormat="false" ht="34" hidden="false" customHeight="true" outlineLevel="0" collapsed="false">
      <c r="A6585" s="12" t="s">
        <v>251</v>
      </c>
      <c r="B6585" s="12" t="s">
        <v>251</v>
      </c>
      <c r="C6585" s="12" t="s">
        <v>251</v>
      </c>
      <c r="D6585" s="12" t="s">
        <v>252</v>
      </c>
      <c r="E6585" s="12" t="s">
        <v>252</v>
      </c>
      <c r="F6585" s="12" t="s">
        <v>252</v>
      </c>
      <c r="G6585" s="12" t="s">
        <v>253</v>
      </c>
      <c r="H6585" s="12" t="s">
        <v>254</v>
      </c>
      <c r="I6585" s="12" t="s">
        <v>254</v>
      </c>
    </row>
    <row r="6586" customFormat="false" ht="53" hidden="false" customHeight="true" outlineLevel="0" collapsed="false">
      <c r="A6586" s="1" t="s">
        <v>1698</v>
      </c>
      <c r="B6586" s="1" t="s">
        <v>1698</v>
      </c>
      <c r="C6586" s="1" t="s">
        <v>1698</v>
      </c>
      <c r="D6586" s="1" t="s">
        <v>258</v>
      </c>
      <c r="E6586" s="1" t="s">
        <v>258</v>
      </c>
      <c r="F6586" s="1" t="s">
        <v>258</v>
      </c>
      <c r="G6586" s="1" t="s">
        <v>1924</v>
      </c>
      <c r="H6586" s="1" t="s">
        <v>1689</v>
      </c>
      <c r="I6586" s="1" t="s">
        <v>1689</v>
      </c>
    </row>
    <row r="6587" customFormat="false" ht="53" hidden="false" customHeight="true" outlineLevel="0" collapsed="false">
      <c r="A6587" s="1" t="s">
        <v>1698</v>
      </c>
      <c r="B6587" s="1" t="s">
        <v>1698</v>
      </c>
      <c r="C6587" s="1" t="s">
        <v>1698</v>
      </c>
      <c r="D6587" s="1" t="s">
        <v>256</v>
      </c>
      <c r="E6587" s="1" t="s">
        <v>256</v>
      </c>
      <c r="F6587" s="1" t="s">
        <v>256</v>
      </c>
      <c r="G6587" s="1" t="s">
        <v>1925</v>
      </c>
      <c r="H6587" s="1" t="s">
        <v>1689</v>
      </c>
      <c r="I6587" s="1" t="s">
        <v>1689</v>
      </c>
    </row>
    <row r="6588" customFormat="false" ht="53" hidden="false" customHeight="true" outlineLevel="0" collapsed="false">
      <c r="A6588" s="1" t="s">
        <v>1698</v>
      </c>
      <c r="B6588" s="1" t="s">
        <v>1698</v>
      </c>
      <c r="C6588" s="1" t="s">
        <v>1698</v>
      </c>
      <c r="D6588" s="1" t="s">
        <v>260</v>
      </c>
      <c r="E6588" s="1" t="s">
        <v>260</v>
      </c>
      <c r="F6588" s="1" t="s">
        <v>260</v>
      </c>
      <c r="G6588" s="1" t="s">
        <v>1726</v>
      </c>
      <c r="H6588" s="1" t="s">
        <v>1689</v>
      </c>
      <c r="I6588" s="1" t="s">
        <v>1689</v>
      </c>
    </row>
    <row r="6589" customFormat="false" ht="53" hidden="false" customHeight="true" outlineLevel="0" collapsed="false">
      <c r="A6589" s="1" t="s">
        <v>1702</v>
      </c>
      <c r="B6589" s="1" t="s">
        <v>1702</v>
      </c>
      <c r="C6589" s="1" t="s">
        <v>1702</v>
      </c>
      <c r="D6589" s="1" t="s">
        <v>258</v>
      </c>
      <c r="E6589" s="1" t="s">
        <v>258</v>
      </c>
      <c r="F6589" s="1" t="s">
        <v>258</v>
      </c>
      <c r="G6589" s="1" t="s">
        <v>1926</v>
      </c>
      <c r="H6589" s="1" t="s">
        <v>1689</v>
      </c>
      <c r="I6589" s="1" t="s">
        <v>1689</v>
      </c>
    </row>
    <row r="6590" customFormat="false" ht="53" hidden="false" customHeight="true" outlineLevel="0" collapsed="false">
      <c r="A6590" s="1" t="s">
        <v>1702</v>
      </c>
      <c r="B6590" s="1" t="s">
        <v>1702</v>
      </c>
      <c r="C6590" s="1" t="s">
        <v>1702</v>
      </c>
      <c r="D6590" s="1" t="s">
        <v>256</v>
      </c>
      <c r="E6590" s="1" t="s">
        <v>256</v>
      </c>
      <c r="F6590" s="1" t="s">
        <v>256</v>
      </c>
      <c r="G6590" s="1" t="s">
        <v>1927</v>
      </c>
      <c r="H6590" s="1" t="s">
        <v>1689</v>
      </c>
      <c r="I6590" s="1" t="s">
        <v>1689</v>
      </c>
    </row>
    <row r="6591" customFormat="false" ht="53" hidden="false" customHeight="true" outlineLevel="0" collapsed="false">
      <c r="A6591" s="1" t="s">
        <v>1702</v>
      </c>
      <c r="B6591" s="1" t="s">
        <v>1702</v>
      </c>
      <c r="C6591" s="1" t="s">
        <v>1702</v>
      </c>
      <c r="D6591" s="1" t="s">
        <v>260</v>
      </c>
      <c r="E6591" s="1" t="s">
        <v>260</v>
      </c>
      <c r="F6591" s="1" t="s">
        <v>260</v>
      </c>
      <c r="G6591" s="1" t="s">
        <v>1705</v>
      </c>
      <c r="H6591" s="1" t="s">
        <v>1689</v>
      </c>
      <c r="I6591" s="1" t="s">
        <v>1689</v>
      </c>
    </row>
    <row r="6592" customFormat="false" ht="53" hidden="false" customHeight="true" outlineLevel="0" collapsed="false">
      <c r="A6592" s="1" t="s">
        <v>1706</v>
      </c>
      <c r="B6592" s="1" t="s">
        <v>1706</v>
      </c>
      <c r="C6592" s="1" t="s">
        <v>1706</v>
      </c>
      <c r="D6592" s="1" t="s">
        <v>292</v>
      </c>
      <c r="E6592" s="1" t="s">
        <v>292</v>
      </c>
      <c r="F6592" s="1" t="s">
        <v>292</v>
      </c>
      <c r="G6592" s="1" t="s">
        <v>1928</v>
      </c>
      <c r="H6592" s="1" t="s">
        <v>1689</v>
      </c>
      <c r="I6592" s="1" t="s">
        <v>1689</v>
      </c>
    </row>
    <row r="6593" customFormat="false" ht="53" hidden="false" customHeight="true" outlineLevel="0" collapsed="false">
      <c r="A6593" s="1" t="s">
        <v>1706</v>
      </c>
      <c r="B6593" s="1" t="s">
        <v>1706</v>
      </c>
      <c r="C6593" s="1" t="s">
        <v>1706</v>
      </c>
      <c r="D6593" s="1" t="s">
        <v>256</v>
      </c>
      <c r="E6593" s="1" t="s">
        <v>256</v>
      </c>
      <c r="F6593" s="1" t="s">
        <v>256</v>
      </c>
      <c r="G6593" s="1" t="s">
        <v>1929</v>
      </c>
      <c r="H6593" s="1" t="s">
        <v>1689</v>
      </c>
      <c r="I6593" s="1" t="s">
        <v>1689</v>
      </c>
    </row>
    <row r="6594" customFormat="false" ht="53" hidden="false" customHeight="true" outlineLevel="0" collapsed="false">
      <c r="A6594" s="1" t="s">
        <v>1706</v>
      </c>
      <c r="B6594" s="1" t="s">
        <v>1706</v>
      </c>
      <c r="C6594" s="1" t="s">
        <v>1706</v>
      </c>
      <c r="D6594" s="1" t="s">
        <v>294</v>
      </c>
      <c r="E6594" s="1" t="s">
        <v>294</v>
      </c>
      <c r="F6594" s="1" t="s">
        <v>294</v>
      </c>
      <c r="G6594" s="1" t="s">
        <v>1757</v>
      </c>
      <c r="H6594" s="1" t="s">
        <v>1689</v>
      </c>
      <c r="I6594" s="1" t="s">
        <v>1689</v>
      </c>
    </row>
    <row r="6595" customFormat="false" ht="27" hidden="false" customHeight="true" outlineLevel="0" collapsed="false">
      <c r="A6595" s="1"/>
      <c r="B6595" s="1"/>
      <c r="C6595" s="1"/>
      <c r="D6595" s="1"/>
      <c r="E6595" s="1"/>
      <c r="F6595" s="1"/>
      <c r="G6595" s="1"/>
      <c r="H6595" s="1"/>
      <c r="I6595" s="1"/>
    </row>
    <row r="6596" customFormat="false" ht="31" hidden="false" customHeight="true" outlineLevel="0" collapsed="false">
      <c r="A6596" s="10" t="s">
        <v>304</v>
      </c>
      <c r="B6596" s="10" t="s">
        <v>304</v>
      </c>
      <c r="C6596" s="10" t="s">
        <v>304</v>
      </c>
      <c r="D6596" s="10" t="s">
        <v>304</v>
      </c>
      <c r="E6596" s="10" t="s">
        <v>304</v>
      </c>
      <c r="F6596" s="10" t="s">
        <v>304</v>
      </c>
      <c r="G6596" s="10" t="s">
        <v>304</v>
      </c>
      <c r="H6596" s="10" t="s">
        <v>304</v>
      </c>
      <c r="I6596" s="1"/>
    </row>
    <row r="6597" customFormat="false" ht="28" hidden="false" customHeight="true" outlineLevel="0" collapsed="false">
      <c r="A6597" s="4" t="s">
        <v>305</v>
      </c>
      <c r="B6597" s="4" t="s">
        <v>305</v>
      </c>
      <c r="C6597" s="4" t="s">
        <v>305</v>
      </c>
      <c r="D6597" s="4" t="s">
        <v>305</v>
      </c>
      <c r="E6597" s="4" t="s">
        <v>305</v>
      </c>
      <c r="F6597" s="4" t="s">
        <v>305</v>
      </c>
      <c r="G6597" s="4" t="s">
        <v>305</v>
      </c>
      <c r="H6597" s="4" t="s">
        <v>305</v>
      </c>
      <c r="I6597" s="4" t="s">
        <v>305</v>
      </c>
    </row>
    <row r="6598" customFormat="false" ht="27" hidden="false" customHeight="true" outlineLevel="0" collapsed="false">
      <c r="A6598" s="1"/>
      <c r="B6598" s="1"/>
      <c r="C6598" s="1"/>
      <c r="D6598" s="1"/>
      <c r="E6598" s="1"/>
      <c r="F6598" s="1"/>
      <c r="G6598" s="1"/>
      <c r="H6598" s="1"/>
      <c r="I6598" s="1"/>
    </row>
    <row r="6599" customFormat="false" ht="27" hidden="false" customHeight="true" outlineLevel="0" collapsed="false">
      <c r="A6599" s="1"/>
      <c r="B6599" s="1"/>
      <c r="C6599" s="1"/>
      <c r="D6599" s="1"/>
      <c r="E6599" s="1"/>
      <c r="F6599" s="1"/>
      <c r="G6599" s="1"/>
      <c r="H6599" s="1"/>
      <c r="I6599" s="1"/>
    </row>
    <row r="6600" customFormat="false" ht="27" hidden="false" customHeight="true" outlineLevel="0" collapsed="false">
      <c r="A6600" s="1"/>
      <c r="B6600" s="1"/>
      <c r="C6600" s="1"/>
      <c r="D6600" s="1"/>
      <c r="E6600" s="1"/>
      <c r="F6600" s="1"/>
      <c r="G6600" s="1"/>
      <c r="H6600" s="1"/>
      <c r="I6600" s="1"/>
    </row>
    <row r="6601" customFormat="false" ht="35" hidden="false" customHeight="true" outlineLevel="0" collapsed="false">
      <c r="A6601" s="2" t="s">
        <v>1930</v>
      </c>
      <c r="B6601" s="2" t="s">
        <v>1930</v>
      </c>
      <c r="C6601" s="2" t="s">
        <v>1930</v>
      </c>
      <c r="D6601" s="2" t="s">
        <v>1930</v>
      </c>
      <c r="E6601" s="2" t="s">
        <v>1930</v>
      </c>
      <c r="F6601" s="2" t="s">
        <v>1930</v>
      </c>
      <c r="G6601" s="2" t="s">
        <v>1930</v>
      </c>
      <c r="H6601" s="2" t="s">
        <v>1930</v>
      </c>
      <c r="I6601" s="3" t="str">
        <f aca="false">HYPERLINK("#'Главная'!A123","На главную")</f>
        <v>На главную</v>
      </c>
    </row>
    <row r="6602" customFormat="false" ht="42" hidden="false" customHeight="true" outlineLevel="0" collapsed="false">
      <c r="A6602" s="4" t="s">
        <v>1689</v>
      </c>
      <c r="B6602" s="4" t="s">
        <v>1689</v>
      </c>
      <c r="C6602" s="4" t="s">
        <v>1689</v>
      </c>
      <c r="D6602" s="4" t="s">
        <v>1689</v>
      </c>
      <c r="E6602" s="4" t="s">
        <v>1689</v>
      </c>
      <c r="F6602" s="4" t="s">
        <v>1689</v>
      </c>
      <c r="G6602" s="4" t="s">
        <v>1689</v>
      </c>
      <c r="H6602" s="4" t="s">
        <v>1689</v>
      </c>
      <c r="I6602" s="4" t="s">
        <v>1689</v>
      </c>
    </row>
    <row r="6603" customFormat="false" ht="27" hidden="false" customHeight="true" outlineLevel="0" collapsed="false">
      <c r="A6603" s="3" t="str">
        <f aca="false">HYPERLINK("#'Главная'!A123","Список моделей")</f>
        <v>Список моделей</v>
      </c>
      <c r="B6603" s="1"/>
      <c r="C6603" s="3" t="str">
        <f aca="false">HYPERLINK("#'Данные моделей'!A6604","Характеристики")</f>
        <v>Характеристики</v>
      </c>
      <c r="D6603" s="1"/>
      <c r="E6603" s="1"/>
      <c r="F6603" s="3" t="str">
        <f aca="false">HYPERLINK("#'Данные моделей'!A6629","Рабочие точки")</f>
        <v>Рабочие точки</v>
      </c>
      <c r="G6603" s="1"/>
      <c r="H6603" s="3" t="str">
        <f aca="false">HYPERLINK("#'Данные моделей'!A6641","Карты")</f>
        <v>Карты</v>
      </c>
      <c r="I6603" s="1"/>
    </row>
    <row r="6604" customFormat="false" ht="31" hidden="false" customHeight="true" outlineLevel="0" collapsed="false">
      <c r="A6604" s="10" t="s">
        <v>9</v>
      </c>
      <c r="B6604" s="10" t="s">
        <v>9</v>
      </c>
      <c r="C6604" s="10" t="s">
        <v>9</v>
      </c>
      <c r="D6604" s="10" t="s">
        <v>9</v>
      </c>
      <c r="E6604" s="10" t="s">
        <v>9</v>
      </c>
      <c r="F6604" s="10" t="s">
        <v>9</v>
      </c>
      <c r="G6604" s="10" t="s">
        <v>9</v>
      </c>
      <c r="H6604" s="10" t="s">
        <v>9</v>
      </c>
      <c r="I6604" s="1"/>
    </row>
    <row r="6605" customFormat="false" ht="28" hidden="false" customHeight="true" outlineLevel="0" collapsed="false">
      <c r="A6605" s="11" t="s">
        <v>207</v>
      </c>
      <c r="B6605" s="11" t="s">
        <v>207</v>
      </c>
      <c r="C6605" s="11" t="s">
        <v>207</v>
      </c>
      <c r="D6605" s="11" t="s">
        <v>207</v>
      </c>
      <c r="E6605" s="11" t="s">
        <v>1912</v>
      </c>
      <c r="F6605" s="11" t="s">
        <v>1912</v>
      </c>
      <c r="G6605" s="11" t="s">
        <v>1912</v>
      </c>
      <c r="H6605" s="11"/>
      <c r="I6605" s="11"/>
    </row>
    <row r="6606" customFormat="false" ht="28" hidden="false" customHeight="true" outlineLevel="0" collapsed="false">
      <c r="A6606" s="11" t="s">
        <v>8</v>
      </c>
      <c r="B6606" s="11" t="s">
        <v>8</v>
      </c>
      <c r="C6606" s="11" t="s">
        <v>8</v>
      </c>
      <c r="D6606" s="11" t="s">
        <v>8</v>
      </c>
      <c r="E6606" s="11" t="s">
        <v>105</v>
      </c>
      <c r="F6606" s="11" t="s">
        <v>105</v>
      </c>
      <c r="G6606" s="11" t="s">
        <v>105</v>
      </c>
      <c r="H6606" s="11"/>
      <c r="I6606" s="11"/>
    </row>
    <row r="6607" customFormat="false" ht="28" hidden="false" customHeight="true" outlineLevel="0" collapsed="false">
      <c r="A6607" s="11" t="s">
        <v>209</v>
      </c>
      <c r="B6607" s="11" t="s">
        <v>209</v>
      </c>
      <c r="C6607" s="11" t="s">
        <v>209</v>
      </c>
      <c r="D6607" s="11" t="s">
        <v>209</v>
      </c>
      <c r="E6607" s="11" t="s">
        <v>1931</v>
      </c>
      <c r="F6607" s="11" t="s">
        <v>1931</v>
      </c>
      <c r="G6607" s="11" t="s">
        <v>1931</v>
      </c>
      <c r="H6607" s="11"/>
      <c r="I6607" s="11"/>
    </row>
    <row r="6608" customFormat="false" ht="28" hidden="false" customHeight="true" outlineLevel="0" collapsed="false">
      <c r="A6608" s="11" t="s">
        <v>211</v>
      </c>
      <c r="B6608" s="11" t="s">
        <v>211</v>
      </c>
      <c r="C6608" s="11" t="s">
        <v>211</v>
      </c>
      <c r="D6608" s="11" t="s">
        <v>211</v>
      </c>
      <c r="E6608" s="11" t="n">
        <v>190</v>
      </c>
      <c r="F6608" s="11" t="n">
        <v>190</v>
      </c>
      <c r="G6608" s="11" t="n">
        <v>190</v>
      </c>
      <c r="H6608" s="11"/>
      <c r="I6608" s="11"/>
    </row>
    <row r="6609" customFormat="false" ht="28" hidden="false" customHeight="true" outlineLevel="0" collapsed="false">
      <c r="A6609" s="11" t="s">
        <v>8</v>
      </c>
      <c r="B6609" s="11" t="s">
        <v>8</v>
      </c>
      <c r="C6609" s="11" t="s">
        <v>8</v>
      </c>
      <c r="D6609" s="11" t="s">
        <v>8</v>
      </c>
      <c r="E6609" s="11" t="s">
        <v>105</v>
      </c>
      <c r="F6609" s="11" t="s">
        <v>105</v>
      </c>
      <c r="G6609" s="11" t="s">
        <v>105</v>
      </c>
      <c r="H6609" s="11"/>
      <c r="I6609" s="11"/>
    </row>
    <row r="6610" customFormat="false" ht="28" hidden="false" customHeight="true" outlineLevel="0" collapsed="false">
      <c r="A6610" s="11" t="s">
        <v>213</v>
      </c>
      <c r="B6610" s="11" t="s">
        <v>213</v>
      </c>
      <c r="C6610" s="11" t="s">
        <v>213</v>
      </c>
      <c r="D6610" s="11" t="s">
        <v>213</v>
      </c>
      <c r="E6610" s="11" t="n">
        <v>25</v>
      </c>
      <c r="F6610" s="11" t="n">
        <v>25</v>
      </c>
      <c r="G6610" s="11" t="n">
        <v>25</v>
      </c>
      <c r="H6610" s="11"/>
      <c r="I6610" s="11"/>
    </row>
    <row r="6611" customFormat="false" ht="28" hidden="false" customHeight="true" outlineLevel="0" collapsed="false">
      <c r="A6611" s="11" t="s">
        <v>214</v>
      </c>
      <c r="B6611" s="11" t="s">
        <v>214</v>
      </c>
      <c r="C6611" s="11" t="s">
        <v>214</v>
      </c>
      <c r="D6611" s="11" t="s">
        <v>214</v>
      </c>
      <c r="E6611" s="11" t="s">
        <v>604</v>
      </c>
      <c r="F6611" s="11" t="s">
        <v>604</v>
      </c>
      <c r="G6611" s="11" t="s">
        <v>604</v>
      </c>
      <c r="H6611" s="11"/>
      <c r="I6611" s="11"/>
    </row>
    <row r="6612" customFormat="false" ht="28" hidden="false" customHeight="true" outlineLevel="0" collapsed="false">
      <c r="A6612" s="11" t="s">
        <v>216</v>
      </c>
      <c r="B6612" s="11" t="s">
        <v>216</v>
      </c>
      <c r="C6612" s="11" t="s">
        <v>216</v>
      </c>
      <c r="D6612" s="11" t="s">
        <v>216</v>
      </c>
      <c r="E6612" s="11" t="n">
        <v>21.5</v>
      </c>
      <c r="F6612" s="11" t="n">
        <v>21.5</v>
      </c>
      <c r="G6612" s="11" t="n">
        <v>21.5</v>
      </c>
      <c r="H6612" s="11"/>
      <c r="I6612" s="11"/>
    </row>
    <row r="6613" customFormat="false" ht="28" hidden="false" customHeight="true" outlineLevel="0" collapsed="false">
      <c r="A6613" s="11" t="s">
        <v>217</v>
      </c>
      <c r="B6613" s="11" t="s">
        <v>217</v>
      </c>
      <c r="C6613" s="11" t="s">
        <v>217</v>
      </c>
      <c r="D6613" s="11" t="s">
        <v>217</v>
      </c>
      <c r="E6613" s="11" t="s">
        <v>1620</v>
      </c>
      <c r="F6613" s="11" t="s">
        <v>1620</v>
      </c>
      <c r="G6613" s="11" t="s">
        <v>1620</v>
      </c>
      <c r="H6613" s="11"/>
      <c r="I6613" s="11"/>
    </row>
    <row r="6614" customFormat="false" ht="28" hidden="false" customHeight="true" outlineLevel="0" collapsed="false">
      <c r="A6614" s="11" t="s">
        <v>219</v>
      </c>
      <c r="B6614" s="11" t="s">
        <v>219</v>
      </c>
      <c r="C6614" s="11" t="s">
        <v>219</v>
      </c>
      <c r="D6614" s="11" t="s">
        <v>219</v>
      </c>
      <c r="E6614" s="11" t="s">
        <v>1691</v>
      </c>
      <c r="F6614" s="11" t="s">
        <v>1691</v>
      </c>
      <c r="G6614" s="11" t="s">
        <v>1691</v>
      </c>
      <c r="H6614" s="11"/>
      <c r="I6614" s="11"/>
    </row>
    <row r="6615" customFormat="false" ht="28" hidden="false" customHeight="true" outlineLevel="0" collapsed="false">
      <c r="A6615" s="11" t="s">
        <v>1530</v>
      </c>
      <c r="B6615" s="11" t="s">
        <v>1530</v>
      </c>
      <c r="C6615" s="11" t="s">
        <v>1530</v>
      </c>
      <c r="D6615" s="11" t="s">
        <v>1530</v>
      </c>
      <c r="E6615" s="11" t="n">
        <v>65</v>
      </c>
      <c r="F6615" s="11" t="n">
        <v>65</v>
      </c>
      <c r="G6615" s="11" t="n">
        <v>65</v>
      </c>
      <c r="H6615" s="11"/>
      <c r="I6615" s="11"/>
    </row>
    <row r="6616" customFormat="false" ht="28" hidden="false" customHeight="true" outlineLevel="0" collapsed="false">
      <c r="A6616" s="11" t="s">
        <v>221</v>
      </c>
      <c r="B6616" s="11" t="s">
        <v>221</v>
      </c>
      <c r="C6616" s="11" t="s">
        <v>221</v>
      </c>
      <c r="D6616" s="11" t="s">
        <v>221</v>
      </c>
      <c r="E6616" s="11" t="s">
        <v>1931</v>
      </c>
      <c r="F6616" s="11" t="s">
        <v>1931</v>
      </c>
      <c r="G6616" s="11" t="s">
        <v>1931</v>
      </c>
      <c r="H6616" s="11"/>
      <c r="I6616" s="11"/>
    </row>
    <row r="6617" customFormat="false" ht="28" hidden="false" customHeight="true" outlineLevel="0" collapsed="false">
      <c r="A6617" s="11" t="s">
        <v>222</v>
      </c>
      <c r="B6617" s="11" t="s">
        <v>222</v>
      </c>
      <c r="C6617" s="11" t="s">
        <v>222</v>
      </c>
      <c r="D6617" s="11" t="s">
        <v>222</v>
      </c>
      <c r="E6617" s="11" t="n">
        <v>190</v>
      </c>
      <c r="F6617" s="11" t="n">
        <v>190</v>
      </c>
      <c r="G6617" s="11" t="n">
        <v>190</v>
      </c>
      <c r="H6617" s="11"/>
      <c r="I6617" s="11"/>
    </row>
    <row r="6618" customFormat="false" ht="28" hidden="false" customHeight="true" outlineLevel="0" collapsed="false">
      <c r="A6618" s="11" t="s">
        <v>1532</v>
      </c>
      <c r="B6618" s="11" t="s">
        <v>1532</v>
      </c>
      <c r="C6618" s="11" t="s">
        <v>1532</v>
      </c>
      <c r="D6618" s="11" t="s">
        <v>1532</v>
      </c>
      <c r="E6618" s="11" t="s">
        <v>1533</v>
      </c>
      <c r="F6618" s="11" t="s">
        <v>1533</v>
      </c>
      <c r="G6618" s="11" t="s">
        <v>1533</v>
      </c>
      <c r="H6618" s="11"/>
      <c r="I6618" s="11"/>
    </row>
    <row r="6619" customFormat="false" ht="28" hidden="false" customHeight="true" outlineLevel="0" collapsed="false">
      <c r="A6619" s="11" t="s">
        <v>1597</v>
      </c>
      <c r="B6619" s="11" t="s">
        <v>1597</v>
      </c>
      <c r="C6619" s="11" t="s">
        <v>1597</v>
      </c>
      <c r="D6619" s="11" t="s">
        <v>1597</v>
      </c>
      <c r="E6619" s="11" t="s">
        <v>1598</v>
      </c>
      <c r="F6619" s="11" t="s">
        <v>1598</v>
      </c>
      <c r="G6619" s="11" t="s">
        <v>1598</v>
      </c>
      <c r="H6619" s="11"/>
      <c r="I6619" s="11"/>
    </row>
    <row r="6620" customFormat="false" ht="28" hidden="false" customHeight="true" outlineLevel="0" collapsed="false">
      <c r="A6620" s="11" t="s">
        <v>1692</v>
      </c>
      <c r="B6620" s="11" t="s">
        <v>1692</v>
      </c>
      <c r="C6620" s="11" t="s">
        <v>1692</v>
      </c>
      <c r="D6620" s="11" t="s">
        <v>1692</v>
      </c>
      <c r="E6620" s="11" t="s">
        <v>1693</v>
      </c>
      <c r="F6620" s="11" t="s">
        <v>1693</v>
      </c>
      <c r="G6620" s="11" t="s">
        <v>1693</v>
      </c>
      <c r="H6620" s="11"/>
      <c r="I6620" s="11"/>
    </row>
    <row r="6621" customFormat="false" ht="28" hidden="false" customHeight="true" outlineLevel="0" collapsed="false">
      <c r="A6621" s="11" t="s">
        <v>1599</v>
      </c>
      <c r="B6621" s="11" t="s">
        <v>1599</v>
      </c>
      <c r="C6621" s="11" t="s">
        <v>1599</v>
      </c>
      <c r="D6621" s="11" t="s">
        <v>1599</v>
      </c>
      <c r="E6621" s="11" t="s">
        <v>1600</v>
      </c>
      <c r="F6621" s="11" t="s">
        <v>1600</v>
      </c>
      <c r="G6621" s="11" t="s">
        <v>1600</v>
      </c>
      <c r="H6621" s="11"/>
      <c r="I6621" s="11"/>
    </row>
    <row r="6622" customFormat="false" ht="28" hidden="false" customHeight="true" outlineLevel="0" collapsed="false">
      <c r="A6622" s="11" t="s">
        <v>245</v>
      </c>
      <c r="B6622" s="11" t="s">
        <v>245</v>
      </c>
      <c r="C6622" s="11" t="s">
        <v>245</v>
      </c>
      <c r="D6622" s="11" t="s">
        <v>245</v>
      </c>
      <c r="E6622" s="11" t="s">
        <v>1583</v>
      </c>
      <c r="F6622" s="11" t="s">
        <v>1583</v>
      </c>
      <c r="G6622" s="11" t="s">
        <v>1583</v>
      </c>
      <c r="H6622" s="11"/>
      <c r="I6622" s="11"/>
    </row>
    <row r="6623" customFormat="false" ht="28" hidden="false" customHeight="true" outlineLevel="0" collapsed="false">
      <c r="A6623" s="11" t="s">
        <v>1694</v>
      </c>
      <c r="B6623" s="11" t="s">
        <v>1694</v>
      </c>
      <c r="C6623" s="11" t="s">
        <v>1694</v>
      </c>
      <c r="D6623" s="11" t="s">
        <v>1694</v>
      </c>
      <c r="E6623" s="11" t="n">
        <v>1</v>
      </c>
      <c r="F6623" s="11" t="n">
        <v>1</v>
      </c>
      <c r="G6623" s="11" t="n">
        <v>1</v>
      </c>
      <c r="H6623" s="11"/>
      <c r="I6623" s="11"/>
    </row>
    <row r="6624" customFormat="false" ht="28" hidden="false" customHeight="true" outlineLevel="0" collapsed="false">
      <c r="A6624" s="11" t="s">
        <v>1603</v>
      </c>
      <c r="B6624" s="11" t="s">
        <v>1603</v>
      </c>
      <c r="C6624" s="11" t="s">
        <v>1603</v>
      </c>
      <c r="D6624" s="11" t="s">
        <v>1603</v>
      </c>
      <c r="E6624" s="11" t="n">
        <v>2</v>
      </c>
      <c r="F6624" s="11" t="n">
        <v>2</v>
      </c>
      <c r="G6624" s="11" t="n">
        <v>2</v>
      </c>
      <c r="H6624" s="11"/>
      <c r="I6624" s="11"/>
    </row>
    <row r="6625" customFormat="false" ht="28" hidden="false" customHeight="true" outlineLevel="0" collapsed="false">
      <c r="A6625" s="11" t="s">
        <v>1601</v>
      </c>
      <c r="B6625" s="11" t="s">
        <v>1601</v>
      </c>
      <c r="C6625" s="11" t="s">
        <v>1601</v>
      </c>
      <c r="D6625" s="11" t="s">
        <v>1601</v>
      </c>
      <c r="E6625" s="11" t="s">
        <v>1914</v>
      </c>
      <c r="F6625" s="11" t="s">
        <v>1914</v>
      </c>
      <c r="G6625" s="11" t="s">
        <v>1914</v>
      </c>
      <c r="H6625" s="11"/>
      <c r="I6625" s="11"/>
    </row>
    <row r="6626" customFormat="false" ht="28" hidden="false" customHeight="true" outlineLevel="0" collapsed="false">
      <c r="A6626" s="11" t="s">
        <v>1152</v>
      </c>
      <c r="B6626" s="11" t="s">
        <v>1152</v>
      </c>
      <c r="C6626" s="11" t="s">
        <v>1152</v>
      </c>
      <c r="D6626" s="11" t="s">
        <v>1152</v>
      </c>
      <c r="E6626" s="11" t="s">
        <v>1932</v>
      </c>
      <c r="F6626" s="11" t="s">
        <v>1932</v>
      </c>
      <c r="G6626" s="11" t="s">
        <v>1932</v>
      </c>
      <c r="H6626" s="11"/>
      <c r="I6626" s="11"/>
    </row>
    <row r="6627" customFormat="false" ht="28" hidden="false" customHeight="true" outlineLevel="0" collapsed="false">
      <c r="A6627" s="11" t="s">
        <v>249</v>
      </c>
      <c r="B6627" s="11" t="s">
        <v>249</v>
      </c>
      <c r="C6627" s="11" t="s">
        <v>249</v>
      </c>
      <c r="D6627" s="11" t="s">
        <v>249</v>
      </c>
      <c r="E6627" s="11" t="n">
        <v>220</v>
      </c>
      <c r="F6627" s="11" t="n">
        <v>220</v>
      </c>
      <c r="G6627" s="11" t="n">
        <v>220</v>
      </c>
      <c r="H6627" s="11"/>
      <c r="I6627" s="11"/>
    </row>
    <row r="6628" customFormat="false" ht="27" hidden="false" customHeight="true" outlineLevel="0" collapsed="false">
      <c r="A6628" s="1"/>
      <c r="B6628" s="1"/>
      <c r="C6628" s="1"/>
      <c r="D6628" s="1"/>
      <c r="E6628" s="1"/>
      <c r="F6628" s="1"/>
      <c r="G6628" s="1"/>
      <c r="H6628" s="1"/>
      <c r="I6628" s="1"/>
    </row>
    <row r="6629" customFormat="false" ht="31" hidden="false" customHeight="true" outlineLevel="0" collapsed="false">
      <c r="A6629" s="10" t="s">
        <v>250</v>
      </c>
      <c r="B6629" s="10" t="s">
        <v>250</v>
      </c>
      <c r="C6629" s="10" t="s">
        <v>250</v>
      </c>
      <c r="D6629" s="10" t="s">
        <v>250</v>
      </c>
      <c r="E6629" s="10" t="s">
        <v>250</v>
      </c>
      <c r="F6629" s="10" t="s">
        <v>250</v>
      </c>
      <c r="G6629" s="10" t="s">
        <v>250</v>
      </c>
      <c r="H6629" s="10" t="s">
        <v>250</v>
      </c>
      <c r="I6629" s="3" t="str">
        <f aca="false">HYPERLINK("#'Главная'!A123","На главную")</f>
        <v>На главную</v>
      </c>
    </row>
    <row r="6630" customFormat="false" ht="34" hidden="false" customHeight="true" outlineLevel="0" collapsed="false">
      <c r="A6630" s="12" t="s">
        <v>251</v>
      </c>
      <c r="B6630" s="12" t="s">
        <v>251</v>
      </c>
      <c r="C6630" s="12" t="s">
        <v>251</v>
      </c>
      <c r="D6630" s="12" t="s">
        <v>252</v>
      </c>
      <c r="E6630" s="12" t="s">
        <v>252</v>
      </c>
      <c r="F6630" s="12" t="s">
        <v>252</v>
      </c>
      <c r="G6630" s="12" t="s">
        <v>253</v>
      </c>
      <c r="H6630" s="12" t="s">
        <v>254</v>
      </c>
      <c r="I6630" s="12" t="s">
        <v>254</v>
      </c>
    </row>
    <row r="6631" customFormat="false" ht="53" hidden="false" customHeight="true" outlineLevel="0" collapsed="false">
      <c r="A6631" s="1" t="s">
        <v>1698</v>
      </c>
      <c r="B6631" s="1" t="s">
        <v>1698</v>
      </c>
      <c r="C6631" s="1" t="s">
        <v>1698</v>
      </c>
      <c r="D6631" s="1" t="s">
        <v>258</v>
      </c>
      <c r="E6631" s="1" t="s">
        <v>258</v>
      </c>
      <c r="F6631" s="1" t="s">
        <v>258</v>
      </c>
      <c r="G6631" s="1" t="s">
        <v>1933</v>
      </c>
      <c r="H6631" s="1" t="s">
        <v>1689</v>
      </c>
      <c r="I6631" s="1" t="s">
        <v>1689</v>
      </c>
    </row>
    <row r="6632" customFormat="false" ht="53" hidden="false" customHeight="true" outlineLevel="0" collapsed="false">
      <c r="A6632" s="1" t="s">
        <v>1698</v>
      </c>
      <c r="B6632" s="1" t="s">
        <v>1698</v>
      </c>
      <c r="C6632" s="1" t="s">
        <v>1698</v>
      </c>
      <c r="D6632" s="1" t="s">
        <v>256</v>
      </c>
      <c r="E6632" s="1" t="s">
        <v>256</v>
      </c>
      <c r="F6632" s="1" t="s">
        <v>256</v>
      </c>
      <c r="G6632" s="1" t="s">
        <v>1934</v>
      </c>
      <c r="H6632" s="1" t="s">
        <v>1689</v>
      </c>
      <c r="I6632" s="1" t="s">
        <v>1689</v>
      </c>
    </row>
    <row r="6633" customFormat="false" ht="53" hidden="false" customHeight="true" outlineLevel="0" collapsed="false">
      <c r="A6633" s="1" t="s">
        <v>1698</v>
      </c>
      <c r="B6633" s="1" t="s">
        <v>1698</v>
      </c>
      <c r="C6633" s="1" t="s">
        <v>1698</v>
      </c>
      <c r="D6633" s="1" t="s">
        <v>260</v>
      </c>
      <c r="E6633" s="1" t="s">
        <v>260</v>
      </c>
      <c r="F6633" s="1" t="s">
        <v>260</v>
      </c>
      <c r="G6633" s="1" t="s">
        <v>1935</v>
      </c>
      <c r="H6633" s="1" t="s">
        <v>1689</v>
      </c>
      <c r="I6633" s="1" t="s">
        <v>1689</v>
      </c>
    </row>
    <row r="6634" customFormat="false" ht="53" hidden="false" customHeight="true" outlineLevel="0" collapsed="false">
      <c r="A6634" s="1" t="s">
        <v>1702</v>
      </c>
      <c r="B6634" s="1" t="s">
        <v>1702</v>
      </c>
      <c r="C6634" s="1" t="s">
        <v>1702</v>
      </c>
      <c r="D6634" s="1" t="s">
        <v>258</v>
      </c>
      <c r="E6634" s="1" t="s">
        <v>258</v>
      </c>
      <c r="F6634" s="1" t="s">
        <v>258</v>
      </c>
      <c r="G6634" s="1" t="s">
        <v>1936</v>
      </c>
      <c r="H6634" s="1" t="s">
        <v>1689</v>
      </c>
      <c r="I6634" s="1" t="s">
        <v>1689</v>
      </c>
    </row>
    <row r="6635" customFormat="false" ht="53" hidden="false" customHeight="true" outlineLevel="0" collapsed="false">
      <c r="A6635" s="1" t="s">
        <v>1702</v>
      </c>
      <c r="B6635" s="1" t="s">
        <v>1702</v>
      </c>
      <c r="C6635" s="1" t="s">
        <v>1702</v>
      </c>
      <c r="D6635" s="1" t="s">
        <v>256</v>
      </c>
      <c r="E6635" s="1" t="s">
        <v>256</v>
      </c>
      <c r="F6635" s="1" t="s">
        <v>256</v>
      </c>
      <c r="G6635" s="1" t="s">
        <v>1937</v>
      </c>
      <c r="H6635" s="1" t="s">
        <v>1689</v>
      </c>
      <c r="I6635" s="1" t="s">
        <v>1689</v>
      </c>
    </row>
    <row r="6636" customFormat="false" ht="53" hidden="false" customHeight="true" outlineLevel="0" collapsed="false">
      <c r="A6636" s="1" t="s">
        <v>1702</v>
      </c>
      <c r="B6636" s="1" t="s">
        <v>1702</v>
      </c>
      <c r="C6636" s="1" t="s">
        <v>1702</v>
      </c>
      <c r="D6636" s="1" t="s">
        <v>260</v>
      </c>
      <c r="E6636" s="1" t="s">
        <v>260</v>
      </c>
      <c r="F6636" s="1" t="s">
        <v>260</v>
      </c>
      <c r="G6636" s="1" t="s">
        <v>1705</v>
      </c>
      <c r="H6636" s="1" t="s">
        <v>1689</v>
      </c>
      <c r="I6636" s="1" t="s">
        <v>1689</v>
      </c>
    </row>
    <row r="6637" customFormat="false" ht="53" hidden="false" customHeight="true" outlineLevel="0" collapsed="false">
      <c r="A6637" s="1" t="s">
        <v>1706</v>
      </c>
      <c r="B6637" s="1" t="s">
        <v>1706</v>
      </c>
      <c r="C6637" s="1" t="s">
        <v>1706</v>
      </c>
      <c r="D6637" s="1" t="s">
        <v>292</v>
      </c>
      <c r="E6637" s="1" t="s">
        <v>292</v>
      </c>
      <c r="F6637" s="1" t="s">
        <v>292</v>
      </c>
      <c r="G6637" s="1" t="s">
        <v>1938</v>
      </c>
      <c r="H6637" s="1" t="s">
        <v>1689</v>
      </c>
      <c r="I6637" s="1" t="s">
        <v>1689</v>
      </c>
    </row>
    <row r="6638" customFormat="false" ht="53" hidden="false" customHeight="true" outlineLevel="0" collapsed="false">
      <c r="A6638" s="1" t="s">
        <v>1706</v>
      </c>
      <c r="B6638" s="1" t="s">
        <v>1706</v>
      </c>
      <c r="C6638" s="1" t="s">
        <v>1706</v>
      </c>
      <c r="D6638" s="1" t="s">
        <v>256</v>
      </c>
      <c r="E6638" s="1" t="s">
        <v>256</v>
      </c>
      <c r="F6638" s="1" t="s">
        <v>256</v>
      </c>
      <c r="G6638" s="1" t="s">
        <v>1939</v>
      </c>
      <c r="H6638" s="1" t="s">
        <v>1689</v>
      </c>
      <c r="I6638" s="1" t="s">
        <v>1689</v>
      </c>
    </row>
    <row r="6639" customFormat="false" ht="53" hidden="false" customHeight="true" outlineLevel="0" collapsed="false">
      <c r="A6639" s="1" t="s">
        <v>1706</v>
      </c>
      <c r="B6639" s="1" t="s">
        <v>1706</v>
      </c>
      <c r="C6639" s="1" t="s">
        <v>1706</v>
      </c>
      <c r="D6639" s="1" t="s">
        <v>294</v>
      </c>
      <c r="E6639" s="1" t="s">
        <v>294</v>
      </c>
      <c r="F6639" s="1" t="s">
        <v>294</v>
      </c>
      <c r="G6639" s="1" t="s">
        <v>1940</v>
      </c>
      <c r="H6639" s="1" t="s">
        <v>1689</v>
      </c>
      <c r="I6639" s="1" t="s">
        <v>1689</v>
      </c>
    </row>
    <row r="6640" customFormat="false" ht="27" hidden="false" customHeight="true" outlineLevel="0" collapsed="false">
      <c r="A6640" s="1"/>
      <c r="B6640" s="1"/>
      <c r="C6640" s="1"/>
      <c r="D6640" s="1"/>
      <c r="E6640" s="1"/>
      <c r="F6640" s="1"/>
      <c r="G6640" s="1"/>
      <c r="H6640" s="1"/>
      <c r="I6640" s="1"/>
    </row>
    <row r="6641" customFormat="false" ht="31" hidden="false" customHeight="true" outlineLevel="0" collapsed="false">
      <c r="A6641" s="10" t="s">
        <v>304</v>
      </c>
      <c r="B6641" s="10" t="s">
        <v>304</v>
      </c>
      <c r="C6641" s="10" t="s">
        <v>304</v>
      </c>
      <c r="D6641" s="10" t="s">
        <v>304</v>
      </c>
      <c r="E6641" s="10" t="s">
        <v>304</v>
      </c>
      <c r="F6641" s="10" t="s">
        <v>304</v>
      </c>
      <c r="G6641" s="10" t="s">
        <v>304</v>
      </c>
      <c r="H6641" s="10" t="s">
        <v>304</v>
      </c>
      <c r="I6641" s="1"/>
    </row>
    <row r="6642" customFormat="false" ht="28" hidden="false" customHeight="true" outlineLevel="0" collapsed="false">
      <c r="A6642" s="4" t="s">
        <v>305</v>
      </c>
      <c r="B6642" s="4" t="s">
        <v>305</v>
      </c>
      <c r="C6642" s="4" t="s">
        <v>305</v>
      </c>
      <c r="D6642" s="4" t="s">
        <v>305</v>
      </c>
      <c r="E6642" s="4" t="s">
        <v>305</v>
      </c>
      <c r="F6642" s="4" t="s">
        <v>305</v>
      </c>
      <c r="G6642" s="4" t="s">
        <v>305</v>
      </c>
      <c r="H6642" s="4" t="s">
        <v>305</v>
      </c>
      <c r="I6642" s="4" t="s">
        <v>305</v>
      </c>
    </row>
    <row r="6643" customFormat="false" ht="27" hidden="false" customHeight="true" outlineLevel="0" collapsed="false">
      <c r="A6643" s="1"/>
      <c r="B6643" s="1"/>
      <c r="C6643" s="1"/>
      <c r="D6643" s="1"/>
      <c r="E6643" s="1"/>
      <c r="F6643" s="1"/>
      <c r="G6643" s="1"/>
      <c r="H6643" s="1"/>
      <c r="I6643" s="1"/>
    </row>
    <row r="6644" customFormat="false" ht="27" hidden="false" customHeight="true" outlineLevel="0" collapsed="false">
      <c r="A6644" s="1"/>
      <c r="B6644" s="1"/>
      <c r="C6644" s="1"/>
      <c r="D6644" s="1"/>
      <c r="E6644" s="1"/>
      <c r="F6644" s="1"/>
      <c r="G6644" s="1"/>
      <c r="H6644" s="1"/>
      <c r="I6644" s="1"/>
    </row>
    <row r="6645" customFormat="false" ht="27" hidden="false" customHeight="true" outlineLevel="0" collapsed="false">
      <c r="A6645" s="1"/>
      <c r="B6645" s="1"/>
      <c r="C6645" s="1"/>
      <c r="D6645" s="1"/>
      <c r="E6645" s="1"/>
      <c r="F6645" s="1"/>
      <c r="G6645" s="1"/>
      <c r="H6645" s="1"/>
      <c r="I6645" s="1"/>
    </row>
    <row r="6646" customFormat="false" ht="35" hidden="false" customHeight="true" outlineLevel="0" collapsed="false">
      <c r="A6646" s="2" t="s">
        <v>1941</v>
      </c>
      <c r="B6646" s="2" t="s">
        <v>1941</v>
      </c>
      <c r="C6646" s="2" t="s">
        <v>1941</v>
      </c>
      <c r="D6646" s="2" t="s">
        <v>1941</v>
      </c>
      <c r="E6646" s="2" t="s">
        <v>1941</v>
      </c>
      <c r="F6646" s="2" t="s">
        <v>1941</v>
      </c>
      <c r="G6646" s="2" t="s">
        <v>1941</v>
      </c>
      <c r="H6646" s="2" t="s">
        <v>1941</v>
      </c>
      <c r="I6646" s="3" t="str">
        <f aca="false">HYPERLINK("#'Главная'!A124","На главную")</f>
        <v>На главную</v>
      </c>
    </row>
    <row r="6647" customFormat="false" ht="42" hidden="false" customHeight="true" outlineLevel="0" collapsed="false">
      <c r="A6647" s="4" t="s">
        <v>1689</v>
      </c>
      <c r="B6647" s="4" t="s">
        <v>1689</v>
      </c>
      <c r="C6647" s="4" t="s">
        <v>1689</v>
      </c>
      <c r="D6647" s="4" t="s">
        <v>1689</v>
      </c>
      <c r="E6647" s="4" t="s">
        <v>1689</v>
      </c>
      <c r="F6647" s="4" t="s">
        <v>1689</v>
      </c>
      <c r="G6647" s="4" t="s">
        <v>1689</v>
      </c>
      <c r="H6647" s="4" t="s">
        <v>1689</v>
      </c>
      <c r="I6647" s="4" t="s">
        <v>1689</v>
      </c>
    </row>
    <row r="6648" customFormat="false" ht="27" hidden="false" customHeight="true" outlineLevel="0" collapsed="false">
      <c r="A6648" s="3" t="str">
        <f aca="false">HYPERLINK("#'Главная'!A124","Список моделей")</f>
        <v>Список моделей</v>
      </c>
      <c r="B6648" s="1"/>
      <c r="C6648" s="3" t="str">
        <f aca="false">HYPERLINK("#'Данные моделей'!A6649","Характеристики")</f>
        <v>Характеристики</v>
      </c>
      <c r="D6648" s="1"/>
      <c r="E6648" s="1"/>
      <c r="F6648" s="3" t="str">
        <f aca="false">HYPERLINK("#'Данные моделей'!A6674","Рабочие точки")</f>
        <v>Рабочие точки</v>
      </c>
      <c r="G6648" s="1"/>
      <c r="H6648" s="3" t="str">
        <f aca="false">HYPERLINK("#'Данные моделей'!A6686","Карты")</f>
        <v>Карты</v>
      </c>
      <c r="I6648" s="1"/>
    </row>
    <row r="6649" customFormat="false" ht="31" hidden="false" customHeight="true" outlineLevel="0" collapsed="false">
      <c r="A6649" s="10" t="s">
        <v>9</v>
      </c>
      <c r="B6649" s="10" t="s">
        <v>9</v>
      </c>
      <c r="C6649" s="10" t="s">
        <v>9</v>
      </c>
      <c r="D6649" s="10" t="s">
        <v>9</v>
      </c>
      <c r="E6649" s="10" t="s">
        <v>9</v>
      </c>
      <c r="F6649" s="10" t="s">
        <v>9</v>
      </c>
      <c r="G6649" s="10" t="s">
        <v>9</v>
      </c>
      <c r="H6649" s="10" t="s">
        <v>9</v>
      </c>
      <c r="I6649" s="1"/>
    </row>
    <row r="6650" customFormat="false" ht="28" hidden="false" customHeight="true" outlineLevel="0" collapsed="false">
      <c r="A6650" s="11" t="s">
        <v>207</v>
      </c>
      <c r="B6650" s="11" t="s">
        <v>207</v>
      </c>
      <c r="C6650" s="11" t="s">
        <v>207</v>
      </c>
      <c r="D6650" s="11" t="s">
        <v>207</v>
      </c>
      <c r="E6650" s="11" t="s">
        <v>1912</v>
      </c>
      <c r="F6650" s="11" t="s">
        <v>1912</v>
      </c>
      <c r="G6650" s="11" t="s">
        <v>1912</v>
      </c>
      <c r="H6650" s="11"/>
      <c r="I6650" s="11"/>
    </row>
    <row r="6651" customFormat="false" ht="28" hidden="false" customHeight="true" outlineLevel="0" collapsed="false">
      <c r="A6651" s="11" t="s">
        <v>8</v>
      </c>
      <c r="B6651" s="11" t="s">
        <v>8</v>
      </c>
      <c r="C6651" s="11" t="s">
        <v>8</v>
      </c>
      <c r="D6651" s="11" t="s">
        <v>8</v>
      </c>
      <c r="E6651" s="11" t="s">
        <v>105</v>
      </c>
      <c r="F6651" s="11" t="s">
        <v>105</v>
      </c>
      <c r="G6651" s="11" t="s">
        <v>105</v>
      </c>
      <c r="H6651" s="11"/>
      <c r="I6651" s="11"/>
    </row>
    <row r="6652" customFormat="false" ht="28" hidden="false" customHeight="true" outlineLevel="0" collapsed="false">
      <c r="A6652" s="11" t="s">
        <v>209</v>
      </c>
      <c r="B6652" s="11" t="s">
        <v>209</v>
      </c>
      <c r="C6652" s="11" t="s">
        <v>209</v>
      </c>
      <c r="D6652" s="11" t="s">
        <v>209</v>
      </c>
      <c r="E6652" s="11" t="s">
        <v>1942</v>
      </c>
      <c r="F6652" s="11" t="s">
        <v>1942</v>
      </c>
      <c r="G6652" s="11" t="s">
        <v>1942</v>
      </c>
      <c r="H6652" s="11"/>
      <c r="I6652" s="11"/>
    </row>
    <row r="6653" customFormat="false" ht="28" hidden="false" customHeight="true" outlineLevel="0" collapsed="false">
      <c r="A6653" s="11" t="s">
        <v>211</v>
      </c>
      <c r="B6653" s="11" t="s">
        <v>211</v>
      </c>
      <c r="C6653" s="11" t="s">
        <v>211</v>
      </c>
      <c r="D6653" s="11" t="s">
        <v>211</v>
      </c>
      <c r="E6653" s="11" t="n">
        <v>210</v>
      </c>
      <c r="F6653" s="11" t="n">
        <v>210</v>
      </c>
      <c r="G6653" s="11" t="n">
        <v>210</v>
      </c>
      <c r="H6653" s="11"/>
      <c r="I6653" s="11"/>
    </row>
    <row r="6654" customFormat="false" ht="28" hidden="false" customHeight="true" outlineLevel="0" collapsed="false">
      <c r="A6654" s="11" t="s">
        <v>8</v>
      </c>
      <c r="B6654" s="11" t="s">
        <v>8</v>
      </c>
      <c r="C6654" s="11" t="s">
        <v>8</v>
      </c>
      <c r="D6654" s="11" t="s">
        <v>8</v>
      </c>
      <c r="E6654" s="11" t="s">
        <v>105</v>
      </c>
      <c r="F6654" s="11" t="s">
        <v>105</v>
      </c>
      <c r="G6654" s="11" t="s">
        <v>105</v>
      </c>
      <c r="H6654" s="11"/>
      <c r="I6654" s="11"/>
    </row>
    <row r="6655" customFormat="false" ht="28" hidden="false" customHeight="true" outlineLevel="0" collapsed="false">
      <c r="A6655" s="11" t="s">
        <v>213</v>
      </c>
      <c r="B6655" s="11" t="s">
        <v>213</v>
      </c>
      <c r="C6655" s="11" t="s">
        <v>213</v>
      </c>
      <c r="D6655" s="11" t="s">
        <v>213</v>
      </c>
      <c r="E6655" s="11" t="n">
        <v>30</v>
      </c>
      <c r="F6655" s="11" t="n">
        <v>30</v>
      </c>
      <c r="G6655" s="11" t="n">
        <v>30</v>
      </c>
      <c r="H6655" s="11"/>
      <c r="I6655" s="11"/>
    </row>
    <row r="6656" customFormat="false" ht="28" hidden="false" customHeight="true" outlineLevel="0" collapsed="false">
      <c r="A6656" s="11" t="s">
        <v>214</v>
      </c>
      <c r="B6656" s="11" t="s">
        <v>214</v>
      </c>
      <c r="C6656" s="11" t="s">
        <v>214</v>
      </c>
      <c r="D6656" s="11" t="s">
        <v>214</v>
      </c>
      <c r="E6656" s="11" t="s">
        <v>604</v>
      </c>
      <c r="F6656" s="11" t="s">
        <v>604</v>
      </c>
      <c r="G6656" s="11" t="s">
        <v>604</v>
      </c>
      <c r="H6656" s="11"/>
      <c r="I6656" s="11"/>
    </row>
    <row r="6657" customFormat="false" ht="28" hidden="false" customHeight="true" outlineLevel="0" collapsed="false">
      <c r="A6657" s="11" t="s">
        <v>216</v>
      </c>
      <c r="B6657" s="11" t="s">
        <v>216</v>
      </c>
      <c r="C6657" s="11" t="s">
        <v>216</v>
      </c>
      <c r="D6657" s="11" t="s">
        <v>216</v>
      </c>
      <c r="E6657" s="11" t="n">
        <v>25.8</v>
      </c>
      <c r="F6657" s="11" t="n">
        <v>25.8</v>
      </c>
      <c r="G6657" s="11" t="n">
        <v>25.8</v>
      </c>
      <c r="H6657" s="11"/>
      <c r="I6657" s="11"/>
    </row>
    <row r="6658" customFormat="false" ht="28" hidden="false" customHeight="true" outlineLevel="0" collapsed="false">
      <c r="A6658" s="11" t="s">
        <v>217</v>
      </c>
      <c r="B6658" s="11" t="s">
        <v>217</v>
      </c>
      <c r="C6658" s="11" t="s">
        <v>217</v>
      </c>
      <c r="D6658" s="11" t="s">
        <v>217</v>
      </c>
      <c r="E6658" s="11" t="s">
        <v>1620</v>
      </c>
      <c r="F6658" s="11" t="s">
        <v>1620</v>
      </c>
      <c r="G6658" s="11" t="s">
        <v>1620</v>
      </c>
      <c r="H6658" s="11"/>
      <c r="I6658" s="11"/>
    </row>
    <row r="6659" customFormat="false" ht="28" hidden="false" customHeight="true" outlineLevel="0" collapsed="false">
      <c r="A6659" s="11" t="s">
        <v>219</v>
      </c>
      <c r="B6659" s="11" t="s">
        <v>219</v>
      </c>
      <c r="C6659" s="11" t="s">
        <v>219</v>
      </c>
      <c r="D6659" s="11" t="s">
        <v>219</v>
      </c>
      <c r="E6659" s="11" t="s">
        <v>1691</v>
      </c>
      <c r="F6659" s="11" t="s">
        <v>1691</v>
      </c>
      <c r="G6659" s="11" t="s">
        <v>1691</v>
      </c>
      <c r="H6659" s="11"/>
      <c r="I6659" s="11"/>
    </row>
    <row r="6660" customFormat="false" ht="28" hidden="false" customHeight="true" outlineLevel="0" collapsed="false">
      <c r="A6660" s="11" t="s">
        <v>1530</v>
      </c>
      <c r="B6660" s="11" t="s">
        <v>1530</v>
      </c>
      <c r="C6660" s="11" t="s">
        <v>1530</v>
      </c>
      <c r="D6660" s="11" t="s">
        <v>1530</v>
      </c>
      <c r="E6660" s="11" t="n">
        <v>68</v>
      </c>
      <c r="F6660" s="11" t="n">
        <v>68</v>
      </c>
      <c r="G6660" s="11" t="n">
        <v>68</v>
      </c>
      <c r="H6660" s="11"/>
      <c r="I6660" s="11"/>
    </row>
    <row r="6661" customFormat="false" ht="28" hidden="false" customHeight="true" outlineLevel="0" collapsed="false">
      <c r="A6661" s="11" t="s">
        <v>221</v>
      </c>
      <c r="B6661" s="11" t="s">
        <v>221</v>
      </c>
      <c r="C6661" s="11" t="s">
        <v>221</v>
      </c>
      <c r="D6661" s="11" t="s">
        <v>221</v>
      </c>
      <c r="E6661" s="11" t="s">
        <v>1942</v>
      </c>
      <c r="F6661" s="11" t="s">
        <v>1942</v>
      </c>
      <c r="G6661" s="11" t="s">
        <v>1942</v>
      </c>
      <c r="H6661" s="11"/>
      <c r="I6661" s="11"/>
    </row>
    <row r="6662" customFormat="false" ht="28" hidden="false" customHeight="true" outlineLevel="0" collapsed="false">
      <c r="A6662" s="11" t="s">
        <v>222</v>
      </c>
      <c r="B6662" s="11" t="s">
        <v>222</v>
      </c>
      <c r="C6662" s="11" t="s">
        <v>222</v>
      </c>
      <c r="D6662" s="11" t="s">
        <v>222</v>
      </c>
      <c r="E6662" s="11" t="n">
        <v>210</v>
      </c>
      <c r="F6662" s="11" t="n">
        <v>210</v>
      </c>
      <c r="G6662" s="11" t="n">
        <v>210</v>
      </c>
      <c r="H6662" s="11"/>
      <c r="I6662" s="11"/>
    </row>
    <row r="6663" customFormat="false" ht="28" hidden="false" customHeight="true" outlineLevel="0" collapsed="false">
      <c r="A6663" s="11" t="s">
        <v>1532</v>
      </c>
      <c r="B6663" s="11" t="s">
        <v>1532</v>
      </c>
      <c r="C6663" s="11" t="s">
        <v>1532</v>
      </c>
      <c r="D6663" s="11" t="s">
        <v>1532</v>
      </c>
      <c r="E6663" s="11" t="s">
        <v>1533</v>
      </c>
      <c r="F6663" s="11" t="s">
        <v>1533</v>
      </c>
      <c r="G6663" s="11" t="s">
        <v>1533</v>
      </c>
      <c r="H6663" s="11"/>
      <c r="I6663" s="11"/>
    </row>
    <row r="6664" customFormat="false" ht="28" hidden="false" customHeight="true" outlineLevel="0" collapsed="false">
      <c r="A6664" s="11" t="s">
        <v>1597</v>
      </c>
      <c r="B6664" s="11" t="s">
        <v>1597</v>
      </c>
      <c r="C6664" s="11" t="s">
        <v>1597</v>
      </c>
      <c r="D6664" s="11" t="s">
        <v>1597</v>
      </c>
      <c r="E6664" s="11" t="s">
        <v>1598</v>
      </c>
      <c r="F6664" s="11" t="s">
        <v>1598</v>
      </c>
      <c r="G6664" s="11" t="s">
        <v>1598</v>
      </c>
      <c r="H6664" s="11"/>
      <c r="I6664" s="11"/>
    </row>
    <row r="6665" customFormat="false" ht="28" hidden="false" customHeight="true" outlineLevel="0" collapsed="false">
      <c r="A6665" s="11" t="s">
        <v>1692</v>
      </c>
      <c r="B6665" s="11" t="s">
        <v>1692</v>
      </c>
      <c r="C6665" s="11" t="s">
        <v>1692</v>
      </c>
      <c r="D6665" s="11" t="s">
        <v>1692</v>
      </c>
      <c r="E6665" s="11" t="s">
        <v>1693</v>
      </c>
      <c r="F6665" s="11" t="s">
        <v>1693</v>
      </c>
      <c r="G6665" s="11" t="s">
        <v>1693</v>
      </c>
      <c r="H6665" s="11"/>
      <c r="I6665" s="11"/>
    </row>
    <row r="6666" customFormat="false" ht="28" hidden="false" customHeight="true" outlineLevel="0" collapsed="false">
      <c r="A6666" s="11" t="s">
        <v>1599</v>
      </c>
      <c r="B6666" s="11" t="s">
        <v>1599</v>
      </c>
      <c r="C6666" s="11" t="s">
        <v>1599</v>
      </c>
      <c r="D6666" s="11" t="s">
        <v>1599</v>
      </c>
      <c r="E6666" s="11" t="s">
        <v>1600</v>
      </c>
      <c r="F6666" s="11" t="s">
        <v>1600</v>
      </c>
      <c r="G6666" s="11" t="s">
        <v>1600</v>
      </c>
      <c r="H6666" s="11"/>
      <c r="I6666" s="11"/>
    </row>
    <row r="6667" customFormat="false" ht="28" hidden="false" customHeight="true" outlineLevel="0" collapsed="false">
      <c r="A6667" s="11" t="s">
        <v>245</v>
      </c>
      <c r="B6667" s="11" t="s">
        <v>245</v>
      </c>
      <c r="C6667" s="11" t="s">
        <v>245</v>
      </c>
      <c r="D6667" s="11" t="s">
        <v>245</v>
      </c>
      <c r="E6667" s="11" t="s">
        <v>1583</v>
      </c>
      <c r="F6667" s="11" t="s">
        <v>1583</v>
      </c>
      <c r="G6667" s="11" t="s">
        <v>1583</v>
      </c>
      <c r="H6667" s="11"/>
      <c r="I6667" s="11"/>
    </row>
    <row r="6668" customFormat="false" ht="28" hidden="false" customHeight="true" outlineLevel="0" collapsed="false">
      <c r="A6668" s="11" t="s">
        <v>1694</v>
      </c>
      <c r="B6668" s="11" t="s">
        <v>1694</v>
      </c>
      <c r="C6668" s="11" t="s">
        <v>1694</v>
      </c>
      <c r="D6668" s="11" t="s">
        <v>1694</v>
      </c>
      <c r="E6668" s="11" t="n">
        <v>1</v>
      </c>
      <c r="F6668" s="11" t="n">
        <v>1</v>
      </c>
      <c r="G6668" s="11" t="n">
        <v>1</v>
      </c>
      <c r="H6668" s="11"/>
      <c r="I6668" s="11"/>
    </row>
    <row r="6669" customFormat="false" ht="28" hidden="false" customHeight="true" outlineLevel="0" collapsed="false">
      <c r="A6669" s="11" t="s">
        <v>1603</v>
      </c>
      <c r="B6669" s="11" t="s">
        <v>1603</v>
      </c>
      <c r="C6669" s="11" t="s">
        <v>1603</v>
      </c>
      <c r="D6669" s="11" t="s">
        <v>1603</v>
      </c>
      <c r="E6669" s="11" t="n">
        <v>2</v>
      </c>
      <c r="F6669" s="11" t="n">
        <v>2</v>
      </c>
      <c r="G6669" s="11" t="n">
        <v>2</v>
      </c>
      <c r="H6669" s="11"/>
      <c r="I6669" s="11"/>
    </row>
    <row r="6670" customFormat="false" ht="28" hidden="false" customHeight="true" outlineLevel="0" collapsed="false">
      <c r="A6670" s="11" t="s">
        <v>1601</v>
      </c>
      <c r="B6670" s="11" t="s">
        <v>1601</v>
      </c>
      <c r="C6670" s="11" t="s">
        <v>1601</v>
      </c>
      <c r="D6670" s="11" t="s">
        <v>1601</v>
      </c>
      <c r="E6670" s="11" t="s">
        <v>1914</v>
      </c>
      <c r="F6670" s="11" t="s">
        <v>1914</v>
      </c>
      <c r="G6670" s="11" t="s">
        <v>1914</v>
      </c>
      <c r="H6670" s="11"/>
      <c r="I6670" s="11"/>
    </row>
    <row r="6671" customFormat="false" ht="28" hidden="false" customHeight="true" outlineLevel="0" collapsed="false">
      <c r="A6671" s="11" t="s">
        <v>1152</v>
      </c>
      <c r="B6671" s="11" t="s">
        <v>1152</v>
      </c>
      <c r="C6671" s="11" t="s">
        <v>1152</v>
      </c>
      <c r="D6671" s="11" t="s">
        <v>1152</v>
      </c>
      <c r="E6671" s="11" t="s">
        <v>1932</v>
      </c>
      <c r="F6671" s="11" t="s">
        <v>1932</v>
      </c>
      <c r="G6671" s="11" t="s">
        <v>1932</v>
      </c>
      <c r="H6671" s="11"/>
      <c r="I6671" s="11"/>
    </row>
    <row r="6672" customFormat="false" ht="28" hidden="false" customHeight="true" outlineLevel="0" collapsed="false">
      <c r="A6672" s="11" t="s">
        <v>249</v>
      </c>
      <c r="B6672" s="11" t="s">
        <v>249</v>
      </c>
      <c r="C6672" s="11" t="s">
        <v>249</v>
      </c>
      <c r="D6672" s="11" t="s">
        <v>249</v>
      </c>
      <c r="E6672" s="11" t="n">
        <v>240</v>
      </c>
      <c r="F6672" s="11" t="n">
        <v>240</v>
      </c>
      <c r="G6672" s="11" t="n">
        <v>240</v>
      </c>
      <c r="H6672" s="11"/>
      <c r="I6672" s="11"/>
    </row>
    <row r="6673" customFormat="false" ht="27" hidden="false" customHeight="true" outlineLevel="0" collapsed="false">
      <c r="A6673" s="1"/>
      <c r="B6673" s="1"/>
      <c r="C6673" s="1"/>
      <c r="D6673" s="1"/>
      <c r="E6673" s="1"/>
      <c r="F6673" s="1"/>
      <c r="G6673" s="1"/>
      <c r="H6673" s="1"/>
      <c r="I6673" s="1"/>
    </row>
    <row r="6674" customFormat="false" ht="31" hidden="false" customHeight="true" outlineLevel="0" collapsed="false">
      <c r="A6674" s="10" t="s">
        <v>250</v>
      </c>
      <c r="B6674" s="10" t="s">
        <v>250</v>
      </c>
      <c r="C6674" s="10" t="s">
        <v>250</v>
      </c>
      <c r="D6674" s="10" t="s">
        <v>250</v>
      </c>
      <c r="E6674" s="10" t="s">
        <v>250</v>
      </c>
      <c r="F6674" s="10" t="s">
        <v>250</v>
      </c>
      <c r="G6674" s="10" t="s">
        <v>250</v>
      </c>
      <c r="H6674" s="10" t="s">
        <v>250</v>
      </c>
      <c r="I6674" s="3" t="str">
        <f aca="false">HYPERLINK("#'Главная'!A124","На главную")</f>
        <v>На главную</v>
      </c>
    </row>
    <row r="6675" customFormat="false" ht="34" hidden="false" customHeight="true" outlineLevel="0" collapsed="false">
      <c r="A6675" s="12" t="s">
        <v>251</v>
      </c>
      <c r="B6675" s="12" t="s">
        <v>251</v>
      </c>
      <c r="C6675" s="12" t="s">
        <v>251</v>
      </c>
      <c r="D6675" s="12" t="s">
        <v>252</v>
      </c>
      <c r="E6675" s="12" t="s">
        <v>252</v>
      </c>
      <c r="F6675" s="12" t="s">
        <v>252</v>
      </c>
      <c r="G6675" s="12" t="s">
        <v>253</v>
      </c>
      <c r="H6675" s="12" t="s">
        <v>254</v>
      </c>
      <c r="I6675" s="12" t="s">
        <v>254</v>
      </c>
    </row>
    <row r="6676" customFormat="false" ht="53" hidden="false" customHeight="true" outlineLevel="0" collapsed="false">
      <c r="A6676" s="1" t="s">
        <v>1698</v>
      </c>
      <c r="B6676" s="1" t="s">
        <v>1698</v>
      </c>
      <c r="C6676" s="1" t="s">
        <v>1698</v>
      </c>
      <c r="D6676" s="1" t="s">
        <v>258</v>
      </c>
      <c r="E6676" s="1" t="s">
        <v>258</v>
      </c>
      <c r="F6676" s="1" t="s">
        <v>258</v>
      </c>
      <c r="G6676" s="1" t="s">
        <v>1943</v>
      </c>
      <c r="H6676" s="1" t="s">
        <v>1689</v>
      </c>
      <c r="I6676" s="1" t="s">
        <v>1689</v>
      </c>
    </row>
    <row r="6677" customFormat="false" ht="53" hidden="false" customHeight="true" outlineLevel="0" collapsed="false">
      <c r="A6677" s="1" t="s">
        <v>1698</v>
      </c>
      <c r="B6677" s="1" t="s">
        <v>1698</v>
      </c>
      <c r="C6677" s="1" t="s">
        <v>1698</v>
      </c>
      <c r="D6677" s="1" t="s">
        <v>256</v>
      </c>
      <c r="E6677" s="1" t="s">
        <v>256</v>
      </c>
      <c r="F6677" s="1" t="s">
        <v>256</v>
      </c>
      <c r="G6677" s="1" t="s">
        <v>1944</v>
      </c>
      <c r="H6677" s="1" t="s">
        <v>1689</v>
      </c>
      <c r="I6677" s="1" t="s">
        <v>1689</v>
      </c>
    </row>
    <row r="6678" customFormat="false" ht="53" hidden="false" customHeight="true" outlineLevel="0" collapsed="false">
      <c r="A6678" s="1" t="s">
        <v>1698</v>
      </c>
      <c r="B6678" s="1" t="s">
        <v>1698</v>
      </c>
      <c r="C6678" s="1" t="s">
        <v>1698</v>
      </c>
      <c r="D6678" s="1" t="s">
        <v>260</v>
      </c>
      <c r="E6678" s="1" t="s">
        <v>260</v>
      </c>
      <c r="F6678" s="1" t="s">
        <v>260</v>
      </c>
      <c r="G6678" s="1" t="s">
        <v>1726</v>
      </c>
      <c r="H6678" s="1" t="s">
        <v>1689</v>
      </c>
      <c r="I6678" s="1" t="s">
        <v>1689</v>
      </c>
    </row>
    <row r="6679" customFormat="false" ht="53" hidden="false" customHeight="true" outlineLevel="0" collapsed="false">
      <c r="A6679" s="1" t="s">
        <v>1702</v>
      </c>
      <c r="B6679" s="1" t="s">
        <v>1702</v>
      </c>
      <c r="C6679" s="1" t="s">
        <v>1702</v>
      </c>
      <c r="D6679" s="1" t="s">
        <v>258</v>
      </c>
      <c r="E6679" s="1" t="s">
        <v>258</v>
      </c>
      <c r="F6679" s="1" t="s">
        <v>258</v>
      </c>
      <c r="G6679" s="1" t="s">
        <v>1945</v>
      </c>
      <c r="H6679" s="1" t="s">
        <v>1689</v>
      </c>
      <c r="I6679" s="1" t="s">
        <v>1689</v>
      </c>
    </row>
    <row r="6680" customFormat="false" ht="53" hidden="false" customHeight="true" outlineLevel="0" collapsed="false">
      <c r="A6680" s="1" t="s">
        <v>1702</v>
      </c>
      <c r="B6680" s="1" t="s">
        <v>1702</v>
      </c>
      <c r="C6680" s="1" t="s">
        <v>1702</v>
      </c>
      <c r="D6680" s="1" t="s">
        <v>256</v>
      </c>
      <c r="E6680" s="1" t="s">
        <v>256</v>
      </c>
      <c r="F6680" s="1" t="s">
        <v>256</v>
      </c>
      <c r="G6680" s="1" t="s">
        <v>1946</v>
      </c>
      <c r="H6680" s="1" t="s">
        <v>1689</v>
      </c>
      <c r="I6680" s="1" t="s">
        <v>1689</v>
      </c>
    </row>
    <row r="6681" customFormat="false" ht="53" hidden="false" customHeight="true" outlineLevel="0" collapsed="false">
      <c r="A6681" s="1" t="s">
        <v>1702</v>
      </c>
      <c r="B6681" s="1" t="s">
        <v>1702</v>
      </c>
      <c r="C6681" s="1" t="s">
        <v>1702</v>
      </c>
      <c r="D6681" s="1" t="s">
        <v>260</v>
      </c>
      <c r="E6681" s="1" t="s">
        <v>260</v>
      </c>
      <c r="F6681" s="1" t="s">
        <v>260</v>
      </c>
      <c r="G6681" s="1" t="s">
        <v>1705</v>
      </c>
      <c r="H6681" s="1" t="s">
        <v>1689</v>
      </c>
      <c r="I6681" s="1" t="s">
        <v>1689</v>
      </c>
    </row>
    <row r="6682" customFormat="false" ht="53" hidden="false" customHeight="true" outlineLevel="0" collapsed="false">
      <c r="A6682" s="1" t="s">
        <v>1706</v>
      </c>
      <c r="B6682" s="1" t="s">
        <v>1706</v>
      </c>
      <c r="C6682" s="1" t="s">
        <v>1706</v>
      </c>
      <c r="D6682" s="1" t="s">
        <v>292</v>
      </c>
      <c r="E6682" s="1" t="s">
        <v>292</v>
      </c>
      <c r="F6682" s="1" t="s">
        <v>292</v>
      </c>
      <c r="G6682" s="1" t="s">
        <v>1947</v>
      </c>
      <c r="H6682" s="1" t="s">
        <v>1689</v>
      </c>
      <c r="I6682" s="1" t="s">
        <v>1689</v>
      </c>
    </row>
    <row r="6683" customFormat="false" ht="53" hidden="false" customHeight="true" outlineLevel="0" collapsed="false">
      <c r="A6683" s="1" t="s">
        <v>1706</v>
      </c>
      <c r="B6683" s="1" t="s">
        <v>1706</v>
      </c>
      <c r="C6683" s="1" t="s">
        <v>1706</v>
      </c>
      <c r="D6683" s="1" t="s">
        <v>256</v>
      </c>
      <c r="E6683" s="1" t="s">
        <v>256</v>
      </c>
      <c r="F6683" s="1" t="s">
        <v>256</v>
      </c>
      <c r="G6683" s="1" t="s">
        <v>1948</v>
      </c>
      <c r="H6683" s="1" t="s">
        <v>1689</v>
      </c>
      <c r="I6683" s="1" t="s">
        <v>1689</v>
      </c>
    </row>
    <row r="6684" customFormat="false" ht="53" hidden="false" customHeight="true" outlineLevel="0" collapsed="false">
      <c r="A6684" s="1" t="s">
        <v>1706</v>
      </c>
      <c r="B6684" s="1" t="s">
        <v>1706</v>
      </c>
      <c r="C6684" s="1" t="s">
        <v>1706</v>
      </c>
      <c r="D6684" s="1" t="s">
        <v>294</v>
      </c>
      <c r="E6684" s="1" t="s">
        <v>294</v>
      </c>
      <c r="F6684" s="1" t="s">
        <v>294</v>
      </c>
      <c r="G6684" s="1" t="s">
        <v>1920</v>
      </c>
      <c r="H6684" s="1" t="s">
        <v>1689</v>
      </c>
      <c r="I6684" s="1" t="s">
        <v>1689</v>
      </c>
    </row>
    <row r="6685" customFormat="false" ht="27" hidden="false" customHeight="true" outlineLevel="0" collapsed="false">
      <c r="A6685" s="1"/>
      <c r="B6685" s="1"/>
      <c r="C6685" s="1"/>
      <c r="D6685" s="1"/>
      <c r="E6685" s="1"/>
      <c r="F6685" s="1"/>
      <c r="G6685" s="1"/>
      <c r="H6685" s="1"/>
      <c r="I6685" s="1"/>
    </row>
    <row r="6686" customFormat="false" ht="31" hidden="false" customHeight="true" outlineLevel="0" collapsed="false">
      <c r="A6686" s="10" t="s">
        <v>304</v>
      </c>
      <c r="B6686" s="10" t="s">
        <v>304</v>
      </c>
      <c r="C6686" s="10" t="s">
        <v>304</v>
      </c>
      <c r="D6686" s="10" t="s">
        <v>304</v>
      </c>
      <c r="E6686" s="10" t="s">
        <v>304</v>
      </c>
      <c r="F6686" s="10" t="s">
        <v>304</v>
      </c>
      <c r="G6686" s="10" t="s">
        <v>304</v>
      </c>
      <c r="H6686" s="10" t="s">
        <v>304</v>
      </c>
      <c r="I6686" s="1"/>
    </row>
    <row r="6687" customFormat="false" ht="28" hidden="false" customHeight="true" outlineLevel="0" collapsed="false">
      <c r="A6687" s="4" t="s">
        <v>305</v>
      </c>
      <c r="B6687" s="4" t="s">
        <v>305</v>
      </c>
      <c r="C6687" s="4" t="s">
        <v>305</v>
      </c>
      <c r="D6687" s="4" t="s">
        <v>305</v>
      </c>
      <c r="E6687" s="4" t="s">
        <v>305</v>
      </c>
      <c r="F6687" s="4" t="s">
        <v>305</v>
      </c>
      <c r="G6687" s="4" t="s">
        <v>305</v>
      </c>
      <c r="H6687" s="4" t="s">
        <v>305</v>
      </c>
      <c r="I6687" s="4" t="s">
        <v>305</v>
      </c>
    </row>
    <row r="6688" customFormat="false" ht="27" hidden="false" customHeight="true" outlineLevel="0" collapsed="false">
      <c r="A6688" s="1"/>
      <c r="B6688" s="1"/>
      <c r="C6688" s="1"/>
      <c r="D6688" s="1"/>
      <c r="E6688" s="1"/>
      <c r="F6688" s="1"/>
      <c r="G6688" s="1"/>
      <c r="H6688" s="1"/>
      <c r="I6688" s="1"/>
    </row>
    <row r="6689" customFormat="false" ht="27" hidden="false" customHeight="true" outlineLevel="0" collapsed="false">
      <c r="A6689" s="1"/>
      <c r="B6689" s="1"/>
      <c r="C6689" s="1"/>
      <c r="D6689" s="1"/>
      <c r="E6689" s="1"/>
      <c r="F6689" s="1"/>
      <c r="G6689" s="1"/>
      <c r="H6689" s="1"/>
      <c r="I6689" s="1"/>
    </row>
    <row r="6690" customFormat="false" ht="27" hidden="false" customHeight="true" outlineLevel="0" collapsed="false">
      <c r="A6690" s="1"/>
      <c r="B6690" s="1"/>
      <c r="C6690" s="1"/>
      <c r="D6690" s="1"/>
      <c r="E6690" s="1"/>
      <c r="F6690" s="1"/>
      <c r="G6690" s="1"/>
      <c r="H6690" s="1"/>
      <c r="I6690" s="1"/>
    </row>
    <row r="6691" customFormat="false" ht="35" hidden="false" customHeight="true" outlineLevel="0" collapsed="false">
      <c r="A6691" s="2" t="s">
        <v>1949</v>
      </c>
      <c r="B6691" s="2" t="s">
        <v>1949</v>
      </c>
      <c r="C6691" s="2" t="s">
        <v>1949</v>
      </c>
      <c r="D6691" s="2" t="s">
        <v>1949</v>
      </c>
      <c r="E6691" s="2" t="s">
        <v>1949</v>
      </c>
      <c r="F6691" s="2" t="s">
        <v>1949</v>
      </c>
      <c r="G6691" s="2" t="s">
        <v>1949</v>
      </c>
      <c r="H6691" s="2" t="s">
        <v>1949</v>
      </c>
      <c r="I6691" s="3" t="str">
        <f aca="false">HYPERLINK("#'Главная'!A125","На главную")</f>
        <v>На главную</v>
      </c>
    </row>
    <row r="6692" customFormat="false" ht="42" hidden="false" customHeight="true" outlineLevel="0" collapsed="false">
      <c r="A6692" s="4" t="s">
        <v>1689</v>
      </c>
      <c r="B6692" s="4" t="s">
        <v>1689</v>
      </c>
      <c r="C6692" s="4" t="s">
        <v>1689</v>
      </c>
      <c r="D6692" s="4" t="s">
        <v>1689</v>
      </c>
      <c r="E6692" s="4" t="s">
        <v>1689</v>
      </c>
      <c r="F6692" s="4" t="s">
        <v>1689</v>
      </c>
      <c r="G6692" s="4" t="s">
        <v>1689</v>
      </c>
      <c r="H6692" s="4" t="s">
        <v>1689</v>
      </c>
      <c r="I6692" s="4" t="s">
        <v>1689</v>
      </c>
    </row>
    <row r="6693" customFormat="false" ht="27" hidden="false" customHeight="true" outlineLevel="0" collapsed="false">
      <c r="A6693" s="3" t="str">
        <f aca="false">HYPERLINK("#'Главная'!A125","Список моделей")</f>
        <v>Список моделей</v>
      </c>
      <c r="B6693" s="1"/>
      <c r="C6693" s="3" t="str">
        <f aca="false">HYPERLINK("#'Данные моделей'!A6694","Характеристики")</f>
        <v>Характеристики</v>
      </c>
      <c r="D6693" s="1"/>
      <c r="E6693" s="1"/>
      <c r="F6693" s="3" t="str">
        <f aca="false">HYPERLINK("#'Данные моделей'!A6719","Рабочие точки")</f>
        <v>Рабочие точки</v>
      </c>
      <c r="G6693" s="1"/>
      <c r="H6693" s="3" t="str">
        <f aca="false">HYPERLINK("#'Данные моделей'!A6731","Карты")</f>
        <v>Карты</v>
      </c>
      <c r="I6693" s="1"/>
    </row>
    <row r="6694" customFormat="false" ht="31" hidden="false" customHeight="true" outlineLevel="0" collapsed="false">
      <c r="A6694" s="10" t="s">
        <v>9</v>
      </c>
      <c r="B6694" s="10" t="s">
        <v>9</v>
      </c>
      <c r="C6694" s="10" t="s">
        <v>9</v>
      </c>
      <c r="D6694" s="10" t="s">
        <v>9</v>
      </c>
      <c r="E6694" s="10" t="s">
        <v>9</v>
      </c>
      <c r="F6694" s="10" t="s">
        <v>9</v>
      </c>
      <c r="G6694" s="10" t="s">
        <v>9</v>
      </c>
      <c r="H6694" s="10" t="s">
        <v>9</v>
      </c>
      <c r="I6694" s="1"/>
    </row>
    <row r="6695" customFormat="false" ht="28" hidden="false" customHeight="true" outlineLevel="0" collapsed="false">
      <c r="A6695" s="11" t="s">
        <v>207</v>
      </c>
      <c r="B6695" s="11" t="s">
        <v>207</v>
      </c>
      <c r="C6695" s="11" t="s">
        <v>207</v>
      </c>
      <c r="D6695" s="11" t="s">
        <v>207</v>
      </c>
      <c r="E6695" s="11" t="s">
        <v>1912</v>
      </c>
      <c r="F6695" s="11" t="s">
        <v>1912</v>
      </c>
      <c r="G6695" s="11" t="s">
        <v>1912</v>
      </c>
      <c r="H6695" s="11"/>
      <c r="I6695" s="11"/>
    </row>
    <row r="6696" customFormat="false" ht="28" hidden="false" customHeight="true" outlineLevel="0" collapsed="false">
      <c r="A6696" s="11" t="s">
        <v>8</v>
      </c>
      <c r="B6696" s="11" t="s">
        <v>8</v>
      </c>
      <c r="C6696" s="11" t="s">
        <v>8</v>
      </c>
      <c r="D6696" s="11" t="s">
        <v>8</v>
      </c>
      <c r="E6696" s="11" t="s">
        <v>105</v>
      </c>
      <c r="F6696" s="11" t="s">
        <v>105</v>
      </c>
      <c r="G6696" s="11" t="s">
        <v>105</v>
      </c>
      <c r="H6696" s="11"/>
      <c r="I6696" s="11"/>
    </row>
    <row r="6697" customFormat="false" ht="28" hidden="false" customHeight="true" outlineLevel="0" collapsed="false">
      <c r="A6697" s="11" t="s">
        <v>209</v>
      </c>
      <c r="B6697" s="11" t="s">
        <v>209</v>
      </c>
      <c r="C6697" s="11" t="s">
        <v>209</v>
      </c>
      <c r="D6697" s="11" t="s">
        <v>209</v>
      </c>
      <c r="E6697" s="11" t="s">
        <v>949</v>
      </c>
      <c r="F6697" s="11" t="s">
        <v>949</v>
      </c>
      <c r="G6697" s="11" t="s">
        <v>949</v>
      </c>
      <c r="H6697" s="11"/>
      <c r="I6697" s="11"/>
    </row>
    <row r="6698" customFormat="false" ht="28" hidden="false" customHeight="true" outlineLevel="0" collapsed="false">
      <c r="A6698" s="11" t="s">
        <v>211</v>
      </c>
      <c r="B6698" s="11" t="s">
        <v>211</v>
      </c>
      <c r="C6698" s="11" t="s">
        <v>211</v>
      </c>
      <c r="D6698" s="11" t="s">
        <v>211</v>
      </c>
      <c r="E6698" s="11" t="n">
        <v>450</v>
      </c>
      <c r="F6698" s="11" t="n">
        <v>450</v>
      </c>
      <c r="G6698" s="11" t="n">
        <v>450</v>
      </c>
      <c r="H6698" s="11"/>
      <c r="I6698" s="11"/>
    </row>
    <row r="6699" customFormat="false" ht="28" hidden="false" customHeight="true" outlineLevel="0" collapsed="false">
      <c r="A6699" s="11" t="s">
        <v>8</v>
      </c>
      <c r="B6699" s="11" t="s">
        <v>8</v>
      </c>
      <c r="C6699" s="11" t="s">
        <v>8</v>
      </c>
      <c r="D6699" s="11" t="s">
        <v>8</v>
      </c>
      <c r="E6699" s="11" t="s">
        <v>105</v>
      </c>
      <c r="F6699" s="11" t="s">
        <v>105</v>
      </c>
      <c r="G6699" s="11" t="s">
        <v>105</v>
      </c>
      <c r="H6699" s="11"/>
      <c r="I6699" s="11"/>
    </row>
    <row r="6700" customFormat="false" ht="28" hidden="false" customHeight="true" outlineLevel="0" collapsed="false">
      <c r="A6700" s="11" t="s">
        <v>213</v>
      </c>
      <c r="B6700" s="11" t="s">
        <v>213</v>
      </c>
      <c r="C6700" s="11" t="s">
        <v>213</v>
      </c>
      <c r="D6700" s="11" t="s">
        <v>213</v>
      </c>
      <c r="E6700" s="11" t="n">
        <v>50</v>
      </c>
      <c r="F6700" s="11" t="n">
        <v>50</v>
      </c>
      <c r="G6700" s="11" t="n">
        <v>50</v>
      </c>
      <c r="H6700" s="11"/>
      <c r="I6700" s="11"/>
    </row>
    <row r="6701" customFormat="false" ht="28" hidden="false" customHeight="true" outlineLevel="0" collapsed="false">
      <c r="A6701" s="11" t="s">
        <v>214</v>
      </c>
      <c r="B6701" s="11" t="s">
        <v>214</v>
      </c>
      <c r="C6701" s="11" t="s">
        <v>214</v>
      </c>
      <c r="D6701" s="11" t="s">
        <v>214</v>
      </c>
      <c r="E6701" s="11" t="s">
        <v>604</v>
      </c>
      <c r="F6701" s="11" t="s">
        <v>604</v>
      </c>
      <c r="G6701" s="11" t="s">
        <v>604</v>
      </c>
      <c r="H6701" s="11"/>
      <c r="I6701" s="11"/>
    </row>
    <row r="6702" customFormat="false" ht="28" hidden="false" customHeight="true" outlineLevel="0" collapsed="false">
      <c r="A6702" s="11" t="s">
        <v>216</v>
      </c>
      <c r="B6702" s="11" t="s">
        <v>216</v>
      </c>
      <c r="C6702" s="11" t="s">
        <v>216</v>
      </c>
      <c r="D6702" s="11" t="s">
        <v>216</v>
      </c>
      <c r="E6702" s="11" t="n">
        <v>34.39</v>
      </c>
      <c r="F6702" s="11" t="n">
        <v>34.39</v>
      </c>
      <c r="G6702" s="11" t="n">
        <v>34.39</v>
      </c>
      <c r="H6702" s="11"/>
      <c r="I6702" s="11"/>
    </row>
    <row r="6703" customFormat="false" ht="28" hidden="false" customHeight="true" outlineLevel="0" collapsed="false">
      <c r="A6703" s="11" t="s">
        <v>217</v>
      </c>
      <c r="B6703" s="11" t="s">
        <v>217</v>
      </c>
      <c r="C6703" s="11" t="s">
        <v>217</v>
      </c>
      <c r="D6703" s="11" t="s">
        <v>217</v>
      </c>
      <c r="E6703" s="11" t="s">
        <v>1620</v>
      </c>
      <c r="F6703" s="11" t="s">
        <v>1620</v>
      </c>
      <c r="G6703" s="11" t="s">
        <v>1620</v>
      </c>
      <c r="H6703" s="11"/>
      <c r="I6703" s="11"/>
    </row>
    <row r="6704" customFormat="false" ht="28" hidden="false" customHeight="true" outlineLevel="0" collapsed="false">
      <c r="A6704" s="11" t="s">
        <v>219</v>
      </c>
      <c r="B6704" s="11" t="s">
        <v>219</v>
      </c>
      <c r="C6704" s="11" t="s">
        <v>219</v>
      </c>
      <c r="D6704" s="11" t="s">
        <v>219</v>
      </c>
      <c r="E6704" s="11" t="s">
        <v>1691</v>
      </c>
      <c r="F6704" s="11" t="s">
        <v>1691</v>
      </c>
      <c r="G6704" s="11" t="s">
        <v>1691</v>
      </c>
      <c r="H6704" s="11"/>
      <c r="I6704" s="11"/>
    </row>
    <row r="6705" customFormat="false" ht="28" hidden="false" customHeight="true" outlineLevel="0" collapsed="false">
      <c r="A6705" s="11" t="s">
        <v>1530</v>
      </c>
      <c r="B6705" s="11" t="s">
        <v>1530</v>
      </c>
      <c r="C6705" s="11" t="s">
        <v>1530</v>
      </c>
      <c r="D6705" s="11" t="s">
        <v>1530</v>
      </c>
      <c r="E6705" s="11" t="n">
        <v>72</v>
      </c>
      <c r="F6705" s="11" t="n">
        <v>72</v>
      </c>
      <c r="G6705" s="11" t="n">
        <v>72</v>
      </c>
      <c r="H6705" s="11"/>
      <c r="I6705" s="11"/>
    </row>
    <row r="6706" customFormat="false" ht="28" hidden="false" customHeight="true" outlineLevel="0" collapsed="false">
      <c r="A6706" s="11" t="s">
        <v>221</v>
      </c>
      <c r="B6706" s="11" t="s">
        <v>221</v>
      </c>
      <c r="C6706" s="11" t="s">
        <v>221</v>
      </c>
      <c r="D6706" s="11" t="s">
        <v>221</v>
      </c>
      <c r="E6706" s="11" t="s">
        <v>949</v>
      </c>
      <c r="F6706" s="11" t="s">
        <v>949</v>
      </c>
      <c r="G6706" s="11" t="s">
        <v>949</v>
      </c>
      <c r="H6706" s="11"/>
      <c r="I6706" s="11"/>
    </row>
    <row r="6707" customFormat="false" ht="28" hidden="false" customHeight="true" outlineLevel="0" collapsed="false">
      <c r="A6707" s="11" t="s">
        <v>222</v>
      </c>
      <c r="B6707" s="11" t="s">
        <v>222</v>
      </c>
      <c r="C6707" s="11" t="s">
        <v>222</v>
      </c>
      <c r="D6707" s="11" t="s">
        <v>222</v>
      </c>
      <c r="E6707" s="11" t="n">
        <v>450</v>
      </c>
      <c r="F6707" s="11" t="n">
        <v>450</v>
      </c>
      <c r="G6707" s="11" t="n">
        <v>450</v>
      </c>
      <c r="H6707" s="11"/>
      <c r="I6707" s="11"/>
    </row>
    <row r="6708" customFormat="false" ht="28" hidden="false" customHeight="true" outlineLevel="0" collapsed="false">
      <c r="A6708" s="11" t="s">
        <v>1532</v>
      </c>
      <c r="B6708" s="11" t="s">
        <v>1532</v>
      </c>
      <c r="C6708" s="11" t="s">
        <v>1532</v>
      </c>
      <c r="D6708" s="11" t="s">
        <v>1532</v>
      </c>
      <c r="E6708" s="11" t="s">
        <v>1533</v>
      </c>
      <c r="F6708" s="11" t="s">
        <v>1533</v>
      </c>
      <c r="G6708" s="11" t="s">
        <v>1533</v>
      </c>
      <c r="H6708" s="11"/>
      <c r="I6708" s="11"/>
    </row>
    <row r="6709" customFormat="false" ht="28" hidden="false" customHeight="true" outlineLevel="0" collapsed="false">
      <c r="A6709" s="11" t="s">
        <v>1597</v>
      </c>
      <c r="B6709" s="11" t="s">
        <v>1597</v>
      </c>
      <c r="C6709" s="11" t="s">
        <v>1597</v>
      </c>
      <c r="D6709" s="11" t="s">
        <v>1597</v>
      </c>
      <c r="E6709" s="11" t="s">
        <v>1598</v>
      </c>
      <c r="F6709" s="11" t="s">
        <v>1598</v>
      </c>
      <c r="G6709" s="11" t="s">
        <v>1598</v>
      </c>
      <c r="H6709" s="11"/>
      <c r="I6709" s="11"/>
    </row>
    <row r="6710" customFormat="false" ht="28" hidden="false" customHeight="true" outlineLevel="0" collapsed="false">
      <c r="A6710" s="11" t="s">
        <v>1692</v>
      </c>
      <c r="B6710" s="11" t="s">
        <v>1692</v>
      </c>
      <c r="C6710" s="11" t="s">
        <v>1692</v>
      </c>
      <c r="D6710" s="11" t="s">
        <v>1692</v>
      </c>
      <c r="E6710" s="11" t="s">
        <v>1693</v>
      </c>
      <c r="F6710" s="11" t="s">
        <v>1693</v>
      </c>
      <c r="G6710" s="11" t="s">
        <v>1693</v>
      </c>
      <c r="H6710" s="11"/>
      <c r="I6710" s="11"/>
    </row>
    <row r="6711" customFormat="false" ht="28" hidden="false" customHeight="true" outlineLevel="0" collapsed="false">
      <c r="A6711" s="11" t="s">
        <v>1599</v>
      </c>
      <c r="B6711" s="11" t="s">
        <v>1599</v>
      </c>
      <c r="C6711" s="11" t="s">
        <v>1599</v>
      </c>
      <c r="D6711" s="11" t="s">
        <v>1599</v>
      </c>
      <c r="E6711" s="11" t="s">
        <v>1600</v>
      </c>
      <c r="F6711" s="11" t="s">
        <v>1600</v>
      </c>
      <c r="G6711" s="11" t="s">
        <v>1600</v>
      </c>
      <c r="H6711" s="11"/>
      <c r="I6711" s="11"/>
    </row>
    <row r="6712" customFormat="false" ht="28" hidden="false" customHeight="true" outlineLevel="0" collapsed="false">
      <c r="A6712" s="11" t="s">
        <v>245</v>
      </c>
      <c r="B6712" s="11" t="s">
        <v>245</v>
      </c>
      <c r="C6712" s="11" t="s">
        <v>245</v>
      </c>
      <c r="D6712" s="11" t="s">
        <v>245</v>
      </c>
      <c r="E6712" s="11" t="s">
        <v>1950</v>
      </c>
      <c r="F6712" s="11" t="s">
        <v>1950</v>
      </c>
      <c r="G6712" s="11" t="s">
        <v>1950</v>
      </c>
      <c r="H6712" s="11"/>
      <c r="I6712" s="11"/>
    </row>
    <row r="6713" customFormat="false" ht="28" hidden="false" customHeight="true" outlineLevel="0" collapsed="false">
      <c r="A6713" s="11" t="s">
        <v>1694</v>
      </c>
      <c r="B6713" s="11" t="s">
        <v>1694</v>
      </c>
      <c r="C6713" s="11" t="s">
        <v>1694</v>
      </c>
      <c r="D6713" s="11" t="s">
        <v>1694</v>
      </c>
      <c r="E6713" s="11" t="n">
        <v>2</v>
      </c>
      <c r="F6713" s="11" t="n">
        <v>2</v>
      </c>
      <c r="G6713" s="11" t="n">
        <v>2</v>
      </c>
      <c r="H6713" s="11"/>
      <c r="I6713" s="11"/>
    </row>
    <row r="6714" customFormat="false" ht="28" hidden="false" customHeight="true" outlineLevel="0" collapsed="false">
      <c r="A6714" s="11" t="s">
        <v>1603</v>
      </c>
      <c r="B6714" s="11" t="s">
        <v>1603</v>
      </c>
      <c r="C6714" s="11" t="s">
        <v>1603</v>
      </c>
      <c r="D6714" s="11" t="s">
        <v>1603</v>
      </c>
      <c r="E6714" s="11" t="n">
        <v>2</v>
      </c>
      <c r="F6714" s="11" t="n">
        <v>2</v>
      </c>
      <c r="G6714" s="11" t="n">
        <v>2</v>
      </c>
      <c r="H6714" s="11"/>
      <c r="I6714" s="11"/>
    </row>
    <row r="6715" customFormat="false" ht="28" hidden="false" customHeight="true" outlineLevel="0" collapsed="false">
      <c r="A6715" s="11" t="s">
        <v>1601</v>
      </c>
      <c r="B6715" s="11" t="s">
        <v>1601</v>
      </c>
      <c r="C6715" s="11" t="s">
        <v>1601</v>
      </c>
      <c r="D6715" s="11" t="s">
        <v>1601</v>
      </c>
      <c r="E6715" s="11" t="s">
        <v>1914</v>
      </c>
      <c r="F6715" s="11" t="s">
        <v>1914</v>
      </c>
      <c r="G6715" s="11" t="s">
        <v>1914</v>
      </c>
      <c r="H6715" s="11"/>
      <c r="I6715" s="11"/>
    </row>
    <row r="6716" customFormat="false" ht="28" hidden="false" customHeight="true" outlineLevel="0" collapsed="false">
      <c r="A6716" s="11" t="s">
        <v>1152</v>
      </c>
      <c r="B6716" s="11" t="s">
        <v>1152</v>
      </c>
      <c r="C6716" s="11" t="s">
        <v>1152</v>
      </c>
      <c r="D6716" s="11" t="s">
        <v>1152</v>
      </c>
      <c r="E6716" s="11" t="s">
        <v>953</v>
      </c>
      <c r="F6716" s="11" t="s">
        <v>953</v>
      </c>
      <c r="G6716" s="11" t="s">
        <v>953</v>
      </c>
      <c r="H6716" s="11"/>
      <c r="I6716" s="11"/>
    </row>
    <row r="6717" customFormat="false" ht="28" hidden="false" customHeight="true" outlineLevel="0" collapsed="false">
      <c r="A6717" s="11" t="s">
        <v>249</v>
      </c>
      <c r="B6717" s="11" t="s">
        <v>249</v>
      </c>
      <c r="C6717" s="11" t="s">
        <v>249</v>
      </c>
      <c r="D6717" s="11" t="s">
        <v>249</v>
      </c>
      <c r="E6717" s="11" t="n">
        <v>500</v>
      </c>
      <c r="F6717" s="11" t="n">
        <v>500</v>
      </c>
      <c r="G6717" s="11" t="n">
        <v>500</v>
      </c>
      <c r="H6717" s="11"/>
      <c r="I6717" s="11"/>
    </row>
    <row r="6718" customFormat="false" ht="27" hidden="false" customHeight="true" outlineLevel="0" collapsed="false">
      <c r="A6718" s="1"/>
      <c r="B6718" s="1"/>
      <c r="C6718" s="1"/>
      <c r="D6718" s="1"/>
      <c r="E6718" s="1"/>
      <c r="F6718" s="1"/>
      <c r="G6718" s="1"/>
      <c r="H6718" s="1"/>
      <c r="I6718" s="1"/>
    </row>
    <row r="6719" customFormat="false" ht="31" hidden="false" customHeight="true" outlineLevel="0" collapsed="false">
      <c r="A6719" s="10" t="s">
        <v>250</v>
      </c>
      <c r="B6719" s="10" t="s">
        <v>250</v>
      </c>
      <c r="C6719" s="10" t="s">
        <v>250</v>
      </c>
      <c r="D6719" s="10" t="s">
        <v>250</v>
      </c>
      <c r="E6719" s="10" t="s">
        <v>250</v>
      </c>
      <c r="F6719" s="10" t="s">
        <v>250</v>
      </c>
      <c r="G6719" s="10" t="s">
        <v>250</v>
      </c>
      <c r="H6719" s="10" t="s">
        <v>250</v>
      </c>
      <c r="I6719" s="3" t="str">
        <f aca="false">HYPERLINK("#'Главная'!A125","На главную")</f>
        <v>На главную</v>
      </c>
    </row>
    <row r="6720" customFormat="false" ht="34" hidden="false" customHeight="true" outlineLevel="0" collapsed="false">
      <c r="A6720" s="12" t="s">
        <v>251</v>
      </c>
      <c r="B6720" s="12" t="s">
        <v>251</v>
      </c>
      <c r="C6720" s="12" t="s">
        <v>251</v>
      </c>
      <c r="D6720" s="12" t="s">
        <v>252</v>
      </c>
      <c r="E6720" s="12" t="s">
        <v>252</v>
      </c>
      <c r="F6720" s="12" t="s">
        <v>252</v>
      </c>
      <c r="G6720" s="12" t="s">
        <v>253</v>
      </c>
      <c r="H6720" s="12" t="s">
        <v>254</v>
      </c>
      <c r="I6720" s="12" t="s">
        <v>254</v>
      </c>
    </row>
    <row r="6721" customFormat="false" ht="53" hidden="false" customHeight="true" outlineLevel="0" collapsed="false">
      <c r="A6721" s="1" t="s">
        <v>1698</v>
      </c>
      <c r="B6721" s="1" t="s">
        <v>1698</v>
      </c>
      <c r="C6721" s="1" t="s">
        <v>1698</v>
      </c>
      <c r="D6721" s="1" t="s">
        <v>258</v>
      </c>
      <c r="E6721" s="1" t="s">
        <v>258</v>
      </c>
      <c r="F6721" s="1" t="s">
        <v>258</v>
      </c>
      <c r="G6721" s="1" t="s">
        <v>1951</v>
      </c>
      <c r="H6721" s="1" t="s">
        <v>1689</v>
      </c>
      <c r="I6721" s="1" t="s">
        <v>1689</v>
      </c>
    </row>
    <row r="6722" customFormat="false" ht="53" hidden="false" customHeight="true" outlineLevel="0" collapsed="false">
      <c r="A6722" s="1" t="s">
        <v>1698</v>
      </c>
      <c r="B6722" s="1" t="s">
        <v>1698</v>
      </c>
      <c r="C6722" s="1" t="s">
        <v>1698</v>
      </c>
      <c r="D6722" s="1" t="s">
        <v>256</v>
      </c>
      <c r="E6722" s="1" t="s">
        <v>256</v>
      </c>
      <c r="F6722" s="1" t="s">
        <v>256</v>
      </c>
      <c r="G6722" s="1" t="s">
        <v>1952</v>
      </c>
      <c r="H6722" s="1" t="s">
        <v>1689</v>
      </c>
      <c r="I6722" s="1" t="s">
        <v>1689</v>
      </c>
    </row>
    <row r="6723" customFormat="false" ht="53" hidden="false" customHeight="true" outlineLevel="0" collapsed="false">
      <c r="A6723" s="1" t="s">
        <v>1698</v>
      </c>
      <c r="B6723" s="1" t="s">
        <v>1698</v>
      </c>
      <c r="C6723" s="1" t="s">
        <v>1698</v>
      </c>
      <c r="D6723" s="1" t="s">
        <v>260</v>
      </c>
      <c r="E6723" s="1" t="s">
        <v>260</v>
      </c>
      <c r="F6723" s="1" t="s">
        <v>260</v>
      </c>
      <c r="G6723" s="1" t="s">
        <v>1953</v>
      </c>
      <c r="H6723" s="1" t="s">
        <v>1689</v>
      </c>
      <c r="I6723" s="1" t="s">
        <v>1689</v>
      </c>
    </row>
    <row r="6724" customFormat="false" ht="53" hidden="false" customHeight="true" outlineLevel="0" collapsed="false">
      <c r="A6724" s="1" t="s">
        <v>1702</v>
      </c>
      <c r="B6724" s="1" t="s">
        <v>1702</v>
      </c>
      <c r="C6724" s="1" t="s">
        <v>1702</v>
      </c>
      <c r="D6724" s="1" t="s">
        <v>258</v>
      </c>
      <c r="E6724" s="1" t="s">
        <v>258</v>
      </c>
      <c r="F6724" s="1" t="s">
        <v>258</v>
      </c>
      <c r="G6724" s="1" t="s">
        <v>1954</v>
      </c>
      <c r="H6724" s="1" t="s">
        <v>1689</v>
      </c>
      <c r="I6724" s="1" t="s">
        <v>1689</v>
      </c>
    </row>
    <row r="6725" customFormat="false" ht="53" hidden="false" customHeight="true" outlineLevel="0" collapsed="false">
      <c r="A6725" s="1" t="s">
        <v>1702</v>
      </c>
      <c r="B6725" s="1" t="s">
        <v>1702</v>
      </c>
      <c r="C6725" s="1" t="s">
        <v>1702</v>
      </c>
      <c r="D6725" s="1" t="s">
        <v>256</v>
      </c>
      <c r="E6725" s="1" t="s">
        <v>256</v>
      </c>
      <c r="F6725" s="1" t="s">
        <v>256</v>
      </c>
      <c r="G6725" s="1" t="s">
        <v>1955</v>
      </c>
      <c r="H6725" s="1" t="s">
        <v>1689</v>
      </c>
      <c r="I6725" s="1" t="s">
        <v>1689</v>
      </c>
    </row>
    <row r="6726" customFormat="false" ht="53" hidden="false" customHeight="true" outlineLevel="0" collapsed="false">
      <c r="A6726" s="1" t="s">
        <v>1702</v>
      </c>
      <c r="B6726" s="1" t="s">
        <v>1702</v>
      </c>
      <c r="C6726" s="1" t="s">
        <v>1702</v>
      </c>
      <c r="D6726" s="1" t="s">
        <v>260</v>
      </c>
      <c r="E6726" s="1" t="s">
        <v>260</v>
      </c>
      <c r="F6726" s="1" t="s">
        <v>260</v>
      </c>
      <c r="G6726" s="1" t="s">
        <v>1956</v>
      </c>
      <c r="H6726" s="1" t="s">
        <v>1689</v>
      </c>
      <c r="I6726" s="1" t="s">
        <v>1689</v>
      </c>
    </row>
    <row r="6727" customFormat="false" ht="53" hidden="false" customHeight="true" outlineLevel="0" collapsed="false">
      <c r="A6727" s="1" t="s">
        <v>1706</v>
      </c>
      <c r="B6727" s="1" t="s">
        <v>1706</v>
      </c>
      <c r="C6727" s="1" t="s">
        <v>1706</v>
      </c>
      <c r="D6727" s="1" t="s">
        <v>292</v>
      </c>
      <c r="E6727" s="1" t="s">
        <v>292</v>
      </c>
      <c r="F6727" s="1" t="s">
        <v>292</v>
      </c>
      <c r="G6727" s="1" t="s">
        <v>1957</v>
      </c>
      <c r="H6727" s="1" t="s">
        <v>1689</v>
      </c>
      <c r="I6727" s="1" t="s">
        <v>1689</v>
      </c>
    </row>
    <row r="6728" customFormat="false" ht="53" hidden="false" customHeight="true" outlineLevel="0" collapsed="false">
      <c r="A6728" s="1" t="s">
        <v>1706</v>
      </c>
      <c r="B6728" s="1" t="s">
        <v>1706</v>
      </c>
      <c r="C6728" s="1" t="s">
        <v>1706</v>
      </c>
      <c r="D6728" s="1" t="s">
        <v>256</v>
      </c>
      <c r="E6728" s="1" t="s">
        <v>256</v>
      </c>
      <c r="F6728" s="1" t="s">
        <v>256</v>
      </c>
      <c r="G6728" s="1" t="s">
        <v>1958</v>
      </c>
      <c r="H6728" s="1" t="s">
        <v>1689</v>
      </c>
      <c r="I6728" s="1" t="s">
        <v>1689</v>
      </c>
    </row>
    <row r="6729" customFormat="false" ht="53" hidden="false" customHeight="true" outlineLevel="0" collapsed="false">
      <c r="A6729" s="1" t="s">
        <v>1706</v>
      </c>
      <c r="B6729" s="1" t="s">
        <v>1706</v>
      </c>
      <c r="C6729" s="1" t="s">
        <v>1706</v>
      </c>
      <c r="D6729" s="1" t="s">
        <v>294</v>
      </c>
      <c r="E6729" s="1" t="s">
        <v>294</v>
      </c>
      <c r="F6729" s="1" t="s">
        <v>294</v>
      </c>
      <c r="G6729" s="1" t="s">
        <v>1959</v>
      </c>
      <c r="H6729" s="1" t="s">
        <v>1689</v>
      </c>
      <c r="I6729" s="1" t="s">
        <v>1689</v>
      </c>
    </row>
    <row r="6730" customFormat="false" ht="27" hidden="false" customHeight="true" outlineLevel="0" collapsed="false">
      <c r="A6730" s="1"/>
      <c r="B6730" s="1"/>
      <c r="C6730" s="1"/>
      <c r="D6730" s="1"/>
      <c r="E6730" s="1"/>
      <c r="F6730" s="1"/>
      <c r="G6730" s="1"/>
      <c r="H6730" s="1"/>
      <c r="I6730" s="1"/>
    </row>
    <row r="6731" customFormat="false" ht="31" hidden="false" customHeight="true" outlineLevel="0" collapsed="false">
      <c r="A6731" s="10" t="s">
        <v>304</v>
      </c>
      <c r="B6731" s="10" t="s">
        <v>304</v>
      </c>
      <c r="C6731" s="10" t="s">
        <v>304</v>
      </c>
      <c r="D6731" s="10" t="s">
        <v>304</v>
      </c>
      <c r="E6731" s="10" t="s">
        <v>304</v>
      </c>
      <c r="F6731" s="10" t="s">
        <v>304</v>
      </c>
      <c r="G6731" s="10" t="s">
        <v>304</v>
      </c>
      <c r="H6731" s="10" t="s">
        <v>304</v>
      </c>
      <c r="I6731" s="1"/>
    </row>
    <row r="6732" customFormat="false" ht="28" hidden="false" customHeight="true" outlineLevel="0" collapsed="false">
      <c r="A6732" s="4" t="s">
        <v>305</v>
      </c>
      <c r="B6732" s="4" t="s">
        <v>305</v>
      </c>
      <c r="C6732" s="4" t="s">
        <v>305</v>
      </c>
      <c r="D6732" s="4" t="s">
        <v>305</v>
      </c>
      <c r="E6732" s="4" t="s">
        <v>305</v>
      </c>
      <c r="F6732" s="4" t="s">
        <v>305</v>
      </c>
      <c r="G6732" s="4" t="s">
        <v>305</v>
      </c>
      <c r="H6732" s="4" t="s">
        <v>305</v>
      </c>
      <c r="I6732" s="4" t="s">
        <v>305</v>
      </c>
    </row>
    <row r="6733" customFormat="false" ht="27" hidden="false" customHeight="true" outlineLevel="0" collapsed="false">
      <c r="A6733" s="1"/>
      <c r="B6733" s="1"/>
      <c r="C6733" s="1"/>
      <c r="D6733" s="1"/>
      <c r="E6733" s="1"/>
      <c r="F6733" s="1"/>
      <c r="G6733" s="1"/>
      <c r="H6733" s="1"/>
      <c r="I6733" s="1"/>
    </row>
    <row r="6734" customFormat="false" ht="27" hidden="false" customHeight="true" outlineLevel="0" collapsed="false">
      <c r="A6734" s="1"/>
      <c r="B6734" s="1"/>
      <c r="C6734" s="1"/>
      <c r="D6734" s="1"/>
      <c r="E6734" s="1"/>
      <c r="F6734" s="1"/>
      <c r="G6734" s="1"/>
      <c r="H6734" s="1"/>
      <c r="I6734" s="1"/>
    </row>
    <row r="6735" customFormat="false" ht="27" hidden="false" customHeight="true" outlineLevel="0" collapsed="false">
      <c r="A6735" s="1"/>
      <c r="B6735" s="1"/>
      <c r="C6735" s="1"/>
      <c r="D6735" s="1"/>
      <c r="E6735" s="1"/>
      <c r="F6735" s="1"/>
      <c r="G6735" s="1"/>
      <c r="H6735" s="1"/>
      <c r="I6735" s="1"/>
    </row>
    <row r="6736" customFormat="false" ht="35" hidden="false" customHeight="true" outlineLevel="0" collapsed="false">
      <c r="A6736" s="2" t="s">
        <v>1960</v>
      </c>
      <c r="B6736" s="2" t="s">
        <v>1960</v>
      </c>
      <c r="C6736" s="2" t="s">
        <v>1960</v>
      </c>
      <c r="D6736" s="2" t="s">
        <v>1960</v>
      </c>
      <c r="E6736" s="2" t="s">
        <v>1960</v>
      </c>
      <c r="F6736" s="2" t="s">
        <v>1960</v>
      </c>
      <c r="G6736" s="2" t="s">
        <v>1960</v>
      </c>
      <c r="H6736" s="2" t="s">
        <v>1960</v>
      </c>
      <c r="I6736" s="3" t="str">
        <f aca="false">HYPERLINK("#'Главная'!A126","На главную")</f>
        <v>На главную</v>
      </c>
    </row>
    <row r="6737" customFormat="false" ht="42" hidden="false" customHeight="true" outlineLevel="0" collapsed="false">
      <c r="A6737" s="4" t="s">
        <v>1689</v>
      </c>
      <c r="B6737" s="4" t="s">
        <v>1689</v>
      </c>
      <c r="C6737" s="4" t="s">
        <v>1689</v>
      </c>
      <c r="D6737" s="4" t="s">
        <v>1689</v>
      </c>
      <c r="E6737" s="4" t="s">
        <v>1689</v>
      </c>
      <c r="F6737" s="4" t="s">
        <v>1689</v>
      </c>
      <c r="G6737" s="4" t="s">
        <v>1689</v>
      </c>
      <c r="H6737" s="4" t="s">
        <v>1689</v>
      </c>
      <c r="I6737" s="4" t="s">
        <v>1689</v>
      </c>
    </row>
    <row r="6738" customFormat="false" ht="27" hidden="false" customHeight="true" outlineLevel="0" collapsed="false">
      <c r="A6738" s="3" t="str">
        <f aca="false">HYPERLINK("#'Главная'!A126","Список моделей")</f>
        <v>Список моделей</v>
      </c>
      <c r="B6738" s="1"/>
      <c r="C6738" s="3" t="str">
        <f aca="false">HYPERLINK("#'Данные моделей'!A6739","Характеристики")</f>
        <v>Характеристики</v>
      </c>
      <c r="D6738" s="1"/>
      <c r="E6738" s="1"/>
      <c r="F6738" s="3" t="str">
        <f aca="false">HYPERLINK("#'Данные моделей'!A6764","Рабочие точки")</f>
        <v>Рабочие точки</v>
      </c>
      <c r="G6738" s="1"/>
      <c r="H6738" s="3" t="str">
        <f aca="false">HYPERLINK("#'Данные моделей'!A6776","Карты")</f>
        <v>Карты</v>
      </c>
      <c r="I6738" s="1"/>
    </row>
    <row r="6739" customFormat="false" ht="31" hidden="false" customHeight="true" outlineLevel="0" collapsed="false">
      <c r="A6739" s="10" t="s">
        <v>9</v>
      </c>
      <c r="B6739" s="10" t="s">
        <v>9</v>
      </c>
      <c r="C6739" s="10" t="s">
        <v>9</v>
      </c>
      <c r="D6739" s="10" t="s">
        <v>9</v>
      </c>
      <c r="E6739" s="10" t="s">
        <v>9</v>
      </c>
      <c r="F6739" s="10" t="s">
        <v>9</v>
      </c>
      <c r="G6739" s="10" t="s">
        <v>9</v>
      </c>
      <c r="H6739" s="10" t="s">
        <v>9</v>
      </c>
      <c r="I6739" s="1"/>
    </row>
    <row r="6740" customFormat="false" ht="28" hidden="false" customHeight="true" outlineLevel="0" collapsed="false">
      <c r="A6740" s="11" t="s">
        <v>207</v>
      </c>
      <c r="B6740" s="11" t="s">
        <v>207</v>
      </c>
      <c r="C6740" s="11" t="s">
        <v>207</v>
      </c>
      <c r="D6740" s="11" t="s">
        <v>207</v>
      </c>
      <c r="E6740" s="11" t="s">
        <v>1912</v>
      </c>
      <c r="F6740" s="11" t="s">
        <v>1912</v>
      </c>
      <c r="G6740" s="11" t="s">
        <v>1912</v>
      </c>
      <c r="H6740" s="11"/>
      <c r="I6740" s="11"/>
    </row>
    <row r="6741" customFormat="false" ht="28" hidden="false" customHeight="true" outlineLevel="0" collapsed="false">
      <c r="A6741" s="11" t="s">
        <v>8</v>
      </c>
      <c r="B6741" s="11" t="s">
        <v>8</v>
      </c>
      <c r="C6741" s="11" t="s">
        <v>8</v>
      </c>
      <c r="D6741" s="11" t="s">
        <v>8</v>
      </c>
      <c r="E6741" s="11" t="s">
        <v>105</v>
      </c>
      <c r="F6741" s="11" t="s">
        <v>105</v>
      </c>
      <c r="G6741" s="11" t="s">
        <v>105</v>
      </c>
      <c r="H6741" s="11"/>
      <c r="I6741" s="11"/>
    </row>
    <row r="6742" customFormat="false" ht="28" hidden="false" customHeight="true" outlineLevel="0" collapsed="false">
      <c r="A6742" s="11" t="s">
        <v>209</v>
      </c>
      <c r="B6742" s="11" t="s">
        <v>209</v>
      </c>
      <c r="C6742" s="11" t="s">
        <v>209</v>
      </c>
      <c r="D6742" s="11" t="s">
        <v>209</v>
      </c>
      <c r="E6742" s="11" t="s">
        <v>949</v>
      </c>
      <c r="F6742" s="11" t="s">
        <v>949</v>
      </c>
      <c r="G6742" s="11" t="s">
        <v>949</v>
      </c>
      <c r="H6742" s="11"/>
      <c r="I6742" s="11"/>
    </row>
    <row r="6743" customFormat="false" ht="28" hidden="false" customHeight="true" outlineLevel="0" collapsed="false">
      <c r="A6743" s="11" t="s">
        <v>211</v>
      </c>
      <c r="B6743" s="11" t="s">
        <v>211</v>
      </c>
      <c r="C6743" s="11" t="s">
        <v>211</v>
      </c>
      <c r="D6743" s="11" t="s">
        <v>211</v>
      </c>
      <c r="E6743" s="11" t="n">
        <v>500</v>
      </c>
      <c r="F6743" s="11" t="n">
        <v>500</v>
      </c>
      <c r="G6743" s="11" t="n">
        <v>500</v>
      </c>
      <c r="H6743" s="11"/>
      <c r="I6743" s="11"/>
    </row>
    <row r="6744" customFormat="false" ht="28" hidden="false" customHeight="true" outlineLevel="0" collapsed="false">
      <c r="A6744" s="11" t="s">
        <v>8</v>
      </c>
      <c r="B6744" s="11" t="s">
        <v>8</v>
      </c>
      <c r="C6744" s="11" t="s">
        <v>8</v>
      </c>
      <c r="D6744" s="11" t="s">
        <v>8</v>
      </c>
      <c r="E6744" s="11" t="s">
        <v>105</v>
      </c>
      <c r="F6744" s="11" t="s">
        <v>105</v>
      </c>
      <c r="G6744" s="11" t="s">
        <v>105</v>
      </c>
      <c r="H6744" s="11"/>
      <c r="I6744" s="11"/>
    </row>
    <row r="6745" customFormat="false" ht="28" hidden="false" customHeight="true" outlineLevel="0" collapsed="false">
      <c r="A6745" s="11" t="s">
        <v>213</v>
      </c>
      <c r="B6745" s="11" t="s">
        <v>213</v>
      </c>
      <c r="C6745" s="11" t="s">
        <v>213</v>
      </c>
      <c r="D6745" s="11" t="s">
        <v>213</v>
      </c>
      <c r="E6745" s="11" t="n">
        <v>65</v>
      </c>
      <c r="F6745" s="11" t="n">
        <v>65</v>
      </c>
      <c r="G6745" s="11" t="n">
        <v>65</v>
      </c>
      <c r="H6745" s="11"/>
      <c r="I6745" s="11"/>
    </row>
    <row r="6746" customFormat="false" ht="28" hidden="false" customHeight="true" outlineLevel="0" collapsed="false">
      <c r="A6746" s="11" t="s">
        <v>214</v>
      </c>
      <c r="B6746" s="11" t="s">
        <v>214</v>
      </c>
      <c r="C6746" s="11" t="s">
        <v>214</v>
      </c>
      <c r="D6746" s="11" t="s">
        <v>214</v>
      </c>
      <c r="E6746" s="11" t="s">
        <v>604</v>
      </c>
      <c r="F6746" s="11" t="s">
        <v>604</v>
      </c>
      <c r="G6746" s="11" t="s">
        <v>604</v>
      </c>
      <c r="H6746" s="11"/>
      <c r="I6746" s="11"/>
    </row>
    <row r="6747" customFormat="false" ht="28" hidden="false" customHeight="true" outlineLevel="0" collapsed="false">
      <c r="A6747" s="11" t="s">
        <v>216</v>
      </c>
      <c r="B6747" s="11" t="s">
        <v>216</v>
      </c>
      <c r="C6747" s="11" t="s">
        <v>216</v>
      </c>
      <c r="D6747" s="11" t="s">
        <v>216</v>
      </c>
      <c r="E6747" s="11" t="n">
        <v>45.14</v>
      </c>
      <c r="F6747" s="11" t="n">
        <v>45.14</v>
      </c>
      <c r="G6747" s="11" t="n">
        <v>45.14</v>
      </c>
      <c r="H6747" s="11"/>
      <c r="I6747" s="11"/>
    </row>
    <row r="6748" customFormat="false" ht="28" hidden="false" customHeight="true" outlineLevel="0" collapsed="false">
      <c r="A6748" s="11" t="s">
        <v>217</v>
      </c>
      <c r="B6748" s="11" t="s">
        <v>217</v>
      </c>
      <c r="C6748" s="11" t="s">
        <v>217</v>
      </c>
      <c r="D6748" s="11" t="s">
        <v>217</v>
      </c>
      <c r="E6748" s="11" t="s">
        <v>1620</v>
      </c>
      <c r="F6748" s="11" t="s">
        <v>1620</v>
      </c>
      <c r="G6748" s="11" t="s">
        <v>1620</v>
      </c>
      <c r="H6748" s="11"/>
      <c r="I6748" s="11"/>
    </row>
    <row r="6749" customFormat="false" ht="28" hidden="false" customHeight="true" outlineLevel="0" collapsed="false">
      <c r="A6749" s="11" t="s">
        <v>219</v>
      </c>
      <c r="B6749" s="11" t="s">
        <v>219</v>
      </c>
      <c r="C6749" s="11" t="s">
        <v>219</v>
      </c>
      <c r="D6749" s="11" t="s">
        <v>219</v>
      </c>
      <c r="E6749" s="11" t="s">
        <v>1691</v>
      </c>
      <c r="F6749" s="11" t="s">
        <v>1691</v>
      </c>
      <c r="G6749" s="11" t="s">
        <v>1691</v>
      </c>
      <c r="H6749" s="11"/>
      <c r="I6749" s="11"/>
    </row>
    <row r="6750" customFormat="false" ht="28" hidden="false" customHeight="true" outlineLevel="0" collapsed="false">
      <c r="A6750" s="11" t="s">
        <v>1530</v>
      </c>
      <c r="B6750" s="11" t="s">
        <v>1530</v>
      </c>
      <c r="C6750" s="11" t="s">
        <v>1530</v>
      </c>
      <c r="D6750" s="11" t="s">
        <v>1530</v>
      </c>
      <c r="E6750" s="11" t="n">
        <v>72</v>
      </c>
      <c r="F6750" s="11" t="n">
        <v>72</v>
      </c>
      <c r="G6750" s="11" t="n">
        <v>72</v>
      </c>
      <c r="H6750" s="11"/>
      <c r="I6750" s="11"/>
    </row>
    <row r="6751" customFormat="false" ht="28" hidden="false" customHeight="true" outlineLevel="0" collapsed="false">
      <c r="A6751" s="11" t="s">
        <v>221</v>
      </c>
      <c r="B6751" s="11" t="s">
        <v>221</v>
      </c>
      <c r="C6751" s="11" t="s">
        <v>221</v>
      </c>
      <c r="D6751" s="11" t="s">
        <v>221</v>
      </c>
      <c r="E6751" s="11" t="s">
        <v>949</v>
      </c>
      <c r="F6751" s="11" t="s">
        <v>949</v>
      </c>
      <c r="G6751" s="11" t="s">
        <v>949</v>
      </c>
      <c r="H6751" s="11"/>
      <c r="I6751" s="11"/>
    </row>
    <row r="6752" customFormat="false" ht="28" hidden="false" customHeight="true" outlineLevel="0" collapsed="false">
      <c r="A6752" s="11" t="s">
        <v>222</v>
      </c>
      <c r="B6752" s="11" t="s">
        <v>222</v>
      </c>
      <c r="C6752" s="11" t="s">
        <v>222</v>
      </c>
      <c r="D6752" s="11" t="s">
        <v>222</v>
      </c>
      <c r="E6752" s="11" t="n">
        <v>500</v>
      </c>
      <c r="F6752" s="11" t="n">
        <v>500</v>
      </c>
      <c r="G6752" s="11" t="n">
        <v>500</v>
      </c>
      <c r="H6752" s="11"/>
      <c r="I6752" s="11"/>
    </row>
    <row r="6753" customFormat="false" ht="28" hidden="false" customHeight="true" outlineLevel="0" collapsed="false">
      <c r="A6753" s="11" t="s">
        <v>1532</v>
      </c>
      <c r="B6753" s="11" t="s">
        <v>1532</v>
      </c>
      <c r="C6753" s="11" t="s">
        <v>1532</v>
      </c>
      <c r="D6753" s="11" t="s">
        <v>1532</v>
      </c>
      <c r="E6753" s="11" t="s">
        <v>1533</v>
      </c>
      <c r="F6753" s="11" t="s">
        <v>1533</v>
      </c>
      <c r="G6753" s="11" t="s">
        <v>1533</v>
      </c>
      <c r="H6753" s="11"/>
      <c r="I6753" s="11"/>
    </row>
    <row r="6754" customFormat="false" ht="28" hidden="false" customHeight="true" outlineLevel="0" collapsed="false">
      <c r="A6754" s="11" t="s">
        <v>1597</v>
      </c>
      <c r="B6754" s="11" t="s">
        <v>1597</v>
      </c>
      <c r="C6754" s="11" t="s">
        <v>1597</v>
      </c>
      <c r="D6754" s="11" t="s">
        <v>1597</v>
      </c>
      <c r="E6754" s="11" t="s">
        <v>1598</v>
      </c>
      <c r="F6754" s="11" t="s">
        <v>1598</v>
      </c>
      <c r="G6754" s="11" t="s">
        <v>1598</v>
      </c>
      <c r="H6754" s="11"/>
      <c r="I6754" s="11"/>
    </row>
    <row r="6755" customFormat="false" ht="28" hidden="false" customHeight="true" outlineLevel="0" collapsed="false">
      <c r="A6755" s="11" t="s">
        <v>1692</v>
      </c>
      <c r="B6755" s="11" t="s">
        <v>1692</v>
      </c>
      <c r="C6755" s="11" t="s">
        <v>1692</v>
      </c>
      <c r="D6755" s="11" t="s">
        <v>1692</v>
      </c>
      <c r="E6755" s="11" t="s">
        <v>1693</v>
      </c>
      <c r="F6755" s="11" t="s">
        <v>1693</v>
      </c>
      <c r="G6755" s="11" t="s">
        <v>1693</v>
      </c>
      <c r="H6755" s="11"/>
      <c r="I6755" s="11"/>
    </row>
    <row r="6756" customFormat="false" ht="28" hidden="false" customHeight="true" outlineLevel="0" collapsed="false">
      <c r="A6756" s="11" t="s">
        <v>1599</v>
      </c>
      <c r="B6756" s="11" t="s">
        <v>1599</v>
      </c>
      <c r="C6756" s="11" t="s">
        <v>1599</v>
      </c>
      <c r="D6756" s="11" t="s">
        <v>1599</v>
      </c>
      <c r="E6756" s="11" t="s">
        <v>1600</v>
      </c>
      <c r="F6756" s="11" t="s">
        <v>1600</v>
      </c>
      <c r="G6756" s="11" t="s">
        <v>1600</v>
      </c>
      <c r="H6756" s="11"/>
      <c r="I6756" s="11"/>
    </row>
    <row r="6757" customFormat="false" ht="28" hidden="false" customHeight="true" outlineLevel="0" collapsed="false">
      <c r="A6757" s="11" t="s">
        <v>245</v>
      </c>
      <c r="B6757" s="11" t="s">
        <v>245</v>
      </c>
      <c r="C6757" s="11" t="s">
        <v>245</v>
      </c>
      <c r="D6757" s="11" t="s">
        <v>245</v>
      </c>
      <c r="E6757" s="11" t="s">
        <v>1950</v>
      </c>
      <c r="F6757" s="11" t="s">
        <v>1950</v>
      </c>
      <c r="G6757" s="11" t="s">
        <v>1950</v>
      </c>
      <c r="H6757" s="11"/>
      <c r="I6757" s="11"/>
    </row>
    <row r="6758" customFormat="false" ht="28" hidden="false" customHeight="true" outlineLevel="0" collapsed="false">
      <c r="A6758" s="11" t="s">
        <v>1694</v>
      </c>
      <c r="B6758" s="11" t="s">
        <v>1694</v>
      </c>
      <c r="C6758" s="11" t="s">
        <v>1694</v>
      </c>
      <c r="D6758" s="11" t="s">
        <v>1694</v>
      </c>
      <c r="E6758" s="11" t="n">
        <v>2</v>
      </c>
      <c r="F6758" s="11" t="n">
        <v>2</v>
      </c>
      <c r="G6758" s="11" t="n">
        <v>2</v>
      </c>
      <c r="H6758" s="11"/>
      <c r="I6758" s="11"/>
    </row>
    <row r="6759" customFormat="false" ht="28" hidden="false" customHeight="true" outlineLevel="0" collapsed="false">
      <c r="A6759" s="11" t="s">
        <v>1603</v>
      </c>
      <c r="B6759" s="11" t="s">
        <v>1603</v>
      </c>
      <c r="C6759" s="11" t="s">
        <v>1603</v>
      </c>
      <c r="D6759" s="11" t="s">
        <v>1603</v>
      </c>
      <c r="E6759" s="11" t="n">
        <v>2</v>
      </c>
      <c r="F6759" s="11" t="n">
        <v>2</v>
      </c>
      <c r="G6759" s="11" t="n">
        <v>2</v>
      </c>
      <c r="H6759" s="11"/>
      <c r="I6759" s="11"/>
    </row>
    <row r="6760" customFormat="false" ht="28" hidden="false" customHeight="true" outlineLevel="0" collapsed="false">
      <c r="A6760" s="11" t="s">
        <v>1601</v>
      </c>
      <c r="B6760" s="11" t="s">
        <v>1601</v>
      </c>
      <c r="C6760" s="11" t="s">
        <v>1601</v>
      </c>
      <c r="D6760" s="11" t="s">
        <v>1601</v>
      </c>
      <c r="E6760" s="11" t="s">
        <v>1914</v>
      </c>
      <c r="F6760" s="11" t="s">
        <v>1914</v>
      </c>
      <c r="G6760" s="11" t="s">
        <v>1914</v>
      </c>
      <c r="H6760" s="11"/>
      <c r="I6760" s="11"/>
    </row>
    <row r="6761" customFormat="false" ht="28" hidden="false" customHeight="true" outlineLevel="0" collapsed="false">
      <c r="A6761" s="11" t="s">
        <v>1152</v>
      </c>
      <c r="B6761" s="11" t="s">
        <v>1152</v>
      </c>
      <c r="C6761" s="11" t="s">
        <v>1152</v>
      </c>
      <c r="D6761" s="11" t="s">
        <v>1152</v>
      </c>
      <c r="E6761" s="11" t="s">
        <v>953</v>
      </c>
      <c r="F6761" s="11" t="s">
        <v>953</v>
      </c>
      <c r="G6761" s="11" t="s">
        <v>953</v>
      </c>
      <c r="H6761" s="11"/>
      <c r="I6761" s="11"/>
    </row>
    <row r="6762" customFormat="false" ht="28" hidden="false" customHeight="true" outlineLevel="0" collapsed="false">
      <c r="A6762" s="11" t="s">
        <v>249</v>
      </c>
      <c r="B6762" s="11" t="s">
        <v>249</v>
      </c>
      <c r="C6762" s="11" t="s">
        <v>249</v>
      </c>
      <c r="D6762" s="11" t="s">
        <v>249</v>
      </c>
      <c r="E6762" s="11" t="n">
        <v>550</v>
      </c>
      <c r="F6762" s="11" t="n">
        <v>550</v>
      </c>
      <c r="G6762" s="11" t="n">
        <v>550</v>
      </c>
      <c r="H6762" s="11"/>
      <c r="I6762" s="11"/>
    </row>
    <row r="6763" customFormat="false" ht="27" hidden="false" customHeight="true" outlineLevel="0" collapsed="false">
      <c r="A6763" s="1"/>
      <c r="B6763" s="1"/>
      <c r="C6763" s="1"/>
      <c r="D6763" s="1"/>
      <c r="E6763" s="1"/>
      <c r="F6763" s="1"/>
      <c r="G6763" s="1"/>
      <c r="H6763" s="1"/>
      <c r="I6763" s="1"/>
    </row>
    <row r="6764" customFormat="false" ht="31" hidden="false" customHeight="true" outlineLevel="0" collapsed="false">
      <c r="A6764" s="10" t="s">
        <v>250</v>
      </c>
      <c r="B6764" s="10" t="s">
        <v>250</v>
      </c>
      <c r="C6764" s="10" t="s">
        <v>250</v>
      </c>
      <c r="D6764" s="10" t="s">
        <v>250</v>
      </c>
      <c r="E6764" s="10" t="s">
        <v>250</v>
      </c>
      <c r="F6764" s="10" t="s">
        <v>250</v>
      </c>
      <c r="G6764" s="10" t="s">
        <v>250</v>
      </c>
      <c r="H6764" s="10" t="s">
        <v>250</v>
      </c>
      <c r="I6764" s="3" t="str">
        <f aca="false">HYPERLINK("#'Главная'!A126","На главную")</f>
        <v>На главную</v>
      </c>
    </row>
    <row r="6765" customFormat="false" ht="34" hidden="false" customHeight="true" outlineLevel="0" collapsed="false">
      <c r="A6765" s="12" t="s">
        <v>251</v>
      </c>
      <c r="B6765" s="12" t="s">
        <v>251</v>
      </c>
      <c r="C6765" s="12" t="s">
        <v>251</v>
      </c>
      <c r="D6765" s="12" t="s">
        <v>252</v>
      </c>
      <c r="E6765" s="12" t="s">
        <v>252</v>
      </c>
      <c r="F6765" s="12" t="s">
        <v>252</v>
      </c>
      <c r="G6765" s="12" t="s">
        <v>253</v>
      </c>
      <c r="H6765" s="12" t="s">
        <v>254</v>
      </c>
      <c r="I6765" s="12" t="s">
        <v>254</v>
      </c>
    </row>
    <row r="6766" customFormat="false" ht="53" hidden="false" customHeight="true" outlineLevel="0" collapsed="false">
      <c r="A6766" s="1" t="s">
        <v>1698</v>
      </c>
      <c r="B6766" s="1" t="s">
        <v>1698</v>
      </c>
      <c r="C6766" s="1" t="s">
        <v>1698</v>
      </c>
      <c r="D6766" s="1" t="s">
        <v>258</v>
      </c>
      <c r="E6766" s="1" t="s">
        <v>258</v>
      </c>
      <c r="F6766" s="1" t="s">
        <v>258</v>
      </c>
      <c r="G6766" s="1" t="s">
        <v>1961</v>
      </c>
      <c r="H6766" s="1" t="s">
        <v>1689</v>
      </c>
      <c r="I6766" s="1" t="s">
        <v>1689</v>
      </c>
    </row>
    <row r="6767" customFormat="false" ht="53" hidden="false" customHeight="true" outlineLevel="0" collapsed="false">
      <c r="A6767" s="1" t="s">
        <v>1698</v>
      </c>
      <c r="B6767" s="1" t="s">
        <v>1698</v>
      </c>
      <c r="C6767" s="1" t="s">
        <v>1698</v>
      </c>
      <c r="D6767" s="1" t="s">
        <v>256</v>
      </c>
      <c r="E6767" s="1" t="s">
        <v>256</v>
      </c>
      <c r="F6767" s="1" t="s">
        <v>256</v>
      </c>
      <c r="G6767" s="1" t="s">
        <v>1962</v>
      </c>
      <c r="H6767" s="1" t="s">
        <v>1689</v>
      </c>
      <c r="I6767" s="1" t="s">
        <v>1689</v>
      </c>
    </row>
    <row r="6768" customFormat="false" ht="53" hidden="false" customHeight="true" outlineLevel="0" collapsed="false">
      <c r="A6768" s="1" t="s">
        <v>1698</v>
      </c>
      <c r="B6768" s="1" t="s">
        <v>1698</v>
      </c>
      <c r="C6768" s="1" t="s">
        <v>1698</v>
      </c>
      <c r="D6768" s="1" t="s">
        <v>260</v>
      </c>
      <c r="E6768" s="1" t="s">
        <v>260</v>
      </c>
      <c r="F6768" s="1" t="s">
        <v>260</v>
      </c>
      <c r="G6768" s="1" t="s">
        <v>1963</v>
      </c>
      <c r="H6768" s="1" t="s">
        <v>1689</v>
      </c>
      <c r="I6768" s="1" t="s">
        <v>1689</v>
      </c>
    </row>
    <row r="6769" customFormat="false" ht="53" hidden="false" customHeight="true" outlineLevel="0" collapsed="false">
      <c r="A6769" s="1" t="s">
        <v>1702</v>
      </c>
      <c r="B6769" s="1" t="s">
        <v>1702</v>
      </c>
      <c r="C6769" s="1" t="s">
        <v>1702</v>
      </c>
      <c r="D6769" s="1" t="s">
        <v>258</v>
      </c>
      <c r="E6769" s="1" t="s">
        <v>258</v>
      </c>
      <c r="F6769" s="1" t="s">
        <v>258</v>
      </c>
      <c r="G6769" s="1" t="s">
        <v>1964</v>
      </c>
      <c r="H6769" s="1" t="s">
        <v>1689</v>
      </c>
      <c r="I6769" s="1" t="s">
        <v>1689</v>
      </c>
    </row>
    <row r="6770" customFormat="false" ht="53" hidden="false" customHeight="true" outlineLevel="0" collapsed="false">
      <c r="A6770" s="1" t="s">
        <v>1702</v>
      </c>
      <c r="B6770" s="1" t="s">
        <v>1702</v>
      </c>
      <c r="C6770" s="1" t="s">
        <v>1702</v>
      </c>
      <c r="D6770" s="1" t="s">
        <v>256</v>
      </c>
      <c r="E6770" s="1" t="s">
        <v>256</v>
      </c>
      <c r="F6770" s="1" t="s">
        <v>256</v>
      </c>
      <c r="G6770" s="1" t="s">
        <v>1965</v>
      </c>
      <c r="H6770" s="1" t="s">
        <v>1689</v>
      </c>
      <c r="I6770" s="1" t="s">
        <v>1689</v>
      </c>
    </row>
    <row r="6771" customFormat="false" ht="53" hidden="false" customHeight="true" outlineLevel="0" collapsed="false">
      <c r="A6771" s="1" t="s">
        <v>1702</v>
      </c>
      <c r="B6771" s="1" t="s">
        <v>1702</v>
      </c>
      <c r="C6771" s="1" t="s">
        <v>1702</v>
      </c>
      <c r="D6771" s="1" t="s">
        <v>260</v>
      </c>
      <c r="E6771" s="1" t="s">
        <v>260</v>
      </c>
      <c r="F6771" s="1" t="s">
        <v>260</v>
      </c>
      <c r="G6771" s="1" t="s">
        <v>1809</v>
      </c>
      <c r="H6771" s="1" t="s">
        <v>1689</v>
      </c>
      <c r="I6771" s="1" t="s">
        <v>1689</v>
      </c>
    </row>
    <row r="6772" customFormat="false" ht="53" hidden="false" customHeight="true" outlineLevel="0" collapsed="false">
      <c r="A6772" s="1" t="s">
        <v>1706</v>
      </c>
      <c r="B6772" s="1" t="s">
        <v>1706</v>
      </c>
      <c r="C6772" s="1" t="s">
        <v>1706</v>
      </c>
      <c r="D6772" s="1" t="s">
        <v>292</v>
      </c>
      <c r="E6772" s="1" t="s">
        <v>292</v>
      </c>
      <c r="F6772" s="1" t="s">
        <v>292</v>
      </c>
      <c r="G6772" s="1" t="s">
        <v>1966</v>
      </c>
      <c r="H6772" s="1" t="s">
        <v>1689</v>
      </c>
      <c r="I6772" s="1" t="s">
        <v>1689</v>
      </c>
    </row>
    <row r="6773" customFormat="false" ht="53" hidden="false" customHeight="true" outlineLevel="0" collapsed="false">
      <c r="A6773" s="1" t="s">
        <v>1706</v>
      </c>
      <c r="B6773" s="1" t="s">
        <v>1706</v>
      </c>
      <c r="C6773" s="1" t="s">
        <v>1706</v>
      </c>
      <c r="D6773" s="1" t="s">
        <v>256</v>
      </c>
      <c r="E6773" s="1" t="s">
        <v>256</v>
      </c>
      <c r="F6773" s="1" t="s">
        <v>256</v>
      </c>
      <c r="G6773" s="1" t="s">
        <v>1967</v>
      </c>
      <c r="H6773" s="1" t="s">
        <v>1689</v>
      </c>
      <c r="I6773" s="1" t="s">
        <v>1689</v>
      </c>
    </row>
    <row r="6774" customFormat="false" ht="53" hidden="false" customHeight="true" outlineLevel="0" collapsed="false">
      <c r="A6774" s="1" t="s">
        <v>1706</v>
      </c>
      <c r="B6774" s="1" t="s">
        <v>1706</v>
      </c>
      <c r="C6774" s="1" t="s">
        <v>1706</v>
      </c>
      <c r="D6774" s="1" t="s">
        <v>294</v>
      </c>
      <c r="E6774" s="1" t="s">
        <v>294</v>
      </c>
      <c r="F6774" s="1" t="s">
        <v>294</v>
      </c>
      <c r="G6774" s="1" t="s">
        <v>1940</v>
      </c>
      <c r="H6774" s="1" t="s">
        <v>1689</v>
      </c>
      <c r="I6774" s="1" t="s">
        <v>1689</v>
      </c>
    </row>
    <row r="6775" customFormat="false" ht="27" hidden="false" customHeight="true" outlineLevel="0" collapsed="false">
      <c r="A6775" s="1"/>
      <c r="B6775" s="1"/>
      <c r="C6775" s="1"/>
      <c r="D6775" s="1"/>
      <c r="E6775" s="1"/>
      <c r="F6775" s="1"/>
      <c r="G6775" s="1"/>
      <c r="H6775" s="1"/>
      <c r="I6775" s="1"/>
    </row>
    <row r="6776" customFormat="false" ht="31" hidden="false" customHeight="true" outlineLevel="0" collapsed="false">
      <c r="A6776" s="10" t="s">
        <v>304</v>
      </c>
      <c r="B6776" s="10" t="s">
        <v>304</v>
      </c>
      <c r="C6776" s="10" t="s">
        <v>304</v>
      </c>
      <c r="D6776" s="10" t="s">
        <v>304</v>
      </c>
      <c r="E6776" s="10" t="s">
        <v>304</v>
      </c>
      <c r="F6776" s="10" t="s">
        <v>304</v>
      </c>
      <c r="G6776" s="10" t="s">
        <v>304</v>
      </c>
      <c r="H6776" s="10" t="s">
        <v>304</v>
      </c>
      <c r="I6776" s="1"/>
    </row>
    <row r="6777" customFormat="false" ht="28" hidden="false" customHeight="true" outlineLevel="0" collapsed="false">
      <c r="A6777" s="4" t="s">
        <v>305</v>
      </c>
      <c r="B6777" s="4" t="s">
        <v>305</v>
      </c>
      <c r="C6777" s="4" t="s">
        <v>305</v>
      </c>
      <c r="D6777" s="4" t="s">
        <v>305</v>
      </c>
      <c r="E6777" s="4" t="s">
        <v>305</v>
      </c>
      <c r="F6777" s="4" t="s">
        <v>305</v>
      </c>
      <c r="G6777" s="4" t="s">
        <v>305</v>
      </c>
      <c r="H6777" s="4" t="s">
        <v>305</v>
      </c>
      <c r="I6777" s="4" t="s">
        <v>305</v>
      </c>
    </row>
    <row r="6778" customFormat="false" ht="27" hidden="false" customHeight="true" outlineLevel="0" collapsed="false">
      <c r="A6778" s="1"/>
      <c r="B6778" s="1"/>
      <c r="C6778" s="1"/>
      <c r="D6778" s="1"/>
      <c r="E6778" s="1"/>
      <c r="F6778" s="1"/>
      <c r="G6778" s="1"/>
      <c r="H6778" s="1"/>
      <c r="I6778" s="1"/>
    </row>
    <row r="6779" customFormat="false" ht="27" hidden="false" customHeight="true" outlineLevel="0" collapsed="false">
      <c r="A6779" s="1"/>
      <c r="B6779" s="1"/>
      <c r="C6779" s="1"/>
      <c r="D6779" s="1"/>
      <c r="E6779" s="1"/>
      <c r="F6779" s="1"/>
      <c r="G6779" s="1"/>
      <c r="H6779" s="1"/>
      <c r="I6779" s="1"/>
    </row>
    <row r="6780" customFormat="false" ht="27" hidden="false" customHeight="true" outlineLevel="0" collapsed="false">
      <c r="A6780" s="1"/>
      <c r="B6780" s="1"/>
      <c r="C6780" s="1"/>
      <c r="D6780" s="1"/>
      <c r="E6780" s="1"/>
      <c r="F6780" s="1"/>
      <c r="G6780" s="1"/>
      <c r="H6780" s="1"/>
      <c r="I6780" s="1"/>
    </row>
    <row r="6781" customFormat="false" ht="35" hidden="false" customHeight="true" outlineLevel="0" collapsed="false">
      <c r="A6781" s="2" t="s">
        <v>1968</v>
      </c>
      <c r="B6781" s="2" t="s">
        <v>1968</v>
      </c>
      <c r="C6781" s="2" t="s">
        <v>1968</v>
      </c>
      <c r="D6781" s="2" t="s">
        <v>1968</v>
      </c>
      <c r="E6781" s="2" t="s">
        <v>1968</v>
      </c>
      <c r="F6781" s="2" t="s">
        <v>1968</v>
      </c>
      <c r="G6781" s="2" t="s">
        <v>1968</v>
      </c>
      <c r="H6781" s="2" t="s">
        <v>1968</v>
      </c>
      <c r="I6781" s="3" t="str">
        <f aca="false">HYPERLINK("#'Главная'!A127","На главную")</f>
        <v>На главную</v>
      </c>
    </row>
    <row r="6782" customFormat="false" ht="42" hidden="false" customHeight="true" outlineLevel="0" collapsed="false">
      <c r="A6782" s="4" t="s">
        <v>1689</v>
      </c>
      <c r="B6782" s="4" t="s">
        <v>1689</v>
      </c>
      <c r="C6782" s="4" t="s">
        <v>1689</v>
      </c>
      <c r="D6782" s="4" t="s">
        <v>1689</v>
      </c>
      <c r="E6782" s="4" t="s">
        <v>1689</v>
      </c>
      <c r="F6782" s="4" t="s">
        <v>1689</v>
      </c>
      <c r="G6782" s="4" t="s">
        <v>1689</v>
      </c>
      <c r="H6782" s="4" t="s">
        <v>1689</v>
      </c>
      <c r="I6782" s="4" t="s">
        <v>1689</v>
      </c>
    </row>
    <row r="6783" customFormat="false" ht="27" hidden="false" customHeight="true" outlineLevel="0" collapsed="false">
      <c r="A6783" s="3" t="str">
        <f aca="false">HYPERLINK("#'Главная'!A127","Список моделей")</f>
        <v>Список моделей</v>
      </c>
      <c r="B6783" s="1"/>
      <c r="C6783" s="3" t="str">
        <f aca="false">HYPERLINK("#'Данные моделей'!A6784","Характеристики")</f>
        <v>Характеристики</v>
      </c>
      <c r="D6783" s="1"/>
      <c r="E6783" s="1"/>
      <c r="F6783" s="3" t="str">
        <f aca="false">HYPERLINK("#'Данные моделей'!A6809","Рабочие точки")</f>
        <v>Рабочие точки</v>
      </c>
      <c r="G6783" s="1"/>
      <c r="H6783" s="3" t="str">
        <f aca="false">HYPERLINK("#'Данные моделей'!A6821","Карты")</f>
        <v>Карты</v>
      </c>
      <c r="I6783" s="1"/>
    </row>
    <row r="6784" customFormat="false" ht="31" hidden="false" customHeight="true" outlineLevel="0" collapsed="false">
      <c r="A6784" s="10" t="s">
        <v>9</v>
      </c>
      <c r="B6784" s="10" t="s">
        <v>9</v>
      </c>
      <c r="C6784" s="10" t="s">
        <v>9</v>
      </c>
      <c r="D6784" s="10" t="s">
        <v>9</v>
      </c>
      <c r="E6784" s="10" t="s">
        <v>9</v>
      </c>
      <c r="F6784" s="10" t="s">
        <v>9</v>
      </c>
      <c r="G6784" s="10" t="s">
        <v>9</v>
      </c>
      <c r="H6784" s="10" t="s">
        <v>9</v>
      </c>
      <c r="I6784" s="1"/>
    </row>
    <row r="6785" customFormat="false" ht="28" hidden="false" customHeight="true" outlineLevel="0" collapsed="false">
      <c r="A6785" s="11" t="s">
        <v>207</v>
      </c>
      <c r="B6785" s="11" t="s">
        <v>207</v>
      </c>
      <c r="C6785" s="11" t="s">
        <v>207</v>
      </c>
      <c r="D6785" s="11" t="s">
        <v>207</v>
      </c>
      <c r="E6785" s="11" t="s">
        <v>1912</v>
      </c>
      <c r="F6785" s="11" t="s">
        <v>1912</v>
      </c>
      <c r="G6785" s="11" t="s">
        <v>1912</v>
      </c>
      <c r="H6785" s="11"/>
      <c r="I6785" s="11"/>
    </row>
    <row r="6786" customFormat="false" ht="28" hidden="false" customHeight="true" outlineLevel="0" collapsed="false">
      <c r="A6786" s="11" t="s">
        <v>8</v>
      </c>
      <c r="B6786" s="11" t="s">
        <v>8</v>
      </c>
      <c r="C6786" s="11" t="s">
        <v>8</v>
      </c>
      <c r="D6786" s="11" t="s">
        <v>8</v>
      </c>
      <c r="E6786" s="11" t="s">
        <v>105</v>
      </c>
      <c r="F6786" s="11" t="s">
        <v>105</v>
      </c>
      <c r="G6786" s="11" t="s">
        <v>105</v>
      </c>
      <c r="H6786" s="11"/>
      <c r="I6786" s="11"/>
    </row>
    <row r="6787" customFormat="false" ht="28" hidden="false" customHeight="true" outlineLevel="0" collapsed="false">
      <c r="A6787" s="11" t="s">
        <v>209</v>
      </c>
      <c r="B6787" s="11" t="s">
        <v>209</v>
      </c>
      <c r="C6787" s="11" t="s">
        <v>209</v>
      </c>
      <c r="D6787" s="11" t="s">
        <v>209</v>
      </c>
      <c r="E6787" s="11" t="s">
        <v>1969</v>
      </c>
      <c r="F6787" s="11" t="s">
        <v>1969</v>
      </c>
      <c r="G6787" s="11" t="s">
        <v>1969</v>
      </c>
      <c r="H6787" s="11"/>
      <c r="I6787" s="11"/>
    </row>
    <row r="6788" customFormat="false" ht="28" hidden="false" customHeight="true" outlineLevel="0" collapsed="false">
      <c r="A6788" s="11" t="s">
        <v>211</v>
      </c>
      <c r="B6788" s="11" t="s">
        <v>211</v>
      </c>
      <c r="C6788" s="11" t="s">
        <v>211</v>
      </c>
      <c r="D6788" s="11" t="s">
        <v>211</v>
      </c>
      <c r="E6788" s="11" t="n">
        <v>1000</v>
      </c>
      <c r="F6788" s="11" t="n">
        <v>1000</v>
      </c>
      <c r="G6788" s="11" t="n">
        <v>1000</v>
      </c>
      <c r="H6788" s="11"/>
      <c r="I6788" s="11"/>
    </row>
    <row r="6789" customFormat="false" ht="28" hidden="false" customHeight="true" outlineLevel="0" collapsed="false">
      <c r="A6789" s="11" t="s">
        <v>8</v>
      </c>
      <c r="B6789" s="11" t="s">
        <v>8</v>
      </c>
      <c r="C6789" s="11" t="s">
        <v>8</v>
      </c>
      <c r="D6789" s="11" t="s">
        <v>8</v>
      </c>
      <c r="E6789" s="11" t="s">
        <v>105</v>
      </c>
      <c r="F6789" s="11" t="s">
        <v>105</v>
      </c>
      <c r="G6789" s="11" t="s">
        <v>105</v>
      </c>
      <c r="H6789" s="11"/>
      <c r="I6789" s="11"/>
    </row>
    <row r="6790" customFormat="false" ht="28" hidden="false" customHeight="true" outlineLevel="0" collapsed="false">
      <c r="A6790" s="11" t="s">
        <v>213</v>
      </c>
      <c r="B6790" s="11" t="s">
        <v>213</v>
      </c>
      <c r="C6790" s="11" t="s">
        <v>213</v>
      </c>
      <c r="D6790" s="11" t="s">
        <v>213</v>
      </c>
      <c r="E6790" s="11" t="n">
        <v>120</v>
      </c>
      <c r="F6790" s="11" t="n">
        <v>120</v>
      </c>
      <c r="G6790" s="11" t="n">
        <v>120</v>
      </c>
      <c r="H6790" s="11"/>
      <c r="I6790" s="11"/>
    </row>
    <row r="6791" customFormat="false" ht="28" hidden="false" customHeight="true" outlineLevel="0" collapsed="false">
      <c r="A6791" s="11" t="s">
        <v>214</v>
      </c>
      <c r="B6791" s="11" t="s">
        <v>214</v>
      </c>
      <c r="C6791" s="11" t="s">
        <v>214</v>
      </c>
      <c r="D6791" s="11" t="s">
        <v>214</v>
      </c>
      <c r="E6791" s="11" t="s">
        <v>604</v>
      </c>
      <c r="F6791" s="11" t="s">
        <v>604</v>
      </c>
      <c r="G6791" s="11" t="s">
        <v>604</v>
      </c>
      <c r="H6791" s="11"/>
      <c r="I6791" s="11"/>
    </row>
    <row r="6792" customFormat="false" ht="28" hidden="false" customHeight="true" outlineLevel="0" collapsed="false">
      <c r="A6792" s="11" t="s">
        <v>216</v>
      </c>
      <c r="B6792" s="11" t="s">
        <v>216</v>
      </c>
      <c r="C6792" s="11" t="s">
        <v>216</v>
      </c>
      <c r="D6792" s="11" t="s">
        <v>216</v>
      </c>
      <c r="E6792" s="11" t="n">
        <v>103.18</v>
      </c>
      <c r="F6792" s="11" t="n">
        <v>103.18</v>
      </c>
      <c r="G6792" s="11" t="n">
        <v>103.18</v>
      </c>
      <c r="H6792" s="11"/>
      <c r="I6792" s="11"/>
    </row>
    <row r="6793" customFormat="false" ht="28" hidden="false" customHeight="true" outlineLevel="0" collapsed="false">
      <c r="A6793" s="11" t="s">
        <v>217</v>
      </c>
      <c r="B6793" s="11" t="s">
        <v>217</v>
      </c>
      <c r="C6793" s="11" t="s">
        <v>217</v>
      </c>
      <c r="D6793" s="11" t="s">
        <v>217</v>
      </c>
      <c r="E6793" s="11" t="s">
        <v>1620</v>
      </c>
      <c r="F6793" s="11" t="s">
        <v>1620</v>
      </c>
      <c r="G6793" s="11" t="s">
        <v>1620</v>
      </c>
      <c r="H6793" s="11"/>
      <c r="I6793" s="11"/>
    </row>
    <row r="6794" customFormat="false" ht="28" hidden="false" customHeight="true" outlineLevel="0" collapsed="false">
      <c r="A6794" s="11" t="s">
        <v>219</v>
      </c>
      <c r="B6794" s="11" t="s">
        <v>219</v>
      </c>
      <c r="C6794" s="11" t="s">
        <v>219</v>
      </c>
      <c r="D6794" s="11" t="s">
        <v>219</v>
      </c>
      <c r="E6794" s="11" t="s">
        <v>1691</v>
      </c>
      <c r="F6794" s="11" t="s">
        <v>1691</v>
      </c>
      <c r="G6794" s="11" t="s">
        <v>1691</v>
      </c>
      <c r="H6794" s="11"/>
      <c r="I6794" s="11"/>
    </row>
    <row r="6795" customFormat="false" ht="28" hidden="false" customHeight="true" outlineLevel="0" collapsed="false">
      <c r="A6795" s="11" t="s">
        <v>1530</v>
      </c>
      <c r="B6795" s="11" t="s">
        <v>1530</v>
      </c>
      <c r="C6795" s="11" t="s">
        <v>1530</v>
      </c>
      <c r="D6795" s="11" t="s">
        <v>1530</v>
      </c>
      <c r="E6795" s="11" t="n">
        <v>75</v>
      </c>
      <c r="F6795" s="11" t="n">
        <v>75</v>
      </c>
      <c r="G6795" s="11" t="n">
        <v>75</v>
      </c>
      <c r="H6795" s="11"/>
      <c r="I6795" s="11"/>
    </row>
    <row r="6796" customFormat="false" ht="28" hidden="false" customHeight="true" outlineLevel="0" collapsed="false">
      <c r="A6796" s="11" t="s">
        <v>221</v>
      </c>
      <c r="B6796" s="11" t="s">
        <v>221</v>
      </c>
      <c r="C6796" s="11" t="s">
        <v>221</v>
      </c>
      <c r="D6796" s="11" t="s">
        <v>221</v>
      </c>
      <c r="E6796" s="11" t="s">
        <v>1969</v>
      </c>
      <c r="F6796" s="11" t="s">
        <v>1969</v>
      </c>
      <c r="G6796" s="11" t="s">
        <v>1969</v>
      </c>
      <c r="H6796" s="11"/>
      <c r="I6796" s="11"/>
    </row>
    <row r="6797" customFormat="false" ht="28" hidden="false" customHeight="true" outlineLevel="0" collapsed="false">
      <c r="A6797" s="11" t="s">
        <v>222</v>
      </c>
      <c r="B6797" s="11" t="s">
        <v>222</v>
      </c>
      <c r="C6797" s="11" t="s">
        <v>222</v>
      </c>
      <c r="D6797" s="11" t="s">
        <v>222</v>
      </c>
      <c r="E6797" s="11" t="n">
        <v>1000</v>
      </c>
      <c r="F6797" s="11" t="n">
        <v>1000</v>
      </c>
      <c r="G6797" s="11" t="n">
        <v>1000</v>
      </c>
      <c r="H6797" s="11"/>
      <c r="I6797" s="11"/>
    </row>
    <row r="6798" customFormat="false" ht="28" hidden="false" customHeight="true" outlineLevel="0" collapsed="false">
      <c r="A6798" s="11" t="s">
        <v>1532</v>
      </c>
      <c r="B6798" s="11" t="s">
        <v>1532</v>
      </c>
      <c r="C6798" s="11" t="s">
        <v>1532</v>
      </c>
      <c r="D6798" s="11" t="s">
        <v>1532</v>
      </c>
      <c r="E6798" s="11" t="s">
        <v>1533</v>
      </c>
      <c r="F6798" s="11" t="s">
        <v>1533</v>
      </c>
      <c r="G6798" s="11" t="s">
        <v>1533</v>
      </c>
      <c r="H6798" s="11"/>
      <c r="I6798" s="11"/>
    </row>
    <row r="6799" customFormat="false" ht="28" hidden="false" customHeight="true" outlineLevel="0" collapsed="false">
      <c r="A6799" s="11" t="s">
        <v>1597</v>
      </c>
      <c r="B6799" s="11" t="s">
        <v>1597</v>
      </c>
      <c r="C6799" s="11" t="s">
        <v>1597</v>
      </c>
      <c r="D6799" s="11" t="s">
        <v>1597</v>
      </c>
      <c r="E6799" s="11" t="s">
        <v>1598</v>
      </c>
      <c r="F6799" s="11" t="s">
        <v>1598</v>
      </c>
      <c r="G6799" s="11" t="s">
        <v>1598</v>
      </c>
      <c r="H6799" s="11"/>
      <c r="I6799" s="11"/>
    </row>
    <row r="6800" customFormat="false" ht="28" hidden="false" customHeight="true" outlineLevel="0" collapsed="false">
      <c r="A6800" s="11" t="s">
        <v>1692</v>
      </c>
      <c r="B6800" s="11" t="s">
        <v>1692</v>
      </c>
      <c r="C6800" s="11" t="s">
        <v>1692</v>
      </c>
      <c r="D6800" s="11" t="s">
        <v>1692</v>
      </c>
      <c r="E6800" s="11" t="s">
        <v>1693</v>
      </c>
      <c r="F6800" s="11" t="s">
        <v>1693</v>
      </c>
      <c r="G6800" s="11" t="s">
        <v>1693</v>
      </c>
      <c r="H6800" s="11"/>
      <c r="I6800" s="11"/>
    </row>
    <row r="6801" customFormat="false" ht="28" hidden="false" customHeight="true" outlineLevel="0" collapsed="false">
      <c r="A6801" s="11" t="s">
        <v>1599</v>
      </c>
      <c r="B6801" s="11" t="s">
        <v>1599</v>
      </c>
      <c r="C6801" s="11" t="s">
        <v>1599</v>
      </c>
      <c r="D6801" s="11" t="s">
        <v>1599</v>
      </c>
      <c r="E6801" s="11" t="s">
        <v>1600</v>
      </c>
      <c r="F6801" s="11" t="s">
        <v>1600</v>
      </c>
      <c r="G6801" s="11" t="s">
        <v>1600</v>
      </c>
      <c r="H6801" s="11"/>
      <c r="I6801" s="11"/>
    </row>
    <row r="6802" customFormat="false" ht="28" hidden="false" customHeight="true" outlineLevel="0" collapsed="false">
      <c r="A6802" s="11" t="s">
        <v>245</v>
      </c>
      <c r="B6802" s="11" t="s">
        <v>245</v>
      </c>
      <c r="C6802" s="11" t="s">
        <v>245</v>
      </c>
      <c r="D6802" s="11" t="s">
        <v>245</v>
      </c>
      <c r="E6802" s="11" t="s">
        <v>1950</v>
      </c>
      <c r="F6802" s="11" t="s">
        <v>1950</v>
      </c>
      <c r="G6802" s="11" t="s">
        <v>1950</v>
      </c>
      <c r="H6802" s="11"/>
      <c r="I6802" s="11"/>
    </row>
    <row r="6803" customFormat="false" ht="28" hidden="false" customHeight="true" outlineLevel="0" collapsed="false">
      <c r="A6803" s="11" t="s">
        <v>1694</v>
      </c>
      <c r="B6803" s="11" t="s">
        <v>1694</v>
      </c>
      <c r="C6803" s="11" t="s">
        <v>1694</v>
      </c>
      <c r="D6803" s="11" t="s">
        <v>1694</v>
      </c>
      <c r="E6803" s="11" t="n">
        <v>4</v>
      </c>
      <c r="F6803" s="11" t="n">
        <v>4</v>
      </c>
      <c r="G6803" s="11" t="n">
        <v>4</v>
      </c>
      <c r="H6803" s="11"/>
      <c r="I6803" s="11"/>
    </row>
    <row r="6804" customFormat="false" ht="28" hidden="false" customHeight="true" outlineLevel="0" collapsed="false">
      <c r="A6804" s="11" t="s">
        <v>1603</v>
      </c>
      <c r="B6804" s="11" t="s">
        <v>1603</v>
      </c>
      <c r="C6804" s="11" t="s">
        <v>1603</v>
      </c>
      <c r="D6804" s="11" t="s">
        <v>1603</v>
      </c>
      <c r="E6804" s="11" t="n">
        <v>2</v>
      </c>
      <c r="F6804" s="11" t="n">
        <v>2</v>
      </c>
      <c r="G6804" s="11" t="n">
        <v>2</v>
      </c>
      <c r="H6804" s="11"/>
      <c r="I6804" s="11"/>
    </row>
    <row r="6805" customFormat="false" ht="28" hidden="false" customHeight="true" outlineLevel="0" collapsed="false">
      <c r="A6805" s="11" t="s">
        <v>1601</v>
      </c>
      <c r="B6805" s="11" t="s">
        <v>1601</v>
      </c>
      <c r="C6805" s="11" t="s">
        <v>1601</v>
      </c>
      <c r="D6805" s="11" t="s">
        <v>1601</v>
      </c>
      <c r="E6805" s="11" t="s">
        <v>1914</v>
      </c>
      <c r="F6805" s="11" t="s">
        <v>1914</v>
      </c>
      <c r="G6805" s="11" t="s">
        <v>1914</v>
      </c>
      <c r="H6805" s="11"/>
      <c r="I6805" s="11"/>
    </row>
    <row r="6806" customFormat="false" ht="28" hidden="false" customHeight="true" outlineLevel="0" collapsed="false">
      <c r="A6806" s="11" t="s">
        <v>1152</v>
      </c>
      <c r="B6806" s="11" t="s">
        <v>1152</v>
      </c>
      <c r="C6806" s="11" t="s">
        <v>1152</v>
      </c>
      <c r="D6806" s="11" t="s">
        <v>1152</v>
      </c>
      <c r="E6806" s="11" t="s">
        <v>1970</v>
      </c>
      <c r="F6806" s="11" t="s">
        <v>1970</v>
      </c>
      <c r="G6806" s="11" t="s">
        <v>1970</v>
      </c>
      <c r="H6806" s="11"/>
      <c r="I6806" s="11"/>
    </row>
    <row r="6807" customFormat="false" ht="28" hidden="false" customHeight="true" outlineLevel="0" collapsed="false">
      <c r="A6807" s="11" t="s">
        <v>249</v>
      </c>
      <c r="B6807" s="11" t="s">
        <v>249</v>
      </c>
      <c r="C6807" s="11" t="s">
        <v>249</v>
      </c>
      <c r="D6807" s="11" t="s">
        <v>249</v>
      </c>
      <c r="E6807" s="11" t="n">
        <v>1100</v>
      </c>
      <c r="F6807" s="11" t="n">
        <v>1100</v>
      </c>
      <c r="G6807" s="11" t="n">
        <v>1100</v>
      </c>
      <c r="H6807" s="11"/>
      <c r="I6807" s="11"/>
    </row>
    <row r="6808" customFormat="false" ht="27" hidden="false" customHeight="true" outlineLevel="0" collapsed="false">
      <c r="A6808" s="1"/>
      <c r="B6808" s="1"/>
      <c r="C6808" s="1"/>
      <c r="D6808" s="1"/>
      <c r="E6808" s="1"/>
      <c r="F6808" s="1"/>
      <c r="G6808" s="1"/>
      <c r="H6808" s="1"/>
      <c r="I6808" s="1"/>
    </row>
    <row r="6809" customFormat="false" ht="31" hidden="false" customHeight="true" outlineLevel="0" collapsed="false">
      <c r="A6809" s="10" t="s">
        <v>250</v>
      </c>
      <c r="B6809" s="10" t="s">
        <v>250</v>
      </c>
      <c r="C6809" s="10" t="s">
        <v>250</v>
      </c>
      <c r="D6809" s="10" t="s">
        <v>250</v>
      </c>
      <c r="E6809" s="10" t="s">
        <v>250</v>
      </c>
      <c r="F6809" s="10" t="s">
        <v>250</v>
      </c>
      <c r="G6809" s="10" t="s">
        <v>250</v>
      </c>
      <c r="H6809" s="10" t="s">
        <v>250</v>
      </c>
      <c r="I6809" s="3" t="str">
        <f aca="false">HYPERLINK("#'Главная'!A127","На главную")</f>
        <v>На главную</v>
      </c>
    </row>
    <row r="6810" customFormat="false" ht="34" hidden="false" customHeight="true" outlineLevel="0" collapsed="false">
      <c r="A6810" s="12" t="s">
        <v>251</v>
      </c>
      <c r="B6810" s="12" t="s">
        <v>251</v>
      </c>
      <c r="C6810" s="12" t="s">
        <v>251</v>
      </c>
      <c r="D6810" s="12" t="s">
        <v>252</v>
      </c>
      <c r="E6810" s="12" t="s">
        <v>252</v>
      </c>
      <c r="F6810" s="12" t="s">
        <v>252</v>
      </c>
      <c r="G6810" s="12" t="s">
        <v>253</v>
      </c>
      <c r="H6810" s="12" t="s">
        <v>254</v>
      </c>
      <c r="I6810" s="12" t="s">
        <v>254</v>
      </c>
    </row>
    <row r="6811" customFormat="false" ht="53" hidden="false" customHeight="true" outlineLevel="0" collapsed="false">
      <c r="A6811" s="1" t="s">
        <v>1698</v>
      </c>
      <c r="B6811" s="1" t="s">
        <v>1698</v>
      </c>
      <c r="C6811" s="1" t="s">
        <v>1698</v>
      </c>
      <c r="D6811" s="1" t="s">
        <v>258</v>
      </c>
      <c r="E6811" s="1" t="s">
        <v>258</v>
      </c>
      <c r="F6811" s="1" t="s">
        <v>258</v>
      </c>
      <c r="G6811" s="1" t="s">
        <v>1971</v>
      </c>
      <c r="H6811" s="1" t="s">
        <v>1689</v>
      </c>
      <c r="I6811" s="1" t="s">
        <v>1689</v>
      </c>
    </row>
    <row r="6812" customFormat="false" ht="53" hidden="false" customHeight="true" outlineLevel="0" collapsed="false">
      <c r="A6812" s="1" t="s">
        <v>1698</v>
      </c>
      <c r="B6812" s="1" t="s">
        <v>1698</v>
      </c>
      <c r="C6812" s="1" t="s">
        <v>1698</v>
      </c>
      <c r="D6812" s="1" t="s">
        <v>256</v>
      </c>
      <c r="E6812" s="1" t="s">
        <v>256</v>
      </c>
      <c r="F6812" s="1" t="s">
        <v>256</v>
      </c>
      <c r="G6812" s="1" t="s">
        <v>1972</v>
      </c>
      <c r="H6812" s="1" t="s">
        <v>1689</v>
      </c>
      <c r="I6812" s="1" t="s">
        <v>1689</v>
      </c>
    </row>
    <row r="6813" customFormat="false" ht="53" hidden="false" customHeight="true" outlineLevel="0" collapsed="false">
      <c r="A6813" s="1" t="s">
        <v>1698</v>
      </c>
      <c r="B6813" s="1" t="s">
        <v>1698</v>
      </c>
      <c r="C6813" s="1" t="s">
        <v>1698</v>
      </c>
      <c r="D6813" s="1" t="s">
        <v>260</v>
      </c>
      <c r="E6813" s="1" t="s">
        <v>260</v>
      </c>
      <c r="F6813" s="1" t="s">
        <v>260</v>
      </c>
      <c r="G6813" s="1" t="s">
        <v>1726</v>
      </c>
      <c r="H6813" s="1" t="s">
        <v>1689</v>
      </c>
      <c r="I6813" s="1" t="s">
        <v>1689</v>
      </c>
    </row>
    <row r="6814" customFormat="false" ht="53" hidden="false" customHeight="true" outlineLevel="0" collapsed="false">
      <c r="A6814" s="1" t="s">
        <v>1702</v>
      </c>
      <c r="B6814" s="1" t="s">
        <v>1702</v>
      </c>
      <c r="C6814" s="1" t="s">
        <v>1702</v>
      </c>
      <c r="D6814" s="1" t="s">
        <v>258</v>
      </c>
      <c r="E6814" s="1" t="s">
        <v>258</v>
      </c>
      <c r="F6814" s="1" t="s">
        <v>258</v>
      </c>
      <c r="G6814" s="1" t="s">
        <v>1973</v>
      </c>
      <c r="H6814" s="1" t="s">
        <v>1689</v>
      </c>
      <c r="I6814" s="1" t="s">
        <v>1689</v>
      </c>
    </row>
    <row r="6815" customFormat="false" ht="53" hidden="false" customHeight="true" outlineLevel="0" collapsed="false">
      <c r="A6815" s="1" t="s">
        <v>1702</v>
      </c>
      <c r="B6815" s="1" t="s">
        <v>1702</v>
      </c>
      <c r="C6815" s="1" t="s">
        <v>1702</v>
      </c>
      <c r="D6815" s="1" t="s">
        <v>256</v>
      </c>
      <c r="E6815" s="1" t="s">
        <v>256</v>
      </c>
      <c r="F6815" s="1" t="s">
        <v>256</v>
      </c>
      <c r="G6815" s="1" t="s">
        <v>1974</v>
      </c>
      <c r="H6815" s="1" t="s">
        <v>1689</v>
      </c>
      <c r="I6815" s="1" t="s">
        <v>1689</v>
      </c>
    </row>
    <row r="6816" customFormat="false" ht="53" hidden="false" customHeight="true" outlineLevel="0" collapsed="false">
      <c r="A6816" s="1" t="s">
        <v>1702</v>
      </c>
      <c r="B6816" s="1" t="s">
        <v>1702</v>
      </c>
      <c r="C6816" s="1" t="s">
        <v>1702</v>
      </c>
      <c r="D6816" s="1" t="s">
        <v>260</v>
      </c>
      <c r="E6816" s="1" t="s">
        <v>260</v>
      </c>
      <c r="F6816" s="1" t="s">
        <v>260</v>
      </c>
      <c r="G6816" s="1" t="s">
        <v>1705</v>
      </c>
      <c r="H6816" s="1" t="s">
        <v>1689</v>
      </c>
      <c r="I6816" s="1" t="s">
        <v>1689</v>
      </c>
    </row>
    <row r="6817" customFormat="false" ht="53" hidden="false" customHeight="true" outlineLevel="0" collapsed="false">
      <c r="A6817" s="1" t="s">
        <v>1706</v>
      </c>
      <c r="B6817" s="1" t="s">
        <v>1706</v>
      </c>
      <c r="C6817" s="1" t="s">
        <v>1706</v>
      </c>
      <c r="D6817" s="1" t="s">
        <v>292</v>
      </c>
      <c r="E6817" s="1" t="s">
        <v>292</v>
      </c>
      <c r="F6817" s="1" t="s">
        <v>292</v>
      </c>
      <c r="G6817" s="1" t="s">
        <v>1975</v>
      </c>
      <c r="H6817" s="1" t="s">
        <v>1689</v>
      </c>
      <c r="I6817" s="1" t="s">
        <v>1689</v>
      </c>
    </row>
    <row r="6818" customFormat="false" ht="53" hidden="false" customHeight="true" outlineLevel="0" collapsed="false">
      <c r="A6818" s="1" t="s">
        <v>1706</v>
      </c>
      <c r="B6818" s="1" t="s">
        <v>1706</v>
      </c>
      <c r="C6818" s="1" t="s">
        <v>1706</v>
      </c>
      <c r="D6818" s="1" t="s">
        <v>256</v>
      </c>
      <c r="E6818" s="1" t="s">
        <v>256</v>
      </c>
      <c r="F6818" s="1" t="s">
        <v>256</v>
      </c>
      <c r="G6818" s="1" t="s">
        <v>1976</v>
      </c>
      <c r="H6818" s="1" t="s">
        <v>1689</v>
      </c>
      <c r="I6818" s="1" t="s">
        <v>1689</v>
      </c>
    </row>
    <row r="6819" customFormat="false" ht="53" hidden="false" customHeight="true" outlineLevel="0" collapsed="false">
      <c r="A6819" s="1" t="s">
        <v>1706</v>
      </c>
      <c r="B6819" s="1" t="s">
        <v>1706</v>
      </c>
      <c r="C6819" s="1" t="s">
        <v>1706</v>
      </c>
      <c r="D6819" s="1" t="s">
        <v>294</v>
      </c>
      <c r="E6819" s="1" t="s">
        <v>294</v>
      </c>
      <c r="F6819" s="1" t="s">
        <v>294</v>
      </c>
      <c r="G6819" s="1" t="s">
        <v>1920</v>
      </c>
      <c r="H6819" s="1" t="s">
        <v>1689</v>
      </c>
      <c r="I6819" s="1" t="s">
        <v>1689</v>
      </c>
    </row>
    <row r="6820" customFormat="false" ht="27" hidden="false" customHeight="true" outlineLevel="0" collapsed="false">
      <c r="A6820" s="1"/>
      <c r="B6820" s="1"/>
      <c r="C6820" s="1"/>
      <c r="D6820" s="1"/>
      <c r="E6820" s="1"/>
      <c r="F6820" s="1"/>
      <c r="G6820" s="1"/>
      <c r="H6820" s="1"/>
      <c r="I6820" s="1"/>
    </row>
    <row r="6821" customFormat="false" ht="31" hidden="false" customHeight="true" outlineLevel="0" collapsed="false">
      <c r="A6821" s="10" t="s">
        <v>304</v>
      </c>
      <c r="B6821" s="10" t="s">
        <v>304</v>
      </c>
      <c r="C6821" s="10" t="s">
        <v>304</v>
      </c>
      <c r="D6821" s="10" t="s">
        <v>304</v>
      </c>
      <c r="E6821" s="10" t="s">
        <v>304</v>
      </c>
      <c r="F6821" s="10" t="s">
        <v>304</v>
      </c>
      <c r="G6821" s="10" t="s">
        <v>304</v>
      </c>
      <c r="H6821" s="10" t="s">
        <v>304</v>
      </c>
      <c r="I6821" s="1"/>
    </row>
    <row r="6822" customFormat="false" ht="28" hidden="false" customHeight="true" outlineLevel="0" collapsed="false">
      <c r="A6822" s="4" t="s">
        <v>305</v>
      </c>
      <c r="B6822" s="4" t="s">
        <v>305</v>
      </c>
      <c r="C6822" s="4" t="s">
        <v>305</v>
      </c>
      <c r="D6822" s="4" t="s">
        <v>305</v>
      </c>
      <c r="E6822" s="4" t="s">
        <v>305</v>
      </c>
      <c r="F6822" s="4" t="s">
        <v>305</v>
      </c>
      <c r="G6822" s="4" t="s">
        <v>305</v>
      </c>
      <c r="H6822" s="4" t="s">
        <v>305</v>
      </c>
      <c r="I6822" s="4" t="s">
        <v>305</v>
      </c>
    </row>
    <row r="6823" customFormat="false" ht="27" hidden="false" customHeight="true" outlineLevel="0" collapsed="false">
      <c r="A6823" s="1"/>
      <c r="B6823" s="1"/>
      <c r="C6823" s="1"/>
      <c r="D6823" s="1"/>
      <c r="E6823" s="1"/>
      <c r="F6823" s="1"/>
      <c r="G6823" s="1"/>
      <c r="H6823" s="1"/>
      <c r="I6823" s="1"/>
    </row>
    <row r="6824" customFormat="false" ht="27" hidden="false" customHeight="true" outlineLevel="0" collapsed="false">
      <c r="A6824" s="1"/>
      <c r="B6824" s="1"/>
      <c r="C6824" s="1"/>
      <c r="D6824" s="1"/>
      <c r="E6824" s="1"/>
      <c r="F6824" s="1"/>
      <c r="G6824" s="1"/>
      <c r="H6824" s="1"/>
      <c r="I6824" s="1"/>
    </row>
    <row r="6825" customFormat="false" ht="27" hidden="false" customHeight="true" outlineLevel="0" collapsed="false">
      <c r="A6825" s="1"/>
      <c r="B6825" s="1"/>
      <c r="C6825" s="1"/>
      <c r="D6825" s="1"/>
      <c r="E6825" s="1"/>
      <c r="F6825" s="1"/>
      <c r="G6825" s="1"/>
      <c r="H6825" s="1"/>
      <c r="I6825" s="1"/>
    </row>
    <row r="6826" customFormat="false" ht="35" hidden="false" customHeight="true" outlineLevel="0" collapsed="false">
      <c r="A6826" s="2" t="s">
        <v>1977</v>
      </c>
      <c r="B6826" s="2" t="s">
        <v>1977</v>
      </c>
      <c r="C6826" s="2" t="s">
        <v>1977</v>
      </c>
      <c r="D6826" s="2" t="s">
        <v>1977</v>
      </c>
      <c r="E6826" s="2" t="s">
        <v>1977</v>
      </c>
      <c r="F6826" s="2" t="s">
        <v>1977</v>
      </c>
      <c r="G6826" s="2" t="s">
        <v>1977</v>
      </c>
      <c r="H6826" s="2" t="s">
        <v>1977</v>
      </c>
      <c r="I6826" s="3" t="str">
        <f aca="false">HYPERLINK("#'Главная'!A128","На главную")</f>
        <v>На главную</v>
      </c>
    </row>
    <row r="6827" customFormat="false" ht="28" hidden="false" customHeight="true" outlineLevel="0" collapsed="false">
      <c r="A6827" s="4" t="s">
        <v>1978</v>
      </c>
      <c r="B6827" s="4" t="s">
        <v>1978</v>
      </c>
      <c r="C6827" s="4" t="s">
        <v>1978</v>
      </c>
      <c r="D6827" s="4" t="s">
        <v>1978</v>
      </c>
      <c r="E6827" s="4" t="s">
        <v>1978</v>
      </c>
      <c r="F6827" s="4" t="s">
        <v>1978</v>
      </c>
      <c r="G6827" s="4" t="s">
        <v>1978</v>
      </c>
      <c r="H6827" s="4" t="s">
        <v>1978</v>
      </c>
      <c r="I6827" s="4" t="s">
        <v>1978</v>
      </c>
    </row>
    <row r="6828" customFormat="false" ht="27" hidden="false" customHeight="true" outlineLevel="0" collapsed="false">
      <c r="A6828" s="3" t="str">
        <f aca="false">HYPERLINK("#'Главная'!A128","Список моделей")</f>
        <v>Список моделей</v>
      </c>
      <c r="B6828" s="1"/>
      <c r="C6828" s="3" t="str">
        <f aca="false">HYPERLINK("#'Данные моделей'!A6829","Характеристики")</f>
        <v>Характеристики</v>
      </c>
      <c r="D6828" s="1"/>
      <c r="E6828" s="1"/>
      <c r="F6828" s="3" t="str">
        <f aca="false">HYPERLINK("#'Данные моделей'!A6856","Рабочие точки")</f>
        <v>Рабочие точки</v>
      </c>
      <c r="G6828" s="1"/>
      <c r="H6828" s="3" t="str">
        <f aca="false">HYPERLINK("#'Данные моделей'!A6862","Карты")</f>
        <v>Карты</v>
      </c>
      <c r="I6828" s="1"/>
    </row>
    <row r="6829" customFormat="false" ht="31" hidden="false" customHeight="true" outlineLevel="0" collapsed="false">
      <c r="A6829" s="10" t="s">
        <v>9</v>
      </c>
      <c r="B6829" s="10" t="s">
        <v>9</v>
      </c>
      <c r="C6829" s="10" t="s">
        <v>9</v>
      </c>
      <c r="D6829" s="10" t="s">
        <v>9</v>
      </c>
      <c r="E6829" s="10" t="s">
        <v>9</v>
      </c>
      <c r="F6829" s="10" t="s">
        <v>9</v>
      </c>
      <c r="G6829" s="10" t="s">
        <v>9</v>
      </c>
      <c r="H6829" s="10" t="s">
        <v>9</v>
      </c>
      <c r="I6829" s="1"/>
    </row>
    <row r="6830" customFormat="false" ht="28" hidden="false" customHeight="true" outlineLevel="0" collapsed="false">
      <c r="A6830" s="11" t="s">
        <v>207</v>
      </c>
      <c r="B6830" s="11" t="s">
        <v>207</v>
      </c>
      <c r="C6830" s="11" t="s">
        <v>207</v>
      </c>
      <c r="D6830" s="11" t="s">
        <v>207</v>
      </c>
      <c r="E6830" s="11" t="s">
        <v>1979</v>
      </c>
      <c r="F6830" s="11" t="s">
        <v>1979</v>
      </c>
      <c r="G6830" s="11" t="s">
        <v>1979</v>
      </c>
      <c r="H6830" s="11"/>
      <c r="I6830" s="11"/>
    </row>
    <row r="6831" customFormat="false" ht="28" hidden="false" customHeight="true" outlineLevel="0" collapsed="false">
      <c r="A6831" s="11" t="s">
        <v>8</v>
      </c>
      <c r="B6831" s="11" t="s">
        <v>8</v>
      </c>
      <c r="C6831" s="11" t="s">
        <v>8</v>
      </c>
      <c r="D6831" s="11" t="s">
        <v>8</v>
      </c>
      <c r="E6831" s="11" t="s">
        <v>97</v>
      </c>
      <c r="F6831" s="11" t="s">
        <v>97</v>
      </c>
      <c r="G6831" s="11" t="s">
        <v>97</v>
      </c>
      <c r="H6831" s="11"/>
      <c r="I6831" s="11"/>
    </row>
    <row r="6832" customFormat="false" ht="28" hidden="false" customHeight="true" outlineLevel="0" collapsed="false">
      <c r="A6832" s="11" t="s">
        <v>209</v>
      </c>
      <c r="B6832" s="11" t="s">
        <v>209</v>
      </c>
      <c r="C6832" s="11" t="s">
        <v>209</v>
      </c>
      <c r="D6832" s="11" t="s">
        <v>209</v>
      </c>
      <c r="E6832" s="11" t="s">
        <v>1980</v>
      </c>
      <c r="F6832" s="11" t="s">
        <v>1980</v>
      </c>
      <c r="G6832" s="11" t="s">
        <v>1980</v>
      </c>
      <c r="H6832" s="11"/>
      <c r="I6832" s="11"/>
    </row>
    <row r="6833" customFormat="false" ht="28" hidden="false" customHeight="true" outlineLevel="0" collapsed="false">
      <c r="A6833" s="11" t="s">
        <v>211</v>
      </c>
      <c r="B6833" s="11" t="s">
        <v>211</v>
      </c>
      <c r="C6833" s="11" t="s">
        <v>211</v>
      </c>
      <c r="D6833" s="11" t="s">
        <v>211</v>
      </c>
      <c r="E6833" s="11" t="n">
        <v>135</v>
      </c>
      <c r="F6833" s="11" t="n">
        <v>135</v>
      </c>
      <c r="G6833" s="11" t="n">
        <v>135</v>
      </c>
      <c r="H6833" s="11"/>
      <c r="I6833" s="11"/>
    </row>
    <row r="6834" customFormat="false" ht="28" hidden="false" customHeight="true" outlineLevel="0" collapsed="false">
      <c r="A6834" s="11" t="s">
        <v>8</v>
      </c>
      <c r="B6834" s="11" t="s">
        <v>8</v>
      </c>
      <c r="C6834" s="11" t="s">
        <v>8</v>
      </c>
      <c r="D6834" s="11" t="s">
        <v>8</v>
      </c>
      <c r="E6834" s="11" t="s">
        <v>97</v>
      </c>
      <c r="F6834" s="11" t="s">
        <v>97</v>
      </c>
      <c r="G6834" s="11" t="s">
        <v>97</v>
      </c>
      <c r="H6834" s="11"/>
      <c r="I6834" s="11"/>
    </row>
    <row r="6835" customFormat="false" ht="28" hidden="false" customHeight="true" outlineLevel="0" collapsed="false">
      <c r="A6835" s="11" t="s">
        <v>213</v>
      </c>
      <c r="B6835" s="11" t="s">
        <v>213</v>
      </c>
      <c r="C6835" s="11" t="s">
        <v>213</v>
      </c>
      <c r="D6835" s="11" t="s">
        <v>213</v>
      </c>
      <c r="E6835" s="11" t="n">
        <v>14</v>
      </c>
      <c r="F6835" s="11" t="n">
        <v>14</v>
      </c>
      <c r="G6835" s="11" t="n">
        <v>14</v>
      </c>
      <c r="H6835" s="11"/>
      <c r="I6835" s="11"/>
    </row>
    <row r="6836" customFormat="false" ht="28" hidden="false" customHeight="true" outlineLevel="0" collapsed="false">
      <c r="A6836" s="11" t="s">
        <v>214</v>
      </c>
      <c r="B6836" s="11" t="s">
        <v>214</v>
      </c>
      <c r="C6836" s="11" t="s">
        <v>214</v>
      </c>
      <c r="D6836" s="11" t="s">
        <v>214</v>
      </c>
      <c r="E6836" s="11" t="s">
        <v>1634</v>
      </c>
      <c r="F6836" s="11" t="s">
        <v>1634</v>
      </c>
      <c r="G6836" s="11" t="s">
        <v>1634</v>
      </c>
      <c r="H6836" s="11"/>
      <c r="I6836" s="11"/>
    </row>
    <row r="6837" customFormat="false" ht="28" hidden="false" customHeight="true" outlineLevel="0" collapsed="false">
      <c r="A6837" s="11" t="s">
        <v>216</v>
      </c>
      <c r="B6837" s="11" t="s">
        <v>216</v>
      </c>
      <c r="C6837" s="11" t="s">
        <v>216</v>
      </c>
      <c r="D6837" s="11" t="s">
        <v>216</v>
      </c>
      <c r="E6837" s="11" t="n">
        <v>7.7</v>
      </c>
      <c r="F6837" s="11" t="n">
        <v>7.7</v>
      </c>
      <c r="G6837" s="11" t="n">
        <v>7.7</v>
      </c>
      <c r="H6837" s="11"/>
      <c r="I6837" s="11"/>
    </row>
    <row r="6838" customFormat="false" ht="28" hidden="false" customHeight="true" outlineLevel="0" collapsed="false">
      <c r="A6838" s="11" t="s">
        <v>217</v>
      </c>
      <c r="B6838" s="11" t="s">
        <v>217</v>
      </c>
      <c r="C6838" s="11" t="s">
        <v>217</v>
      </c>
      <c r="D6838" s="11" t="s">
        <v>217</v>
      </c>
      <c r="E6838" s="11" t="s">
        <v>605</v>
      </c>
      <c r="F6838" s="11" t="s">
        <v>605</v>
      </c>
      <c r="G6838" s="11" t="s">
        <v>605</v>
      </c>
      <c r="H6838" s="11"/>
      <c r="I6838" s="11"/>
    </row>
    <row r="6839" customFormat="false" ht="28" hidden="false" customHeight="true" outlineLevel="0" collapsed="false">
      <c r="A6839" s="11" t="s">
        <v>219</v>
      </c>
      <c r="B6839" s="11" t="s">
        <v>219</v>
      </c>
      <c r="C6839" s="11" t="s">
        <v>219</v>
      </c>
      <c r="D6839" s="11" t="s">
        <v>219</v>
      </c>
      <c r="E6839" s="11" t="s">
        <v>1691</v>
      </c>
      <c r="F6839" s="11" t="s">
        <v>1691</v>
      </c>
      <c r="G6839" s="11" t="s">
        <v>1691</v>
      </c>
      <c r="H6839" s="11"/>
      <c r="I6839" s="11"/>
    </row>
    <row r="6840" customFormat="false" ht="28" hidden="false" customHeight="true" outlineLevel="0" collapsed="false">
      <c r="A6840" s="11" t="s">
        <v>1530</v>
      </c>
      <c r="B6840" s="11" t="s">
        <v>1530</v>
      </c>
      <c r="C6840" s="11" t="s">
        <v>1530</v>
      </c>
      <c r="D6840" s="11" t="s">
        <v>1530</v>
      </c>
      <c r="E6840" s="11" t="n">
        <v>56</v>
      </c>
      <c r="F6840" s="11" t="n">
        <v>56</v>
      </c>
      <c r="G6840" s="11" t="n">
        <v>56</v>
      </c>
      <c r="H6840" s="11"/>
      <c r="I6840" s="11"/>
    </row>
    <row r="6841" customFormat="false" ht="28" hidden="false" customHeight="true" outlineLevel="0" collapsed="false">
      <c r="A6841" s="11" t="s">
        <v>221</v>
      </c>
      <c r="B6841" s="11" t="s">
        <v>221</v>
      </c>
      <c r="C6841" s="11" t="s">
        <v>221</v>
      </c>
      <c r="D6841" s="11" t="s">
        <v>221</v>
      </c>
      <c r="E6841" s="11" t="s">
        <v>1980</v>
      </c>
      <c r="F6841" s="11" t="s">
        <v>1980</v>
      </c>
      <c r="G6841" s="11" t="s">
        <v>1980</v>
      </c>
      <c r="H6841" s="11"/>
      <c r="I6841" s="11"/>
    </row>
    <row r="6842" customFormat="false" ht="28" hidden="false" customHeight="true" outlineLevel="0" collapsed="false">
      <c r="A6842" s="11" t="s">
        <v>222</v>
      </c>
      <c r="B6842" s="11" t="s">
        <v>222</v>
      </c>
      <c r="C6842" s="11" t="s">
        <v>222</v>
      </c>
      <c r="D6842" s="11" t="s">
        <v>222</v>
      </c>
      <c r="E6842" s="11" t="n">
        <v>135</v>
      </c>
      <c r="F6842" s="11" t="n">
        <v>135</v>
      </c>
      <c r="G6842" s="11" t="n">
        <v>135</v>
      </c>
      <c r="H6842" s="11"/>
      <c r="I6842" s="11"/>
    </row>
    <row r="6843" customFormat="false" ht="28" hidden="false" customHeight="true" outlineLevel="0" collapsed="false">
      <c r="A6843" s="11" t="s">
        <v>1532</v>
      </c>
      <c r="B6843" s="11" t="s">
        <v>1532</v>
      </c>
      <c r="C6843" s="11" t="s">
        <v>1532</v>
      </c>
      <c r="D6843" s="11" t="s">
        <v>1532</v>
      </c>
      <c r="E6843" s="11" t="s">
        <v>1533</v>
      </c>
      <c r="F6843" s="11" t="s">
        <v>1533</v>
      </c>
      <c r="G6843" s="11" t="s">
        <v>1533</v>
      </c>
      <c r="H6843" s="11"/>
      <c r="I6843" s="11"/>
    </row>
    <row r="6844" customFormat="false" ht="28" hidden="false" customHeight="true" outlineLevel="0" collapsed="false">
      <c r="A6844" s="11" t="s">
        <v>1597</v>
      </c>
      <c r="B6844" s="11" t="s">
        <v>1597</v>
      </c>
      <c r="C6844" s="11" t="s">
        <v>1597</v>
      </c>
      <c r="D6844" s="11" t="s">
        <v>1597</v>
      </c>
      <c r="E6844" s="11" t="s">
        <v>1598</v>
      </c>
      <c r="F6844" s="11" t="s">
        <v>1598</v>
      </c>
      <c r="G6844" s="11" t="s">
        <v>1598</v>
      </c>
      <c r="H6844" s="11"/>
      <c r="I6844" s="11"/>
    </row>
    <row r="6845" customFormat="false" ht="38" hidden="false" customHeight="true" outlineLevel="0" collapsed="false">
      <c r="A6845" s="11" t="s">
        <v>1981</v>
      </c>
      <c r="B6845" s="11" t="s">
        <v>1981</v>
      </c>
      <c r="C6845" s="11" t="s">
        <v>1981</v>
      </c>
      <c r="D6845" s="11" t="s">
        <v>1981</v>
      </c>
      <c r="E6845" s="11" t="s">
        <v>1982</v>
      </c>
      <c r="F6845" s="11" t="s">
        <v>1982</v>
      </c>
      <c r="G6845" s="11" t="s">
        <v>1982</v>
      </c>
      <c r="H6845" s="11"/>
      <c r="I6845" s="11"/>
    </row>
    <row r="6846" customFormat="false" ht="28" hidden="false" customHeight="true" outlineLevel="0" collapsed="false">
      <c r="A6846" s="11" t="s">
        <v>1692</v>
      </c>
      <c r="B6846" s="11" t="s">
        <v>1692</v>
      </c>
      <c r="C6846" s="11" t="s">
        <v>1692</v>
      </c>
      <c r="D6846" s="11" t="s">
        <v>1692</v>
      </c>
      <c r="E6846" s="11" t="s">
        <v>1983</v>
      </c>
      <c r="F6846" s="11" t="s">
        <v>1983</v>
      </c>
      <c r="G6846" s="11" t="s">
        <v>1983</v>
      </c>
      <c r="H6846" s="11"/>
      <c r="I6846" s="11"/>
    </row>
    <row r="6847" customFormat="false" ht="28" hidden="false" customHeight="true" outlineLevel="0" collapsed="false">
      <c r="A6847" s="11" t="s">
        <v>1599</v>
      </c>
      <c r="B6847" s="11" t="s">
        <v>1599</v>
      </c>
      <c r="C6847" s="11" t="s">
        <v>1599</v>
      </c>
      <c r="D6847" s="11" t="s">
        <v>1599</v>
      </c>
      <c r="E6847" s="11" t="s">
        <v>1984</v>
      </c>
      <c r="F6847" s="11" t="s">
        <v>1984</v>
      </c>
      <c r="G6847" s="11" t="s">
        <v>1984</v>
      </c>
      <c r="H6847" s="11"/>
      <c r="I6847" s="11"/>
    </row>
    <row r="6848" customFormat="false" ht="28" hidden="false" customHeight="true" outlineLevel="0" collapsed="false">
      <c r="A6848" s="11" t="s">
        <v>245</v>
      </c>
      <c r="B6848" s="11" t="s">
        <v>245</v>
      </c>
      <c r="C6848" s="11" t="s">
        <v>245</v>
      </c>
      <c r="D6848" s="11" t="s">
        <v>245</v>
      </c>
      <c r="E6848" s="11" t="s">
        <v>1985</v>
      </c>
      <c r="F6848" s="11" t="s">
        <v>1985</v>
      </c>
      <c r="G6848" s="11" t="s">
        <v>1985</v>
      </c>
      <c r="H6848" s="11"/>
      <c r="I6848" s="11"/>
    </row>
    <row r="6849" customFormat="false" ht="28" hidden="false" customHeight="true" outlineLevel="0" collapsed="false">
      <c r="A6849" s="11" t="s">
        <v>1694</v>
      </c>
      <c r="B6849" s="11" t="s">
        <v>1694</v>
      </c>
      <c r="C6849" s="11" t="s">
        <v>1694</v>
      </c>
      <c r="D6849" s="11" t="s">
        <v>1694</v>
      </c>
      <c r="E6849" s="11" t="n">
        <v>1</v>
      </c>
      <c r="F6849" s="11" t="n">
        <v>1</v>
      </c>
      <c r="G6849" s="11" t="n">
        <v>1</v>
      </c>
      <c r="H6849" s="11"/>
      <c r="I6849" s="11"/>
    </row>
    <row r="6850" customFormat="false" ht="28" hidden="false" customHeight="true" outlineLevel="0" collapsed="false">
      <c r="A6850" s="11" t="s">
        <v>1603</v>
      </c>
      <c r="B6850" s="11" t="s">
        <v>1603</v>
      </c>
      <c r="C6850" s="11" t="s">
        <v>1603</v>
      </c>
      <c r="D6850" s="11" t="s">
        <v>1603</v>
      </c>
      <c r="E6850" s="11" t="n">
        <v>1</v>
      </c>
      <c r="F6850" s="11" t="n">
        <v>1</v>
      </c>
      <c r="G6850" s="11" t="n">
        <v>1</v>
      </c>
      <c r="H6850" s="11"/>
      <c r="I6850" s="11"/>
    </row>
    <row r="6851" customFormat="false" ht="28" hidden="false" customHeight="true" outlineLevel="0" collapsed="false">
      <c r="A6851" s="11" t="s">
        <v>1601</v>
      </c>
      <c r="B6851" s="11" t="s">
        <v>1601</v>
      </c>
      <c r="C6851" s="11" t="s">
        <v>1601</v>
      </c>
      <c r="D6851" s="11" t="s">
        <v>1601</v>
      </c>
      <c r="E6851" s="11" t="s">
        <v>1914</v>
      </c>
      <c r="F6851" s="11" t="s">
        <v>1914</v>
      </c>
      <c r="G6851" s="11" t="s">
        <v>1914</v>
      </c>
      <c r="H6851" s="11"/>
      <c r="I6851" s="11"/>
    </row>
    <row r="6852" customFormat="false" ht="28" hidden="false" customHeight="true" outlineLevel="0" collapsed="false">
      <c r="A6852" s="11" t="s">
        <v>1695</v>
      </c>
      <c r="B6852" s="11" t="s">
        <v>1695</v>
      </c>
      <c r="C6852" s="11" t="s">
        <v>1695</v>
      </c>
      <c r="D6852" s="11" t="s">
        <v>1695</v>
      </c>
      <c r="E6852" s="11" t="s">
        <v>1986</v>
      </c>
      <c r="F6852" s="11" t="s">
        <v>1986</v>
      </c>
      <c r="G6852" s="11" t="s">
        <v>1986</v>
      </c>
      <c r="H6852" s="11"/>
      <c r="I6852" s="11"/>
    </row>
    <row r="6853" customFormat="false" ht="28" hidden="false" customHeight="true" outlineLevel="0" collapsed="false">
      <c r="A6853" s="11" t="s">
        <v>1152</v>
      </c>
      <c r="B6853" s="11" t="s">
        <v>1152</v>
      </c>
      <c r="C6853" s="11" t="s">
        <v>1152</v>
      </c>
      <c r="D6853" s="11" t="s">
        <v>1152</v>
      </c>
      <c r="E6853" s="11" t="s">
        <v>1987</v>
      </c>
      <c r="F6853" s="11" t="s">
        <v>1987</v>
      </c>
      <c r="G6853" s="11" t="s">
        <v>1987</v>
      </c>
      <c r="H6853" s="11"/>
      <c r="I6853" s="11"/>
    </row>
    <row r="6854" customFormat="false" ht="28" hidden="false" customHeight="true" outlineLevel="0" collapsed="false">
      <c r="A6854" s="11" t="s">
        <v>249</v>
      </c>
      <c r="B6854" s="11" t="s">
        <v>249</v>
      </c>
      <c r="C6854" s="11" t="s">
        <v>249</v>
      </c>
      <c r="D6854" s="11" t="s">
        <v>249</v>
      </c>
      <c r="E6854" s="11" t="n">
        <v>155</v>
      </c>
      <c r="F6854" s="11" t="n">
        <v>155</v>
      </c>
      <c r="G6854" s="11" t="n">
        <v>155</v>
      </c>
      <c r="H6854" s="11"/>
      <c r="I6854" s="11"/>
    </row>
    <row r="6855" customFormat="false" ht="27" hidden="false" customHeight="true" outlineLevel="0" collapsed="false">
      <c r="A6855" s="1"/>
      <c r="B6855" s="1"/>
      <c r="C6855" s="1"/>
      <c r="D6855" s="1"/>
      <c r="E6855" s="1"/>
      <c r="F6855" s="1"/>
      <c r="G6855" s="1"/>
      <c r="H6855" s="1"/>
      <c r="I6855" s="1"/>
    </row>
    <row r="6856" customFormat="false" ht="31" hidden="false" customHeight="true" outlineLevel="0" collapsed="false">
      <c r="A6856" s="10" t="s">
        <v>250</v>
      </c>
      <c r="B6856" s="10" t="s">
        <v>250</v>
      </c>
      <c r="C6856" s="10" t="s">
        <v>250</v>
      </c>
      <c r="D6856" s="10" t="s">
        <v>250</v>
      </c>
      <c r="E6856" s="10" t="s">
        <v>250</v>
      </c>
      <c r="F6856" s="10" t="s">
        <v>250</v>
      </c>
      <c r="G6856" s="10" t="s">
        <v>250</v>
      </c>
      <c r="H6856" s="10" t="s">
        <v>250</v>
      </c>
      <c r="I6856" s="3" t="str">
        <f aca="false">HYPERLINK("#'Главная'!A128","На главную")</f>
        <v>На главную</v>
      </c>
    </row>
    <row r="6857" customFormat="false" ht="34" hidden="false" customHeight="true" outlineLevel="0" collapsed="false">
      <c r="A6857" s="12" t="s">
        <v>251</v>
      </c>
      <c r="B6857" s="12" t="s">
        <v>251</v>
      </c>
      <c r="C6857" s="12" t="s">
        <v>251</v>
      </c>
      <c r="D6857" s="12" t="s">
        <v>252</v>
      </c>
      <c r="E6857" s="12" t="s">
        <v>252</v>
      </c>
      <c r="F6857" s="12" t="s">
        <v>252</v>
      </c>
      <c r="G6857" s="12" t="s">
        <v>253</v>
      </c>
      <c r="H6857" s="12" t="s">
        <v>254</v>
      </c>
      <c r="I6857" s="12" t="s">
        <v>254</v>
      </c>
    </row>
    <row r="6858" customFormat="false" ht="38" hidden="false" customHeight="true" outlineLevel="0" collapsed="false">
      <c r="A6858" s="1" t="s">
        <v>1988</v>
      </c>
      <c r="B6858" s="1" t="s">
        <v>1988</v>
      </c>
      <c r="C6858" s="1" t="s">
        <v>1988</v>
      </c>
      <c r="D6858" s="1" t="s">
        <v>258</v>
      </c>
      <c r="E6858" s="1" t="s">
        <v>258</v>
      </c>
      <c r="F6858" s="1" t="s">
        <v>258</v>
      </c>
      <c r="G6858" s="1" t="n">
        <v>18</v>
      </c>
      <c r="H6858" s="1" t="s">
        <v>1978</v>
      </c>
      <c r="I6858" s="1" t="s">
        <v>1978</v>
      </c>
    </row>
    <row r="6859" customFormat="false" ht="38" hidden="false" customHeight="true" outlineLevel="0" collapsed="false">
      <c r="A6859" s="1" t="s">
        <v>1988</v>
      </c>
      <c r="B6859" s="1" t="s">
        <v>1988</v>
      </c>
      <c r="C6859" s="1" t="s">
        <v>1988</v>
      </c>
      <c r="D6859" s="1" t="s">
        <v>256</v>
      </c>
      <c r="E6859" s="1" t="s">
        <v>256</v>
      </c>
      <c r="F6859" s="1" t="s">
        <v>256</v>
      </c>
      <c r="G6859" s="1" t="n">
        <v>4</v>
      </c>
      <c r="H6859" s="1" t="s">
        <v>1978</v>
      </c>
      <c r="I6859" s="1" t="s">
        <v>1978</v>
      </c>
    </row>
    <row r="6860" customFormat="false" ht="38" hidden="false" customHeight="true" outlineLevel="0" collapsed="false">
      <c r="A6860" s="1" t="s">
        <v>1988</v>
      </c>
      <c r="B6860" s="1" t="s">
        <v>1988</v>
      </c>
      <c r="C6860" s="1" t="s">
        <v>1988</v>
      </c>
      <c r="D6860" s="1" t="s">
        <v>260</v>
      </c>
      <c r="E6860" s="1" t="s">
        <v>260</v>
      </c>
      <c r="F6860" s="1" t="s">
        <v>260</v>
      </c>
      <c r="G6860" s="1" t="n">
        <v>4.5</v>
      </c>
      <c r="H6860" s="1" t="s">
        <v>1978</v>
      </c>
      <c r="I6860" s="1" t="s">
        <v>1978</v>
      </c>
    </row>
    <row r="6861" customFormat="false" ht="27" hidden="false" customHeight="true" outlineLevel="0" collapsed="false">
      <c r="A6861" s="1"/>
      <c r="B6861" s="1"/>
      <c r="C6861" s="1"/>
      <c r="D6861" s="1"/>
      <c r="E6861" s="1"/>
      <c r="F6861" s="1"/>
      <c r="G6861" s="1"/>
      <c r="H6861" s="1"/>
      <c r="I6861" s="1"/>
    </row>
    <row r="6862" customFormat="false" ht="31" hidden="false" customHeight="true" outlineLevel="0" collapsed="false">
      <c r="A6862" s="10" t="s">
        <v>304</v>
      </c>
      <c r="B6862" s="10" t="s">
        <v>304</v>
      </c>
      <c r="C6862" s="10" t="s">
        <v>304</v>
      </c>
      <c r="D6862" s="10" t="s">
        <v>304</v>
      </c>
      <c r="E6862" s="10" t="s">
        <v>304</v>
      </c>
      <c r="F6862" s="10" t="s">
        <v>304</v>
      </c>
      <c r="G6862" s="10" t="s">
        <v>304</v>
      </c>
      <c r="H6862" s="10" t="s">
        <v>304</v>
      </c>
      <c r="I6862" s="1"/>
    </row>
    <row r="6863" customFormat="false" ht="28" hidden="false" customHeight="true" outlineLevel="0" collapsed="false">
      <c r="A6863" s="4" t="s">
        <v>305</v>
      </c>
      <c r="B6863" s="4" t="s">
        <v>305</v>
      </c>
      <c r="C6863" s="4" t="s">
        <v>305</v>
      </c>
      <c r="D6863" s="4" t="s">
        <v>305</v>
      </c>
      <c r="E6863" s="4" t="s">
        <v>305</v>
      </c>
      <c r="F6863" s="4" t="s">
        <v>305</v>
      </c>
      <c r="G6863" s="4" t="s">
        <v>305</v>
      </c>
      <c r="H6863" s="4" t="s">
        <v>305</v>
      </c>
      <c r="I6863" s="4" t="s">
        <v>305</v>
      </c>
    </row>
    <row r="6864" customFormat="false" ht="27" hidden="false" customHeight="true" outlineLevel="0" collapsed="false">
      <c r="A6864" s="1"/>
      <c r="B6864" s="1"/>
      <c r="C6864" s="1"/>
      <c r="D6864" s="1"/>
      <c r="E6864" s="1"/>
      <c r="F6864" s="1"/>
      <c r="G6864" s="1"/>
      <c r="H6864" s="1"/>
      <c r="I6864" s="1"/>
    </row>
    <row r="6865" customFormat="false" ht="27" hidden="false" customHeight="true" outlineLevel="0" collapsed="false">
      <c r="A6865" s="1"/>
      <c r="B6865" s="1"/>
      <c r="C6865" s="1"/>
      <c r="D6865" s="1"/>
      <c r="E6865" s="1"/>
      <c r="F6865" s="1"/>
      <c r="G6865" s="1"/>
      <c r="H6865" s="1"/>
      <c r="I6865" s="1"/>
    </row>
    <row r="6866" customFormat="false" ht="27" hidden="false" customHeight="true" outlineLevel="0" collapsed="false">
      <c r="A6866" s="1"/>
      <c r="B6866" s="1"/>
      <c r="C6866" s="1"/>
      <c r="D6866" s="1"/>
      <c r="E6866" s="1"/>
      <c r="F6866" s="1"/>
      <c r="G6866" s="1"/>
      <c r="H6866" s="1"/>
      <c r="I6866" s="1"/>
    </row>
    <row r="6867" customFormat="false" ht="35" hidden="false" customHeight="true" outlineLevel="0" collapsed="false">
      <c r="A6867" s="2" t="s">
        <v>1989</v>
      </c>
      <c r="B6867" s="2" t="s">
        <v>1989</v>
      </c>
      <c r="C6867" s="2" t="s">
        <v>1989</v>
      </c>
      <c r="D6867" s="2" t="s">
        <v>1989</v>
      </c>
      <c r="E6867" s="2" t="s">
        <v>1989</v>
      </c>
      <c r="F6867" s="2" t="s">
        <v>1989</v>
      </c>
      <c r="G6867" s="2" t="s">
        <v>1989</v>
      </c>
      <c r="H6867" s="2" t="s">
        <v>1989</v>
      </c>
      <c r="I6867" s="3" t="str">
        <f aca="false">HYPERLINK("#'Главная'!A129","На главную")</f>
        <v>На главную</v>
      </c>
    </row>
    <row r="6868" customFormat="false" ht="28" hidden="false" customHeight="true" outlineLevel="0" collapsed="false">
      <c r="A6868" s="4" t="s">
        <v>1978</v>
      </c>
      <c r="B6868" s="4" t="s">
        <v>1978</v>
      </c>
      <c r="C6868" s="4" t="s">
        <v>1978</v>
      </c>
      <c r="D6868" s="4" t="s">
        <v>1978</v>
      </c>
      <c r="E6868" s="4" t="s">
        <v>1978</v>
      </c>
      <c r="F6868" s="4" t="s">
        <v>1978</v>
      </c>
      <c r="G6868" s="4" t="s">
        <v>1978</v>
      </c>
      <c r="H6868" s="4" t="s">
        <v>1978</v>
      </c>
      <c r="I6868" s="4" t="s">
        <v>1978</v>
      </c>
    </row>
    <row r="6869" customFormat="false" ht="27" hidden="false" customHeight="true" outlineLevel="0" collapsed="false">
      <c r="A6869" s="3" t="str">
        <f aca="false">HYPERLINK("#'Главная'!A129","Список моделей")</f>
        <v>Список моделей</v>
      </c>
      <c r="B6869" s="1"/>
      <c r="C6869" s="3" t="str">
        <f aca="false">HYPERLINK("#'Данные моделей'!A6870","Характеристики")</f>
        <v>Характеристики</v>
      </c>
      <c r="D6869" s="1"/>
      <c r="E6869" s="1"/>
      <c r="F6869" s="3" t="str">
        <f aca="false">HYPERLINK("#'Данные моделей'!A6897","Рабочие точки")</f>
        <v>Рабочие точки</v>
      </c>
      <c r="G6869" s="1"/>
      <c r="H6869" s="3" t="str">
        <f aca="false">HYPERLINK("#'Данные моделей'!A6903","Карты")</f>
        <v>Карты</v>
      </c>
      <c r="I6869" s="1"/>
    </row>
    <row r="6870" customFormat="false" ht="31" hidden="false" customHeight="true" outlineLevel="0" collapsed="false">
      <c r="A6870" s="10" t="s">
        <v>9</v>
      </c>
      <c r="B6870" s="10" t="s">
        <v>9</v>
      </c>
      <c r="C6870" s="10" t="s">
        <v>9</v>
      </c>
      <c r="D6870" s="10" t="s">
        <v>9</v>
      </c>
      <c r="E6870" s="10" t="s">
        <v>9</v>
      </c>
      <c r="F6870" s="10" t="s">
        <v>9</v>
      </c>
      <c r="G6870" s="10" t="s">
        <v>9</v>
      </c>
      <c r="H6870" s="10" t="s">
        <v>9</v>
      </c>
      <c r="I6870" s="1"/>
    </row>
    <row r="6871" customFormat="false" ht="28" hidden="false" customHeight="true" outlineLevel="0" collapsed="false">
      <c r="A6871" s="11" t="s">
        <v>207</v>
      </c>
      <c r="B6871" s="11" t="s">
        <v>207</v>
      </c>
      <c r="C6871" s="11" t="s">
        <v>207</v>
      </c>
      <c r="D6871" s="11" t="s">
        <v>207</v>
      </c>
      <c r="E6871" s="11" t="s">
        <v>1979</v>
      </c>
      <c r="F6871" s="11" t="s">
        <v>1979</v>
      </c>
      <c r="G6871" s="11" t="s">
        <v>1979</v>
      </c>
      <c r="H6871" s="11"/>
      <c r="I6871" s="11"/>
    </row>
    <row r="6872" customFormat="false" ht="28" hidden="false" customHeight="true" outlineLevel="0" collapsed="false">
      <c r="A6872" s="11" t="s">
        <v>8</v>
      </c>
      <c r="B6872" s="11" t="s">
        <v>8</v>
      </c>
      <c r="C6872" s="11" t="s">
        <v>8</v>
      </c>
      <c r="D6872" s="11" t="s">
        <v>8</v>
      </c>
      <c r="E6872" s="11" t="s">
        <v>97</v>
      </c>
      <c r="F6872" s="11" t="s">
        <v>97</v>
      </c>
      <c r="G6872" s="11" t="s">
        <v>97</v>
      </c>
      <c r="H6872" s="11"/>
      <c r="I6872" s="11"/>
    </row>
    <row r="6873" customFormat="false" ht="28" hidden="false" customHeight="true" outlineLevel="0" collapsed="false">
      <c r="A6873" s="11" t="s">
        <v>209</v>
      </c>
      <c r="B6873" s="11" t="s">
        <v>209</v>
      </c>
      <c r="C6873" s="11" t="s">
        <v>209</v>
      </c>
      <c r="D6873" s="11" t="s">
        <v>209</v>
      </c>
      <c r="E6873" s="11" t="s">
        <v>1990</v>
      </c>
      <c r="F6873" s="11" t="s">
        <v>1990</v>
      </c>
      <c r="G6873" s="11" t="s">
        <v>1990</v>
      </c>
      <c r="H6873" s="11"/>
      <c r="I6873" s="11"/>
    </row>
    <row r="6874" customFormat="false" ht="28" hidden="false" customHeight="true" outlineLevel="0" collapsed="false">
      <c r="A6874" s="11" t="s">
        <v>211</v>
      </c>
      <c r="B6874" s="11" t="s">
        <v>211</v>
      </c>
      <c r="C6874" s="11" t="s">
        <v>211</v>
      </c>
      <c r="D6874" s="11" t="s">
        <v>211</v>
      </c>
      <c r="E6874" s="11" t="n">
        <v>320</v>
      </c>
      <c r="F6874" s="11" t="n">
        <v>320</v>
      </c>
      <c r="G6874" s="11" t="n">
        <v>320</v>
      </c>
      <c r="H6874" s="11"/>
      <c r="I6874" s="11"/>
    </row>
    <row r="6875" customFormat="false" ht="28" hidden="false" customHeight="true" outlineLevel="0" collapsed="false">
      <c r="A6875" s="11" t="s">
        <v>8</v>
      </c>
      <c r="B6875" s="11" t="s">
        <v>8</v>
      </c>
      <c r="C6875" s="11" t="s">
        <v>8</v>
      </c>
      <c r="D6875" s="11" t="s">
        <v>8</v>
      </c>
      <c r="E6875" s="11" t="s">
        <v>97</v>
      </c>
      <c r="F6875" s="11" t="s">
        <v>97</v>
      </c>
      <c r="G6875" s="11" t="s">
        <v>97</v>
      </c>
      <c r="H6875" s="11"/>
      <c r="I6875" s="11"/>
    </row>
    <row r="6876" customFormat="false" ht="28" hidden="false" customHeight="true" outlineLevel="0" collapsed="false">
      <c r="A6876" s="11" t="s">
        <v>213</v>
      </c>
      <c r="B6876" s="11" t="s">
        <v>213</v>
      </c>
      <c r="C6876" s="11" t="s">
        <v>213</v>
      </c>
      <c r="D6876" s="11" t="s">
        <v>213</v>
      </c>
      <c r="E6876" s="11" t="n">
        <v>26</v>
      </c>
      <c r="F6876" s="11" t="n">
        <v>26</v>
      </c>
      <c r="G6876" s="11" t="n">
        <v>26</v>
      </c>
      <c r="H6876" s="11"/>
      <c r="I6876" s="11"/>
    </row>
    <row r="6877" customFormat="false" ht="28" hidden="false" customHeight="true" outlineLevel="0" collapsed="false">
      <c r="A6877" s="11" t="s">
        <v>214</v>
      </c>
      <c r="B6877" s="11" t="s">
        <v>214</v>
      </c>
      <c r="C6877" s="11" t="s">
        <v>214</v>
      </c>
      <c r="D6877" s="11" t="s">
        <v>214</v>
      </c>
      <c r="E6877" s="11" t="s">
        <v>1634</v>
      </c>
      <c r="F6877" s="11" t="s">
        <v>1634</v>
      </c>
      <c r="G6877" s="11" t="s">
        <v>1634</v>
      </c>
      <c r="H6877" s="11"/>
      <c r="I6877" s="11"/>
    </row>
    <row r="6878" customFormat="false" ht="28" hidden="false" customHeight="true" outlineLevel="0" collapsed="false">
      <c r="A6878" s="11" t="s">
        <v>216</v>
      </c>
      <c r="B6878" s="11" t="s">
        <v>216</v>
      </c>
      <c r="C6878" s="11" t="s">
        <v>216</v>
      </c>
      <c r="D6878" s="11" t="s">
        <v>216</v>
      </c>
      <c r="E6878" s="11" t="n">
        <v>14.2</v>
      </c>
      <c r="F6878" s="11" t="n">
        <v>14.2</v>
      </c>
      <c r="G6878" s="11" t="n">
        <v>14.2</v>
      </c>
      <c r="H6878" s="11"/>
      <c r="I6878" s="11"/>
    </row>
    <row r="6879" customFormat="false" ht="28" hidden="false" customHeight="true" outlineLevel="0" collapsed="false">
      <c r="A6879" s="11" t="s">
        <v>217</v>
      </c>
      <c r="B6879" s="11" t="s">
        <v>217</v>
      </c>
      <c r="C6879" s="11" t="s">
        <v>217</v>
      </c>
      <c r="D6879" s="11" t="s">
        <v>217</v>
      </c>
      <c r="E6879" s="11" t="s">
        <v>605</v>
      </c>
      <c r="F6879" s="11" t="s">
        <v>605</v>
      </c>
      <c r="G6879" s="11" t="s">
        <v>605</v>
      </c>
      <c r="H6879" s="11"/>
      <c r="I6879" s="11"/>
    </row>
    <row r="6880" customFormat="false" ht="28" hidden="false" customHeight="true" outlineLevel="0" collapsed="false">
      <c r="A6880" s="11" t="s">
        <v>219</v>
      </c>
      <c r="B6880" s="11" t="s">
        <v>219</v>
      </c>
      <c r="C6880" s="11" t="s">
        <v>219</v>
      </c>
      <c r="D6880" s="11" t="s">
        <v>219</v>
      </c>
      <c r="E6880" s="11" t="s">
        <v>1691</v>
      </c>
      <c r="F6880" s="11" t="s">
        <v>1691</v>
      </c>
      <c r="G6880" s="11" t="s">
        <v>1691</v>
      </c>
      <c r="H6880" s="11"/>
      <c r="I6880" s="11"/>
    </row>
    <row r="6881" customFormat="false" ht="28" hidden="false" customHeight="true" outlineLevel="0" collapsed="false">
      <c r="A6881" s="11" t="s">
        <v>1530</v>
      </c>
      <c r="B6881" s="11" t="s">
        <v>1530</v>
      </c>
      <c r="C6881" s="11" t="s">
        <v>1530</v>
      </c>
      <c r="D6881" s="11" t="s">
        <v>1530</v>
      </c>
      <c r="E6881" s="11" t="n">
        <v>62</v>
      </c>
      <c r="F6881" s="11" t="n">
        <v>62</v>
      </c>
      <c r="G6881" s="11" t="n">
        <v>62</v>
      </c>
      <c r="H6881" s="11"/>
      <c r="I6881" s="11"/>
    </row>
    <row r="6882" customFormat="false" ht="28" hidden="false" customHeight="true" outlineLevel="0" collapsed="false">
      <c r="A6882" s="11" t="s">
        <v>221</v>
      </c>
      <c r="B6882" s="11" t="s">
        <v>221</v>
      </c>
      <c r="C6882" s="11" t="s">
        <v>221</v>
      </c>
      <c r="D6882" s="11" t="s">
        <v>221</v>
      </c>
      <c r="E6882" s="11" t="s">
        <v>1990</v>
      </c>
      <c r="F6882" s="11" t="s">
        <v>1990</v>
      </c>
      <c r="G6882" s="11" t="s">
        <v>1990</v>
      </c>
      <c r="H6882" s="11"/>
      <c r="I6882" s="11"/>
    </row>
    <row r="6883" customFormat="false" ht="28" hidden="false" customHeight="true" outlineLevel="0" collapsed="false">
      <c r="A6883" s="11" t="s">
        <v>222</v>
      </c>
      <c r="B6883" s="11" t="s">
        <v>222</v>
      </c>
      <c r="C6883" s="11" t="s">
        <v>222</v>
      </c>
      <c r="D6883" s="11" t="s">
        <v>222</v>
      </c>
      <c r="E6883" s="11" t="n">
        <v>320</v>
      </c>
      <c r="F6883" s="11" t="n">
        <v>320</v>
      </c>
      <c r="G6883" s="11" t="n">
        <v>320</v>
      </c>
      <c r="H6883" s="11"/>
      <c r="I6883" s="11"/>
    </row>
    <row r="6884" customFormat="false" ht="28" hidden="false" customHeight="true" outlineLevel="0" collapsed="false">
      <c r="A6884" s="11" t="s">
        <v>1532</v>
      </c>
      <c r="B6884" s="11" t="s">
        <v>1532</v>
      </c>
      <c r="C6884" s="11" t="s">
        <v>1532</v>
      </c>
      <c r="D6884" s="11" t="s">
        <v>1532</v>
      </c>
      <c r="E6884" s="11" t="s">
        <v>1533</v>
      </c>
      <c r="F6884" s="11" t="s">
        <v>1533</v>
      </c>
      <c r="G6884" s="11" t="s">
        <v>1533</v>
      </c>
      <c r="H6884" s="11"/>
      <c r="I6884" s="11"/>
    </row>
    <row r="6885" customFormat="false" ht="28" hidden="false" customHeight="true" outlineLevel="0" collapsed="false">
      <c r="A6885" s="11" t="s">
        <v>1597</v>
      </c>
      <c r="B6885" s="11" t="s">
        <v>1597</v>
      </c>
      <c r="C6885" s="11" t="s">
        <v>1597</v>
      </c>
      <c r="D6885" s="11" t="s">
        <v>1597</v>
      </c>
      <c r="E6885" s="11" t="s">
        <v>1598</v>
      </c>
      <c r="F6885" s="11" t="s">
        <v>1598</v>
      </c>
      <c r="G6885" s="11" t="s">
        <v>1598</v>
      </c>
      <c r="H6885" s="11"/>
      <c r="I6885" s="11"/>
    </row>
    <row r="6886" customFormat="false" ht="38" hidden="false" customHeight="true" outlineLevel="0" collapsed="false">
      <c r="A6886" s="11" t="s">
        <v>1981</v>
      </c>
      <c r="B6886" s="11" t="s">
        <v>1981</v>
      </c>
      <c r="C6886" s="11" t="s">
        <v>1981</v>
      </c>
      <c r="D6886" s="11" t="s">
        <v>1981</v>
      </c>
      <c r="E6886" s="11" t="s">
        <v>1982</v>
      </c>
      <c r="F6886" s="11" t="s">
        <v>1982</v>
      </c>
      <c r="G6886" s="11" t="s">
        <v>1982</v>
      </c>
      <c r="H6886" s="11"/>
      <c r="I6886" s="11"/>
    </row>
    <row r="6887" customFormat="false" ht="28" hidden="false" customHeight="true" outlineLevel="0" collapsed="false">
      <c r="A6887" s="11" t="s">
        <v>1692</v>
      </c>
      <c r="B6887" s="11" t="s">
        <v>1692</v>
      </c>
      <c r="C6887" s="11" t="s">
        <v>1692</v>
      </c>
      <c r="D6887" s="11" t="s">
        <v>1692</v>
      </c>
      <c r="E6887" s="11" t="s">
        <v>1983</v>
      </c>
      <c r="F6887" s="11" t="s">
        <v>1983</v>
      </c>
      <c r="G6887" s="11" t="s">
        <v>1983</v>
      </c>
      <c r="H6887" s="11"/>
      <c r="I6887" s="11"/>
    </row>
    <row r="6888" customFormat="false" ht="28" hidden="false" customHeight="true" outlineLevel="0" collapsed="false">
      <c r="A6888" s="11" t="s">
        <v>1599</v>
      </c>
      <c r="B6888" s="11" t="s">
        <v>1599</v>
      </c>
      <c r="C6888" s="11" t="s">
        <v>1599</v>
      </c>
      <c r="D6888" s="11" t="s">
        <v>1599</v>
      </c>
      <c r="E6888" s="11" t="s">
        <v>1984</v>
      </c>
      <c r="F6888" s="11" t="s">
        <v>1984</v>
      </c>
      <c r="G6888" s="11" t="s">
        <v>1984</v>
      </c>
      <c r="H6888" s="11"/>
      <c r="I6888" s="11"/>
    </row>
    <row r="6889" customFormat="false" ht="28" hidden="false" customHeight="true" outlineLevel="0" collapsed="false">
      <c r="A6889" s="11" t="s">
        <v>245</v>
      </c>
      <c r="B6889" s="11" t="s">
        <v>245</v>
      </c>
      <c r="C6889" s="11" t="s">
        <v>245</v>
      </c>
      <c r="D6889" s="11" t="s">
        <v>245</v>
      </c>
      <c r="E6889" s="11" t="s">
        <v>1991</v>
      </c>
      <c r="F6889" s="11" t="s">
        <v>1991</v>
      </c>
      <c r="G6889" s="11" t="s">
        <v>1991</v>
      </c>
      <c r="H6889" s="11"/>
      <c r="I6889" s="11"/>
    </row>
    <row r="6890" customFormat="false" ht="28" hidden="false" customHeight="true" outlineLevel="0" collapsed="false">
      <c r="A6890" s="11" t="s">
        <v>1694</v>
      </c>
      <c r="B6890" s="11" t="s">
        <v>1694</v>
      </c>
      <c r="C6890" s="11" t="s">
        <v>1694</v>
      </c>
      <c r="D6890" s="11" t="s">
        <v>1694</v>
      </c>
      <c r="E6890" s="11" t="n">
        <v>2</v>
      </c>
      <c r="F6890" s="11" t="n">
        <v>2</v>
      </c>
      <c r="G6890" s="11" t="n">
        <v>2</v>
      </c>
      <c r="H6890" s="11"/>
      <c r="I6890" s="11"/>
    </row>
    <row r="6891" customFormat="false" ht="28" hidden="false" customHeight="true" outlineLevel="0" collapsed="false">
      <c r="A6891" s="11" t="s">
        <v>1603</v>
      </c>
      <c r="B6891" s="11" t="s">
        <v>1603</v>
      </c>
      <c r="C6891" s="11" t="s">
        <v>1603</v>
      </c>
      <c r="D6891" s="11" t="s">
        <v>1603</v>
      </c>
      <c r="E6891" s="11" t="n">
        <v>2</v>
      </c>
      <c r="F6891" s="11" t="n">
        <v>2</v>
      </c>
      <c r="G6891" s="11" t="n">
        <v>2</v>
      </c>
      <c r="H6891" s="11"/>
      <c r="I6891" s="11"/>
    </row>
    <row r="6892" customFormat="false" ht="28" hidden="false" customHeight="true" outlineLevel="0" collapsed="false">
      <c r="A6892" s="11" t="s">
        <v>1601</v>
      </c>
      <c r="B6892" s="11" t="s">
        <v>1601</v>
      </c>
      <c r="C6892" s="11" t="s">
        <v>1601</v>
      </c>
      <c r="D6892" s="11" t="s">
        <v>1601</v>
      </c>
      <c r="E6892" s="11" t="s">
        <v>1914</v>
      </c>
      <c r="F6892" s="11" t="s">
        <v>1914</v>
      </c>
      <c r="G6892" s="11" t="s">
        <v>1914</v>
      </c>
      <c r="H6892" s="11"/>
      <c r="I6892" s="11"/>
    </row>
    <row r="6893" customFormat="false" ht="28" hidden="false" customHeight="true" outlineLevel="0" collapsed="false">
      <c r="A6893" s="11" t="s">
        <v>1695</v>
      </c>
      <c r="B6893" s="11" t="s">
        <v>1695</v>
      </c>
      <c r="C6893" s="11" t="s">
        <v>1695</v>
      </c>
      <c r="D6893" s="11" t="s">
        <v>1695</v>
      </c>
      <c r="E6893" s="11" t="s">
        <v>1992</v>
      </c>
      <c r="F6893" s="11" t="s">
        <v>1992</v>
      </c>
      <c r="G6893" s="11" t="s">
        <v>1992</v>
      </c>
      <c r="H6893" s="11"/>
      <c r="I6893" s="11"/>
    </row>
    <row r="6894" customFormat="false" ht="28" hidden="false" customHeight="true" outlineLevel="0" collapsed="false">
      <c r="A6894" s="11" t="s">
        <v>1152</v>
      </c>
      <c r="B6894" s="11" t="s">
        <v>1152</v>
      </c>
      <c r="C6894" s="11" t="s">
        <v>1152</v>
      </c>
      <c r="D6894" s="11" t="s">
        <v>1152</v>
      </c>
      <c r="E6894" s="11" t="s">
        <v>1993</v>
      </c>
      <c r="F6894" s="11" t="s">
        <v>1993</v>
      </c>
      <c r="G6894" s="11" t="s">
        <v>1993</v>
      </c>
      <c r="H6894" s="11"/>
      <c r="I6894" s="11"/>
    </row>
    <row r="6895" customFormat="false" ht="28" hidden="false" customHeight="true" outlineLevel="0" collapsed="false">
      <c r="A6895" s="11" t="s">
        <v>249</v>
      </c>
      <c r="B6895" s="11" t="s">
        <v>249</v>
      </c>
      <c r="C6895" s="11" t="s">
        <v>249</v>
      </c>
      <c r="D6895" s="11" t="s">
        <v>249</v>
      </c>
      <c r="E6895" s="11" t="n">
        <v>350</v>
      </c>
      <c r="F6895" s="11" t="n">
        <v>350</v>
      </c>
      <c r="G6895" s="11" t="n">
        <v>350</v>
      </c>
      <c r="H6895" s="11"/>
      <c r="I6895" s="11"/>
    </row>
    <row r="6896" customFormat="false" ht="27" hidden="false" customHeight="true" outlineLevel="0" collapsed="false">
      <c r="A6896" s="1"/>
      <c r="B6896" s="1"/>
      <c r="C6896" s="1"/>
      <c r="D6896" s="1"/>
      <c r="E6896" s="1"/>
      <c r="F6896" s="1"/>
      <c r="G6896" s="1"/>
      <c r="H6896" s="1"/>
      <c r="I6896" s="1"/>
    </row>
    <row r="6897" customFormat="false" ht="31" hidden="false" customHeight="true" outlineLevel="0" collapsed="false">
      <c r="A6897" s="10" t="s">
        <v>250</v>
      </c>
      <c r="B6897" s="10" t="s">
        <v>250</v>
      </c>
      <c r="C6897" s="10" t="s">
        <v>250</v>
      </c>
      <c r="D6897" s="10" t="s">
        <v>250</v>
      </c>
      <c r="E6897" s="10" t="s">
        <v>250</v>
      </c>
      <c r="F6897" s="10" t="s">
        <v>250</v>
      </c>
      <c r="G6897" s="10" t="s">
        <v>250</v>
      </c>
      <c r="H6897" s="10" t="s">
        <v>250</v>
      </c>
      <c r="I6897" s="3" t="str">
        <f aca="false">HYPERLINK("#'Главная'!A129","На главную")</f>
        <v>На главную</v>
      </c>
    </row>
    <row r="6898" customFormat="false" ht="34" hidden="false" customHeight="true" outlineLevel="0" collapsed="false">
      <c r="A6898" s="12" t="s">
        <v>251</v>
      </c>
      <c r="B6898" s="12" t="s">
        <v>251</v>
      </c>
      <c r="C6898" s="12" t="s">
        <v>251</v>
      </c>
      <c r="D6898" s="12" t="s">
        <v>252</v>
      </c>
      <c r="E6898" s="12" t="s">
        <v>252</v>
      </c>
      <c r="F6898" s="12" t="s">
        <v>252</v>
      </c>
      <c r="G6898" s="12" t="s">
        <v>253</v>
      </c>
      <c r="H6898" s="12" t="s">
        <v>254</v>
      </c>
      <c r="I6898" s="12" t="s">
        <v>254</v>
      </c>
    </row>
    <row r="6899" customFormat="false" ht="38" hidden="false" customHeight="true" outlineLevel="0" collapsed="false">
      <c r="A6899" s="1" t="s">
        <v>1988</v>
      </c>
      <c r="B6899" s="1" t="s">
        <v>1988</v>
      </c>
      <c r="C6899" s="1" t="s">
        <v>1988</v>
      </c>
      <c r="D6899" s="1" t="s">
        <v>258</v>
      </c>
      <c r="E6899" s="1" t="s">
        <v>258</v>
      </c>
      <c r="F6899" s="1" t="s">
        <v>258</v>
      </c>
      <c r="G6899" s="1" t="n">
        <v>33</v>
      </c>
      <c r="H6899" s="1" t="s">
        <v>1978</v>
      </c>
      <c r="I6899" s="1" t="s">
        <v>1978</v>
      </c>
    </row>
    <row r="6900" customFormat="false" ht="38" hidden="false" customHeight="true" outlineLevel="0" collapsed="false">
      <c r="A6900" s="1" t="s">
        <v>1988</v>
      </c>
      <c r="B6900" s="1" t="s">
        <v>1988</v>
      </c>
      <c r="C6900" s="1" t="s">
        <v>1988</v>
      </c>
      <c r="D6900" s="1" t="s">
        <v>256</v>
      </c>
      <c r="E6900" s="1" t="s">
        <v>256</v>
      </c>
      <c r="F6900" s="1" t="s">
        <v>256</v>
      </c>
      <c r="G6900" s="1" t="n">
        <v>7.3</v>
      </c>
      <c r="H6900" s="1" t="s">
        <v>1978</v>
      </c>
      <c r="I6900" s="1" t="s">
        <v>1978</v>
      </c>
    </row>
    <row r="6901" customFormat="false" ht="38" hidden="false" customHeight="true" outlineLevel="0" collapsed="false">
      <c r="A6901" s="1" t="s">
        <v>1988</v>
      </c>
      <c r="B6901" s="1" t="s">
        <v>1988</v>
      </c>
      <c r="C6901" s="1" t="s">
        <v>1988</v>
      </c>
      <c r="D6901" s="1" t="s">
        <v>260</v>
      </c>
      <c r="E6901" s="1" t="s">
        <v>260</v>
      </c>
      <c r="F6901" s="1" t="s">
        <v>260</v>
      </c>
      <c r="G6901" s="1" t="n">
        <v>4.5</v>
      </c>
      <c r="H6901" s="1" t="s">
        <v>1978</v>
      </c>
      <c r="I6901" s="1" t="s">
        <v>1978</v>
      </c>
    </row>
    <row r="6902" customFormat="false" ht="27" hidden="false" customHeight="true" outlineLevel="0" collapsed="false">
      <c r="A6902" s="1"/>
      <c r="B6902" s="1"/>
      <c r="C6902" s="1"/>
      <c r="D6902" s="1"/>
      <c r="E6902" s="1"/>
      <c r="F6902" s="1"/>
      <c r="G6902" s="1"/>
      <c r="H6902" s="1"/>
      <c r="I6902" s="1"/>
    </row>
    <row r="6903" customFormat="false" ht="31" hidden="false" customHeight="true" outlineLevel="0" collapsed="false">
      <c r="A6903" s="10" t="s">
        <v>304</v>
      </c>
      <c r="B6903" s="10" t="s">
        <v>304</v>
      </c>
      <c r="C6903" s="10" t="s">
        <v>304</v>
      </c>
      <c r="D6903" s="10" t="s">
        <v>304</v>
      </c>
      <c r="E6903" s="10" t="s">
        <v>304</v>
      </c>
      <c r="F6903" s="10" t="s">
        <v>304</v>
      </c>
      <c r="G6903" s="10" t="s">
        <v>304</v>
      </c>
      <c r="H6903" s="10" t="s">
        <v>304</v>
      </c>
      <c r="I6903" s="1"/>
    </row>
    <row r="6904" customFormat="false" ht="28" hidden="false" customHeight="true" outlineLevel="0" collapsed="false">
      <c r="A6904" s="4" t="s">
        <v>305</v>
      </c>
      <c r="B6904" s="4" t="s">
        <v>305</v>
      </c>
      <c r="C6904" s="4" t="s">
        <v>305</v>
      </c>
      <c r="D6904" s="4" t="s">
        <v>305</v>
      </c>
      <c r="E6904" s="4" t="s">
        <v>305</v>
      </c>
      <c r="F6904" s="4" t="s">
        <v>305</v>
      </c>
      <c r="G6904" s="4" t="s">
        <v>305</v>
      </c>
      <c r="H6904" s="4" t="s">
        <v>305</v>
      </c>
      <c r="I6904" s="4" t="s">
        <v>305</v>
      </c>
    </row>
    <row r="6905" customFormat="false" ht="27" hidden="false" customHeight="true" outlineLevel="0" collapsed="false">
      <c r="A6905" s="1"/>
      <c r="B6905" s="1"/>
      <c r="C6905" s="1"/>
      <c r="D6905" s="1"/>
      <c r="E6905" s="1"/>
      <c r="F6905" s="1"/>
      <c r="G6905" s="1"/>
      <c r="H6905" s="1"/>
      <c r="I6905" s="1"/>
    </row>
    <row r="6906" customFormat="false" ht="27" hidden="false" customHeight="true" outlineLevel="0" collapsed="false">
      <c r="A6906" s="1"/>
      <c r="B6906" s="1"/>
      <c r="C6906" s="1"/>
      <c r="D6906" s="1"/>
      <c r="E6906" s="1"/>
      <c r="F6906" s="1"/>
      <c r="G6906" s="1"/>
      <c r="H6906" s="1"/>
      <c r="I6906" s="1"/>
    </row>
    <row r="6907" customFormat="false" ht="27" hidden="false" customHeight="true" outlineLevel="0" collapsed="false">
      <c r="A6907" s="1"/>
      <c r="B6907" s="1"/>
      <c r="C6907" s="1"/>
      <c r="D6907" s="1"/>
      <c r="E6907" s="1"/>
      <c r="F6907" s="1"/>
      <c r="G6907" s="1"/>
      <c r="H6907" s="1"/>
      <c r="I6907" s="1"/>
    </row>
    <row r="6908" customFormat="false" ht="35" hidden="false" customHeight="true" outlineLevel="0" collapsed="false">
      <c r="A6908" s="2" t="s">
        <v>1994</v>
      </c>
      <c r="B6908" s="2" t="s">
        <v>1994</v>
      </c>
      <c r="C6908" s="2" t="s">
        <v>1994</v>
      </c>
      <c r="D6908" s="2" t="s">
        <v>1994</v>
      </c>
      <c r="E6908" s="2" t="s">
        <v>1994</v>
      </c>
      <c r="F6908" s="2" t="s">
        <v>1994</v>
      </c>
      <c r="G6908" s="2" t="s">
        <v>1994</v>
      </c>
      <c r="H6908" s="2" t="s">
        <v>1994</v>
      </c>
      <c r="I6908" s="3" t="str">
        <f aca="false">HYPERLINK("#'Главная'!A130","На главную")</f>
        <v>На главную</v>
      </c>
    </row>
    <row r="6909" customFormat="false" ht="28" hidden="false" customHeight="true" outlineLevel="0" collapsed="false">
      <c r="A6909" s="4" t="s">
        <v>1978</v>
      </c>
      <c r="B6909" s="4" t="s">
        <v>1978</v>
      </c>
      <c r="C6909" s="4" t="s">
        <v>1978</v>
      </c>
      <c r="D6909" s="4" t="s">
        <v>1978</v>
      </c>
      <c r="E6909" s="4" t="s">
        <v>1978</v>
      </c>
      <c r="F6909" s="4" t="s">
        <v>1978</v>
      </c>
      <c r="G6909" s="4" t="s">
        <v>1978</v>
      </c>
      <c r="H6909" s="4" t="s">
        <v>1978</v>
      </c>
      <c r="I6909" s="4" t="s">
        <v>1978</v>
      </c>
    </row>
    <row r="6910" customFormat="false" ht="27" hidden="false" customHeight="true" outlineLevel="0" collapsed="false">
      <c r="A6910" s="3" t="str">
        <f aca="false">HYPERLINK("#'Главная'!A130","Список моделей")</f>
        <v>Список моделей</v>
      </c>
      <c r="B6910" s="1"/>
      <c r="C6910" s="3" t="str">
        <f aca="false">HYPERLINK("#'Данные моделей'!A6911","Характеристики")</f>
        <v>Характеристики</v>
      </c>
      <c r="D6910" s="1"/>
      <c r="E6910" s="1"/>
      <c r="F6910" s="3" t="str">
        <f aca="false">HYPERLINK("#'Данные моделей'!A6938","Рабочие точки")</f>
        <v>Рабочие точки</v>
      </c>
      <c r="G6910" s="1"/>
      <c r="H6910" s="3" t="str">
        <f aca="false">HYPERLINK("#'Данные моделей'!A6944","Карты")</f>
        <v>Карты</v>
      </c>
      <c r="I6910" s="1"/>
    </row>
    <row r="6911" customFormat="false" ht="31" hidden="false" customHeight="true" outlineLevel="0" collapsed="false">
      <c r="A6911" s="10" t="s">
        <v>9</v>
      </c>
      <c r="B6911" s="10" t="s">
        <v>9</v>
      </c>
      <c r="C6911" s="10" t="s">
        <v>9</v>
      </c>
      <c r="D6911" s="10" t="s">
        <v>9</v>
      </c>
      <c r="E6911" s="10" t="s">
        <v>9</v>
      </c>
      <c r="F6911" s="10" t="s">
        <v>9</v>
      </c>
      <c r="G6911" s="10" t="s">
        <v>9</v>
      </c>
      <c r="H6911" s="10" t="s">
        <v>9</v>
      </c>
      <c r="I6911" s="1"/>
    </row>
    <row r="6912" customFormat="false" ht="28" hidden="false" customHeight="true" outlineLevel="0" collapsed="false">
      <c r="A6912" s="11" t="s">
        <v>207</v>
      </c>
      <c r="B6912" s="11" t="s">
        <v>207</v>
      </c>
      <c r="C6912" s="11" t="s">
        <v>207</v>
      </c>
      <c r="D6912" s="11" t="s">
        <v>207</v>
      </c>
      <c r="E6912" s="11" t="s">
        <v>1979</v>
      </c>
      <c r="F6912" s="11" t="s">
        <v>1979</v>
      </c>
      <c r="G6912" s="11" t="s">
        <v>1979</v>
      </c>
      <c r="H6912" s="11"/>
      <c r="I6912" s="11"/>
    </row>
    <row r="6913" customFormat="false" ht="28" hidden="false" customHeight="true" outlineLevel="0" collapsed="false">
      <c r="A6913" s="11" t="s">
        <v>8</v>
      </c>
      <c r="B6913" s="11" t="s">
        <v>8</v>
      </c>
      <c r="C6913" s="11" t="s">
        <v>8</v>
      </c>
      <c r="D6913" s="11" t="s">
        <v>8</v>
      </c>
      <c r="E6913" s="11" t="s">
        <v>97</v>
      </c>
      <c r="F6913" s="11" t="s">
        <v>97</v>
      </c>
      <c r="G6913" s="11" t="s">
        <v>97</v>
      </c>
      <c r="H6913" s="11"/>
      <c r="I6913" s="11"/>
    </row>
    <row r="6914" customFormat="false" ht="28" hidden="false" customHeight="true" outlineLevel="0" collapsed="false">
      <c r="A6914" s="11" t="s">
        <v>209</v>
      </c>
      <c r="B6914" s="11" t="s">
        <v>209</v>
      </c>
      <c r="C6914" s="11" t="s">
        <v>209</v>
      </c>
      <c r="D6914" s="11" t="s">
        <v>209</v>
      </c>
      <c r="E6914" s="11" t="s">
        <v>1990</v>
      </c>
      <c r="F6914" s="11" t="s">
        <v>1990</v>
      </c>
      <c r="G6914" s="11" t="s">
        <v>1990</v>
      </c>
      <c r="H6914" s="11"/>
      <c r="I6914" s="11"/>
    </row>
    <row r="6915" customFormat="false" ht="28" hidden="false" customHeight="true" outlineLevel="0" collapsed="false">
      <c r="A6915" s="11" t="s">
        <v>211</v>
      </c>
      <c r="B6915" s="11" t="s">
        <v>211</v>
      </c>
      <c r="C6915" s="11" t="s">
        <v>211</v>
      </c>
      <c r="D6915" s="11" t="s">
        <v>211</v>
      </c>
      <c r="E6915" s="11" t="n">
        <v>350</v>
      </c>
      <c r="F6915" s="11" t="n">
        <v>350</v>
      </c>
      <c r="G6915" s="11" t="n">
        <v>350</v>
      </c>
      <c r="H6915" s="11"/>
      <c r="I6915" s="11"/>
    </row>
    <row r="6916" customFormat="false" ht="28" hidden="false" customHeight="true" outlineLevel="0" collapsed="false">
      <c r="A6916" s="11" t="s">
        <v>8</v>
      </c>
      <c r="B6916" s="11" t="s">
        <v>8</v>
      </c>
      <c r="C6916" s="11" t="s">
        <v>8</v>
      </c>
      <c r="D6916" s="11" t="s">
        <v>8</v>
      </c>
      <c r="E6916" s="11" t="s">
        <v>97</v>
      </c>
      <c r="F6916" s="11" t="s">
        <v>97</v>
      </c>
      <c r="G6916" s="11" t="s">
        <v>97</v>
      </c>
      <c r="H6916" s="11"/>
      <c r="I6916" s="11"/>
    </row>
    <row r="6917" customFormat="false" ht="28" hidden="false" customHeight="true" outlineLevel="0" collapsed="false">
      <c r="A6917" s="11" t="s">
        <v>213</v>
      </c>
      <c r="B6917" s="11" t="s">
        <v>213</v>
      </c>
      <c r="C6917" s="11" t="s">
        <v>213</v>
      </c>
      <c r="D6917" s="11" t="s">
        <v>213</v>
      </c>
      <c r="E6917" s="11" t="n">
        <v>32</v>
      </c>
      <c r="F6917" s="11" t="n">
        <v>32</v>
      </c>
      <c r="G6917" s="11" t="n">
        <v>32</v>
      </c>
      <c r="H6917" s="11"/>
      <c r="I6917" s="11"/>
    </row>
    <row r="6918" customFormat="false" ht="28" hidden="false" customHeight="true" outlineLevel="0" collapsed="false">
      <c r="A6918" s="11" t="s">
        <v>214</v>
      </c>
      <c r="B6918" s="11" t="s">
        <v>214</v>
      </c>
      <c r="C6918" s="11" t="s">
        <v>214</v>
      </c>
      <c r="D6918" s="11" t="s">
        <v>214</v>
      </c>
      <c r="E6918" s="11" t="s">
        <v>1634</v>
      </c>
      <c r="F6918" s="11" t="s">
        <v>1634</v>
      </c>
      <c r="G6918" s="11" t="s">
        <v>1634</v>
      </c>
      <c r="H6918" s="11"/>
      <c r="I6918" s="11"/>
    </row>
    <row r="6919" customFormat="false" ht="28" hidden="false" customHeight="true" outlineLevel="0" collapsed="false">
      <c r="A6919" s="11" t="s">
        <v>216</v>
      </c>
      <c r="B6919" s="11" t="s">
        <v>216</v>
      </c>
      <c r="C6919" s="11" t="s">
        <v>216</v>
      </c>
      <c r="D6919" s="11" t="s">
        <v>216</v>
      </c>
      <c r="E6919" s="11" t="n">
        <v>19.3</v>
      </c>
      <c r="F6919" s="11" t="n">
        <v>19.3</v>
      </c>
      <c r="G6919" s="11" t="n">
        <v>19.3</v>
      </c>
      <c r="H6919" s="11"/>
      <c r="I6919" s="11"/>
    </row>
    <row r="6920" customFormat="false" ht="28" hidden="false" customHeight="true" outlineLevel="0" collapsed="false">
      <c r="A6920" s="11" t="s">
        <v>217</v>
      </c>
      <c r="B6920" s="11" t="s">
        <v>217</v>
      </c>
      <c r="C6920" s="11" t="s">
        <v>217</v>
      </c>
      <c r="D6920" s="11" t="s">
        <v>217</v>
      </c>
      <c r="E6920" s="11" t="s">
        <v>605</v>
      </c>
      <c r="F6920" s="11" t="s">
        <v>605</v>
      </c>
      <c r="G6920" s="11" t="s">
        <v>605</v>
      </c>
      <c r="H6920" s="11"/>
      <c r="I6920" s="11"/>
    </row>
    <row r="6921" customFormat="false" ht="28" hidden="false" customHeight="true" outlineLevel="0" collapsed="false">
      <c r="A6921" s="11" t="s">
        <v>219</v>
      </c>
      <c r="B6921" s="11" t="s">
        <v>219</v>
      </c>
      <c r="C6921" s="11" t="s">
        <v>219</v>
      </c>
      <c r="D6921" s="11" t="s">
        <v>219</v>
      </c>
      <c r="E6921" s="11" t="s">
        <v>1691</v>
      </c>
      <c r="F6921" s="11" t="s">
        <v>1691</v>
      </c>
      <c r="G6921" s="11" t="s">
        <v>1691</v>
      </c>
      <c r="H6921" s="11"/>
      <c r="I6921" s="11"/>
    </row>
    <row r="6922" customFormat="false" ht="28" hidden="false" customHeight="true" outlineLevel="0" collapsed="false">
      <c r="A6922" s="11" t="s">
        <v>1530</v>
      </c>
      <c r="B6922" s="11" t="s">
        <v>1530</v>
      </c>
      <c r="C6922" s="11" t="s">
        <v>1530</v>
      </c>
      <c r="D6922" s="11" t="s">
        <v>1530</v>
      </c>
      <c r="E6922" s="11" t="n">
        <v>67</v>
      </c>
      <c r="F6922" s="11" t="n">
        <v>67</v>
      </c>
      <c r="G6922" s="11" t="n">
        <v>67</v>
      </c>
      <c r="H6922" s="11"/>
      <c r="I6922" s="11"/>
    </row>
    <row r="6923" customFormat="false" ht="28" hidden="false" customHeight="true" outlineLevel="0" collapsed="false">
      <c r="A6923" s="11" t="s">
        <v>221</v>
      </c>
      <c r="B6923" s="11" t="s">
        <v>221</v>
      </c>
      <c r="C6923" s="11" t="s">
        <v>221</v>
      </c>
      <c r="D6923" s="11" t="s">
        <v>221</v>
      </c>
      <c r="E6923" s="11" t="s">
        <v>1990</v>
      </c>
      <c r="F6923" s="11" t="s">
        <v>1990</v>
      </c>
      <c r="G6923" s="11" t="s">
        <v>1990</v>
      </c>
      <c r="H6923" s="11"/>
      <c r="I6923" s="11"/>
    </row>
    <row r="6924" customFormat="false" ht="28" hidden="false" customHeight="true" outlineLevel="0" collapsed="false">
      <c r="A6924" s="11" t="s">
        <v>222</v>
      </c>
      <c r="B6924" s="11" t="s">
        <v>222</v>
      </c>
      <c r="C6924" s="11" t="s">
        <v>222</v>
      </c>
      <c r="D6924" s="11" t="s">
        <v>222</v>
      </c>
      <c r="E6924" s="11" t="n">
        <v>350</v>
      </c>
      <c r="F6924" s="11" t="n">
        <v>350</v>
      </c>
      <c r="G6924" s="11" t="n">
        <v>350</v>
      </c>
      <c r="H6924" s="11"/>
      <c r="I6924" s="11"/>
    </row>
    <row r="6925" customFormat="false" ht="28" hidden="false" customHeight="true" outlineLevel="0" collapsed="false">
      <c r="A6925" s="11" t="s">
        <v>1532</v>
      </c>
      <c r="B6925" s="11" t="s">
        <v>1532</v>
      </c>
      <c r="C6925" s="11" t="s">
        <v>1532</v>
      </c>
      <c r="D6925" s="11" t="s">
        <v>1532</v>
      </c>
      <c r="E6925" s="11" t="s">
        <v>1533</v>
      </c>
      <c r="F6925" s="11" t="s">
        <v>1533</v>
      </c>
      <c r="G6925" s="11" t="s">
        <v>1533</v>
      </c>
      <c r="H6925" s="11"/>
      <c r="I6925" s="11"/>
    </row>
    <row r="6926" customFormat="false" ht="28" hidden="false" customHeight="true" outlineLevel="0" collapsed="false">
      <c r="A6926" s="11" t="s">
        <v>1597</v>
      </c>
      <c r="B6926" s="11" t="s">
        <v>1597</v>
      </c>
      <c r="C6926" s="11" t="s">
        <v>1597</v>
      </c>
      <c r="D6926" s="11" t="s">
        <v>1597</v>
      </c>
      <c r="E6926" s="11" t="s">
        <v>1598</v>
      </c>
      <c r="F6926" s="11" t="s">
        <v>1598</v>
      </c>
      <c r="G6926" s="11" t="s">
        <v>1598</v>
      </c>
      <c r="H6926" s="11"/>
      <c r="I6926" s="11"/>
    </row>
    <row r="6927" customFormat="false" ht="38" hidden="false" customHeight="true" outlineLevel="0" collapsed="false">
      <c r="A6927" s="11" t="s">
        <v>1981</v>
      </c>
      <c r="B6927" s="11" t="s">
        <v>1981</v>
      </c>
      <c r="C6927" s="11" t="s">
        <v>1981</v>
      </c>
      <c r="D6927" s="11" t="s">
        <v>1981</v>
      </c>
      <c r="E6927" s="11" t="s">
        <v>1982</v>
      </c>
      <c r="F6927" s="11" t="s">
        <v>1982</v>
      </c>
      <c r="G6927" s="11" t="s">
        <v>1982</v>
      </c>
      <c r="H6927" s="11"/>
      <c r="I6927" s="11"/>
    </row>
    <row r="6928" customFormat="false" ht="28" hidden="false" customHeight="true" outlineLevel="0" collapsed="false">
      <c r="A6928" s="11" t="s">
        <v>1692</v>
      </c>
      <c r="B6928" s="11" t="s">
        <v>1692</v>
      </c>
      <c r="C6928" s="11" t="s">
        <v>1692</v>
      </c>
      <c r="D6928" s="11" t="s">
        <v>1692</v>
      </c>
      <c r="E6928" s="11" t="s">
        <v>1983</v>
      </c>
      <c r="F6928" s="11" t="s">
        <v>1983</v>
      </c>
      <c r="G6928" s="11" t="s">
        <v>1983</v>
      </c>
      <c r="H6928" s="11"/>
      <c r="I6928" s="11"/>
    </row>
    <row r="6929" customFormat="false" ht="28" hidden="false" customHeight="true" outlineLevel="0" collapsed="false">
      <c r="A6929" s="11" t="s">
        <v>1599</v>
      </c>
      <c r="B6929" s="11" t="s">
        <v>1599</v>
      </c>
      <c r="C6929" s="11" t="s">
        <v>1599</v>
      </c>
      <c r="D6929" s="11" t="s">
        <v>1599</v>
      </c>
      <c r="E6929" s="11" t="s">
        <v>1984</v>
      </c>
      <c r="F6929" s="11" t="s">
        <v>1984</v>
      </c>
      <c r="G6929" s="11" t="s">
        <v>1984</v>
      </c>
      <c r="H6929" s="11"/>
      <c r="I6929" s="11"/>
    </row>
    <row r="6930" customFormat="false" ht="28" hidden="false" customHeight="true" outlineLevel="0" collapsed="false">
      <c r="A6930" s="11" t="s">
        <v>245</v>
      </c>
      <c r="B6930" s="11" t="s">
        <v>245</v>
      </c>
      <c r="C6930" s="11" t="s">
        <v>245</v>
      </c>
      <c r="D6930" s="11" t="s">
        <v>245</v>
      </c>
      <c r="E6930" s="11" t="s">
        <v>1991</v>
      </c>
      <c r="F6930" s="11" t="s">
        <v>1991</v>
      </c>
      <c r="G6930" s="11" t="s">
        <v>1991</v>
      </c>
      <c r="H6930" s="11"/>
      <c r="I6930" s="11"/>
    </row>
    <row r="6931" customFormat="false" ht="28" hidden="false" customHeight="true" outlineLevel="0" collapsed="false">
      <c r="A6931" s="11" t="s">
        <v>1694</v>
      </c>
      <c r="B6931" s="11" t="s">
        <v>1694</v>
      </c>
      <c r="C6931" s="11" t="s">
        <v>1694</v>
      </c>
      <c r="D6931" s="11" t="s">
        <v>1694</v>
      </c>
      <c r="E6931" s="11" t="n">
        <v>2</v>
      </c>
      <c r="F6931" s="11" t="n">
        <v>2</v>
      </c>
      <c r="G6931" s="11" t="n">
        <v>2</v>
      </c>
      <c r="H6931" s="11"/>
      <c r="I6931" s="11"/>
    </row>
    <row r="6932" customFormat="false" ht="28" hidden="false" customHeight="true" outlineLevel="0" collapsed="false">
      <c r="A6932" s="11" t="s">
        <v>1603</v>
      </c>
      <c r="B6932" s="11" t="s">
        <v>1603</v>
      </c>
      <c r="C6932" s="11" t="s">
        <v>1603</v>
      </c>
      <c r="D6932" s="11" t="s">
        <v>1603</v>
      </c>
      <c r="E6932" s="11" t="n">
        <v>2</v>
      </c>
      <c r="F6932" s="11" t="n">
        <v>2</v>
      </c>
      <c r="G6932" s="11" t="n">
        <v>2</v>
      </c>
      <c r="H6932" s="11"/>
      <c r="I6932" s="11"/>
    </row>
    <row r="6933" customFormat="false" ht="28" hidden="false" customHeight="true" outlineLevel="0" collapsed="false">
      <c r="A6933" s="11" t="s">
        <v>1601</v>
      </c>
      <c r="B6933" s="11" t="s">
        <v>1601</v>
      </c>
      <c r="C6933" s="11" t="s">
        <v>1601</v>
      </c>
      <c r="D6933" s="11" t="s">
        <v>1601</v>
      </c>
      <c r="E6933" s="11" t="s">
        <v>1914</v>
      </c>
      <c r="F6933" s="11" t="s">
        <v>1914</v>
      </c>
      <c r="G6933" s="11" t="s">
        <v>1914</v>
      </c>
      <c r="H6933" s="11"/>
      <c r="I6933" s="11"/>
    </row>
    <row r="6934" customFormat="false" ht="28" hidden="false" customHeight="true" outlineLevel="0" collapsed="false">
      <c r="A6934" s="11" t="s">
        <v>1695</v>
      </c>
      <c r="B6934" s="11" t="s">
        <v>1695</v>
      </c>
      <c r="C6934" s="11" t="s">
        <v>1695</v>
      </c>
      <c r="D6934" s="11" t="s">
        <v>1695</v>
      </c>
      <c r="E6934" s="11" t="s">
        <v>1992</v>
      </c>
      <c r="F6934" s="11" t="s">
        <v>1992</v>
      </c>
      <c r="G6934" s="11" t="s">
        <v>1992</v>
      </c>
      <c r="H6934" s="11"/>
      <c r="I6934" s="11"/>
    </row>
    <row r="6935" customFormat="false" ht="28" hidden="false" customHeight="true" outlineLevel="0" collapsed="false">
      <c r="A6935" s="11" t="s">
        <v>1152</v>
      </c>
      <c r="B6935" s="11" t="s">
        <v>1152</v>
      </c>
      <c r="C6935" s="11" t="s">
        <v>1152</v>
      </c>
      <c r="D6935" s="11" t="s">
        <v>1152</v>
      </c>
      <c r="E6935" s="11" t="s">
        <v>1993</v>
      </c>
      <c r="F6935" s="11" t="s">
        <v>1993</v>
      </c>
      <c r="G6935" s="11" t="s">
        <v>1993</v>
      </c>
      <c r="H6935" s="11"/>
      <c r="I6935" s="11"/>
    </row>
    <row r="6936" customFormat="false" ht="28" hidden="false" customHeight="true" outlineLevel="0" collapsed="false">
      <c r="A6936" s="11" t="s">
        <v>249</v>
      </c>
      <c r="B6936" s="11" t="s">
        <v>249</v>
      </c>
      <c r="C6936" s="11" t="s">
        <v>249</v>
      </c>
      <c r="D6936" s="11" t="s">
        <v>249</v>
      </c>
      <c r="E6936" s="11" t="n">
        <v>370</v>
      </c>
      <c r="F6936" s="11" t="n">
        <v>370</v>
      </c>
      <c r="G6936" s="11" t="n">
        <v>370</v>
      </c>
      <c r="H6936" s="11"/>
      <c r="I6936" s="11"/>
    </row>
    <row r="6937" customFormat="false" ht="27" hidden="false" customHeight="true" outlineLevel="0" collapsed="false">
      <c r="A6937" s="1"/>
      <c r="B6937" s="1"/>
      <c r="C6937" s="1"/>
      <c r="D6937" s="1"/>
      <c r="E6937" s="1"/>
      <c r="F6937" s="1"/>
      <c r="G6937" s="1"/>
      <c r="H6937" s="1"/>
      <c r="I6937" s="1"/>
    </row>
    <row r="6938" customFormat="false" ht="31" hidden="false" customHeight="true" outlineLevel="0" collapsed="false">
      <c r="A6938" s="10" t="s">
        <v>250</v>
      </c>
      <c r="B6938" s="10" t="s">
        <v>250</v>
      </c>
      <c r="C6938" s="10" t="s">
        <v>250</v>
      </c>
      <c r="D6938" s="10" t="s">
        <v>250</v>
      </c>
      <c r="E6938" s="10" t="s">
        <v>250</v>
      </c>
      <c r="F6938" s="10" t="s">
        <v>250</v>
      </c>
      <c r="G6938" s="10" t="s">
        <v>250</v>
      </c>
      <c r="H6938" s="10" t="s">
        <v>250</v>
      </c>
      <c r="I6938" s="3" t="str">
        <f aca="false">HYPERLINK("#'Главная'!A130","На главную")</f>
        <v>На главную</v>
      </c>
    </row>
    <row r="6939" customFormat="false" ht="34" hidden="false" customHeight="true" outlineLevel="0" collapsed="false">
      <c r="A6939" s="12" t="s">
        <v>251</v>
      </c>
      <c r="B6939" s="12" t="s">
        <v>251</v>
      </c>
      <c r="C6939" s="12" t="s">
        <v>251</v>
      </c>
      <c r="D6939" s="12" t="s">
        <v>252</v>
      </c>
      <c r="E6939" s="12" t="s">
        <v>252</v>
      </c>
      <c r="F6939" s="12" t="s">
        <v>252</v>
      </c>
      <c r="G6939" s="12" t="s">
        <v>253</v>
      </c>
      <c r="H6939" s="12" t="s">
        <v>254</v>
      </c>
      <c r="I6939" s="12" t="s">
        <v>254</v>
      </c>
    </row>
    <row r="6940" customFormat="false" ht="38" hidden="false" customHeight="true" outlineLevel="0" collapsed="false">
      <c r="A6940" s="1" t="s">
        <v>1988</v>
      </c>
      <c r="B6940" s="1" t="s">
        <v>1988</v>
      </c>
      <c r="C6940" s="1" t="s">
        <v>1988</v>
      </c>
      <c r="D6940" s="1" t="s">
        <v>258</v>
      </c>
      <c r="E6940" s="1" t="s">
        <v>258</v>
      </c>
      <c r="F6940" s="1" t="s">
        <v>258</v>
      </c>
      <c r="G6940" s="1" t="n">
        <v>45</v>
      </c>
      <c r="H6940" s="1" t="s">
        <v>1978</v>
      </c>
      <c r="I6940" s="1" t="s">
        <v>1978</v>
      </c>
    </row>
    <row r="6941" customFormat="false" ht="38" hidden="false" customHeight="true" outlineLevel="0" collapsed="false">
      <c r="A6941" s="1" t="s">
        <v>1988</v>
      </c>
      <c r="B6941" s="1" t="s">
        <v>1988</v>
      </c>
      <c r="C6941" s="1" t="s">
        <v>1988</v>
      </c>
      <c r="D6941" s="1" t="s">
        <v>256</v>
      </c>
      <c r="E6941" s="1" t="s">
        <v>256</v>
      </c>
      <c r="F6941" s="1" t="s">
        <v>256</v>
      </c>
      <c r="G6941" s="1" t="n">
        <v>10</v>
      </c>
      <c r="H6941" s="1" t="s">
        <v>1978</v>
      </c>
      <c r="I6941" s="1" t="s">
        <v>1978</v>
      </c>
    </row>
    <row r="6942" customFormat="false" ht="38" hidden="false" customHeight="true" outlineLevel="0" collapsed="false">
      <c r="A6942" s="1" t="s">
        <v>1988</v>
      </c>
      <c r="B6942" s="1" t="s">
        <v>1988</v>
      </c>
      <c r="C6942" s="1" t="s">
        <v>1988</v>
      </c>
      <c r="D6942" s="1" t="s">
        <v>260</v>
      </c>
      <c r="E6942" s="1" t="s">
        <v>260</v>
      </c>
      <c r="F6942" s="1" t="s">
        <v>260</v>
      </c>
      <c r="G6942" s="1" t="n">
        <v>4.5</v>
      </c>
      <c r="H6942" s="1" t="s">
        <v>1978</v>
      </c>
      <c r="I6942" s="1" t="s">
        <v>1978</v>
      </c>
    </row>
    <row r="6943" customFormat="false" ht="27" hidden="false" customHeight="true" outlineLevel="0" collapsed="false">
      <c r="A6943" s="1"/>
      <c r="B6943" s="1"/>
      <c r="C6943" s="1"/>
      <c r="D6943" s="1"/>
      <c r="E6943" s="1"/>
      <c r="F6943" s="1"/>
      <c r="G6943" s="1"/>
      <c r="H6943" s="1"/>
      <c r="I6943" s="1"/>
    </row>
    <row r="6944" customFormat="false" ht="31" hidden="false" customHeight="true" outlineLevel="0" collapsed="false">
      <c r="A6944" s="10" t="s">
        <v>304</v>
      </c>
      <c r="B6944" s="10" t="s">
        <v>304</v>
      </c>
      <c r="C6944" s="10" t="s">
        <v>304</v>
      </c>
      <c r="D6944" s="10" t="s">
        <v>304</v>
      </c>
      <c r="E6944" s="10" t="s">
        <v>304</v>
      </c>
      <c r="F6944" s="10" t="s">
        <v>304</v>
      </c>
      <c r="G6944" s="10" t="s">
        <v>304</v>
      </c>
      <c r="H6944" s="10" t="s">
        <v>304</v>
      </c>
      <c r="I6944" s="1"/>
    </row>
    <row r="6945" customFormat="false" ht="28" hidden="false" customHeight="true" outlineLevel="0" collapsed="false">
      <c r="A6945" s="4" t="s">
        <v>305</v>
      </c>
      <c r="B6945" s="4" t="s">
        <v>305</v>
      </c>
      <c r="C6945" s="4" t="s">
        <v>305</v>
      </c>
      <c r="D6945" s="4" t="s">
        <v>305</v>
      </c>
      <c r="E6945" s="4" t="s">
        <v>305</v>
      </c>
      <c r="F6945" s="4" t="s">
        <v>305</v>
      </c>
      <c r="G6945" s="4" t="s">
        <v>305</v>
      </c>
      <c r="H6945" s="4" t="s">
        <v>305</v>
      </c>
      <c r="I6945" s="4" t="s">
        <v>305</v>
      </c>
    </row>
    <row r="6946" customFormat="false" ht="27" hidden="false" customHeight="true" outlineLevel="0" collapsed="false">
      <c r="A6946" s="1"/>
      <c r="B6946" s="1"/>
      <c r="C6946" s="1"/>
      <c r="D6946" s="1"/>
      <c r="E6946" s="1"/>
      <c r="F6946" s="1"/>
      <c r="G6946" s="1"/>
      <c r="H6946" s="1"/>
      <c r="I6946" s="1"/>
    </row>
    <row r="6947" customFormat="false" ht="27" hidden="false" customHeight="true" outlineLevel="0" collapsed="false">
      <c r="A6947" s="1"/>
      <c r="B6947" s="1"/>
      <c r="C6947" s="1"/>
      <c r="D6947" s="1"/>
      <c r="E6947" s="1"/>
      <c r="F6947" s="1"/>
      <c r="G6947" s="1"/>
      <c r="H6947" s="1"/>
      <c r="I6947" s="1"/>
    </row>
    <row r="6948" customFormat="false" ht="27" hidden="false" customHeight="true" outlineLevel="0" collapsed="false">
      <c r="A6948" s="1"/>
      <c r="B6948" s="1"/>
      <c r="C6948" s="1"/>
      <c r="D6948" s="1"/>
      <c r="E6948" s="1"/>
      <c r="F6948" s="1"/>
      <c r="G6948" s="1"/>
      <c r="H6948" s="1"/>
      <c r="I6948" s="1"/>
    </row>
    <row r="6949" customFormat="false" ht="35" hidden="false" customHeight="true" outlineLevel="0" collapsed="false">
      <c r="A6949" s="2" t="s">
        <v>1995</v>
      </c>
      <c r="B6949" s="2" t="s">
        <v>1995</v>
      </c>
      <c r="C6949" s="2" t="s">
        <v>1995</v>
      </c>
      <c r="D6949" s="2" t="s">
        <v>1995</v>
      </c>
      <c r="E6949" s="2" t="s">
        <v>1995</v>
      </c>
      <c r="F6949" s="2" t="s">
        <v>1995</v>
      </c>
      <c r="G6949" s="2" t="s">
        <v>1995</v>
      </c>
      <c r="H6949" s="2" t="s">
        <v>1995</v>
      </c>
      <c r="I6949" s="3" t="str">
        <f aca="false">HYPERLINK("#'Главная'!A131","На главную")</f>
        <v>На главную</v>
      </c>
    </row>
    <row r="6950" customFormat="false" ht="28" hidden="false" customHeight="true" outlineLevel="0" collapsed="false">
      <c r="A6950" s="4" t="s">
        <v>1978</v>
      </c>
      <c r="B6950" s="4" t="s">
        <v>1978</v>
      </c>
      <c r="C6950" s="4" t="s">
        <v>1978</v>
      </c>
      <c r="D6950" s="4" t="s">
        <v>1978</v>
      </c>
      <c r="E6950" s="4" t="s">
        <v>1978</v>
      </c>
      <c r="F6950" s="4" t="s">
        <v>1978</v>
      </c>
      <c r="G6950" s="4" t="s">
        <v>1978</v>
      </c>
      <c r="H6950" s="4" t="s">
        <v>1978</v>
      </c>
      <c r="I6950" s="4" t="s">
        <v>1978</v>
      </c>
    </row>
    <row r="6951" customFormat="false" ht="27" hidden="false" customHeight="true" outlineLevel="0" collapsed="false">
      <c r="A6951" s="3" t="str">
        <f aca="false">HYPERLINK("#'Главная'!A131","Список моделей")</f>
        <v>Список моделей</v>
      </c>
      <c r="B6951" s="1"/>
      <c r="C6951" s="3" t="str">
        <f aca="false">HYPERLINK("#'Данные моделей'!A6952","Характеристики")</f>
        <v>Характеристики</v>
      </c>
      <c r="D6951" s="1"/>
      <c r="E6951" s="1"/>
      <c r="F6951" s="3" t="str">
        <f aca="false">HYPERLINK("#'Данные моделей'!A6979","Рабочие точки")</f>
        <v>Рабочие точки</v>
      </c>
      <c r="G6951" s="1"/>
      <c r="H6951" s="3" t="str">
        <f aca="false">HYPERLINK("#'Данные моделей'!A6985","Карты")</f>
        <v>Карты</v>
      </c>
      <c r="I6951" s="1"/>
    </row>
    <row r="6952" customFormat="false" ht="31" hidden="false" customHeight="true" outlineLevel="0" collapsed="false">
      <c r="A6952" s="10" t="s">
        <v>9</v>
      </c>
      <c r="B6952" s="10" t="s">
        <v>9</v>
      </c>
      <c r="C6952" s="10" t="s">
        <v>9</v>
      </c>
      <c r="D6952" s="10" t="s">
        <v>9</v>
      </c>
      <c r="E6952" s="10" t="s">
        <v>9</v>
      </c>
      <c r="F6952" s="10" t="s">
        <v>9</v>
      </c>
      <c r="G6952" s="10" t="s">
        <v>9</v>
      </c>
      <c r="H6952" s="10" t="s">
        <v>9</v>
      </c>
      <c r="I6952" s="1"/>
    </row>
    <row r="6953" customFormat="false" ht="28" hidden="false" customHeight="true" outlineLevel="0" collapsed="false">
      <c r="A6953" s="11" t="s">
        <v>207</v>
      </c>
      <c r="B6953" s="11" t="s">
        <v>207</v>
      </c>
      <c r="C6953" s="11" t="s">
        <v>207</v>
      </c>
      <c r="D6953" s="11" t="s">
        <v>207</v>
      </c>
      <c r="E6953" s="11" t="s">
        <v>1979</v>
      </c>
      <c r="F6953" s="11" t="s">
        <v>1979</v>
      </c>
      <c r="G6953" s="11" t="s">
        <v>1979</v>
      </c>
      <c r="H6953" s="11"/>
      <c r="I6953" s="11"/>
    </row>
    <row r="6954" customFormat="false" ht="28" hidden="false" customHeight="true" outlineLevel="0" collapsed="false">
      <c r="A6954" s="11" t="s">
        <v>8</v>
      </c>
      <c r="B6954" s="11" t="s">
        <v>8</v>
      </c>
      <c r="C6954" s="11" t="s">
        <v>8</v>
      </c>
      <c r="D6954" s="11" t="s">
        <v>8</v>
      </c>
      <c r="E6954" s="11" t="s">
        <v>97</v>
      </c>
      <c r="F6954" s="11" t="s">
        <v>97</v>
      </c>
      <c r="G6954" s="11" t="s">
        <v>97</v>
      </c>
      <c r="H6954" s="11"/>
      <c r="I6954" s="11"/>
    </row>
    <row r="6955" customFormat="false" ht="28" hidden="false" customHeight="true" outlineLevel="0" collapsed="false">
      <c r="A6955" s="11" t="s">
        <v>209</v>
      </c>
      <c r="B6955" s="11" t="s">
        <v>209</v>
      </c>
      <c r="C6955" s="11" t="s">
        <v>209</v>
      </c>
      <c r="D6955" s="11" t="s">
        <v>209</v>
      </c>
      <c r="E6955" s="11" t="s">
        <v>1996</v>
      </c>
      <c r="F6955" s="11" t="s">
        <v>1996</v>
      </c>
      <c r="G6955" s="11" t="s">
        <v>1996</v>
      </c>
      <c r="H6955" s="11"/>
      <c r="I6955" s="11"/>
    </row>
    <row r="6956" customFormat="false" ht="28" hidden="false" customHeight="true" outlineLevel="0" collapsed="false">
      <c r="A6956" s="11" t="s">
        <v>211</v>
      </c>
      <c r="B6956" s="11" t="s">
        <v>211</v>
      </c>
      <c r="C6956" s="11" t="s">
        <v>211</v>
      </c>
      <c r="D6956" s="11" t="s">
        <v>211</v>
      </c>
      <c r="E6956" s="11" t="n">
        <v>550</v>
      </c>
      <c r="F6956" s="11" t="n">
        <v>550</v>
      </c>
      <c r="G6956" s="11" t="n">
        <v>550</v>
      </c>
      <c r="H6956" s="11"/>
      <c r="I6956" s="11"/>
    </row>
    <row r="6957" customFormat="false" ht="28" hidden="false" customHeight="true" outlineLevel="0" collapsed="false">
      <c r="A6957" s="11" t="s">
        <v>8</v>
      </c>
      <c r="B6957" s="11" t="s">
        <v>8</v>
      </c>
      <c r="C6957" s="11" t="s">
        <v>8</v>
      </c>
      <c r="D6957" s="11" t="s">
        <v>8</v>
      </c>
      <c r="E6957" s="11" t="s">
        <v>97</v>
      </c>
      <c r="F6957" s="11" t="s">
        <v>97</v>
      </c>
      <c r="G6957" s="11" t="s">
        <v>97</v>
      </c>
      <c r="H6957" s="11"/>
      <c r="I6957" s="11"/>
    </row>
    <row r="6958" customFormat="false" ht="28" hidden="false" customHeight="true" outlineLevel="0" collapsed="false">
      <c r="A6958" s="11" t="s">
        <v>213</v>
      </c>
      <c r="B6958" s="11" t="s">
        <v>213</v>
      </c>
      <c r="C6958" s="11" t="s">
        <v>213</v>
      </c>
      <c r="D6958" s="11" t="s">
        <v>213</v>
      </c>
      <c r="E6958" s="11" t="n">
        <v>48</v>
      </c>
      <c r="F6958" s="11" t="n">
        <v>48</v>
      </c>
      <c r="G6958" s="11" t="n">
        <v>48</v>
      </c>
      <c r="H6958" s="11"/>
      <c r="I6958" s="11"/>
    </row>
    <row r="6959" customFormat="false" ht="28" hidden="false" customHeight="true" outlineLevel="0" collapsed="false">
      <c r="A6959" s="11" t="s">
        <v>214</v>
      </c>
      <c r="B6959" s="11" t="s">
        <v>214</v>
      </c>
      <c r="C6959" s="11" t="s">
        <v>214</v>
      </c>
      <c r="D6959" s="11" t="s">
        <v>214</v>
      </c>
      <c r="E6959" s="11" t="s">
        <v>1634</v>
      </c>
      <c r="F6959" s="11" t="s">
        <v>1634</v>
      </c>
      <c r="G6959" s="11" t="s">
        <v>1634</v>
      </c>
      <c r="H6959" s="11"/>
      <c r="I6959" s="11"/>
    </row>
    <row r="6960" customFormat="false" ht="28" hidden="false" customHeight="true" outlineLevel="0" collapsed="false">
      <c r="A6960" s="11" t="s">
        <v>216</v>
      </c>
      <c r="B6960" s="11" t="s">
        <v>216</v>
      </c>
      <c r="C6960" s="11" t="s">
        <v>216</v>
      </c>
      <c r="D6960" s="11" t="s">
        <v>216</v>
      </c>
      <c r="E6960" s="11" t="n">
        <v>27.9</v>
      </c>
      <c r="F6960" s="11" t="n">
        <v>27.9</v>
      </c>
      <c r="G6960" s="11" t="n">
        <v>27.9</v>
      </c>
      <c r="H6960" s="11"/>
      <c r="I6960" s="11"/>
    </row>
    <row r="6961" customFormat="false" ht="28" hidden="false" customHeight="true" outlineLevel="0" collapsed="false">
      <c r="A6961" s="11" t="s">
        <v>217</v>
      </c>
      <c r="B6961" s="11" t="s">
        <v>217</v>
      </c>
      <c r="C6961" s="11" t="s">
        <v>217</v>
      </c>
      <c r="D6961" s="11" t="s">
        <v>217</v>
      </c>
      <c r="E6961" s="11" t="s">
        <v>605</v>
      </c>
      <c r="F6961" s="11" t="s">
        <v>605</v>
      </c>
      <c r="G6961" s="11" t="s">
        <v>605</v>
      </c>
      <c r="H6961" s="11"/>
      <c r="I6961" s="11"/>
    </row>
    <row r="6962" customFormat="false" ht="28" hidden="false" customHeight="true" outlineLevel="0" collapsed="false">
      <c r="A6962" s="11" t="s">
        <v>219</v>
      </c>
      <c r="B6962" s="11" t="s">
        <v>219</v>
      </c>
      <c r="C6962" s="11" t="s">
        <v>219</v>
      </c>
      <c r="D6962" s="11" t="s">
        <v>219</v>
      </c>
      <c r="E6962" s="11" t="s">
        <v>1691</v>
      </c>
      <c r="F6962" s="11" t="s">
        <v>1691</v>
      </c>
      <c r="G6962" s="11" t="s">
        <v>1691</v>
      </c>
      <c r="H6962" s="11"/>
      <c r="I6962" s="11"/>
    </row>
    <row r="6963" customFormat="false" ht="28" hidden="false" customHeight="true" outlineLevel="0" collapsed="false">
      <c r="A6963" s="11" t="s">
        <v>1530</v>
      </c>
      <c r="B6963" s="11" t="s">
        <v>1530</v>
      </c>
      <c r="C6963" s="11" t="s">
        <v>1530</v>
      </c>
      <c r="D6963" s="11" t="s">
        <v>1530</v>
      </c>
      <c r="E6963" s="11" t="n">
        <v>69</v>
      </c>
      <c r="F6963" s="11" t="n">
        <v>69</v>
      </c>
      <c r="G6963" s="11" t="n">
        <v>69</v>
      </c>
      <c r="H6963" s="11"/>
      <c r="I6963" s="11"/>
    </row>
    <row r="6964" customFormat="false" ht="28" hidden="false" customHeight="true" outlineLevel="0" collapsed="false">
      <c r="A6964" s="11" t="s">
        <v>221</v>
      </c>
      <c r="B6964" s="11" t="s">
        <v>221</v>
      </c>
      <c r="C6964" s="11" t="s">
        <v>221</v>
      </c>
      <c r="D6964" s="11" t="s">
        <v>221</v>
      </c>
      <c r="E6964" s="11" t="s">
        <v>1996</v>
      </c>
      <c r="F6964" s="11" t="s">
        <v>1996</v>
      </c>
      <c r="G6964" s="11" t="s">
        <v>1996</v>
      </c>
      <c r="H6964" s="11"/>
      <c r="I6964" s="11"/>
    </row>
    <row r="6965" customFormat="false" ht="28" hidden="false" customHeight="true" outlineLevel="0" collapsed="false">
      <c r="A6965" s="11" t="s">
        <v>222</v>
      </c>
      <c r="B6965" s="11" t="s">
        <v>222</v>
      </c>
      <c r="C6965" s="11" t="s">
        <v>222</v>
      </c>
      <c r="D6965" s="11" t="s">
        <v>222</v>
      </c>
      <c r="E6965" s="11" t="n">
        <v>550</v>
      </c>
      <c r="F6965" s="11" t="n">
        <v>550</v>
      </c>
      <c r="G6965" s="11" t="n">
        <v>550</v>
      </c>
      <c r="H6965" s="11"/>
      <c r="I6965" s="11"/>
    </row>
    <row r="6966" customFormat="false" ht="28" hidden="false" customHeight="true" outlineLevel="0" collapsed="false">
      <c r="A6966" s="11" t="s">
        <v>1532</v>
      </c>
      <c r="B6966" s="11" t="s">
        <v>1532</v>
      </c>
      <c r="C6966" s="11" t="s">
        <v>1532</v>
      </c>
      <c r="D6966" s="11" t="s">
        <v>1532</v>
      </c>
      <c r="E6966" s="11" t="s">
        <v>1533</v>
      </c>
      <c r="F6966" s="11" t="s">
        <v>1533</v>
      </c>
      <c r="G6966" s="11" t="s">
        <v>1533</v>
      </c>
      <c r="H6966" s="11"/>
      <c r="I6966" s="11"/>
    </row>
    <row r="6967" customFormat="false" ht="28" hidden="false" customHeight="true" outlineLevel="0" collapsed="false">
      <c r="A6967" s="11" t="s">
        <v>1597</v>
      </c>
      <c r="B6967" s="11" t="s">
        <v>1597</v>
      </c>
      <c r="C6967" s="11" t="s">
        <v>1597</v>
      </c>
      <c r="D6967" s="11" t="s">
        <v>1597</v>
      </c>
      <c r="E6967" s="11" t="s">
        <v>1598</v>
      </c>
      <c r="F6967" s="11" t="s">
        <v>1598</v>
      </c>
      <c r="G6967" s="11" t="s">
        <v>1598</v>
      </c>
      <c r="H6967" s="11"/>
      <c r="I6967" s="11"/>
    </row>
    <row r="6968" customFormat="false" ht="38" hidden="false" customHeight="true" outlineLevel="0" collapsed="false">
      <c r="A6968" s="11" t="s">
        <v>1981</v>
      </c>
      <c r="B6968" s="11" t="s">
        <v>1981</v>
      </c>
      <c r="C6968" s="11" t="s">
        <v>1981</v>
      </c>
      <c r="D6968" s="11" t="s">
        <v>1981</v>
      </c>
      <c r="E6968" s="11" t="s">
        <v>1982</v>
      </c>
      <c r="F6968" s="11" t="s">
        <v>1982</v>
      </c>
      <c r="G6968" s="11" t="s">
        <v>1982</v>
      </c>
      <c r="H6968" s="11"/>
      <c r="I6968" s="11"/>
    </row>
    <row r="6969" customFormat="false" ht="28" hidden="false" customHeight="true" outlineLevel="0" collapsed="false">
      <c r="A6969" s="11" t="s">
        <v>1692</v>
      </c>
      <c r="B6969" s="11" t="s">
        <v>1692</v>
      </c>
      <c r="C6969" s="11" t="s">
        <v>1692</v>
      </c>
      <c r="D6969" s="11" t="s">
        <v>1692</v>
      </c>
      <c r="E6969" s="11" t="s">
        <v>1983</v>
      </c>
      <c r="F6969" s="11" t="s">
        <v>1983</v>
      </c>
      <c r="G6969" s="11" t="s">
        <v>1983</v>
      </c>
      <c r="H6969" s="11"/>
      <c r="I6969" s="11"/>
    </row>
    <row r="6970" customFormat="false" ht="28" hidden="false" customHeight="true" outlineLevel="0" collapsed="false">
      <c r="A6970" s="11" t="s">
        <v>1599</v>
      </c>
      <c r="B6970" s="11" t="s">
        <v>1599</v>
      </c>
      <c r="C6970" s="11" t="s">
        <v>1599</v>
      </c>
      <c r="D6970" s="11" t="s">
        <v>1599</v>
      </c>
      <c r="E6970" s="11" t="s">
        <v>1984</v>
      </c>
      <c r="F6970" s="11" t="s">
        <v>1984</v>
      </c>
      <c r="G6970" s="11" t="s">
        <v>1984</v>
      </c>
      <c r="H6970" s="11"/>
      <c r="I6970" s="11"/>
    </row>
    <row r="6971" customFormat="false" ht="28" hidden="false" customHeight="true" outlineLevel="0" collapsed="false">
      <c r="A6971" s="11" t="s">
        <v>245</v>
      </c>
      <c r="B6971" s="11" t="s">
        <v>245</v>
      </c>
      <c r="C6971" s="11" t="s">
        <v>245</v>
      </c>
      <c r="D6971" s="11" t="s">
        <v>245</v>
      </c>
      <c r="E6971" s="11" t="s">
        <v>1997</v>
      </c>
      <c r="F6971" s="11" t="s">
        <v>1997</v>
      </c>
      <c r="G6971" s="11" t="s">
        <v>1997</v>
      </c>
      <c r="H6971" s="11"/>
      <c r="I6971" s="11"/>
    </row>
    <row r="6972" customFormat="false" ht="28" hidden="false" customHeight="true" outlineLevel="0" collapsed="false">
      <c r="A6972" s="11" t="s">
        <v>1694</v>
      </c>
      <c r="B6972" s="11" t="s">
        <v>1694</v>
      </c>
      <c r="C6972" s="11" t="s">
        <v>1694</v>
      </c>
      <c r="D6972" s="11" t="s">
        <v>1694</v>
      </c>
      <c r="E6972" s="11" t="n">
        <v>3</v>
      </c>
      <c r="F6972" s="11" t="n">
        <v>3</v>
      </c>
      <c r="G6972" s="11" t="n">
        <v>3</v>
      </c>
      <c r="H6972" s="11"/>
      <c r="I6972" s="11"/>
    </row>
    <row r="6973" customFormat="false" ht="28" hidden="false" customHeight="true" outlineLevel="0" collapsed="false">
      <c r="A6973" s="11" t="s">
        <v>1603</v>
      </c>
      <c r="B6973" s="11" t="s">
        <v>1603</v>
      </c>
      <c r="C6973" s="11" t="s">
        <v>1603</v>
      </c>
      <c r="D6973" s="11" t="s">
        <v>1603</v>
      </c>
      <c r="E6973" s="11" t="n">
        <v>3</v>
      </c>
      <c r="F6973" s="11" t="n">
        <v>3</v>
      </c>
      <c r="G6973" s="11" t="n">
        <v>3</v>
      </c>
      <c r="H6973" s="11"/>
      <c r="I6973" s="11"/>
    </row>
    <row r="6974" customFormat="false" ht="28" hidden="false" customHeight="true" outlineLevel="0" collapsed="false">
      <c r="A6974" s="11" t="s">
        <v>1601</v>
      </c>
      <c r="B6974" s="11" t="s">
        <v>1601</v>
      </c>
      <c r="C6974" s="11" t="s">
        <v>1601</v>
      </c>
      <c r="D6974" s="11" t="s">
        <v>1601</v>
      </c>
      <c r="E6974" s="11" t="s">
        <v>1914</v>
      </c>
      <c r="F6974" s="11" t="s">
        <v>1914</v>
      </c>
      <c r="G6974" s="11" t="s">
        <v>1914</v>
      </c>
      <c r="H6974" s="11"/>
      <c r="I6974" s="11"/>
    </row>
    <row r="6975" customFormat="false" ht="28" hidden="false" customHeight="true" outlineLevel="0" collapsed="false">
      <c r="A6975" s="11" t="s">
        <v>1695</v>
      </c>
      <c r="B6975" s="11" t="s">
        <v>1695</v>
      </c>
      <c r="C6975" s="11" t="s">
        <v>1695</v>
      </c>
      <c r="D6975" s="11" t="s">
        <v>1695</v>
      </c>
      <c r="E6975" s="11" t="s">
        <v>1998</v>
      </c>
      <c r="F6975" s="11" t="s">
        <v>1998</v>
      </c>
      <c r="G6975" s="11" t="s">
        <v>1998</v>
      </c>
      <c r="H6975" s="11"/>
      <c r="I6975" s="11"/>
    </row>
    <row r="6976" customFormat="false" ht="28" hidden="false" customHeight="true" outlineLevel="0" collapsed="false">
      <c r="A6976" s="11" t="s">
        <v>1152</v>
      </c>
      <c r="B6976" s="11" t="s">
        <v>1152</v>
      </c>
      <c r="C6976" s="11" t="s">
        <v>1152</v>
      </c>
      <c r="D6976" s="11" t="s">
        <v>1152</v>
      </c>
      <c r="E6976" s="11" t="s">
        <v>1999</v>
      </c>
      <c r="F6976" s="11" t="s">
        <v>1999</v>
      </c>
      <c r="G6976" s="11" t="s">
        <v>1999</v>
      </c>
      <c r="H6976" s="11"/>
      <c r="I6976" s="11"/>
    </row>
    <row r="6977" customFormat="false" ht="28" hidden="false" customHeight="true" outlineLevel="0" collapsed="false">
      <c r="A6977" s="11" t="s">
        <v>249</v>
      </c>
      <c r="B6977" s="11" t="s">
        <v>249</v>
      </c>
      <c r="C6977" s="11" t="s">
        <v>249</v>
      </c>
      <c r="D6977" s="11" t="s">
        <v>249</v>
      </c>
      <c r="E6977" s="11" t="n">
        <v>600</v>
      </c>
      <c r="F6977" s="11" t="n">
        <v>600</v>
      </c>
      <c r="G6977" s="11" t="n">
        <v>600</v>
      </c>
      <c r="H6977" s="11"/>
      <c r="I6977" s="11"/>
    </row>
    <row r="6978" customFormat="false" ht="27" hidden="false" customHeight="true" outlineLevel="0" collapsed="false">
      <c r="A6978" s="1"/>
      <c r="B6978" s="1"/>
      <c r="C6978" s="1"/>
      <c r="D6978" s="1"/>
      <c r="E6978" s="1"/>
      <c r="F6978" s="1"/>
      <c r="G6978" s="1"/>
      <c r="H6978" s="1"/>
      <c r="I6978" s="1"/>
    </row>
    <row r="6979" customFormat="false" ht="31" hidden="false" customHeight="true" outlineLevel="0" collapsed="false">
      <c r="A6979" s="10" t="s">
        <v>250</v>
      </c>
      <c r="B6979" s="10" t="s">
        <v>250</v>
      </c>
      <c r="C6979" s="10" t="s">
        <v>250</v>
      </c>
      <c r="D6979" s="10" t="s">
        <v>250</v>
      </c>
      <c r="E6979" s="10" t="s">
        <v>250</v>
      </c>
      <c r="F6979" s="10" t="s">
        <v>250</v>
      </c>
      <c r="G6979" s="10" t="s">
        <v>250</v>
      </c>
      <c r="H6979" s="10" t="s">
        <v>250</v>
      </c>
      <c r="I6979" s="3" t="str">
        <f aca="false">HYPERLINK("#'Главная'!A131","На главную")</f>
        <v>На главную</v>
      </c>
    </row>
    <row r="6980" customFormat="false" ht="34" hidden="false" customHeight="true" outlineLevel="0" collapsed="false">
      <c r="A6980" s="12" t="s">
        <v>251</v>
      </c>
      <c r="B6980" s="12" t="s">
        <v>251</v>
      </c>
      <c r="C6980" s="12" t="s">
        <v>251</v>
      </c>
      <c r="D6980" s="12" t="s">
        <v>252</v>
      </c>
      <c r="E6980" s="12" t="s">
        <v>252</v>
      </c>
      <c r="F6980" s="12" t="s">
        <v>252</v>
      </c>
      <c r="G6980" s="12" t="s">
        <v>253</v>
      </c>
      <c r="H6980" s="12" t="s">
        <v>254</v>
      </c>
      <c r="I6980" s="12" t="s">
        <v>254</v>
      </c>
    </row>
    <row r="6981" customFormat="false" ht="38" hidden="false" customHeight="true" outlineLevel="0" collapsed="false">
      <c r="A6981" s="1" t="s">
        <v>1988</v>
      </c>
      <c r="B6981" s="1" t="s">
        <v>1988</v>
      </c>
      <c r="C6981" s="1" t="s">
        <v>1988</v>
      </c>
      <c r="D6981" s="1" t="s">
        <v>258</v>
      </c>
      <c r="E6981" s="1" t="s">
        <v>258</v>
      </c>
      <c r="F6981" s="1" t="s">
        <v>258</v>
      </c>
      <c r="G6981" s="1" t="n">
        <v>65</v>
      </c>
      <c r="H6981" s="1" t="s">
        <v>1978</v>
      </c>
      <c r="I6981" s="1" t="s">
        <v>1978</v>
      </c>
    </row>
    <row r="6982" customFormat="false" ht="38" hidden="false" customHeight="true" outlineLevel="0" collapsed="false">
      <c r="A6982" s="1" t="s">
        <v>1988</v>
      </c>
      <c r="B6982" s="1" t="s">
        <v>1988</v>
      </c>
      <c r="C6982" s="1" t="s">
        <v>1988</v>
      </c>
      <c r="D6982" s="1" t="s">
        <v>256</v>
      </c>
      <c r="E6982" s="1" t="s">
        <v>256</v>
      </c>
      <c r="F6982" s="1" t="s">
        <v>256</v>
      </c>
      <c r="G6982" s="1" t="n">
        <v>14.4</v>
      </c>
      <c r="H6982" s="1" t="s">
        <v>1978</v>
      </c>
      <c r="I6982" s="1" t="s">
        <v>1978</v>
      </c>
    </row>
    <row r="6983" customFormat="false" ht="38" hidden="false" customHeight="true" outlineLevel="0" collapsed="false">
      <c r="A6983" s="1" t="s">
        <v>1988</v>
      </c>
      <c r="B6983" s="1" t="s">
        <v>1988</v>
      </c>
      <c r="C6983" s="1" t="s">
        <v>1988</v>
      </c>
      <c r="D6983" s="1" t="s">
        <v>260</v>
      </c>
      <c r="E6983" s="1" t="s">
        <v>260</v>
      </c>
      <c r="F6983" s="1" t="s">
        <v>260</v>
      </c>
      <c r="G6983" s="1" t="n">
        <v>4.5</v>
      </c>
      <c r="H6983" s="1" t="s">
        <v>1978</v>
      </c>
      <c r="I6983" s="1" t="s">
        <v>1978</v>
      </c>
    </row>
    <row r="6984" customFormat="false" ht="27" hidden="false" customHeight="true" outlineLevel="0" collapsed="false">
      <c r="A6984" s="1"/>
      <c r="B6984" s="1"/>
      <c r="C6984" s="1"/>
      <c r="D6984" s="1"/>
      <c r="E6984" s="1"/>
      <c r="F6984" s="1"/>
      <c r="G6984" s="1"/>
      <c r="H6984" s="1"/>
      <c r="I6984" s="1"/>
    </row>
    <row r="6985" customFormat="false" ht="31" hidden="false" customHeight="true" outlineLevel="0" collapsed="false">
      <c r="A6985" s="10" t="s">
        <v>304</v>
      </c>
      <c r="B6985" s="10" t="s">
        <v>304</v>
      </c>
      <c r="C6985" s="10" t="s">
        <v>304</v>
      </c>
      <c r="D6985" s="10" t="s">
        <v>304</v>
      </c>
      <c r="E6985" s="10" t="s">
        <v>304</v>
      </c>
      <c r="F6985" s="10" t="s">
        <v>304</v>
      </c>
      <c r="G6985" s="10" t="s">
        <v>304</v>
      </c>
      <c r="H6985" s="10" t="s">
        <v>304</v>
      </c>
      <c r="I6985" s="1"/>
    </row>
    <row r="6986" customFormat="false" ht="28" hidden="false" customHeight="true" outlineLevel="0" collapsed="false">
      <c r="A6986" s="4" t="s">
        <v>305</v>
      </c>
      <c r="B6986" s="4" t="s">
        <v>305</v>
      </c>
      <c r="C6986" s="4" t="s">
        <v>305</v>
      </c>
      <c r="D6986" s="4" t="s">
        <v>305</v>
      </c>
      <c r="E6986" s="4" t="s">
        <v>305</v>
      </c>
      <c r="F6986" s="4" t="s">
        <v>305</v>
      </c>
      <c r="G6986" s="4" t="s">
        <v>305</v>
      </c>
      <c r="H6986" s="4" t="s">
        <v>305</v>
      </c>
      <c r="I6986" s="4" t="s">
        <v>305</v>
      </c>
    </row>
    <row r="6987" customFormat="false" ht="27" hidden="false" customHeight="true" outlineLevel="0" collapsed="false">
      <c r="A6987" s="1"/>
      <c r="B6987" s="1"/>
      <c r="C6987" s="1"/>
      <c r="D6987" s="1"/>
      <c r="E6987" s="1"/>
      <c r="F6987" s="1"/>
      <c r="G6987" s="1"/>
      <c r="H6987" s="1"/>
      <c r="I6987" s="1"/>
    </row>
    <row r="6988" customFormat="false" ht="27" hidden="false" customHeight="true" outlineLevel="0" collapsed="false">
      <c r="A6988" s="1"/>
      <c r="B6988" s="1"/>
      <c r="C6988" s="1"/>
      <c r="D6988" s="1"/>
      <c r="E6988" s="1"/>
      <c r="F6988" s="1"/>
      <c r="G6988" s="1"/>
      <c r="H6988" s="1"/>
      <c r="I6988" s="1"/>
    </row>
    <row r="6989" customFormat="false" ht="27" hidden="false" customHeight="true" outlineLevel="0" collapsed="false">
      <c r="A6989" s="1"/>
      <c r="B6989" s="1"/>
      <c r="C6989" s="1"/>
      <c r="D6989" s="1"/>
      <c r="E6989" s="1"/>
      <c r="F6989" s="1"/>
      <c r="G6989" s="1"/>
      <c r="H6989" s="1"/>
      <c r="I6989" s="1"/>
    </row>
    <row r="6990" customFormat="false" ht="35" hidden="false" customHeight="true" outlineLevel="0" collapsed="false">
      <c r="A6990" s="2" t="s">
        <v>2000</v>
      </c>
      <c r="B6990" s="2" t="s">
        <v>2000</v>
      </c>
      <c r="C6990" s="2" t="s">
        <v>2000</v>
      </c>
      <c r="D6990" s="2" t="s">
        <v>2000</v>
      </c>
      <c r="E6990" s="2" t="s">
        <v>2000</v>
      </c>
      <c r="F6990" s="2" t="s">
        <v>2000</v>
      </c>
      <c r="G6990" s="2" t="s">
        <v>2000</v>
      </c>
      <c r="H6990" s="2" t="s">
        <v>2000</v>
      </c>
      <c r="I6990" s="3" t="str">
        <f aca="false">HYPERLINK("#'Главная'!A132","На главную")</f>
        <v>На главную</v>
      </c>
    </row>
    <row r="6991" customFormat="false" ht="28" hidden="false" customHeight="true" outlineLevel="0" collapsed="false">
      <c r="A6991" s="4" t="s">
        <v>1978</v>
      </c>
      <c r="B6991" s="4" t="s">
        <v>1978</v>
      </c>
      <c r="C6991" s="4" t="s">
        <v>1978</v>
      </c>
      <c r="D6991" s="4" t="s">
        <v>1978</v>
      </c>
      <c r="E6991" s="4" t="s">
        <v>1978</v>
      </c>
      <c r="F6991" s="4" t="s">
        <v>1978</v>
      </c>
      <c r="G6991" s="4" t="s">
        <v>1978</v>
      </c>
      <c r="H6991" s="4" t="s">
        <v>1978</v>
      </c>
      <c r="I6991" s="4" t="s">
        <v>1978</v>
      </c>
    </row>
    <row r="6992" customFormat="false" ht="27" hidden="false" customHeight="true" outlineLevel="0" collapsed="false">
      <c r="A6992" s="3" t="str">
        <f aca="false">HYPERLINK("#'Главная'!A132","Список моделей")</f>
        <v>Список моделей</v>
      </c>
      <c r="B6992" s="1"/>
      <c r="C6992" s="3" t="str">
        <f aca="false">HYPERLINK("#'Данные моделей'!A6993","Характеристики")</f>
        <v>Характеристики</v>
      </c>
      <c r="D6992" s="1"/>
      <c r="E6992" s="1"/>
      <c r="F6992" s="3" t="str">
        <f aca="false">HYPERLINK("#'Данные моделей'!A7020","Рабочие точки")</f>
        <v>Рабочие точки</v>
      </c>
      <c r="G6992" s="1"/>
      <c r="H6992" s="3" t="str">
        <f aca="false">HYPERLINK("#'Данные моделей'!A7026","Карты")</f>
        <v>Карты</v>
      </c>
      <c r="I6992" s="1"/>
    </row>
    <row r="6993" customFormat="false" ht="31" hidden="false" customHeight="true" outlineLevel="0" collapsed="false">
      <c r="A6993" s="10" t="s">
        <v>9</v>
      </c>
      <c r="B6993" s="10" t="s">
        <v>9</v>
      </c>
      <c r="C6993" s="10" t="s">
        <v>9</v>
      </c>
      <c r="D6993" s="10" t="s">
        <v>9</v>
      </c>
      <c r="E6993" s="10" t="s">
        <v>9</v>
      </c>
      <c r="F6993" s="10" t="s">
        <v>9</v>
      </c>
      <c r="G6993" s="10" t="s">
        <v>9</v>
      </c>
      <c r="H6993" s="10" t="s">
        <v>9</v>
      </c>
      <c r="I6993" s="1"/>
    </row>
    <row r="6994" customFormat="false" ht="28" hidden="false" customHeight="true" outlineLevel="0" collapsed="false">
      <c r="A6994" s="11" t="s">
        <v>207</v>
      </c>
      <c r="B6994" s="11" t="s">
        <v>207</v>
      </c>
      <c r="C6994" s="11" t="s">
        <v>207</v>
      </c>
      <c r="D6994" s="11" t="s">
        <v>207</v>
      </c>
      <c r="E6994" s="11" t="s">
        <v>1979</v>
      </c>
      <c r="F6994" s="11" t="s">
        <v>1979</v>
      </c>
      <c r="G6994" s="11" t="s">
        <v>1979</v>
      </c>
      <c r="H6994" s="11"/>
      <c r="I6994" s="11"/>
    </row>
    <row r="6995" customFormat="false" ht="28" hidden="false" customHeight="true" outlineLevel="0" collapsed="false">
      <c r="A6995" s="11" t="s">
        <v>8</v>
      </c>
      <c r="B6995" s="11" t="s">
        <v>8</v>
      </c>
      <c r="C6995" s="11" t="s">
        <v>8</v>
      </c>
      <c r="D6995" s="11" t="s">
        <v>8</v>
      </c>
      <c r="E6995" s="11" t="s">
        <v>97</v>
      </c>
      <c r="F6995" s="11" t="s">
        <v>97</v>
      </c>
      <c r="G6995" s="11" t="s">
        <v>97</v>
      </c>
      <c r="H6995" s="11"/>
      <c r="I6995" s="11"/>
    </row>
    <row r="6996" customFormat="false" ht="28" hidden="false" customHeight="true" outlineLevel="0" collapsed="false">
      <c r="A6996" s="11" t="s">
        <v>209</v>
      </c>
      <c r="B6996" s="11" t="s">
        <v>209</v>
      </c>
      <c r="C6996" s="11" t="s">
        <v>209</v>
      </c>
      <c r="D6996" s="11" t="s">
        <v>209</v>
      </c>
      <c r="E6996" s="11" t="s">
        <v>949</v>
      </c>
      <c r="F6996" s="11" t="s">
        <v>949</v>
      </c>
      <c r="G6996" s="11" t="s">
        <v>949</v>
      </c>
      <c r="H6996" s="11"/>
      <c r="I6996" s="11"/>
    </row>
    <row r="6997" customFormat="false" ht="28" hidden="false" customHeight="true" outlineLevel="0" collapsed="false">
      <c r="A6997" s="11" t="s">
        <v>211</v>
      </c>
      <c r="B6997" s="11" t="s">
        <v>211</v>
      </c>
      <c r="C6997" s="11" t="s">
        <v>211</v>
      </c>
      <c r="D6997" s="11" t="s">
        <v>211</v>
      </c>
      <c r="E6997" s="11" t="n">
        <v>580</v>
      </c>
      <c r="F6997" s="11" t="n">
        <v>580</v>
      </c>
      <c r="G6997" s="11" t="n">
        <v>580</v>
      </c>
      <c r="H6997" s="11"/>
      <c r="I6997" s="11"/>
    </row>
    <row r="6998" customFormat="false" ht="28" hidden="false" customHeight="true" outlineLevel="0" collapsed="false">
      <c r="A6998" s="11" t="s">
        <v>8</v>
      </c>
      <c r="B6998" s="11" t="s">
        <v>8</v>
      </c>
      <c r="C6998" s="11" t="s">
        <v>8</v>
      </c>
      <c r="D6998" s="11" t="s">
        <v>8</v>
      </c>
      <c r="E6998" s="11" t="s">
        <v>97</v>
      </c>
      <c r="F6998" s="11" t="s">
        <v>97</v>
      </c>
      <c r="G6998" s="11" t="s">
        <v>97</v>
      </c>
      <c r="H6998" s="11"/>
      <c r="I6998" s="11"/>
    </row>
    <row r="6999" customFormat="false" ht="28" hidden="false" customHeight="true" outlineLevel="0" collapsed="false">
      <c r="A6999" s="11" t="s">
        <v>213</v>
      </c>
      <c r="B6999" s="11" t="s">
        <v>213</v>
      </c>
      <c r="C6999" s="11" t="s">
        <v>213</v>
      </c>
      <c r="D6999" s="11" t="s">
        <v>213</v>
      </c>
      <c r="E6999" s="11" t="n">
        <v>55</v>
      </c>
      <c r="F6999" s="11" t="n">
        <v>55</v>
      </c>
      <c r="G6999" s="11" t="n">
        <v>55</v>
      </c>
      <c r="H6999" s="11"/>
      <c r="I6999" s="11"/>
    </row>
    <row r="7000" customFormat="false" ht="28" hidden="false" customHeight="true" outlineLevel="0" collapsed="false">
      <c r="A7000" s="11" t="s">
        <v>214</v>
      </c>
      <c r="B7000" s="11" t="s">
        <v>214</v>
      </c>
      <c r="C7000" s="11" t="s">
        <v>214</v>
      </c>
      <c r="D7000" s="11" t="s">
        <v>214</v>
      </c>
      <c r="E7000" s="11" t="s">
        <v>1634</v>
      </c>
      <c r="F7000" s="11" t="s">
        <v>1634</v>
      </c>
      <c r="G7000" s="11" t="s">
        <v>1634</v>
      </c>
      <c r="H7000" s="11"/>
      <c r="I7000" s="11"/>
    </row>
    <row r="7001" customFormat="false" ht="28" hidden="false" customHeight="true" outlineLevel="0" collapsed="false">
      <c r="A7001" s="11" t="s">
        <v>216</v>
      </c>
      <c r="B7001" s="11" t="s">
        <v>216</v>
      </c>
      <c r="C7001" s="11" t="s">
        <v>216</v>
      </c>
      <c r="D7001" s="11" t="s">
        <v>216</v>
      </c>
      <c r="E7001" s="11" t="n">
        <v>30.1</v>
      </c>
      <c r="F7001" s="11" t="n">
        <v>30.1</v>
      </c>
      <c r="G7001" s="11" t="n">
        <v>30.1</v>
      </c>
      <c r="H7001" s="11"/>
      <c r="I7001" s="11"/>
    </row>
    <row r="7002" customFormat="false" ht="28" hidden="false" customHeight="true" outlineLevel="0" collapsed="false">
      <c r="A7002" s="11" t="s">
        <v>217</v>
      </c>
      <c r="B7002" s="11" t="s">
        <v>217</v>
      </c>
      <c r="C7002" s="11" t="s">
        <v>217</v>
      </c>
      <c r="D7002" s="11" t="s">
        <v>217</v>
      </c>
      <c r="E7002" s="11" t="s">
        <v>605</v>
      </c>
      <c r="F7002" s="11" t="s">
        <v>605</v>
      </c>
      <c r="G7002" s="11" t="s">
        <v>605</v>
      </c>
      <c r="H7002" s="11"/>
      <c r="I7002" s="11"/>
    </row>
    <row r="7003" customFormat="false" ht="28" hidden="false" customHeight="true" outlineLevel="0" collapsed="false">
      <c r="A7003" s="11" t="s">
        <v>219</v>
      </c>
      <c r="B7003" s="11" t="s">
        <v>219</v>
      </c>
      <c r="C7003" s="11" t="s">
        <v>219</v>
      </c>
      <c r="D7003" s="11" t="s">
        <v>219</v>
      </c>
      <c r="E7003" s="11" t="s">
        <v>1691</v>
      </c>
      <c r="F7003" s="11" t="s">
        <v>1691</v>
      </c>
      <c r="G7003" s="11" t="s">
        <v>1691</v>
      </c>
      <c r="H7003" s="11"/>
      <c r="I7003" s="11"/>
    </row>
    <row r="7004" customFormat="false" ht="28" hidden="false" customHeight="true" outlineLevel="0" collapsed="false">
      <c r="A7004" s="11" t="s">
        <v>1530</v>
      </c>
      <c r="B7004" s="11" t="s">
        <v>1530</v>
      </c>
      <c r="C7004" s="11" t="s">
        <v>1530</v>
      </c>
      <c r="D7004" s="11" t="s">
        <v>1530</v>
      </c>
      <c r="E7004" s="11" t="n">
        <v>70</v>
      </c>
      <c r="F7004" s="11" t="n">
        <v>70</v>
      </c>
      <c r="G7004" s="11" t="n">
        <v>70</v>
      </c>
      <c r="H7004" s="11"/>
      <c r="I7004" s="11"/>
    </row>
    <row r="7005" customFormat="false" ht="28" hidden="false" customHeight="true" outlineLevel="0" collapsed="false">
      <c r="A7005" s="11" t="s">
        <v>221</v>
      </c>
      <c r="B7005" s="11" t="s">
        <v>221</v>
      </c>
      <c r="C7005" s="11" t="s">
        <v>221</v>
      </c>
      <c r="D7005" s="11" t="s">
        <v>221</v>
      </c>
      <c r="E7005" s="11" t="s">
        <v>949</v>
      </c>
      <c r="F7005" s="11" t="s">
        <v>949</v>
      </c>
      <c r="G7005" s="11" t="s">
        <v>949</v>
      </c>
      <c r="H7005" s="11"/>
      <c r="I7005" s="11"/>
    </row>
    <row r="7006" customFormat="false" ht="28" hidden="false" customHeight="true" outlineLevel="0" collapsed="false">
      <c r="A7006" s="11" t="s">
        <v>222</v>
      </c>
      <c r="B7006" s="11" t="s">
        <v>222</v>
      </c>
      <c r="C7006" s="11" t="s">
        <v>222</v>
      </c>
      <c r="D7006" s="11" t="s">
        <v>222</v>
      </c>
      <c r="E7006" s="11" t="n">
        <v>580</v>
      </c>
      <c r="F7006" s="11" t="n">
        <v>580</v>
      </c>
      <c r="G7006" s="11" t="n">
        <v>580</v>
      </c>
      <c r="H7006" s="11"/>
      <c r="I7006" s="11"/>
    </row>
    <row r="7007" customFormat="false" ht="28" hidden="false" customHeight="true" outlineLevel="0" collapsed="false">
      <c r="A7007" s="11" t="s">
        <v>1532</v>
      </c>
      <c r="B7007" s="11" t="s">
        <v>1532</v>
      </c>
      <c r="C7007" s="11" t="s">
        <v>1532</v>
      </c>
      <c r="D7007" s="11" t="s">
        <v>1532</v>
      </c>
      <c r="E7007" s="11" t="s">
        <v>1533</v>
      </c>
      <c r="F7007" s="11" t="s">
        <v>1533</v>
      </c>
      <c r="G7007" s="11" t="s">
        <v>1533</v>
      </c>
      <c r="H7007" s="11"/>
      <c r="I7007" s="11"/>
    </row>
    <row r="7008" customFormat="false" ht="28" hidden="false" customHeight="true" outlineLevel="0" collapsed="false">
      <c r="A7008" s="11" t="s">
        <v>1597</v>
      </c>
      <c r="B7008" s="11" t="s">
        <v>1597</v>
      </c>
      <c r="C7008" s="11" t="s">
        <v>1597</v>
      </c>
      <c r="D7008" s="11" t="s">
        <v>1597</v>
      </c>
      <c r="E7008" s="11" t="s">
        <v>1598</v>
      </c>
      <c r="F7008" s="11" t="s">
        <v>1598</v>
      </c>
      <c r="G7008" s="11" t="s">
        <v>1598</v>
      </c>
      <c r="H7008" s="11"/>
      <c r="I7008" s="11"/>
    </row>
    <row r="7009" customFormat="false" ht="38" hidden="false" customHeight="true" outlineLevel="0" collapsed="false">
      <c r="A7009" s="11" t="s">
        <v>1981</v>
      </c>
      <c r="B7009" s="11" t="s">
        <v>1981</v>
      </c>
      <c r="C7009" s="11" t="s">
        <v>1981</v>
      </c>
      <c r="D7009" s="11" t="s">
        <v>1981</v>
      </c>
      <c r="E7009" s="11" t="s">
        <v>1982</v>
      </c>
      <c r="F7009" s="11" t="s">
        <v>1982</v>
      </c>
      <c r="G7009" s="11" t="s">
        <v>1982</v>
      </c>
      <c r="H7009" s="11"/>
      <c r="I7009" s="11"/>
    </row>
    <row r="7010" customFormat="false" ht="28" hidden="false" customHeight="true" outlineLevel="0" collapsed="false">
      <c r="A7010" s="11" t="s">
        <v>1692</v>
      </c>
      <c r="B7010" s="11" t="s">
        <v>1692</v>
      </c>
      <c r="C7010" s="11" t="s">
        <v>1692</v>
      </c>
      <c r="D7010" s="11" t="s">
        <v>1692</v>
      </c>
      <c r="E7010" s="11" t="s">
        <v>1983</v>
      </c>
      <c r="F7010" s="11" t="s">
        <v>1983</v>
      </c>
      <c r="G7010" s="11" t="s">
        <v>1983</v>
      </c>
      <c r="H7010" s="11"/>
      <c r="I7010" s="11"/>
    </row>
    <row r="7011" customFormat="false" ht="28" hidden="false" customHeight="true" outlineLevel="0" collapsed="false">
      <c r="A7011" s="11" t="s">
        <v>1599</v>
      </c>
      <c r="B7011" s="11" t="s">
        <v>1599</v>
      </c>
      <c r="C7011" s="11" t="s">
        <v>1599</v>
      </c>
      <c r="D7011" s="11" t="s">
        <v>1599</v>
      </c>
      <c r="E7011" s="11" t="s">
        <v>1984</v>
      </c>
      <c r="F7011" s="11" t="s">
        <v>1984</v>
      </c>
      <c r="G7011" s="11" t="s">
        <v>1984</v>
      </c>
      <c r="H7011" s="11"/>
      <c r="I7011" s="11"/>
    </row>
    <row r="7012" customFormat="false" ht="28" hidden="false" customHeight="true" outlineLevel="0" collapsed="false">
      <c r="A7012" s="11" t="s">
        <v>245</v>
      </c>
      <c r="B7012" s="11" t="s">
        <v>245</v>
      </c>
      <c r="C7012" s="11" t="s">
        <v>245</v>
      </c>
      <c r="D7012" s="11" t="s">
        <v>245</v>
      </c>
      <c r="E7012" s="11" t="s">
        <v>1997</v>
      </c>
      <c r="F7012" s="11" t="s">
        <v>1997</v>
      </c>
      <c r="G7012" s="11" t="s">
        <v>1997</v>
      </c>
      <c r="H7012" s="11"/>
      <c r="I7012" s="11"/>
    </row>
    <row r="7013" customFormat="false" ht="28" hidden="false" customHeight="true" outlineLevel="0" collapsed="false">
      <c r="A7013" s="11" t="s">
        <v>1694</v>
      </c>
      <c r="B7013" s="11" t="s">
        <v>1694</v>
      </c>
      <c r="C7013" s="11" t="s">
        <v>1694</v>
      </c>
      <c r="D7013" s="11" t="s">
        <v>1694</v>
      </c>
      <c r="E7013" s="11" t="n">
        <v>2</v>
      </c>
      <c r="F7013" s="11" t="n">
        <v>2</v>
      </c>
      <c r="G7013" s="11" t="n">
        <v>2</v>
      </c>
      <c r="H7013" s="11"/>
      <c r="I7013" s="11"/>
    </row>
    <row r="7014" customFormat="false" ht="28" hidden="false" customHeight="true" outlineLevel="0" collapsed="false">
      <c r="A7014" s="11" t="s">
        <v>1603</v>
      </c>
      <c r="B7014" s="11" t="s">
        <v>1603</v>
      </c>
      <c r="C7014" s="11" t="s">
        <v>1603</v>
      </c>
      <c r="D7014" s="11" t="s">
        <v>1603</v>
      </c>
      <c r="E7014" s="11" t="n">
        <v>2</v>
      </c>
      <c r="F7014" s="11" t="n">
        <v>2</v>
      </c>
      <c r="G7014" s="11" t="n">
        <v>2</v>
      </c>
      <c r="H7014" s="11"/>
      <c r="I7014" s="11"/>
    </row>
    <row r="7015" customFormat="false" ht="28" hidden="false" customHeight="true" outlineLevel="0" collapsed="false">
      <c r="A7015" s="11" t="s">
        <v>1601</v>
      </c>
      <c r="B7015" s="11" t="s">
        <v>1601</v>
      </c>
      <c r="C7015" s="11" t="s">
        <v>1601</v>
      </c>
      <c r="D7015" s="11" t="s">
        <v>1601</v>
      </c>
      <c r="E7015" s="11" t="s">
        <v>1914</v>
      </c>
      <c r="F7015" s="11" t="s">
        <v>1914</v>
      </c>
      <c r="G7015" s="11" t="s">
        <v>1914</v>
      </c>
      <c r="H7015" s="11"/>
      <c r="I7015" s="11"/>
    </row>
    <row r="7016" customFormat="false" ht="28" hidden="false" customHeight="true" outlineLevel="0" collapsed="false">
      <c r="A7016" s="11" t="s">
        <v>1695</v>
      </c>
      <c r="B7016" s="11" t="s">
        <v>1695</v>
      </c>
      <c r="C7016" s="11" t="s">
        <v>1695</v>
      </c>
      <c r="D7016" s="11" t="s">
        <v>1695</v>
      </c>
      <c r="E7016" s="11" t="s">
        <v>2001</v>
      </c>
      <c r="F7016" s="11" t="s">
        <v>2001</v>
      </c>
      <c r="G7016" s="11" t="s">
        <v>2001</v>
      </c>
      <c r="H7016" s="11"/>
      <c r="I7016" s="11"/>
    </row>
    <row r="7017" customFormat="false" ht="28" hidden="false" customHeight="true" outlineLevel="0" collapsed="false">
      <c r="A7017" s="11" t="s">
        <v>1152</v>
      </c>
      <c r="B7017" s="11" t="s">
        <v>1152</v>
      </c>
      <c r="C7017" s="11" t="s">
        <v>1152</v>
      </c>
      <c r="D7017" s="11" t="s">
        <v>1152</v>
      </c>
      <c r="E7017" s="11" t="s">
        <v>2002</v>
      </c>
      <c r="F7017" s="11" t="s">
        <v>2002</v>
      </c>
      <c r="G7017" s="11" t="s">
        <v>2002</v>
      </c>
      <c r="H7017" s="11"/>
      <c r="I7017" s="11"/>
    </row>
    <row r="7018" customFormat="false" ht="28" hidden="false" customHeight="true" outlineLevel="0" collapsed="false">
      <c r="A7018" s="11" t="s">
        <v>249</v>
      </c>
      <c r="B7018" s="11" t="s">
        <v>249</v>
      </c>
      <c r="C7018" s="11" t="s">
        <v>249</v>
      </c>
      <c r="D7018" s="11" t="s">
        <v>249</v>
      </c>
      <c r="E7018" s="11" t="n">
        <v>630</v>
      </c>
      <c r="F7018" s="11" t="n">
        <v>630</v>
      </c>
      <c r="G7018" s="11" t="n">
        <v>630</v>
      </c>
      <c r="H7018" s="11"/>
      <c r="I7018" s="11"/>
    </row>
    <row r="7019" customFormat="false" ht="27" hidden="false" customHeight="true" outlineLevel="0" collapsed="false">
      <c r="A7019" s="1"/>
      <c r="B7019" s="1"/>
      <c r="C7019" s="1"/>
      <c r="D7019" s="1"/>
      <c r="E7019" s="1"/>
      <c r="F7019" s="1"/>
      <c r="G7019" s="1"/>
      <c r="H7019" s="1"/>
      <c r="I7019" s="1"/>
    </row>
    <row r="7020" customFormat="false" ht="31" hidden="false" customHeight="true" outlineLevel="0" collapsed="false">
      <c r="A7020" s="10" t="s">
        <v>250</v>
      </c>
      <c r="B7020" s="10" t="s">
        <v>250</v>
      </c>
      <c r="C7020" s="10" t="s">
        <v>250</v>
      </c>
      <c r="D7020" s="10" t="s">
        <v>250</v>
      </c>
      <c r="E7020" s="10" t="s">
        <v>250</v>
      </c>
      <c r="F7020" s="10" t="s">
        <v>250</v>
      </c>
      <c r="G7020" s="10" t="s">
        <v>250</v>
      </c>
      <c r="H7020" s="10" t="s">
        <v>250</v>
      </c>
      <c r="I7020" s="3" t="str">
        <f aca="false">HYPERLINK("#'Главная'!A132","На главную")</f>
        <v>На главную</v>
      </c>
    </row>
    <row r="7021" customFormat="false" ht="34" hidden="false" customHeight="true" outlineLevel="0" collapsed="false">
      <c r="A7021" s="12" t="s">
        <v>251</v>
      </c>
      <c r="B7021" s="12" t="s">
        <v>251</v>
      </c>
      <c r="C7021" s="12" t="s">
        <v>251</v>
      </c>
      <c r="D7021" s="12" t="s">
        <v>252</v>
      </c>
      <c r="E7021" s="12" t="s">
        <v>252</v>
      </c>
      <c r="F7021" s="12" t="s">
        <v>252</v>
      </c>
      <c r="G7021" s="12" t="s">
        <v>253</v>
      </c>
      <c r="H7021" s="12" t="s">
        <v>254</v>
      </c>
      <c r="I7021" s="12" t="s">
        <v>254</v>
      </c>
    </row>
    <row r="7022" customFormat="false" ht="38" hidden="false" customHeight="true" outlineLevel="0" collapsed="false">
      <c r="A7022" s="1" t="s">
        <v>1988</v>
      </c>
      <c r="B7022" s="1" t="s">
        <v>1988</v>
      </c>
      <c r="C7022" s="1" t="s">
        <v>1988</v>
      </c>
      <c r="D7022" s="1" t="s">
        <v>258</v>
      </c>
      <c r="E7022" s="1" t="s">
        <v>258</v>
      </c>
      <c r="F7022" s="1" t="s">
        <v>258</v>
      </c>
      <c r="G7022" s="1" t="n">
        <v>70</v>
      </c>
      <c r="H7022" s="1" t="s">
        <v>1978</v>
      </c>
      <c r="I7022" s="1" t="s">
        <v>1978</v>
      </c>
    </row>
    <row r="7023" customFormat="false" ht="38" hidden="false" customHeight="true" outlineLevel="0" collapsed="false">
      <c r="A7023" s="1" t="s">
        <v>1988</v>
      </c>
      <c r="B7023" s="1" t="s">
        <v>1988</v>
      </c>
      <c r="C7023" s="1" t="s">
        <v>1988</v>
      </c>
      <c r="D7023" s="1" t="s">
        <v>256</v>
      </c>
      <c r="E7023" s="1" t="s">
        <v>256</v>
      </c>
      <c r="F7023" s="1" t="s">
        <v>256</v>
      </c>
      <c r="G7023" s="1" t="n">
        <v>15.6</v>
      </c>
      <c r="H7023" s="1" t="s">
        <v>1978</v>
      </c>
      <c r="I7023" s="1" t="s">
        <v>1978</v>
      </c>
    </row>
    <row r="7024" customFormat="false" ht="38" hidden="false" customHeight="true" outlineLevel="0" collapsed="false">
      <c r="A7024" s="1" t="s">
        <v>1988</v>
      </c>
      <c r="B7024" s="1" t="s">
        <v>1988</v>
      </c>
      <c r="C7024" s="1" t="s">
        <v>1988</v>
      </c>
      <c r="D7024" s="1" t="s">
        <v>260</v>
      </c>
      <c r="E7024" s="1" t="s">
        <v>260</v>
      </c>
      <c r="F7024" s="1" t="s">
        <v>260</v>
      </c>
      <c r="G7024" s="1" t="n">
        <v>4.5</v>
      </c>
      <c r="H7024" s="1" t="s">
        <v>1978</v>
      </c>
      <c r="I7024" s="1" t="s">
        <v>1978</v>
      </c>
    </row>
    <row r="7025" customFormat="false" ht="27" hidden="false" customHeight="true" outlineLevel="0" collapsed="false">
      <c r="A7025" s="1"/>
      <c r="B7025" s="1"/>
      <c r="C7025" s="1"/>
      <c r="D7025" s="1"/>
      <c r="E7025" s="1"/>
      <c r="F7025" s="1"/>
      <c r="G7025" s="1"/>
      <c r="H7025" s="1"/>
      <c r="I7025" s="1"/>
    </row>
    <row r="7026" customFormat="false" ht="31" hidden="false" customHeight="true" outlineLevel="0" collapsed="false">
      <c r="A7026" s="10" t="s">
        <v>304</v>
      </c>
      <c r="B7026" s="10" t="s">
        <v>304</v>
      </c>
      <c r="C7026" s="10" t="s">
        <v>304</v>
      </c>
      <c r="D7026" s="10" t="s">
        <v>304</v>
      </c>
      <c r="E7026" s="10" t="s">
        <v>304</v>
      </c>
      <c r="F7026" s="10" t="s">
        <v>304</v>
      </c>
      <c r="G7026" s="10" t="s">
        <v>304</v>
      </c>
      <c r="H7026" s="10" t="s">
        <v>304</v>
      </c>
      <c r="I7026" s="1"/>
    </row>
    <row r="7027" customFormat="false" ht="28" hidden="false" customHeight="true" outlineLevel="0" collapsed="false">
      <c r="A7027" s="4" t="s">
        <v>305</v>
      </c>
      <c r="B7027" s="4" t="s">
        <v>305</v>
      </c>
      <c r="C7027" s="4" t="s">
        <v>305</v>
      </c>
      <c r="D7027" s="4" t="s">
        <v>305</v>
      </c>
      <c r="E7027" s="4" t="s">
        <v>305</v>
      </c>
      <c r="F7027" s="4" t="s">
        <v>305</v>
      </c>
      <c r="G7027" s="4" t="s">
        <v>305</v>
      </c>
      <c r="H7027" s="4" t="s">
        <v>305</v>
      </c>
      <c r="I7027" s="4" t="s">
        <v>305</v>
      </c>
    </row>
    <row r="7028" customFormat="false" ht="27" hidden="false" customHeight="true" outlineLevel="0" collapsed="false">
      <c r="A7028" s="1"/>
      <c r="B7028" s="1"/>
      <c r="C7028" s="1"/>
      <c r="D7028" s="1"/>
      <c r="E7028" s="1"/>
      <c r="F7028" s="1"/>
      <c r="G7028" s="1"/>
      <c r="H7028" s="1"/>
      <c r="I7028" s="1"/>
    </row>
    <row r="7029" customFormat="false" ht="27" hidden="false" customHeight="true" outlineLevel="0" collapsed="false">
      <c r="A7029" s="1"/>
      <c r="B7029" s="1"/>
      <c r="C7029" s="1"/>
      <c r="D7029" s="1"/>
      <c r="E7029" s="1"/>
      <c r="F7029" s="1"/>
      <c r="G7029" s="1"/>
      <c r="H7029" s="1"/>
      <c r="I7029" s="1"/>
    </row>
    <row r="7030" customFormat="false" ht="27" hidden="false" customHeight="true" outlineLevel="0" collapsed="false">
      <c r="A7030" s="1"/>
      <c r="B7030" s="1"/>
      <c r="C7030" s="1"/>
      <c r="D7030" s="1"/>
      <c r="E7030" s="1"/>
      <c r="F7030" s="1"/>
      <c r="G7030" s="1"/>
      <c r="H7030" s="1"/>
      <c r="I7030" s="1"/>
    </row>
    <row r="7031" customFormat="false" ht="35" hidden="false" customHeight="true" outlineLevel="0" collapsed="false">
      <c r="A7031" s="2" t="s">
        <v>2003</v>
      </c>
      <c r="B7031" s="2" t="s">
        <v>2003</v>
      </c>
      <c r="C7031" s="2" t="s">
        <v>2003</v>
      </c>
      <c r="D7031" s="2" t="s">
        <v>2003</v>
      </c>
      <c r="E7031" s="2" t="s">
        <v>2003</v>
      </c>
      <c r="F7031" s="2" t="s">
        <v>2003</v>
      </c>
      <c r="G7031" s="2" t="s">
        <v>2003</v>
      </c>
      <c r="H7031" s="2" t="s">
        <v>2003</v>
      </c>
      <c r="I7031" s="3" t="str">
        <f aca="false">HYPERLINK("#'Главная'!A133","На главную")</f>
        <v>На главную</v>
      </c>
    </row>
    <row r="7032" customFormat="false" ht="28" hidden="false" customHeight="true" outlineLevel="0" collapsed="false">
      <c r="A7032" s="4" t="s">
        <v>1978</v>
      </c>
      <c r="B7032" s="4" t="s">
        <v>1978</v>
      </c>
      <c r="C7032" s="4" t="s">
        <v>1978</v>
      </c>
      <c r="D7032" s="4" t="s">
        <v>1978</v>
      </c>
      <c r="E7032" s="4" t="s">
        <v>1978</v>
      </c>
      <c r="F7032" s="4" t="s">
        <v>1978</v>
      </c>
      <c r="G7032" s="4" t="s">
        <v>1978</v>
      </c>
      <c r="H7032" s="4" t="s">
        <v>1978</v>
      </c>
      <c r="I7032" s="4" t="s">
        <v>1978</v>
      </c>
    </row>
    <row r="7033" customFormat="false" ht="27" hidden="false" customHeight="true" outlineLevel="0" collapsed="false">
      <c r="A7033" s="3" t="str">
        <f aca="false">HYPERLINK("#'Главная'!A133","Список моделей")</f>
        <v>Список моделей</v>
      </c>
      <c r="B7033" s="1"/>
      <c r="C7033" s="3" t="str">
        <f aca="false">HYPERLINK("#'Данные моделей'!A7034","Характеристики")</f>
        <v>Характеристики</v>
      </c>
      <c r="D7033" s="1"/>
      <c r="E7033" s="1"/>
      <c r="F7033" s="3" t="str">
        <f aca="false">HYPERLINK("#'Данные моделей'!A7061","Рабочие точки")</f>
        <v>Рабочие точки</v>
      </c>
      <c r="G7033" s="1"/>
      <c r="H7033" s="3" t="str">
        <f aca="false">HYPERLINK("#'Данные моделей'!A7067","Карты")</f>
        <v>Карты</v>
      </c>
      <c r="I7033" s="1"/>
    </row>
    <row r="7034" customFormat="false" ht="31" hidden="false" customHeight="true" outlineLevel="0" collapsed="false">
      <c r="A7034" s="10" t="s">
        <v>9</v>
      </c>
      <c r="B7034" s="10" t="s">
        <v>9</v>
      </c>
      <c r="C7034" s="10" t="s">
        <v>9</v>
      </c>
      <c r="D7034" s="10" t="s">
        <v>9</v>
      </c>
      <c r="E7034" s="10" t="s">
        <v>9</v>
      </c>
      <c r="F7034" s="10" t="s">
        <v>9</v>
      </c>
      <c r="G7034" s="10" t="s">
        <v>9</v>
      </c>
      <c r="H7034" s="10" t="s">
        <v>9</v>
      </c>
      <c r="I7034" s="1"/>
    </row>
    <row r="7035" customFormat="false" ht="28" hidden="false" customHeight="true" outlineLevel="0" collapsed="false">
      <c r="A7035" s="11" t="s">
        <v>207</v>
      </c>
      <c r="B7035" s="11" t="s">
        <v>207</v>
      </c>
      <c r="C7035" s="11" t="s">
        <v>207</v>
      </c>
      <c r="D7035" s="11" t="s">
        <v>207</v>
      </c>
      <c r="E7035" s="11" t="s">
        <v>1979</v>
      </c>
      <c r="F7035" s="11" t="s">
        <v>1979</v>
      </c>
      <c r="G7035" s="11" t="s">
        <v>1979</v>
      </c>
      <c r="H7035" s="11"/>
      <c r="I7035" s="11"/>
    </row>
    <row r="7036" customFormat="false" ht="28" hidden="false" customHeight="true" outlineLevel="0" collapsed="false">
      <c r="A7036" s="11" t="s">
        <v>8</v>
      </c>
      <c r="B7036" s="11" t="s">
        <v>8</v>
      </c>
      <c r="C7036" s="11" t="s">
        <v>8</v>
      </c>
      <c r="D7036" s="11" t="s">
        <v>8</v>
      </c>
      <c r="E7036" s="11" t="s">
        <v>97</v>
      </c>
      <c r="F7036" s="11" t="s">
        <v>97</v>
      </c>
      <c r="G7036" s="11" t="s">
        <v>97</v>
      </c>
      <c r="H7036" s="11"/>
      <c r="I7036" s="11"/>
    </row>
    <row r="7037" customFormat="false" ht="28" hidden="false" customHeight="true" outlineLevel="0" collapsed="false">
      <c r="A7037" s="11" t="s">
        <v>209</v>
      </c>
      <c r="B7037" s="11" t="s">
        <v>209</v>
      </c>
      <c r="C7037" s="11" t="s">
        <v>209</v>
      </c>
      <c r="D7037" s="11" t="s">
        <v>209</v>
      </c>
      <c r="E7037" s="11" t="s">
        <v>2004</v>
      </c>
      <c r="F7037" s="11" t="s">
        <v>2004</v>
      </c>
      <c r="G7037" s="11" t="s">
        <v>2004</v>
      </c>
      <c r="H7037" s="11"/>
      <c r="I7037" s="11"/>
    </row>
    <row r="7038" customFormat="false" ht="28" hidden="false" customHeight="true" outlineLevel="0" collapsed="false">
      <c r="A7038" s="11" t="s">
        <v>211</v>
      </c>
      <c r="B7038" s="11" t="s">
        <v>211</v>
      </c>
      <c r="C7038" s="11" t="s">
        <v>211</v>
      </c>
      <c r="D7038" s="11" t="s">
        <v>211</v>
      </c>
      <c r="E7038" s="11" t="n">
        <v>600</v>
      </c>
      <c r="F7038" s="11" t="n">
        <v>600</v>
      </c>
      <c r="G7038" s="11" t="n">
        <v>600</v>
      </c>
      <c r="H7038" s="11"/>
      <c r="I7038" s="11"/>
    </row>
    <row r="7039" customFormat="false" ht="28" hidden="false" customHeight="true" outlineLevel="0" collapsed="false">
      <c r="A7039" s="11" t="s">
        <v>8</v>
      </c>
      <c r="B7039" s="11" t="s">
        <v>8</v>
      </c>
      <c r="C7039" s="11" t="s">
        <v>8</v>
      </c>
      <c r="D7039" s="11" t="s">
        <v>8</v>
      </c>
      <c r="E7039" s="11" t="s">
        <v>97</v>
      </c>
      <c r="F7039" s="11" t="s">
        <v>97</v>
      </c>
      <c r="G7039" s="11" t="s">
        <v>97</v>
      </c>
      <c r="H7039" s="11"/>
      <c r="I7039" s="11"/>
    </row>
    <row r="7040" customFormat="false" ht="28" hidden="false" customHeight="true" outlineLevel="0" collapsed="false">
      <c r="A7040" s="11" t="s">
        <v>213</v>
      </c>
      <c r="B7040" s="11" t="s">
        <v>213</v>
      </c>
      <c r="C7040" s="11" t="s">
        <v>213</v>
      </c>
      <c r="D7040" s="11" t="s">
        <v>213</v>
      </c>
      <c r="E7040" s="11" t="n">
        <v>65</v>
      </c>
      <c r="F7040" s="11" t="n">
        <v>65</v>
      </c>
      <c r="G7040" s="11" t="n">
        <v>65</v>
      </c>
      <c r="H7040" s="11"/>
      <c r="I7040" s="11"/>
    </row>
    <row r="7041" customFormat="false" ht="28" hidden="false" customHeight="true" outlineLevel="0" collapsed="false">
      <c r="A7041" s="11" t="s">
        <v>214</v>
      </c>
      <c r="B7041" s="11" t="s">
        <v>214</v>
      </c>
      <c r="C7041" s="11" t="s">
        <v>214</v>
      </c>
      <c r="D7041" s="11" t="s">
        <v>214</v>
      </c>
      <c r="E7041" s="11" t="s">
        <v>1634</v>
      </c>
      <c r="F7041" s="11" t="s">
        <v>1634</v>
      </c>
      <c r="G7041" s="11" t="s">
        <v>1634</v>
      </c>
      <c r="H7041" s="11"/>
      <c r="I7041" s="11"/>
    </row>
    <row r="7042" customFormat="false" ht="28" hidden="false" customHeight="true" outlineLevel="0" collapsed="false">
      <c r="A7042" s="11" t="s">
        <v>216</v>
      </c>
      <c r="B7042" s="11" t="s">
        <v>216</v>
      </c>
      <c r="C7042" s="11" t="s">
        <v>216</v>
      </c>
      <c r="D7042" s="11" t="s">
        <v>216</v>
      </c>
      <c r="E7042" s="11" t="n">
        <v>38.7</v>
      </c>
      <c r="F7042" s="11" t="n">
        <v>38.7</v>
      </c>
      <c r="G7042" s="11" t="n">
        <v>38.7</v>
      </c>
      <c r="H7042" s="11"/>
      <c r="I7042" s="11"/>
    </row>
    <row r="7043" customFormat="false" ht="28" hidden="false" customHeight="true" outlineLevel="0" collapsed="false">
      <c r="A7043" s="11" t="s">
        <v>217</v>
      </c>
      <c r="B7043" s="11" t="s">
        <v>217</v>
      </c>
      <c r="C7043" s="11" t="s">
        <v>217</v>
      </c>
      <c r="D7043" s="11" t="s">
        <v>217</v>
      </c>
      <c r="E7043" s="11" t="s">
        <v>605</v>
      </c>
      <c r="F7043" s="11" t="s">
        <v>605</v>
      </c>
      <c r="G7043" s="11" t="s">
        <v>605</v>
      </c>
      <c r="H7043" s="11"/>
      <c r="I7043" s="11"/>
    </row>
    <row r="7044" customFormat="false" ht="28" hidden="false" customHeight="true" outlineLevel="0" collapsed="false">
      <c r="A7044" s="11" t="s">
        <v>219</v>
      </c>
      <c r="B7044" s="11" t="s">
        <v>219</v>
      </c>
      <c r="C7044" s="11" t="s">
        <v>219</v>
      </c>
      <c r="D7044" s="11" t="s">
        <v>219</v>
      </c>
      <c r="E7044" s="11" t="s">
        <v>1691</v>
      </c>
      <c r="F7044" s="11" t="s">
        <v>1691</v>
      </c>
      <c r="G7044" s="11" t="s">
        <v>1691</v>
      </c>
      <c r="H7044" s="11"/>
      <c r="I7044" s="11"/>
    </row>
    <row r="7045" customFormat="false" ht="28" hidden="false" customHeight="true" outlineLevel="0" collapsed="false">
      <c r="A7045" s="11" t="s">
        <v>1530</v>
      </c>
      <c r="B7045" s="11" t="s">
        <v>1530</v>
      </c>
      <c r="C7045" s="11" t="s">
        <v>1530</v>
      </c>
      <c r="D7045" s="11" t="s">
        <v>1530</v>
      </c>
      <c r="E7045" s="11" t="n">
        <v>70</v>
      </c>
      <c r="F7045" s="11" t="n">
        <v>70</v>
      </c>
      <c r="G7045" s="11" t="n">
        <v>70</v>
      </c>
      <c r="H7045" s="11"/>
      <c r="I7045" s="11"/>
    </row>
    <row r="7046" customFormat="false" ht="28" hidden="false" customHeight="true" outlineLevel="0" collapsed="false">
      <c r="A7046" s="11" t="s">
        <v>221</v>
      </c>
      <c r="B7046" s="11" t="s">
        <v>221</v>
      </c>
      <c r="C7046" s="11" t="s">
        <v>221</v>
      </c>
      <c r="D7046" s="11" t="s">
        <v>221</v>
      </c>
      <c r="E7046" s="11" t="s">
        <v>2004</v>
      </c>
      <c r="F7046" s="11" t="s">
        <v>2004</v>
      </c>
      <c r="G7046" s="11" t="s">
        <v>2004</v>
      </c>
      <c r="H7046" s="11"/>
      <c r="I7046" s="11"/>
    </row>
    <row r="7047" customFormat="false" ht="28" hidden="false" customHeight="true" outlineLevel="0" collapsed="false">
      <c r="A7047" s="11" t="s">
        <v>222</v>
      </c>
      <c r="B7047" s="11" t="s">
        <v>222</v>
      </c>
      <c r="C7047" s="11" t="s">
        <v>222</v>
      </c>
      <c r="D7047" s="11" t="s">
        <v>222</v>
      </c>
      <c r="E7047" s="11" t="n">
        <v>600</v>
      </c>
      <c r="F7047" s="11" t="n">
        <v>600</v>
      </c>
      <c r="G7047" s="11" t="n">
        <v>600</v>
      </c>
      <c r="H7047" s="11"/>
      <c r="I7047" s="11"/>
    </row>
    <row r="7048" customFormat="false" ht="28" hidden="false" customHeight="true" outlineLevel="0" collapsed="false">
      <c r="A7048" s="11" t="s">
        <v>1532</v>
      </c>
      <c r="B7048" s="11" t="s">
        <v>1532</v>
      </c>
      <c r="C7048" s="11" t="s">
        <v>1532</v>
      </c>
      <c r="D7048" s="11" t="s">
        <v>1532</v>
      </c>
      <c r="E7048" s="11" t="s">
        <v>1533</v>
      </c>
      <c r="F7048" s="11" t="s">
        <v>1533</v>
      </c>
      <c r="G7048" s="11" t="s">
        <v>1533</v>
      </c>
      <c r="H7048" s="11"/>
      <c r="I7048" s="11"/>
    </row>
    <row r="7049" customFormat="false" ht="28" hidden="false" customHeight="true" outlineLevel="0" collapsed="false">
      <c r="A7049" s="11" t="s">
        <v>1597</v>
      </c>
      <c r="B7049" s="11" t="s">
        <v>1597</v>
      </c>
      <c r="C7049" s="11" t="s">
        <v>1597</v>
      </c>
      <c r="D7049" s="11" t="s">
        <v>1597</v>
      </c>
      <c r="E7049" s="11" t="s">
        <v>1598</v>
      </c>
      <c r="F7049" s="11" t="s">
        <v>1598</v>
      </c>
      <c r="G7049" s="11" t="s">
        <v>1598</v>
      </c>
      <c r="H7049" s="11"/>
      <c r="I7049" s="11"/>
    </row>
    <row r="7050" customFormat="false" ht="38" hidden="false" customHeight="true" outlineLevel="0" collapsed="false">
      <c r="A7050" s="11" t="s">
        <v>1981</v>
      </c>
      <c r="B7050" s="11" t="s">
        <v>1981</v>
      </c>
      <c r="C7050" s="11" t="s">
        <v>1981</v>
      </c>
      <c r="D7050" s="11" t="s">
        <v>1981</v>
      </c>
      <c r="E7050" s="11" t="s">
        <v>1982</v>
      </c>
      <c r="F7050" s="11" t="s">
        <v>1982</v>
      </c>
      <c r="G7050" s="11" t="s">
        <v>1982</v>
      </c>
      <c r="H7050" s="11"/>
      <c r="I7050" s="11"/>
    </row>
    <row r="7051" customFormat="false" ht="28" hidden="false" customHeight="true" outlineLevel="0" collapsed="false">
      <c r="A7051" s="11" t="s">
        <v>1692</v>
      </c>
      <c r="B7051" s="11" t="s">
        <v>1692</v>
      </c>
      <c r="C7051" s="11" t="s">
        <v>1692</v>
      </c>
      <c r="D7051" s="11" t="s">
        <v>1692</v>
      </c>
      <c r="E7051" s="11" t="s">
        <v>1983</v>
      </c>
      <c r="F7051" s="11" t="s">
        <v>1983</v>
      </c>
      <c r="G7051" s="11" t="s">
        <v>1983</v>
      </c>
      <c r="H7051" s="11"/>
      <c r="I7051" s="11"/>
    </row>
    <row r="7052" customFormat="false" ht="28" hidden="false" customHeight="true" outlineLevel="0" collapsed="false">
      <c r="A7052" s="11" t="s">
        <v>1599</v>
      </c>
      <c r="B7052" s="11" t="s">
        <v>1599</v>
      </c>
      <c r="C7052" s="11" t="s">
        <v>1599</v>
      </c>
      <c r="D7052" s="11" t="s">
        <v>1599</v>
      </c>
      <c r="E7052" s="11" t="s">
        <v>1984</v>
      </c>
      <c r="F7052" s="11" t="s">
        <v>1984</v>
      </c>
      <c r="G7052" s="11" t="s">
        <v>1984</v>
      </c>
      <c r="H7052" s="11"/>
      <c r="I7052" s="11"/>
    </row>
    <row r="7053" customFormat="false" ht="28" hidden="false" customHeight="true" outlineLevel="0" collapsed="false">
      <c r="A7053" s="11" t="s">
        <v>245</v>
      </c>
      <c r="B7053" s="11" t="s">
        <v>245</v>
      </c>
      <c r="C7053" s="11" t="s">
        <v>245</v>
      </c>
      <c r="D7053" s="11" t="s">
        <v>245</v>
      </c>
      <c r="E7053" s="11" t="s">
        <v>1997</v>
      </c>
      <c r="F7053" s="11" t="s">
        <v>1997</v>
      </c>
      <c r="G7053" s="11" t="s">
        <v>1997</v>
      </c>
      <c r="H7053" s="11"/>
      <c r="I7053" s="11"/>
    </row>
    <row r="7054" customFormat="false" ht="28" hidden="false" customHeight="true" outlineLevel="0" collapsed="false">
      <c r="A7054" s="11" t="s">
        <v>1694</v>
      </c>
      <c r="B7054" s="11" t="s">
        <v>1694</v>
      </c>
      <c r="C7054" s="11" t="s">
        <v>1694</v>
      </c>
      <c r="D7054" s="11" t="s">
        <v>1694</v>
      </c>
      <c r="E7054" s="11" t="n">
        <v>2</v>
      </c>
      <c r="F7054" s="11" t="n">
        <v>2</v>
      </c>
      <c r="G7054" s="11" t="n">
        <v>2</v>
      </c>
      <c r="H7054" s="11"/>
      <c r="I7054" s="11"/>
    </row>
    <row r="7055" customFormat="false" ht="28" hidden="false" customHeight="true" outlineLevel="0" collapsed="false">
      <c r="A7055" s="11" t="s">
        <v>1603</v>
      </c>
      <c r="B7055" s="11" t="s">
        <v>1603</v>
      </c>
      <c r="C7055" s="11" t="s">
        <v>1603</v>
      </c>
      <c r="D7055" s="11" t="s">
        <v>1603</v>
      </c>
      <c r="E7055" s="11" t="n">
        <v>2</v>
      </c>
      <c r="F7055" s="11" t="n">
        <v>2</v>
      </c>
      <c r="G7055" s="11" t="n">
        <v>2</v>
      </c>
      <c r="H7055" s="11"/>
      <c r="I7055" s="11"/>
    </row>
    <row r="7056" customFormat="false" ht="28" hidden="false" customHeight="true" outlineLevel="0" collapsed="false">
      <c r="A7056" s="11" t="s">
        <v>1601</v>
      </c>
      <c r="B7056" s="11" t="s">
        <v>1601</v>
      </c>
      <c r="C7056" s="11" t="s">
        <v>1601</v>
      </c>
      <c r="D7056" s="11" t="s">
        <v>1601</v>
      </c>
      <c r="E7056" s="11" t="s">
        <v>1914</v>
      </c>
      <c r="F7056" s="11" t="s">
        <v>1914</v>
      </c>
      <c r="G7056" s="11" t="s">
        <v>1914</v>
      </c>
      <c r="H7056" s="11"/>
      <c r="I7056" s="11"/>
    </row>
    <row r="7057" customFormat="false" ht="28" hidden="false" customHeight="true" outlineLevel="0" collapsed="false">
      <c r="A7057" s="11" t="s">
        <v>1695</v>
      </c>
      <c r="B7057" s="11" t="s">
        <v>1695</v>
      </c>
      <c r="C7057" s="11" t="s">
        <v>1695</v>
      </c>
      <c r="D7057" s="11" t="s">
        <v>1695</v>
      </c>
      <c r="E7057" s="11" t="s">
        <v>2005</v>
      </c>
      <c r="F7057" s="11" t="s">
        <v>2005</v>
      </c>
      <c r="G7057" s="11" t="s">
        <v>2005</v>
      </c>
      <c r="H7057" s="11"/>
      <c r="I7057" s="11"/>
    </row>
    <row r="7058" customFormat="false" ht="28" hidden="false" customHeight="true" outlineLevel="0" collapsed="false">
      <c r="A7058" s="11" t="s">
        <v>1152</v>
      </c>
      <c r="B7058" s="11" t="s">
        <v>1152</v>
      </c>
      <c r="C7058" s="11" t="s">
        <v>1152</v>
      </c>
      <c r="D7058" s="11" t="s">
        <v>1152</v>
      </c>
      <c r="E7058" s="11" t="s">
        <v>2006</v>
      </c>
      <c r="F7058" s="11" t="s">
        <v>2006</v>
      </c>
      <c r="G7058" s="11" t="s">
        <v>2006</v>
      </c>
      <c r="H7058" s="11"/>
      <c r="I7058" s="11"/>
    </row>
    <row r="7059" customFormat="false" ht="28" hidden="false" customHeight="true" outlineLevel="0" collapsed="false">
      <c r="A7059" s="11" t="s">
        <v>249</v>
      </c>
      <c r="B7059" s="11" t="s">
        <v>249</v>
      </c>
      <c r="C7059" s="11" t="s">
        <v>249</v>
      </c>
      <c r="D7059" s="11" t="s">
        <v>249</v>
      </c>
      <c r="E7059" s="11" t="n">
        <v>650</v>
      </c>
      <c r="F7059" s="11" t="n">
        <v>650</v>
      </c>
      <c r="G7059" s="11" t="n">
        <v>650</v>
      </c>
      <c r="H7059" s="11"/>
      <c r="I7059" s="11"/>
    </row>
    <row r="7060" customFormat="false" ht="27" hidden="false" customHeight="true" outlineLevel="0" collapsed="false">
      <c r="A7060" s="1"/>
      <c r="B7060" s="1"/>
      <c r="C7060" s="1"/>
      <c r="D7060" s="1"/>
      <c r="E7060" s="1"/>
      <c r="F7060" s="1"/>
      <c r="G7060" s="1"/>
      <c r="H7060" s="1"/>
      <c r="I7060" s="1"/>
    </row>
    <row r="7061" customFormat="false" ht="31" hidden="false" customHeight="true" outlineLevel="0" collapsed="false">
      <c r="A7061" s="10" t="s">
        <v>250</v>
      </c>
      <c r="B7061" s="10" t="s">
        <v>250</v>
      </c>
      <c r="C7061" s="10" t="s">
        <v>250</v>
      </c>
      <c r="D7061" s="10" t="s">
        <v>250</v>
      </c>
      <c r="E7061" s="10" t="s">
        <v>250</v>
      </c>
      <c r="F7061" s="10" t="s">
        <v>250</v>
      </c>
      <c r="G7061" s="10" t="s">
        <v>250</v>
      </c>
      <c r="H7061" s="10" t="s">
        <v>250</v>
      </c>
      <c r="I7061" s="3" t="str">
        <f aca="false">HYPERLINK("#'Главная'!A133","На главную")</f>
        <v>На главную</v>
      </c>
    </row>
    <row r="7062" customFormat="false" ht="34" hidden="false" customHeight="true" outlineLevel="0" collapsed="false">
      <c r="A7062" s="12" t="s">
        <v>251</v>
      </c>
      <c r="B7062" s="12" t="s">
        <v>251</v>
      </c>
      <c r="C7062" s="12" t="s">
        <v>251</v>
      </c>
      <c r="D7062" s="12" t="s">
        <v>252</v>
      </c>
      <c r="E7062" s="12" t="s">
        <v>252</v>
      </c>
      <c r="F7062" s="12" t="s">
        <v>252</v>
      </c>
      <c r="G7062" s="12" t="s">
        <v>253</v>
      </c>
      <c r="H7062" s="12" t="s">
        <v>254</v>
      </c>
      <c r="I7062" s="12" t="s">
        <v>254</v>
      </c>
    </row>
    <row r="7063" customFormat="false" ht="38" hidden="false" customHeight="true" outlineLevel="0" collapsed="false">
      <c r="A7063" s="1" t="s">
        <v>1988</v>
      </c>
      <c r="B7063" s="1" t="s">
        <v>1988</v>
      </c>
      <c r="C7063" s="1" t="s">
        <v>1988</v>
      </c>
      <c r="D7063" s="1" t="s">
        <v>258</v>
      </c>
      <c r="E7063" s="1" t="s">
        <v>258</v>
      </c>
      <c r="F7063" s="1" t="s">
        <v>258</v>
      </c>
      <c r="G7063" s="1" t="n">
        <v>90</v>
      </c>
      <c r="H7063" s="1" t="s">
        <v>1978</v>
      </c>
      <c r="I7063" s="1" t="s">
        <v>1978</v>
      </c>
    </row>
    <row r="7064" customFormat="false" ht="38" hidden="false" customHeight="true" outlineLevel="0" collapsed="false">
      <c r="A7064" s="1" t="s">
        <v>1988</v>
      </c>
      <c r="B7064" s="1" t="s">
        <v>1988</v>
      </c>
      <c r="C7064" s="1" t="s">
        <v>1988</v>
      </c>
      <c r="D7064" s="1" t="s">
        <v>256</v>
      </c>
      <c r="E7064" s="1" t="s">
        <v>256</v>
      </c>
      <c r="F7064" s="1" t="s">
        <v>256</v>
      </c>
      <c r="G7064" s="1" t="n">
        <v>20</v>
      </c>
      <c r="H7064" s="1" t="s">
        <v>1978</v>
      </c>
      <c r="I7064" s="1" t="s">
        <v>1978</v>
      </c>
    </row>
    <row r="7065" customFormat="false" ht="38" hidden="false" customHeight="true" outlineLevel="0" collapsed="false">
      <c r="A7065" s="1" t="s">
        <v>1988</v>
      </c>
      <c r="B7065" s="1" t="s">
        <v>1988</v>
      </c>
      <c r="C7065" s="1" t="s">
        <v>1988</v>
      </c>
      <c r="D7065" s="1" t="s">
        <v>260</v>
      </c>
      <c r="E7065" s="1" t="s">
        <v>260</v>
      </c>
      <c r="F7065" s="1" t="s">
        <v>260</v>
      </c>
      <c r="G7065" s="1" t="n">
        <v>4.5</v>
      </c>
      <c r="H7065" s="1" t="s">
        <v>1978</v>
      </c>
      <c r="I7065" s="1" t="s">
        <v>1978</v>
      </c>
    </row>
    <row r="7066" customFormat="false" ht="27" hidden="false" customHeight="true" outlineLevel="0" collapsed="false">
      <c r="A7066" s="1"/>
      <c r="B7066" s="1"/>
      <c r="C7066" s="1"/>
      <c r="D7066" s="1"/>
      <c r="E7066" s="1"/>
      <c r="F7066" s="1"/>
      <c r="G7066" s="1"/>
      <c r="H7066" s="1"/>
      <c r="I7066" s="1"/>
    </row>
    <row r="7067" customFormat="false" ht="31" hidden="false" customHeight="true" outlineLevel="0" collapsed="false">
      <c r="A7067" s="10" t="s">
        <v>304</v>
      </c>
      <c r="B7067" s="10" t="s">
        <v>304</v>
      </c>
      <c r="C7067" s="10" t="s">
        <v>304</v>
      </c>
      <c r="D7067" s="10" t="s">
        <v>304</v>
      </c>
      <c r="E7067" s="10" t="s">
        <v>304</v>
      </c>
      <c r="F7067" s="10" t="s">
        <v>304</v>
      </c>
      <c r="G7067" s="10" t="s">
        <v>304</v>
      </c>
      <c r="H7067" s="10" t="s">
        <v>304</v>
      </c>
      <c r="I7067" s="1"/>
    </row>
    <row r="7068" customFormat="false" ht="28" hidden="false" customHeight="true" outlineLevel="0" collapsed="false">
      <c r="A7068" s="4" t="s">
        <v>305</v>
      </c>
      <c r="B7068" s="4" t="s">
        <v>305</v>
      </c>
      <c r="C7068" s="4" t="s">
        <v>305</v>
      </c>
      <c r="D7068" s="4" t="s">
        <v>305</v>
      </c>
      <c r="E7068" s="4" t="s">
        <v>305</v>
      </c>
      <c r="F7068" s="4" t="s">
        <v>305</v>
      </c>
      <c r="G7068" s="4" t="s">
        <v>305</v>
      </c>
      <c r="H7068" s="4" t="s">
        <v>305</v>
      </c>
      <c r="I7068" s="4" t="s">
        <v>305</v>
      </c>
    </row>
    <row r="7069" customFormat="false" ht="27" hidden="false" customHeight="true" outlineLevel="0" collapsed="false">
      <c r="A7069" s="1"/>
      <c r="B7069" s="1"/>
      <c r="C7069" s="1"/>
      <c r="D7069" s="1"/>
      <c r="E7069" s="1"/>
      <c r="F7069" s="1"/>
      <c r="G7069" s="1"/>
      <c r="H7069" s="1"/>
      <c r="I7069" s="1"/>
    </row>
    <row r="7070" customFormat="false" ht="27" hidden="false" customHeight="true" outlineLevel="0" collapsed="false">
      <c r="A7070" s="1"/>
      <c r="B7070" s="1"/>
      <c r="C7070" s="1"/>
      <c r="D7070" s="1"/>
      <c r="E7070" s="1"/>
      <c r="F7070" s="1"/>
      <c r="G7070" s="1"/>
      <c r="H7070" s="1"/>
      <c r="I7070" s="1"/>
    </row>
    <row r="7071" customFormat="false" ht="27" hidden="false" customHeight="true" outlineLevel="0" collapsed="false">
      <c r="A7071" s="1"/>
      <c r="B7071" s="1"/>
      <c r="C7071" s="1"/>
      <c r="D7071" s="1"/>
      <c r="E7071" s="1"/>
      <c r="F7071" s="1"/>
      <c r="G7071" s="1"/>
      <c r="H7071" s="1"/>
      <c r="I7071" s="1"/>
    </row>
    <row r="7072" customFormat="false" ht="35" hidden="false" customHeight="true" outlineLevel="0" collapsed="false">
      <c r="A7072" s="2" t="s">
        <v>2007</v>
      </c>
      <c r="B7072" s="2" t="s">
        <v>2007</v>
      </c>
      <c r="C7072" s="2" t="s">
        <v>2007</v>
      </c>
      <c r="D7072" s="2" t="s">
        <v>2007</v>
      </c>
      <c r="E7072" s="2" t="s">
        <v>2007</v>
      </c>
      <c r="F7072" s="2" t="s">
        <v>2007</v>
      </c>
      <c r="G7072" s="2" t="s">
        <v>2007</v>
      </c>
      <c r="H7072" s="2" t="s">
        <v>2007</v>
      </c>
      <c r="I7072" s="3" t="str">
        <f aca="false">HYPERLINK("#'Главная'!A134","На главную")</f>
        <v>На главную</v>
      </c>
    </row>
    <row r="7073" customFormat="false" ht="28" hidden="false" customHeight="true" outlineLevel="0" collapsed="false">
      <c r="A7073" s="4" t="s">
        <v>1978</v>
      </c>
      <c r="B7073" s="4" t="s">
        <v>1978</v>
      </c>
      <c r="C7073" s="4" t="s">
        <v>1978</v>
      </c>
      <c r="D7073" s="4" t="s">
        <v>1978</v>
      </c>
      <c r="E7073" s="4" t="s">
        <v>1978</v>
      </c>
      <c r="F7073" s="4" t="s">
        <v>1978</v>
      </c>
      <c r="G7073" s="4" t="s">
        <v>1978</v>
      </c>
      <c r="H7073" s="4" t="s">
        <v>1978</v>
      </c>
      <c r="I7073" s="4" t="s">
        <v>1978</v>
      </c>
    </row>
    <row r="7074" customFormat="false" ht="27" hidden="false" customHeight="true" outlineLevel="0" collapsed="false">
      <c r="A7074" s="3" t="str">
        <f aca="false">HYPERLINK("#'Главная'!A134","Список моделей")</f>
        <v>Список моделей</v>
      </c>
      <c r="B7074" s="1"/>
      <c r="C7074" s="3" t="str">
        <f aca="false">HYPERLINK("#'Данные моделей'!A7075","Характеристики")</f>
        <v>Характеристики</v>
      </c>
      <c r="D7074" s="1"/>
      <c r="E7074" s="1"/>
      <c r="F7074" s="3" t="str">
        <f aca="false">HYPERLINK("#'Данные моделей'!A7102","Рабочие точки")</f>
        <v>Рабочие точки</v>
      </c>
      <c r="G7074" s="1"/>
      <c r="H7074" s="3" t="str">
        <f aca="false">HYPERLINK("#'Данные моделей'!A7108","Карты")</f>
        <v>Карты</v>
      </c>
      <c r="I7074" s="1"/>
    </row>
    <row r="7075" customFormat="false" ht="31" hidden="false" customHeight="true" outlineLevel="0" collapsed="false">
      <c r="A7075" s="10" t="s">
        <v>9</v>
      </c>
      <c r="B7075" s="10" t="s">
        <v>9</v>
      </c>
      <c r="C7075" s="10" t="s">
        <v>9</v>
      </c>
      <c r="D7075" s="10" t="s">
        <v>9</v>
      </c>
      <c r="E7075" s="10" t="s">
        <v>9</v>
      </c>
      <c r="F7075" s="10" t="s">
        <v>9</v>
      </c>
      <c r="G7075" s="10" t="s">
        <v>9</v>
      </c>
      <c r="H7075" s="10" t="s">
        <v>9</v>
      </c>
      <c r="I7075" s="1"/>
    </row>
    <row r="7076" customFormat="false" ht="28" hidden="false" customHeight="true" outlineLevel="0" collapsed="false">
      <c r="A7076" s="11" t="s">
        <v>207</v>
      </c>
      <c r="B7076" s="11" t="s">
        <v>207</v>
      </c>
      <c r="C7076" s="11" t="s">
        <v>207</v>
      </c>
      <c r="D7076" s="11" t="s">
        <v>207</v>
      </c>
      <c r="E7076" s="11" t="s">
        <v>1979</v>
      </c>
      <c r="F7076" s="11" t="s">
        <v>1979</v>
      </c>
      <c r="G7076" s="11" t="s">
        <v>1979</v>
      </c>
      <c r="H7076" s="11"/>
      <c r="I7076" s="11"/>
    </row>
    <row r="7077" customFormat="false" ht="28" hidden="false" customHeight="true" outlineLevel="0" collapsed="false">
      <c r="A7077" s="11" t="s">
        <v>8</v>
      </c>
      <c r="B7077" s="11" t="s">
        <v>8</v>
      </c>
      <c r="C7077" s="11" t="s">
        <v>8</v>
      </c>
      <c r="D7077" s="11" t="s">
        <v>8</v>
      </c>
      <c r="E7077" s="11" t="s">
        <v>97</v>
      </c>
      <c r="F7077" s="11" t="s">
        <v>97</v>
      </c>
      <c r="G7077" s="11" t="s">
        <v>97</v>
      </c>
      <c r="H7077" s="11"/>
      <c r="I7077" s="11"/>
    </row>
    <row r="7078" customFormat="false" ht="28" hidden="false" customHeight="true" outlineLevel="0" collapsed="false">
      <c r="A7078" s="11" t="s">
        <v>209</v>
      </c>
      <c r="B7078" s="11" t="s">
        <v>209</v>
      </c>
      <c r="C7078" s="11" t="s">
        <v>209</v>
      </c>
      <c r="D7078" s="11" t="s">
        <v>209</v>
      </c>
      <c r="E7078" s="11" t="s">
        <v>2008</v>
      </c>
      <c r="F7078" s="11" t="s">
        <v>2008</v>
      </c>
      <c r="G7078" s="11" t="s">
        <v>2008</v>
      </c>
      <c r="H7078" s="11"/>
      <c r="I7078" s="11"/>
    </row>
    <row r="7079" customFormat="false" ht="28" hidden="false" customHeight="true" outlineLevel="0" collapsed="false">
      <c r="A7079" s="11" t="s">
        <v>211</v>
      </c>
      <c r="B7079" s="11" t="s">
        <v>211</v>
      </c>
      <c r="C7079" s="11" t="s">
        <v>211</v>
      </c>
      <c r="D7079" s="11" t="s">
        <v>211</v>
      </c>
      <c r="E7079" s="11" t="n">
        <v>980</v>
      </c>
      <c r="F7079" s="11" t="n">
        <v>980</v>
      </c>
      <c r="G7079" s="11" t="n">
        <v>980</v>
      </c>
      <c r="H7079" s="11"/>
      <c r="I7079" s="11"/>
    </row>
    <row r="7080" customFormat="false" ht="28" hidden="false" customHeight="true" outlineLevel="0" collapsed="false">
      <c r="A7080" s="11" t="s">
        <v>8</v>
      </c>
      <c r="B7080" s="11" t="s">
        <v>8</v>
      </c>
      <c r="C7080" s="11" t="s">
        <v>8</v>
      </c>
      <c r="D7080" s="11" t="s">
        <v>8</v>
      </c>
      <c r="E7080" s="11" t="s">
        <v>97</v>
      </c>
      <c r="F7080" s="11" t="s">
        <v>97</v>
      </c>
      <c r="G7080" s="11" t="s">
        <v>97</v>
      </c>
      <c r="H7080" s="11"/>
      <c r="I7080" s="11"/>
    </row>
    <row r="7081" customFormat="false" ht="28" hidden="false" customHeight="true" outlineLevel="0" collapsed="false">
      <c r="A7081" s="11" t="s">
        <v>213</v>
      </c>
      <c r="B7081" s="11" t="s">
        <v>213</v>
      </c>
      <c r="C7081" s="11" t="s">
        <v>213</v>
      </c>
      <c r="D7081" s="11" t="s">
        <v>213</v>
      </c>
      <c r="E7081" s="11" t="n">
        <v>120</v>
      </c>
      <c r="F7081" s="11" t="n">
        <v>120</v>
      </c>
      <c r="G7081" s="11" t="n">
        <v>120</v>
      </c>
      <c r="H7081" s="11"/>
      <c r="I7081" s="11"/>
    </row>
    <row r="7082" customFormat="false" ht="28" hidden="false" customHeight="true" outlineLevel="0" collapsed="false">
      <c r="A7082" s="11" t="s">
        <v>214</v>
      </c>
      <c r="B7082" s="11" t="s">
        <v>214</v>
      </c>
      <c r="C7082" s="11" t="s">
        <v>214</v>
      </c>
      <c r="D7082" s="11" t="s">
        <v>214</v>
      </c>
      <c r="E7082" s="11" t="s">
        <v>1634</v>
      </c>
      <c r="F7082" s="11" t="s">
        <v>1634</v>
      </c>
      <c r="G7082" s="11" t="s">
        <v>1634</v>
      </c>
      <c r="H7082" s="11"/>
      <c r="I7082" s="11"/>
    </row>
    <row r="7083" customFormat="false" ht="28" hidden="false" customHeight="true" outlineLevel="0" collapsed="false">
      <c r="A7083" s="11" t="s">
        <v>216</v>
      </c>
      <c r="B7083" s="11" t="s">
        <v>216</v>
      </c>
      <c r="C7083" s="11" t="s">
        <v>216</v>
      </c>
      <c r="D7083" s="11" t="s">
        <v>216</v>
      </c>
      <c r="E7083" s="11" t="n">
        <v>73.1</v>
      </c>
      <c r="F7083" s="11" t="n">
        <v>73.1</v>
      </c>
      <c r="G7083" s="11" t="n">
        <v>73.1</v>
      </c>
      <c r="H7083" s="11"/>
      <c r="I7083" s="11"/>
    </row>
    <row r="7084" customFormat="false" ht="28" hidden="false" customHeight="true" outlineLevel="0" collapsed="false">
      <c r="A7084" s="11" t="s">
        <v>217</v>
      </c>
      <c r="B7084" s="11" t="s">
        <v>217</v>
      </c>
      <c r="C7084" s="11" t="s">
        <v>217</v>
      </c>
      <c r="D7084" s="11" t="s">
        <v>217</v>
      </c>
      <c r="E7084" s="11" t="s">
        <v>605</v>
      </c>
      <c r="F7084" s="11" t="s">
        <v>605</v>
      </c>
      <c r="G7084" s="11" t="s">
        <v>605</v>
      </c>
      <c r="H7084" s="11"/>
      <c r="I7084" s="11"/>
    </row>
    <row r="7085" customFormat="false" ht="28" hidden="false" customHeight="true" outlineLevel="0" collapsed="false">
      <c r="A7085" s="11" t="s">
        <v>219</v>
      </c>
      <c r="B7085" s="11" t="s">
        <v>219</v>
      </c>
      <c r="C7085" s="11" t="s">
        <v>219</v>
      </c>
      <c r="D7085" s="11" t="s">
        <v>219</v>
      </c>
      <c r="E7085" s="11" t="s">
        <v>1691</v>
      </c>
      <c r="F7085" s="11" t="s">
        <v>1691</v>
      </c>
      <c r="G7085" s="11" t="s">
        <v>1691</v>
      </c>
      <c r="H7085" s="11"/>
      <c r="I7085" s="11"/>
    </row>
    <row r="7086" customFormat="false" ht="28" hidden="false" customHeight="true" outlineLevel="0" collapsed="false">
      <c r="A7086" s="11" t="s">
        <v>1530</v>
      </c>
      <c r="B7086" s="11" t="s">
        <v>1530</v>
      </c>
      <c r="C7086" s="11" t="s">
        <v>1530</v>
      </c>
      <c r="D7086" s="11" t="s">
        <v>1530</v>
      </c>
      <c r="E7086" s="11" t="n">
        <v>72</v>
      </c>
      <c r="F7086" s="11" t="n">
        <v>72</v>
      </c>
      <c r="G7086" s="11" t="n">
        <v>72</v>
      </c>
      <c r="H7086" s="11"/>
      <c r="I7086" s="11"/>
    </row>
    <row r="7087" customFormat="false" ht="28" hidden="false" customHeight="true" outlineLevel="0" collapsed="false">
      <c r="A7087" s="11" t="s">
        <v>221</v>
      </c>
      <c r="B7087" s="11" t="s">
        <v>221</v>
      </c>
      <c r="C7087" s="11" t="s">
        <v>221</v>
      </c>
      <c r="D7087" s="11" t="s">
        <v>221</v>
      </c>
      <c r="E7087" s="11" t="s">
        <v>2008</v>
      </c>
      <c r="F7087" s="11" t="s">
        <v>2008</v>
      </c>
      <c r="G7087" s="11" t="s">
        <v>2008</v>
      </c>
      <c r="H7087" s="11"/>
      <c r="I7087" s="11"/>
    </row>
    <row r="7088" customFormat="false" ht="28" hidden="false" customHeight="true" outlineLevel="0" collapsed="false">
      <c r="A7088" s="11" t="s">
        <v>222</v>
      </c>
      <c r="B7088" s="11" t="s">
        <v>222</v>
      </c>
      <c r="C7088" s="11" t="s">
        <v>222</v>
      </c>
      <c r="D7088" s="11" t="s">
        <v>222</v>
      </c>
      <c r="E7088" s="11" t="n">
        <v>980</v>
      </c>
      <c r="F7088" s="11" t="n">
        <v>980</v>
      </c>
      <c r="G7088" s="11" t="n">
        <v>980</v>
      </c>
      <c r="H7088" s="11"/>
      <c r="I7088" s="11"/>
    </row>
    <row r="7089" customFormat="false" ht="28" hidden="false" customHeight="true" outlineLevel="0" collapsed="false">
      <c r="A7089" s="11" t="s">
        <v>1532</v>
      </c>
      <c r="B7089" s="11" t="s">
        <v>1532</v>
      </c>
      <c r="C7089" s="11" t="s">
        <v>1532</v>
      </c>
      <c r="D7089" s="11" t="s">
        <v>1532</v>
      </c>
      <c r="E7089" s="11" t="s">
        <v>1533</v>
      </c>
      <c r="F7089" s="11" t="s">
        <v>1533</v>
      </c>
      <c r="G7089" s="11" t="s">
        <v>1533</v>
      </c>
      <c r="H7089" s="11"/>
      <c r="I7089" s="11"/>
    </row>
    <row r="7090" customFormat="false" ht="28" hidden="false" customHeight="true" outlineLevel="0" collapsed="false">
      <c r="A7090" s="11" t="s">
        <v>1597</v>
      </c>
      <c r="B7090" s="11" t="s">
        <v>1597</v>
      </c>
      <c r="C7090" s="11" t="s">
        <v>1597</v>
      </c>
      <c r="D7090" s="11" t="s">
        <v>1597</v>
      </c>
      <c r="E7090" s="11" t="s">
        <v>1598</v>
      </c>
      <c r="F7090" s="11" t="s">
        <v>1598</v>
      </c>
      <c r="G7090" s="11" t="s">
        <v>1598</v>
      </c>
      <c r="H7090" s="11"/>
      <c r="I7090" s="11"/>
    </row>
    <row r="7091" customFormat="false" ht="38" hidden="false" customHeight="true" outlineLevel="0" collapsed="false">
      <c r="A7091" s="11" t="s">
        <v>1981</v>
      </c>
      <c r="B7091" s="11" t="s">
        <v>1981</v>
      </c>
      <c r="C7091" s="11" t="s">
        <v>1981</v>
      </c>
      <c r="D7091" s="11" t="s">
        <v>1981</v>
      </c>
      <c r="E7091" s="11" t="s">
        <v>1982</v>
      </c>
      <c r="F7091" s="11" t="s">
        <v>1982</v>
      </c>
      <c r="G7091" s="11" t="s">
        <v>1982</v>
      </c>
      <c r="H7091" s="11"/>
      <c r="I7091" s="11"/>
    </row>
    <row r="7092" customFormat="false" ht="28" hidden="false" customHeight="true" outlineLevel="0" collapsed="false">
      <c r="A7092" s="11" t="s">
        <v>1692</v>
      </c>
      <c r="B7092" s="11" t="s">
        <v>1692</v>
      </c>
      <c r="C7092" s="11" t="s">
        <v>1692</v>
      </c>
      <c r="D7092" s="11" t="s">
        <v>1692</v>
      </c>
      <c r="E7092" s="11" t="s">
        <v>1983</v>
      </c>
      <c r="F7092" s="11" t="s">
        <v>1983</v>
      </c>
      <c r="G7092" s="11" t="s">
        <v>1983</v>
      </c>
      <c r="H7092" s="11"/>
      <c r="I7092" s="11"/>
    </row>
    <row r="7093" customFormat="false" ht="28" hidden="false" customHeight="true" outlineLevel="0" collapsed="false">
      <c r="A7093" s="11" t="s">
        <v>1599</v>
      </c>
      <c r="B7093" s="11" t="s">
        <v>1599</v>
      </c>
      <c r="C7093" s="11" t="s">
        <v>1599</v>
      </c>
      <c r="D7093" s="11" t="s">
        <v>1599</v>
      </c>
      <c r="E7093" s="11" t="s">
        <v>1984</v>
      </c>
      <c r="F7093" s="11" t="s">
        <v>1984</v>
      </c>
      <c r="G7093" s="11" t="s">
        <v>1984</v>
      </c>
      <c r="H7093" s="11"/>
      <c r="I7093" s="11"/>
    </row>
    <row r="7094" customFormat="false" ht="28" hidden="false" customHeight="true" outlineLevel="0" collapsed="false">
      <c r="A7094" s="11" t="s">
        <v>245</v>
      </c>
      <c r="B7094" s="11" t="s">
        <v>245</v>
      </c>
      <c r="C7094" s="11" t="s">
        <v>245</v>
      </c>
      <c r="D7094" s="11" t="s">
        <v>245</v>
      </c>
      <c r="E7094" s="11" t="s">
        <v>2009</v>
      </c>
      <c r="F7094" s="11" t="s">
        <v>2009</v>
      </c>
      <c r="G7094" s="11" t="s">
        <v>2009</v>
      </c>
      <c r="H7094" s="11"/>
      <c r="I7094" s="11"/>
    </row>
    <row r="7095" customFormat="false" ht="28" hidden="false" customHeight="true" outlineLevel="0" collapsed="false">
      <c r="A7095" s="11" t="s">
        <v>1694</v>
      </c>
      <c r="B7095" s="11" t="s">
        <v>1694</v>
      </c>
      <c r="C7095" s="11" t="s">
        <v>1694</v>
      </c>
      <c r="D7095" s="11" t="s">
        <v>1694</v>
      </c>
      <c r="E7095" s="11" t="n">
        <v>2</v>
      </c>
      <c r="F7095" s="11" t="n">
        <v>2</v>
      </c>
      <c r="G7095" s="11" t="n">
        <v>2</v>
      </c>
      <c r="H7095" s="11"/>
      <c r="I7095" s="11"/>
    </row>
    <row r="7096" customFormat="false" ht="28" hidden="false" customHeight="true" outlineLevel="0" collapsed="false">
      <c r="A7096" s="11" t="s">
        <v>1603</v>
      </c>
      <c r="B7096" s="11" t="s">
        <v>1603</v>
      </c>
      <c r="C7096" s="11" t="s">
        <v>1603</v>
      </c>
      <c r="D7096" s="11" t="s">
        <v>1603</v>
      </c>
      <c r="E7096" s="11" t="n">
        <v>2</v>
      </c>
      <c r="F7096" s="11" t="n">
        <v>2</v>
      </c>
      <c r="G7096" s="11" t="n">
        <v>2</v>
      </c>
      <c r="H7096" s="11"/>
      <c r="I7096" s="11"/>
    </row>
    <row r="7097" customFormat="false" ht="28" hidden="false" customHeight="true" outlineLevel="0" collapsed="false">
      <c r="A7097" s="11" t="s">
        <v>1601</v>
      </c>
      <c r="B7097" s="11" t="s">
        <v>1601</v>
      </c>
      <c r="C7097" s="11" t="s">
        <v>1601</v>
      </c>
      <c r="D7097" s="11" t="s">
        <v>1601</v>
      </c>
      <c r="E7097" s="11" t="s">
        <v>1914</v>
      </c>
      <c r="F7097" s="11" t="s">
        <v>1914</v>
      </c>
      <c r="G7097" s="11" t="s">
        <v>1914</v>
      </c>
      <c r="H7097" s="11"/>
      <c r="I7097" s="11"/>
    </row>
    <row r="7098" customFormat="false" ht="28" hidden="false" customHeight="true" outlineLevel="0" collapsed="false">
      <c r="A7098" s="11" t="s">
        <v>1695</v>
      </c>
      <c r="B7098" s="11" t="s">
        <v>1695</v>
      </c>
      <c r="C7098" s="11" t="s">
        <v>1695</v>
      </c>
      <c r="D7098" s="11" t="s">
        <v>1695</v>
      </c>
      <c r="E7098" s="11" t="s">
        <v>2010</v>
      </c>
      <c r="F7098" s="11" t="s">
        <v>2010</v>
      </c>
      <c r="G7098" s="11" t="s">
        <v>2010</v>
      </c>
      <c r="H7098" s="11"/>
      <c r="I7098" s="11"/>
    </row>
    <row r="7099" customFormat="false" ht="28" hidden="false" customHeight="true" outlineLevel="0" collapsed="false">
      <c r="A7099" s="11" t="s">
        <v>1152</v>
      </c>
      <c r="B7099" s="11" t="s">
        <v>1152</v>
      </c>
      <c r="C7099" s="11" t="s">
        <v>1152</v>
      </c>
      <c r="D7099" s="11" t="s">
        <v>1152</v>
      </c>
      <c r="E7099" s="11" t="s">
        <v>2011</v>
      </c>
      <c r="F7099" s="11" t="s">
        <v>2011</v>
      </c>
      <c r="G7099" s="11" t="s">
        <v>2011</v>
      </c>
      <c r="H7099" s="11"/>
      <c r="I7099" s="11"/>
    </row>
    <row r="7100" customFormat="false" ht="28" hidden="false" customHeight="true" outlineLevel="0" collapsed="false">
      <c r="A7100" s="11" t="s">
        <v>249</v>
      </c>
      <c r="B7100" s="11" t="s">
        <v>249</v>
      </c>
      <c r="C7100" s="11" t="s">
        <v>249</v>
      </c>
      <c r="D7100" s="11" t="s">
        <v>249</v>
      </c>
      <c r="E7100" s="11" t="n">
        <v>1080</v>
      </c>
      <c r="F7100" s="11" t="n">
        <v>1080</v>
      </c>
      <c r="G7100" s="11" t="n">
        <v>1080</v>
      </c>
      <c r="H7100" s="11"/>
      <c r="I7100" s="11"/>
    </row>
    <row r="7101" customFormat="false" ht="27" hidden="false" customHeight="true" outlineLevel="0" collapsed="false">
      <c r="A7101" s="1"/>
      <c r="B7101" s="1"/>
      <c r="C7101" s="1"/>
      <c r="D7101" s="1"/>
      <c r="E7101" s="1"/>
      <c r="F7101" s="1"/>
      <c r="G7101" s="1"/>
      <c r="H7101" s="1"/>
      <c r="I7101" s="1"/>
    </row>
    <row r="7102" customFormat="false" ht="31" hidden="false" customHeight="true" outlineLevel="0" collapsed="false">
      <c r="A7102" s="10" t="s">
        <v>250</v>
      </c>
      <c r="B7102" s="10" t="s">
        <v>250</v>
      </c>
      <c r="C7102" s="10" t="s">
        <v>250</v>
      </c>
      <c r="D7102" s="10" t="s">
        <v>250</v>
      </c>
      <c r="E7102" s="10" t="s">
        <v>250</v>
      </c>
      <c r="F7102" s="10" t="s">
        <v>250</v>
      </c>
      <c r="G7102" s="10" t="s">
        <v>250</v>
      </c>
      <c r="H7102" s="10" t="s">
        <v>250</v>
      </c>
      <c r="I7102" s="3" t="str">
        <f aca="false">HYPERLINK("#'Главная'!A134","На главную")</f>
        <v>На главную</v>
      </c>
    </row>
    <row r="7103" customFormat="false" ht="34" hidden="false" customHeight="true" outlineLevel="0" collapsed="false">
      <c r="A7103" s="12" t="s">
        <v>251</v>
      </c>
      <c r="B7103" s="12" t="s">
        <v>251</v>
      </c>
      <c r="C7103" s="12" t="s">
        <v>251</v>
      </c>
      <c r="D7103" s="12" t="s">
        <v>252</v>
      </c>
      <c r="E7103" s="12" t="s">
        <v>252</v>
      </c>
      <c r="F7103" s="12" t="s">
        <v>252</v>
      </c>
      <c r="G7103" s="12" t="s">
        <v>253</v>
      </c>
      <c r="H7103" s="12" t="s">
        <v>254</v>
      </c>
      <c r="I7103" s="12" t="s">
        <v>254</v>
      </c>
    </row>
    <row r="7104" customFormat="false" ht="38" hidden="false" customHeight="true" outlineLevel="0" collapsed="false">
      <c r="A7104" s="1" t="s">
        <v>1988</v>
      </c>
      <c r="B7104" s="1" t="s">
        <v>1988</v>
      </c>
      <c r="C7104" s="1" t="s">
        <v>1988</v>
      </c>
      <c r="D7104" s="1" t="s">
        <v>258</v>
      </c>
      <c r="E7104" s="1" t="s">
        <v>258</v>
      </c>
      <c r="F7104" s="1" t="s">
        <v>258</v>
      </c>
      <c r="G7104" s="1" t="n">
        <v>170</v>
      </c>
      <c r="H7104" s="1" t="s">
        <v>1978</v>
      </c>
      <c r="I7104" s="1" t="s">
        <v>1978</v>
      </c>
    </row>
    <row r="7105" customFormat="false" ht="38" hidden="false" customHeight="true" outlineLevel="0" collapsed="false">
      <c r="A7105" s="1" t="s">
        <v>1988</v>
      </c>
      <c r="B7105" s="1" t="s">
        <v>1988</v>
      </c>
      <c r="C7105" s="1" t="s">
        <v>1988</v>
      </c>
      <c r="D7105" s="1" t="s">
        <v>256</v>
      </c>
      <c r="E7105" s="1" t="s">
        <v>256</v>
      </c>
      <c r="F7105" s="1" t="s">
        <v>256</v>
      </c>
      <c r="G7105" s="1" t="n">
        <v>37.8</v>
      </c>
      <c r="H7105" s="1" t="s">
        <v>1978</v>
      </c>
      <c r="I7105" s="1" t="s">
        <v>1978</v>
      </c>
    </row>
    <row r="7106" customFormat="false" ht="38" hidden="false" customHeight="true" outlineLevel="0" collapsed="false">
      <c r="A7106" s="1" t="s">
        <v>1988</v>
      </c>
      <c r="B7106" s="1" t="s">
        <v>1988</v>
      </c>
      <c r="C7106" s="1" t="s">
        <v>1988</v>
      </c>
      <c r="D7106" s="1" t="s">
        <v>260</v>
      </c>
      <c r="E7106" s="1" t="s">
        <v>260</v>
      </c>
      <c r="F7106" s="1" t="s">
        <v>260</v>
      </c>
      <c r="G7106" s="1" t="n">
        <v>4.5</v>
      </c>
      <c r="H7106" s="1" t="s">
        <v>1978</v>
      </c>
      <c r="I7106" s="1" t="s">
        <v>1978</v>
      </c>
    </row>
    <row r="7107" customFormat="false" ht="27" hidden="false" customHeight="true" outlineLevel="0" collapsed="false">
      <c r="A7107" s="1"/>
      <c r="B7107" s="1"/>
      <c r="C7107" s="1"/>
      <c r="D7107" s="1"/>
      <c r="E7107" s="1"/>
      <c r="F7107" s="1"/>
      <c r="G7107" s="1"/>
      <c r="H7107" s="1"/>
      <c r="I7107" s="1"/>
    </row>
    <row r="7108" customFormat="false" ht="31" hidden="false" customHeight="true" outlineLevel="0" collapsed="false">
      <c r="A7108" s="10" t="s">
        <v>304</v>
      </c>
      <c r="B7108" s="10" t="s">
        <v>304</v>
      </c>
      <c r="C7108" s="10" t="s">
        <v>304</v>
      </c>
      <c r="D7108" s="10" t="s">
        <v>304</v>
      </c>
      <c r="E7108" s="10" t="s">
        <v>304</v>
      </c>
      <c r="F7108" s="10" t="s">
        <v>304</v>
      </c>
      <c r="G7108" s="10" t="s">
        <v>304</v>
      </c>
      <c r="H7108" s="10" t="s">
        <v>304</v>
      </c>
      <c r="I7108" s="1"/>
    </row>
    <row r="7109" customFormat="false" ht="28" hidden="false" customHeight="true" outlineLevel="0" collapsed="false">
      <c r="A7109" s="4" t="s">
        <v>305</v>
      </c>
      <c r="B7109" s="4" t="s">
        <v>305</v>
      </c>
      <c r="C7109" s="4" t="s">
        <v>305</v>
      </c>
      <c r="D7109" s="4" t="s">
        <v>305</v>
      </c>
      <c r="E7109" s="4" t="s">
        <v>305</v>
      </c>
      <c r="F7109" s="4" t="s">
        <v>305</v>
      </c>
      <c r="G7109" s="4" t="s">
        <v>305</v>
      </c>
      <c r="H7109" s="4" t="s">
        <v>305</v>
      </c>
      <c r="I7109" s="4" t="s">
        <v>305</v>
      </c>
    </row>
    <row r="7110" customFormat="false" ht="27" hidden="false" customHeight="true" outlineLevel="0" collapsed="false">
      <c r="A7110" s="1"/>
      <c r="B7110" s="1"/>
      <c r="C7110" s="1"/>
      <c r="D7110" s="1"/>
      <c r="E7110" s="1"/>
      <c r="F7110" s="1"/>
      <c r="G7110" s="1"/>
      <c r="H7110" s="1"/>
      <c r="I7110" s="1"/>
    </row>
    <row r="7111" customFormat="false" ht="27" hidden="false" customHeight="true" outlineLevel="0" collapsed="false">
      <c r="A7111" s="1"/>
      <c r="B7111" s="1"/>
      <c r="C7111" s="1"/>
      <c r="D7111" s="1"/>
      <c r="E7111" s="1"/>
      <c r="F7111" s="1"/>
      <c r="G7111" s="1"/>
      <c r="H7111" s="1"/>
      <c r="I7111" s="1"/>
    </row>
    <row r="7112" customFormat="false" ht="27" hidden="false" customHeight="true" outlineLevel="0" collapsed="false">
      <c r="A7112" s="1"/>
      <c r="B7112" s="1"/>
      <c r="C7112" s="1"/>
      <c r="D7112" s="1"/>
      <c r="E7112" s="1"/>
      <c r="F7112" s="1"/>
      <c r="G7112" s="1"/>
      <c r="H7112" s="1"/>
      <c r="I7112" s="1"/>
    </row>
    <row r="7113" customFormat="false" ht="35" hidden="false" customHeight="true" outlineLevel="0" collapsed="false">
      <c r="A7113" s="2" t="s">
        <v>2012</v>
      </c>
      <c r="B7113" s="2" t="s">
        <v>2012</v>
      </c>
      <c r="C7113" s="2" t="s">
        <v>2012</v>
      </c>
      <c r="D7113" s="2" t="s">
        <v>2012</v>
      </c>
      <c r="E7113" s="2" t="s">
        <v>2012</v>
      </c>
      <c r="F7113" s="2" t="s">
        <v>2012</v>
      </c>
      <c r="G7113" s="2" t="s">
        <v>2012</v>
      </c>
      <c r="H7113" s="2" t="s">
        <v>2012</v>
      </c>
      <c r="I7113" s="3" t="str">
        <f aca="false">HYPERLINK("#'Главная'!A135","На главную")</f>
        <v>На главную</v>
      </c>
    </row>
    <row r="7114" customFormat="false" ht="28" hidden="false" customHeight="true" outlineLevel="0" collapsed="false">
      <c r="A7114" s="4" t="s">
        <v>1978</v>
      </c>
      <c r="B7114" s="4" t="s">
        <v>1978</v>
      </c>
      <c r="C7114" s="4" t="s">
        <v>1978</v>
      </c>
      <c r="D7114" s="4" t="s">
        <v>1978</v>
      </c>
      <c r="E7114" s="4" t="s">
        <v>1978</v>
      </c>
      <c r="F7114" s="4" t="s">
        <v>1978</v>
      </c>
      <c r="G7114" s="4" t="s">
        <v>1978</v>
      </c>
      <c r="H7114" s="4" t="s">
        <v>1978</v>
      </c>
      <c r="I7114" s="4" t="s">
        <v>1978</v>
      </c>
    </row>
    <row r="7115" customFormat="false" ht="27" hidden="false" customHeight="true" outlineLevel="0" collapsed="false">
      <c r="A7115" s="3" t="str">
        <f aca="false">HYPERLINK("#'Главная'!A135","Список моделей")</f>
        <v>Список моделей</v>
      </c>
      <c r="B7115" s="1"/>
      <c r="C7115" s="3" t="str">
        <f aca="false">HYPERLINK("#'Данные моделей'!A7116","Характеристики")</f>
        <v>Характеристики</v>
      </c>
      <c r="D7115" s="1"/>
      <c r="E7115" s="1"/>
      <c r="F7115" s="3" t="str">
        <f aca="false">HYPERLINK("#'Данные моделей'!A7143","Рабочие точки")</f>
        <v>Рабочие точки</v>
      </c>
      <c r="G7115" s="1"/>
      <c r="H7115" s="3" t="str">
        <f aca="false">HYPERLINK("#'Данные моделей'!A7149","Карты")</f>
        <v>Карты</v>
      </c>
      <c r="I7115" s="1"/>
    </row>
    <row r="7116" customFormat="false" ht="31" hidden="false" customHeight="true" outlineLevel="0" collapsed="false">
      <c r="A7116" s="10" t="s">
        <v>9</v>
      </c>
      <c r="B7116" s="10" t="s">
        <v>9</v>
      </c>
      <c r="C7116" s="10" t="s">
        <v>9</v>
      </c>
      <c r="D7116" s="10" t="s">
        <v>9</v>
      </c>
      <c r="E7116" s="10" t="s">
        <v>9</v>
      </c>
      <c r="F7116" s="10" t="s">
        <v>9</v>
      </c>
      <c r="G7116" s="10" t="s">
        <v>9</v>
      </c>
      <c r="H7116" s="10" t="s">
        <v>9</v>
      </c>
      <c r="I7116" s="1"/>
    </row>
    <row r="7117" customFormat="false" ht="28" hidden="false" customHeight="true" outlineLevel="0" collapsed="false">
      <c r="A7117" s="11" t="s">
        <v>207</v>
      </c>
      <c r="B7117" s="11" t="s">
        <v>207</v>
      </c>
      <c r="C7117" s="11" t="s">
        <v>207</v>
      </c>
      <c r="D7117" s="11" t="s">
        <v>207</v>
      </c>
      <c r="E7117" s="11" t="s">
        <v>1979</v>
      </c>
      <c r="F7117" s="11" t="s">
        <v>1979</v>
      </c>
      <c r="G7117" s="11" t="s">
        <v>1979</v>
      </c>
      <c r="H7117" s="11"/>
      <c r="I7117" s="11"/>
    </row>
    <row r="7118" customFormat="false" ht="28" hidden="false" customHeight="true" outlineLevel="0" collapsed="false">
      <c r="A7118" s="11" t="s">
        <v>8</v>
      </c>
      <c r="B7118" s="11" t="s">
        <v>8</v>
      </c>
      <c r="C7118" s="11" t="s">
        <v>8</v>
      </c>
      <c r="D7118" s="11" t="s">
        <v>8</v>
      </c>
      <c r="E7118" s="11" t="s">
        <v>97</v>
      </c>
      <c r="F7118" s="11" t="s">
        <v>97</v>
      </c>
      <c r="G7118" s="11" t="s">
        <v>97</v>
      </c>
      <c r="H7118" s="11"/>
      <c r="I7118" s="11"/>
    </row>
    <row r="7119" customFormat="false" ht="28" hidden="false" customHeight="true" outlineLevel="0" collapsed="false">
      <c r="A7119" s="11" t="s">
        <v>209</v>
      </c>
      <c r="B7119" s="11" t="s">
        <v>209</v>
      </c>
      <c r="C7119" s="11" t="s">
        <v>209</v>
      </c>
      <c r="D7119" s="11" t="s">
        <v>209</v>
      </c>
      <c r="E7119" s="11" t="s">
        <v>2013</v>
      </c>
      <c r="F7119" s="11" t="s">
        <v>2013</v>
      </c>
      <c r="G7119" s="11" t="s">
        <v>2013</v>
      </c>
      <c r="H7119" s="11"/>
      <c r="I7119" s="11"/>
    </row>
    <row r="7120" customFormat="false" ht="28" hidden="false" customHeight="true" outlineLevel="0" collapsed="false">
      <c r="A7120" s="11" t="s">
        <v>211</v>
      </c>
      <c r="B7120" s="11" t="s">
        <v>211</v>
      </c>
      <c r="C7120" s="11" t="s">
        <v>211</v>
      </c>
      <c r="D7120" s="11" t="s">
        <v>211</v>
      </c>
      <c r="E7120" s="11" t="n">
        <v>2000</v>
      </c>
      <c r="F7120" s="11" t="n">
        <v>2000</v>
      </c>
      <c r="G7120" s="11" t="n">
        <v>2000</v>
      </c>
      <c r="H7120" s="11"/>
      <c r="I7120" s="11"/>
    </row>
    <row r="7121" customFormat="false" ht="28" hidden="false" customHeight="true" outlineLevel="0" collapsed="false">
      <c r="A7121" s="11" t="s">
        <v>8</v>
      </c>
      <c r="B7121" s="11" t="s">
        <v>8</v>
      </c>
      <c r="C7121" s="11" t="s">
        <v>8</v>
      </c>
      <c r="D7121" s="11" t="s">
        <v>8</v>
      </c>
      <c r="E7121" s="11" t="s">
        <v>97</v>
      </c>
      <c r="F7121" s="11" t="s">
        <v>97</v>
      </c>
      <c r="G7121" s="11" t="s">
        <v>97</v>
      </c>
      <c r="H7121" s="11"/>
      <c r="I7121" s="11"/>
    </row>
    <row r="7122" customFormat="false" ht="28" hidden="false" customHeight="true" outlineLevel="0" collapsed="false">
      <c r="A7122" s="11" t="s">
        <v>213</v>
      </c>
      <c r="B7122" s="11" t="s">
        <v>213</v>
      </c>
      <c r="C7122" s="11" t="s">
        <v>213</v>
      </c>
      <c r="D7122" s="11" t="s">
        <v>213</v>
      </c>
      <c r="E7122" s="11" t="n">
        <v>240</v>
      </c>
      <c r="F7122" s="11" t="n">
        <v>240</v>
      </c>
      <c r="G7122" s="11" t="n">
        <v>240</v>
      </c>
      <c r="H7122" s="11"/>
      <c r="I7122" s="11"/>
    </row>
    <row r="7123" customFormat="false" ht="28" hidden="false" customHeight="true" outlineLevel="0" collapsed="false">
      <c r="A7123" s="11" t="s">
        <v>214</v>
      </c>
      <c r="B7123" s="11" t="s">
        <v>214</v>
      </c>
      <c r="C7123" s="11" t="s">
        <v>214</v>
      </c>
      <c r="D7123" s="11" t="s">
        <v>214</v>
      </c>
      <c r="E7123" s="11" t="s">
        <v>1634</v>
      </c>
      <c r="F7123" s="11" t="s">
        <v>1634</v>
      </c>
      <c r="G7123" s="11" t="s">
        <v>1634</v>
      </c>
      <c r="H7123" s="11"/>
      <c r="I7123" s="11"/>
    </row>
    <row r="7124" customFormat="false" ht="28" hidden="false" customHeight="true" outlineLevel="0" collapsed="false">
      <c r="A7124" s="11" t="s">
        <v>216</v>
      </c>
      <c r="B7124" s="11" t="s">
        <v>216</v>
      </c>
      <c r="C7124" s="11" t="s">
        <v>216</v>
      </c>
      <c r="D7124" s="11" t="s">
        <v>216</v>
      </c>
      <c r="E7124" s="11" t="n">
        <v>146.2</v>
      </c>
      <c r="F7124" s="11" t="n">
        <v>146.2</v>
      </c>
      <c r="G7124" s="11" t="n">
        <v>146.2</v>
      </c>
      <c r="H7124" s="11"/>
      <c r="I7124" s="11"/>
    </row>
    <row r="7125" customFormat="false" ht="28" hidden="false" customHeight="true" outlineLevel="0" collapsed="false">
      <c r="A7125" s="11" t="s">
        <v>217</v>
      </c>
      <c r="B7125" s="11" t="s">
        <v>217</v>
      </c>
      <c r="C7125" s="11" t="s">
        <v>217</v>
      </c>
      <c r="D7125" s="11" t="s">
        <v>217</v>
      </c>
      <c r="E7125" s="11" t="s">
        <v>605</v>
      </c>
      <c r="F7125" s="11" t="s">
        <v>605</v>
      </c>
      <c r="G7125" s="11" t="s">
        <v>605</v>
      </c>
      <c r="H7125" s="11"/>
      <c r="I7125" s="11"/>
    </row>
    <row r="7126" customFormat="false" ht="28" hidden="false" customHeight="true" outlineLevel="0" collapsed="false">
      <c r="A7126" s="11" t="s">
        <v>219</v>
      </c>
      <c r="B7126" s="11" t="s">
        <v>219</v>
      </c>
      <c r="C7126" s="11" t="s">
        <v>219</v>
      </c>
      <c r="D7126" s="11" t="s">
        <v>219</v>
      </c>
      <c r="E7126" s="11" t="s">
        <v>1691</v>
      </c>
      <c r="F7126" s="11" t="s">
        <v>1691</v>
      </c>
      <c r="G7126" s="11" t="s">
        <v>1691</v>
      </c>
      <c r="H7126" s="11"/>
      <c r="I7126" s="11"/>
    </row>
    <row r="7127" customFormat="false" ht="28" hidden="false" customHeight="true" outlineLevel="0" collapsed="false">
      <c r="A7127" s="11" t="s">
        <v>1530</v>
      </c>
      <c r="B7127" s="11" t="s">
        <v>1530</v>
      </c>
      <c r="C7127" s="11" t="s">
        <v>1530</v>
      </c>
      <c r="D7127" s="11" t="s">
        <v>1530</v>
      </c>
      <c r="E7127" s="11" t="n">
        <v>75</v>
      </c>
      <c r="F7127" s="11" t="n">
        <v>75</v>
      </c>
      <c r="G7127" s="11" t="n">
        <v>75</v>
      </c>
      <c r="H7127" s="11"/>
      <c r="I7127" s="11"/>
    </row>
    <row r="7128" customFormat="false" ht="28" hidden="false" customHeight="true" outlineLevel="0" collapsed="false">
      <c r="A7128" s="11" t="s">
        <v>221</v>
      </c>
      <c r="B7128" s="11" t="s">
        <v>221</v>
      </c>
      <c r="C7128" s="11" t="s">
        <v>221</v>
      </c>
      <c r="D7128" s="11" t="s">
        <v>221</v>
      </c>
      <c r="E7128" s="11" t="s">
        <v>2013</v>
      </c>
      <c r="F7128" s="11" t="s">
        <v>2013</v>
      </c>
      <c r="G7128" s="11" t="s">
        <v>2013</v>
      </c>
      <c r="H7128" s="11"/>
      <c r="I7128" s="11"/>
    </row>
    <row r="7129" customFormat="false" ht="28" hidden="false" customHeight="true" outlineLevel="0" collapsed="false">
      <c r="A7129" s="11" t="s">
        <v>222</v>
      </c>
      <c r="B7129" s="11" t="s">
        <v>222</v>
      </c>
      <c r="C7129" s="11" t="s">
        <v>222</v>
      </c>
      <c r="D7129" s="11" t="s">
        <v>222</v>
      </c>
      <c r="E7129" s="11" t="n">
        <v>2000</v>
      </c>
      <c r="F7129" s="11" t="n">
        <v>2000</v>
      </c>
      <c r="G7129" s="11" t="n">
        <v>2000</v>
      </c>
      <c r="H7129" s="11"/>
      <c r="I7129" s="11"/>
    </row>
    <row r="7130" customFormat="false" ht="28" hidden="false" customHeight="true" outlineLevel="0" collapsed="false">
      <c r="A7130" s="11" t="s">
        <v>1532</v>
      </c>
      <c r="B7130" s="11" t="s">
        <v>1532</v>
      </c>
      <c r="C7130" s="11" t="s">
        <v>1532</v>
      </c>
      <c r="D7130" s="11" t="s">
        <v>1532</v>
      </c>
      <c r="E7130" s="11" t="s">
        <v>1533</v>
      </c>
      <c r="F7130" s="11" t="s">
        <v>1533</v>
      </c>
      <c r="G7130" s="11" t="s">
        <v>1533</v>
      </c>
      <c r="H7130" s="11"/>
      <c r="I7130" s="11"/>
    </row>
    <row r="7131" customFormat="false" ht="28" hidden="false" customHeight="true" outlineLevel="0" collapsed="false">
      <c r="A7131" s="11" t="s">
        <v>1597</v>
      </c>
      <c r="B7131" s="11" t="s">
        <v>1597</v>
      </c>
      <c r="C7131" s="11" t="s">
        <v>1597</v>
      </c>
      <c r="D7131" s="11" t="s">
        <v>1597</v>
      </c>
      <c r="E7131" s="11" t="s">
        <v>1598</v>
      </c>
      <c r="F7131" s="11" t="s">
        <v>1598</v>
      </c>
      <c r="G7131" s="11" t="s">
        <v>1598</v>
      </c>
      <c r="H7131" s="11"/>
      <c r="I7131" s="11"/>
    </row>
    <row r="7132" customFormat="false" ht="38" hidden="false" customHeight="true" outlineLevel="0" collapsed="false">
      <c r="A7132" s="11" t="s">
        <v>1981</v>
      </c>
      <c r="B7132" s="11" t="s">
        <v>1981</v>
      </c>
      <c r="C7132" s="11" t="s">
        <v>1981</v>
      </c>
      <c r="D7132" s="11" t="s">
        <v>1981</v>
      </c>
      <c r="E7132" s="11" t="s">
        <v>1982</v>
      </c>
      <c r="F7132" s="11" t="s">
        <v>1982</v>
      </c>
      <c r="G7132" s="11" t="s">
        <v>1982</v>
      </c>
      <c r="H7132" s="11"/>
      <c r="I7132" s="11"/>
    </row>
    <row r="7133" customFormat="false" ht="28" hidden="false" customHeight="true" outlineLevel="0" collapsed="false">
      <c r="A7133" s="11" t="s">
        <v>1692</v>
      </c>
      <c r="B7133" s="11" t="s">
        <v>1692</v>
      </c>
      <c r="C7133" s="11" t="s">
        <v>1692</v>
      </c>
      <c r="D7133" s="11" t="s">
        <v>1692</v>
      </c>
      <c r="E7133" s="11" t="s">
        <v>1983</v>
      </c>
      <c r="F7133" s="11" t="s">
        <v>1983</v>
      </c>
      <c r="G7133" s="11" t="s">
        <v>1983</v>
      </c>
      <c r="H7133" s="11"/>
      <c r="I7133" s="11"/>
    </row>
    <row r="7134" customFormat="false" ht="28" hidden="false" customHeight="true" outlineLevel="0" collapsed="false">
      <c r="A7134" s="11" t="s">
        <v>1599</v>
      </c>
      <c r="B7134" s="11" t="s">
        <v>1599</v>
      </c>
      <c r="C7134" s="11" t="s">
        <v>1599</v>
      </c>
      <c r="D7134" s="11" t="s">
        <v>1599</v>
      </c>
      <c r="E7134" s="11" t="s">
        <v>1984</v>
      </c>
      <c r="F7134" s="11" t="s">
        <v>1984</v>
      </c>
      <c r="G7134" s="11" t="s">
        <v>1984</v>
      </c>
      <c r="H7134" s="11"/>
      <c r="I7134" s="11"/>
    </row>
    <row r="7135" customFormat="false" ht="28" hidden="false" customHeight="true" outlineLevel="0" collapsed="false">
      <c r="A7135" s="11" t="s">
        <v>245</v>
      </c>
      <c r="B7135" s="11" t="s">
        <v>245</v>
      </c>
      <c r="C7135" s="11" t="s">
        <v>245</v>
      </c>
      <c r="D7135" s="11" t="s">
        <v>245</v>
      </c>
      <c r="E7135" s="11" t="s">
        <v>2014</v>
      </c>
      <c r="F7135" s="11" t="s">
        <v>2014</v>
      </c>
      <c r="G7135" s="11" t="s">
        <v>2014</v>
      </c>
      <c r="H7135" s="11"/>
      <c r="I7135" s="11"/>
    </row>
    <row r="7136" customFormat="false" ht="28" hidden="false" customHeight="true" outlineLevel="0" collapsed="false">
      <c r="A7136" s="11" t="s">
        <v>1694</v>
      </c>
      <c r="B7136" s="11" t="s">
        <v>1694</v>
      </c>
      <c r="C7136" s="11" t="s">
        <v>1694</v>
      </c>
      <c r="D7136" s="11" t="s">
        <v>1694</v>
      </c>
      <c r="E7136" s="11" t="n">
        <v>4</v>
      </c>
      <c r="F7136" s="11" t="n">
        <v>4</v>
      </c>
      <c r="G7136" s="11" t="n">
        <v>4</v>
      </c>
      <c r="H7136" s="11"/>
      <c r="I7136" s="11"/>
    </row>
    <row r="7137" customFormat="false" ht="28" hidden="false" customHeight="true" outlineLevel="0" collapsed="false">
      <c r="A7137" s="11" t="s">
        <v>1603</v>
      </c>
      <c r="B7137" s="11" t="s">
        <v>1603</v>
      </c>
      <c r="C7137" s="11" t="s">
        <v>1603</v>
      </c>
      <c r="D7137" s="11" t="s">
        <v>1603</v>
      </c>
      <c r="E7137" s="11" t="n">
        <v>4</v>
      </c>
      <c r="F7137" s="11" t="n">
        <v>4</v>
      </c>
      <c r="G7137" s="11" t="n">
        <v>4</v>
      </c>
      <c r="H7137" s="11"/>
      <c r="I7137" s="11"/>
    </row>
    <row r="7138" customFormat="false" ht="28" hidden="false" customHeight="true" outlineLevel="0" collapsed="false">
      <c r="A7138" s="11" t="s">
        <v>1601</v>
      </c>
      <c r="B7138" s="11" t="s">
        <v>1601</v>
      </c>
      <c r="C7138" s="11" t="s">
        <v>1601</v>
      </c>
      <c r="D7138" s="11" t="s">
        <v>1601</v>
      </c>
      <c r="E7138" s="11" t="s">
        <v>1914</v>
      </c>
      <c r="F7138" s="11" t="s">
        <v>1914</v>
      </c>
      <c r="G7138" s="11" t="s">
        <v>1914</v>
      </c>
      <c r="H7138" s="11"/>
      <c r="I7138" s="11"/>
    </row>
    <row r="7139" customFormat="false" ht="28" hidden="false" customHeight="true" outlineLevel="0" collapsed="false">
      <c r="A7139" s="11" t="s">
        <v>1695</v>
      </c>
      <c r="B7139" s="11" t="s">
        <v>1695</v>
      </c>
      <c r="C7139" s="11" t="s">
        <v>1695</v>
      </c>
      <c r="D7139" s="11" t="s">
        <v>1695</v>
      </c>
      <c r="E7139" s="11" t="s">
        <v>2015</v>
      </c>
      <c r="F7139" s="11" t="s">
        <v>2015</v>
      </c>
      <c r="G7139" s="11" t="s">
        <v>2015</v>
      </c>
      <c r="H7139" s="11"/>
      <c r="I7139" s="11"/>
    </row>
    <row r="7140" customFormat="false" ht="28" hidden="false" customHeight="true" outlineLevel="0" collapsed="false">
      <c r="A7140" s="11" t="s">
        <v>1152</v>
      </c>
      <c r="B7140" s="11" t="s">
        <v>1152</v>
      </c>
      <c r="C7140" s="11" t="s">
        <v>1152</v>
      </c>
      <c r="D7140" s="11" t="s">
        <v>1152</v>
      </c>
      <c r="E7140" s="11" t="s">
        <v>2016</v>
      </c>
      <c r="F7140" s="11" t="s">
        <v>2016</v>
      </c>
      <c r="G7140" s="11" t="s">
        <v>2016</v>
      </c>
      <c r="H7140" s="11"/>
      <c r="I7140" s="11"/>
    </row>
    <row r="7141" customFormat="false" ht="28" hidden="false" customHeight="true" outlineLevel="0" collapsed="false">
      <c r="A7141" s="11" t="s">
        <v>249</v>
      </c>
      <c r="B7141" s="11" t="s">
        <v>249</v>
      </c>
      <c r="C7141" s="11" t="s">
        <v>249</v>
      </c>
      <c r="D7141" s="11" t="s">
        <v>249</v>
      </c>
      <c r="E7141" s="11" t="n">
        <v>2200</v>
      </c>
      <c r="F7141" s="11" t="n">
        <v>2200</v>
      </c>
      <c r="G7141" s="11" t="n">
        <v>2200</v>
      </c>
      <c r="H7141" s="11"/>
      <c r="I7141" s="11"/>
    </row>
    <row r="7142" customFormat="false" ht="27" hidden="false" customHeight="true" outlineLevel="0" collapsed="false">
      <c r="A7142" s="1"/>
      <c r="B7142" s="1"/>
      <c r="C7142" s="1"/>
      <c r="D7142" s="1"/>
      <c r="E7142" s="1"/>
      <c r="F7142" s="1"/>
      <c r="G7142" s="1"/>
      <c r="H7142" s="1"/>
      <c r="I7142" s="1"/>
    </row>
    <row r="7143" customFormat="false" ht="31" hidden="false" customHeight="true" outlineLevel="0" collapsed="false">
      <c r="A7143" s="10" t="s">
        <v>250</v>
      </c>
      <c r="B7143" s="10" t="s">
        <v>250</v>
      </c>
      <c r="C7143" s="10" t="s">
        <v>250</v>
      </c>
      <c r="D7143" s="10" t="s">
        <v>250</v>
      </c>
      <c r="E7143" s="10" t="s">
        <v>250</v>
      </c>
      <c r="F7143" s="10" t="s">
        <v>250</v>
      </c>
      <c r="G7143" s="10" t="s">
        <v>250</v>
      </c>
      <c r="H7143" s="10" t="s">
        <v>250</v>
      </c>
      <c r="I7143" s="3" t="str">
        <f aca="false">HYPERLINK("#'Главная'!A135","На главную")</f>
        <v>На главную</v>
      </c>
    </row>
    <row r="7144" customFormat="false" ht="34" hidden="false" customHeight="true" outlineLevel="0" collapsed="false">
      <c r="A7144" s="12" t="s">
        <v>251</v>
      </c>
      <c r="B7144" s="12" t="s">
        <v>251</v>
      </c>
      <c r="C7144" s="12" t="s">
        <v>251</v>
      </c>
      <c r="D7144" s="12" t="s">
        <v>252</v>
      </c>
      <c r="E7144" s="12" t="s">
        <v>252</v>
      </c>
      <c r="F7144" s="12" t="s">
        <v>252</v>
      </c>
      <c r="G7144" s="12" t="s">
        <v>253</v>
      </c>
      <c r="H7144" s="12" t="s">
        <v>254</v>
      </c>
      <c r="I7144" s="12" t="s">
        <v>254</v>
      </c>
    </row>
    <row r="7145" customFormat="false" ht="38" hidden="false" customHeight="true" outlineLevel="0" collapsed="false">
      <c r="A7145" s="1" t="s">
        <v>1988</v>
      </c>
      <c r="B7145" s="1" t="s">
        <v>1988</v>
      </c>
      <c r="C7145" s="1" t="s">
        <v>1988</v>
      </c>
      <c r="D7145" s="1" t="s">
        <v>258</v>
      </c>
      <c r="E7145" s="1" t="s">
        <v>258</v>
      </c>
      <c r="F7145" s="1" t="s">
        <v>258</v>
      </c>
      <c r="G7145" s="1" t="n">
        <v>340</v>
      </c>
      <c r="H7145" s="1" t="s">
        <v>1978</v>
      </c>
      <c r="I7145" s="1" t="s">
        <v>1978</v>
      </c>
    </row>
    <row r="7146" customFormat="false" ht="38" hidden="false" customHeight="true" outlineLevel="0" collapsed="false">
      <c r="A7146" s="1" t="s">
        <v>1988</v>
      </c>
      <c r="B7146" s="1" t="s">
        <v>1988</v>
      </c>
      <c r="C7146" s="1" t="s">
        <v>1988</v>
      </c>
      <c r="D7146" s="1" t="s">
        <v>256</v>
      </c>
      <c r="E7146" s="1" t="s">
        <v>256</v>
      </c>
      <c r="F7146" s="1" t="s">
        <v>256</v>
      </c>
      <c r="G7146" s="1" t="n">
        <v>75.6</v>
      </c>
      <c r="H7146" s="1" t="s">
        <v>1978</v>
      </c>
      <c r="I7146" s="1" t="s">
        <v>1978</v>
      </c>
    </row>
    <row r="7147" customFormat="false" ht="38" hidden="false" customHeight="true" outlineLevel="0" collapsed="false">
      <c r="A7147" s="1" t="s">
        <v>1988</v>
      </c>
      <c r="B7147" s="1" t="s">
        <v>1988</v>
      </c>
      <c r="C7147" s="1" t="s">
        <v>1988</v>
      </c>
      <c r="D7147" s="1" t="s">
        <v>260</v>
      </c>
      <c r="E7147" s="1" t="s">
        <v>260</v>
      </c>
      <c r="F7147" s="1" t="s">
        <v>260</v>
      </c>
      <c r="G7147" s="1" t="n">
        <v>4.5</v>
      </c>
      <c r="H7147" s="1" t="s">
        <v>1978</v>
      </c>
      <c r="I7147" s="1" t="s">
        <v>1978</v>
      </c>
    </row>
    <row r="7148" customFormat="false" ht="27" hidden="false" customHeight="true" outlineLevel="0" collapsed="false">
      <c r="A7148" s="1"/>
      <c r="B7148" s="1"/>
      <c r="C7148" s="1"/>
      <c r="D7148" s="1"/>
      <c r="E7148" s="1"/>
      <c r="F7148" s="1"/>
      <c r="G7148" s="1"/>
      <c r="H7148" s="1"/>
      <c r="I7148" s="1"/>
    </row>
    <row r="7149" customFormat="false" ht="31" hidden="false" customHeight="true" outlineLevel="0" collapsed="false">
      <c r="A7149" s="10" t="s">
        <v>304</v>
      </c>
      <c r="B7149" s="10" t="s">
        <v>304</v>
      </c>
      <c r="C7149" s="10" t="s">
        <v>304</v>
      </c>
      <c r="D7149" s="10" t="s">
        <v>304</v>
      </c>
      <c r="E7149" s="10" t="s">
        <v>304</v>
      </c>
      <c r="F7149" s="10" t="s">
        <v>304</v>
      </c>
      <c r="G7149" s="10" t="s">
        <v>304</v>
      </c>
      <c r="H7149" s="10" t="s">
        <v>304</v>
      </c>
      <c r="I7149" s="1"/>
    </row>
    <row r="7150" customFormat="false" ht="28" hidden="false" customHeight="true" outlineLevel="0" collapsed="false">
      <c r="A7150" s="4" t="s">
        <v>305</v>
      </c>
      <c r="B7150" s="4" t="s">
        <v>305</v>
      </c>
      <c r="C7150" s="4" t="s">
        <v>305</v>
      </c>
      <c r="D7150" s="4" t="s">
        <v>305</v>
      </c>
      <c r="E7150" s="4" t="s">
        <v>305</v>
      </c>
      <c r="F7150" s="4" t="s">
        <v>305</v>
      </c>
      <c r="G7150" s="4" t="s">
        <v>305</v>
      </c>
      <c r="H7150" s="4" t="s">
        <v>305</v>
      </c>
      <c r="I7150" s="4" t="s">
        <v>305</v>
      </c>
    </row>
    <row r="7151" customFormat="false" ht="27" hidden="false" customHeight="true" outlineLevel="0" collapsed="false">
      <c r="A7151" s="1"/>
      <c r="B7151" s="1"/>
      <c r="C7151" s="1"/>
      <c r="D7151" s="1"/>
      <c r="E7151" s="1"/>
      <c r="F7151" s="1"/>
      <c r="G7151" s="1"/>
      <c r="H7151" s="1"/>
      <c r="I7151" s="1"/>
    </row>
    <row r="7152" customFormat="false" ht="27" hidden="false" customHeight="true" outlineLevel="0" collapsed="false">
      <c r="A7152" s="1"/>
      <c r="B7152" s="1"/>
      <c r="C7152" s="1"/>
      <c r="D7152" s="1"/>
      <c r="E7152" s="1"/>
      <c r="F7152" s="1"/>
      <c r="G7152" s="1"/>
      <c r="H7152" s="1"/>
      <c r="I7152" s="1"/>
    </row>
    <row r="7153" customFormat="false" ht="27" hidden="false" customHeight="true" outlineLevel="0" collapsed="false">
      <c r="A7153" s="1"/>
      <c r="B7153" s="1"/>
      <c r="C7153" s="1"/>
      <c r="D7153" s="1"/>
      <c r="E7153" s="1"/>
      <c r="F7153" s="1"/>
      <c r="G7153" s="1"/>
      <c r="H7153" s="1"/>
      <c r="I7153" s="1"/>
    </row>
    <row r="7154" customFormat="false" ht="35" hidden="false" customHeight="true" outlineLevel="0" collapsed="false">
      <c r="A7154" s="2" t="s">
        <v>2017</v>
      </c>
      <c r="B7154" s="2" t="s">
        <v>2017</v>
      </c>
      <c r="C7154" s="2" t="s">
        <v>2017</v>
      </c>
      <c r="D7154" s="2" t="s">
        <v>2017</v>
      </c>
      <c r="E7154" s="2" t="s">
        <v>2017</v>
      </c>
      <c r="F7154" s="2" t="s">
        <v>2017</v>
      </c>
      <c r="G7154" s="2" t="s">
        <v>2017</v>
      </c>
      <c r="H7154" s="2" t="s">
        <v>2017</v>
      </c>
      <c r="I7154" s="3" t="str">
        <f aca="false">HYPERLINK("#'Главная'!A136","На главную")</f>
        <v>На главную</v>
      </c>
    </row>
    <row r="7155" customFormat="false" ht="42" hidden="false" customHeight="true" outlineLevel="0" collapsed="false">
      <c r="A7155" s="4" t="s">
        <v>2018</v>
      </c>
      <c r="B7155" s="4" t="s">
        <v>2018</v>
      </c>
      <c r="C7155" s="4" t="s">
        <v>2018</v>
      </c>
      <c r="D7155" s="4" t="s">
        <v>2018</v>
      </c>
      <c r="E7155" s="4" t="s">
        <v>2018</v>
      </c>
      <c r="F7155" s="4" t="s">
        <v>2018</v>
      </c>
      <c r="G7155" s="4" t="s">
        <v>2018</v>
      </c>
      <c r="H7155" s="4" t="s">
        <v>2018</v>
      </c>
      <c r="I7155" s="4" t="s">
        <v>2018</v>
      </c>
    </row>
    <row r="7156" customFormat="false" ht="27" hidden="false" customHeight="true" outlineLevel="0" collapsed="false">
      <c r="A7156" s="3" t="str">
        <f aca="false">HYPERLINK("#'Главная'!A136","Список моделей")</f>
        <v>Список моделей</v>
      </c>
      <c r="B7156" s="1"/>
      <c r="C7156" s="3" t="str">
        <f aca="false">HYPERLINK("#'Данные моделей'!A7157","Характеристики")</f>
        <v>Характеристики</v>
      </c>
      <c r="D7156" s="1"/>
      <c r="E7156" s="1"/>
      <c r="F7156" s="3" t="str">
        <f aca="false">HYPERLINK("#'Данные моделей'!A7175","Рабочие точки")</f>
        <v>Рабочие точки</v>
      </c>
      <c r="G7156" s="1"/>
      <c r="H7156" s="3" t="str">
        <f aca="false">HYPERLINK("#'Данные моделей'!A7181","Карты")</f>
        <v>Карты</v>
      </c>
      <c r="I7156" s="1"/>
    </row>
    <row r="7157" customFormat="false" ht="31" hidden="false" customHeight="true" outlineLevel="0" collapsed="false">
      <c r="A7157" s="10" t="s">
        <v>9</v>
      </c>
      <c r="B7157" s="10" t="s">
        <v>9</v>
      </c>
      <c r="C7157" s="10" t="s">
        <v>9</v>
      </c>
      <c r="D7157" s="10" t="s">
        <v>9</v>
      </c>
      <c r="E7157" s="10" t="s">
        <v>9</v>
      </c>
      <c r="F7157" s="10" t="s">
        <v>9</v>
      </c>
      <c r="G7157" s="10" t="s">
        <v>9</v>
      </c>
      <c r="H7157" s="10" t="s">
        <v>9</v>
      </c>
      <c r="I7157" s="1"/>
    </row>
    <row r="7158" customFormat="false" ht="28" hidden="false" customHeight="true" outlineLevel="0" collapsed="false">
      <c r="A7158" s="11" t="s">
        <v>207</v>
      </c>
      <c r="B7158" s="11" t="s">
        <v>207</v>
      </c>
      <c r="C7158" s="11" t="s">
        <v>207</v>
      </c>
      <c r="D7158" s="11" t="s">
        <v>207</v>
      </c>
      <c r="E7158" s="11" t="s">
        <v>2019</v>
      </c>
      <c r="F7158" s="11" t="s">
        <v>2019</v>
      </c>
      <c r="G7158" s="11" t="s">
        <v>2019</v>
      </c>
      <c r="H7158" s="11"/>
      <c r="I7158" s="11"/>
    </row>
    <row r="7159" customFormat="false" ht="28" hidden="false" customHeight="true" outlineLevel="0" collapsed="false">
      <c r="A7159" s="11" t="s">
        <v>8</v>
      </c>
      <c r="B7159" s="11" t="s">
        <v>8</v>
      </c>
      <c r="C7159" s="11" t="s">
        <v>8</v>
      </c>
      <c r="D7159" s="11" t="s">
        <v>8</v>
      </c>
      <c r="E7159" s="11" t="s">
        <v>104</v>
      </c>
      <c r="F7159" s="11" t="s">
        <v>104</v>
      </c>
      <c r="G7159" s="11" t="s">
        <v>104</v>
      </c>
      <c r="H7159" s="11"/>
      <c r="I7159" s="11"/>
    </row>
    <row r="7160" customFormat="false" ht="28" hidden="false" customHeight="true" outlineLevel="0" collapsed="false">
      <c r="A7160" s="11" t="s">
        <v>209</v>
      </c>
      <c r="B7160" s="11" t="s">
        <v>209</v>
      </c>
      <c r="C7160" s="11" t="s">
        <v>209</v>
      </c>
      <c r="D7160" s="11" t="s">
        <v>209</v>
      </c>
      <c r="E7160" s="11" t="s">
        <v>2020</v>
      </c>
      <c r="F7160" s="11" t="s">
        <v>2020</v>
      </c>
      <c r="G7160" s="11" t="s">
        <v>2020</v>
      </c>
      <c r="H7160" s="11"/>
      <c r="I7160" s="11"/>
    </row>
    <row r="7161" customFormat="false" ht="28" hidden="false" customHeight="true" outlineLevel="0" collapsed="false">
      <c r="A7161" s="11" t="s">
        <v>211</v>
      </c>
      <c r="B7161" s="11" t="s">
        <v>211</v>
      </c>
      <c r="C7161" s="11" t="s">
        <v>211</v>
      </c>
      <c r="D7161" s="11" t="s">
        <v>211</v>
      </c>
      <c r="E7161" s="11" t="n">
        <v>25</v>
      </c>
      <c r="F7161" s="11" t="n">
        <v>25</v>
      </c>
      <c r="G7161" s="11" t="n">
        <v>25</v>
      </c>
      <c r="H7161" s="11"/>
      <c r="I7161" s="11"/>
    </row>
    <row r="7162" customFormat="false" ht="28" hidden="false" customHeight="true" outlineLevel="0" collapsed="false">
      <c r="A7162" s="11" t="s">
        <v>8</v>
      </c>
      <c r="B7162" s="11" t="s">
        <v>8</v>
      </c>
      <c r="C7162" s="11" t="s">
        <v>8</v>
      </c>
      <c r="D7162" s="11" t="s">
        <v>8</v>
      </c>
      <c r="E7162" s="11" t="s">
        <v>104</v>
      </c>
      <c r="F7162" s="11" t="s">
        <v>104</v>
      </c>
      <c r="G7162" s="11" t="s">
        <v>104</v>
      </c>
      <c r="H7162" s="11"/>
      <c r="I7162" s="11"/>
    </row>
    <row r="7163" customFormat="false" ht="28" hidden="false" customHeight="true" outlineLevel="0" collapsed="false">
      <c r="A7163" s="11" t="s">
        <v>213</v>
      </c>
      <c r="B7163" s="11" t="s">
        <v>213</v>
      </c>
      <c r="C7163" s="11" t="s">
        <v>213</v>
      </c>
      <c r="D7163" s="11" t="s">
        <v>213</v>
      </c>
      <c r="E7163" s="11" t="n">
        <v>3</v>
      </c>
      <c r="F7163" s="11" t="n">
        <v>3</v>
      </c>
      <c r="G7163" s="11" t="n">
        <v>3</v>
      </c>
      <c r="H7163" s="11"/>
      <c r="I7163" s="11"/>
    </row>
    <row r="7164" customFormat="false" ht="28" hidden="false" customHeight="true" outlineLevel="0" collapsed="false">
      <c r="A7164" s="11" t="s">
        <v>214</v>
      </c>
      <c r="B7164" s="11" t="s">
        <v>214</v>
      </c>
      <c r="C7164" s="11" t="s">
        <v>214</v>
      </c>
      <c r="D7164" s="11" t="s">
        <v>214</v>
      </c>
      <c r="E7164" s="11" t="s">
        <v>2021</v>
      </c>
      <c r="F7164" s="11" t="s">
        <v>2021</v>
      </c>
      <c r="G7164" s="11" t="s">
        <v>2021</v>
      </c>
      <c r="H7164" s="11"/>
      <c r="I7164" s="11"/>
    </row>
    <row r="7165" customFormat="false" ht="28" hidden="false" customHeight="true" outlineLevel="0" collapsed="false">
      <c r="A7165" s="11" t="s">
        <v>216</v>
      </c>
      <c r="B7165" s="11" t="s">
        <v>216</v>
      </c>
      <c r="C7165" s="11" t="s">
        <v>216</v>
      </c>
      <c r="D7165" s="11" t="s">
        <v>216</v>
      </c>
      <c r="E7165" s="11" t="n">
        <v>0.4</v>
      </c>
      <c r="F7165" s="11" t="n">
        <v>0.4</v>
      </c>
      <c r="G7165" s="11" t="n">
        <v>0.4</v>
      </c>
      <c r="H7165" s="11"/>
      <c r="I7165" s="11"/>
    </row>
    <row r="7166" customFormat="false" ht="28" hidden="false" customHeight="true" outlineLevel="0" collapsed="false">
      <c r="A7166" s="11" t="s">
        <v>219</v>
      </c>
      <c r="B7166" s="11" t="s">
        <v>219</v>
      </c>
      <c r="C7166" s="11" t="s">
        <v>219</v>
      </c>
      <c r="D7166" s="11" t="s">
        <v>219</v>
      </c>
      <c r="E7166" s="11" t="s">
        <v>2022</v>
      </c>
      <c r="F7166" s="11" t="s">
        <v>2022</v>
      </c>
      <c r="G7166" s="11" t="s">
        <v>2022</v>
      </c>
      <c r="H7166" s="11"/>
      <c r="I7166" s="11"/>
    </row>
    <row r="7167" customFormat="false" ht="28" hidden="false" customHeight="true" outlineLevel="0" collapsed="false">
      <c r="A7167" s="11" t="s">
        <v>2023</v>
      </c>
      <c r="B7167" s="11" t="s">
        <v>2023</v>
      </c>
      <c r="C7167" s="11" t="s">
        <v>2023</v>
      </c>
      <c r="D7167" s="11" t="s">
        <v>2023</v>
      </c>
      <c r="E7167" s="11" t="n">
        <v>50</v>
      </c>
      <c r="F7167" s="11" t="n">
        <v>50</v>
      </c>
      <c r="G7167" s="11" t="n">
        <v>50</v>
      </c>
      <c r="H7167" s="11"/>
      <c r="I7167" s="11"/>
    </row>
    <row r="7168" customFormat="false" ht="28" hidden="false" customHeight="true" outlineLevel="0" collapsed="false">
      <c r="A7168" s="11" t="s">
        <v>221</v>
      </c>
      <c r="B7168" s="11" t="s">
        <v>221</v>
      </c>
      <c r="C7168" s="11" t="s">
        <v>221</v>
      </c>
      <c r="D7168" s="11" t="s">
        <v>221</v>
      </c>
      <c r="E7168" s="11" t="s">
        <v>2020</v>
      </c>
      <c r="F7168" s="11" t="s">
        <v>2020</v>
      </c>
      <c r="G7168" s="11" t="s">
        <v>2020</v>
      </c>
      <c r="H7168" s="11"/>
      <c r="I7168" s="11"/>
    </row>
    <row r="7169" customFormat="false" ht="28" hidden="false" customHeight="true" outlineLevel="0" collapsed="false">
      <c r="A7169" s="11" t="s">
        <v>222</v>
      </c>
      <c r="B7169" s="11" t="s">
        <v>222</v>
      </c>
      <c r="C7169" s="11" t="s">
        <v>222</v>
      </c>
      <c r="D7169" s="11" t="s">
        <v>222</v>
      </c>
      <c r="E7169" s="11" t="n">
        <v>25</v>
      </c>
      <c r="F7169" s="11" t="n">
        <v>25</v>
      </c>
      <c r="G7169" s="11" t="n">
        <v>25</v>
      </c>
      <c r="H7169" s="11"/>
      <c r="I7169" s="11"/>
    </row>
    <row r="7170" customFormat="false" ht="28" hidden="false" customHeight="true" outlineLevel="0" collapsed="false">
      <c r="A7170" s="11" t="s">
        <v>1532</v>
      </c>
      <c r="B7170" s="11" t="s">
        <v>1532</v>
      </c>
      <c r="C7170" s="11" t="s">
        <v>1532</v>
      </c>
      <c r="D7170" s="11" t="s">
        <v>1532</v>
      </c>
      <c r="E7170" s="11" t="s">
        <v>1533</v>
      </c>
      <c r="F7170" s="11" t="s">
        <v>1533</v>
      </c>
      <c r="G7170" s="11" t="s">
        <v>1533</v>
      </c>
      <c r="H7170" s="11"/>
      <c r="I7170" s="11"/>
    </row>
    <row r="7171" customFormat="false" ht="28" hidden="false" customHeight="true" outlineLevel="0" collapsed="false">
      <c r="A7171" s="11" t="s">
        <v>2024</v>
      </c>
      <c r="B7171" s="11" t="s">
        <v>2024</v>
      </c>
      <c r="C7171" s="11" t="s">
        <v>2024</v>
      </c>
      <c r="D7171" s="11" t="s">
        <v>2024</v>
      </c>
      <c r="E7171" s="11" t="n">
        <v>0.5</v>
      </c>
      <c r="F7171" s="11" t="n">
        <v>0.5</v>
      </c>
      <c r="G7171" s="11" t="n">
        <v>0.5</v>
      </c>
      <c r="H7171" s="11"/>
      <c r="I7171" s="11"/>
    </row>
    <row r="7172" customFormat="false" ht="28" hidden="false" customHeight="true" outlineLevel="0" collapsed="false">
      <c r="A7172" s="11" t="s">
        <v>2025</v>
      </c>
      <c r="B7172" s="11" t="s">
        <v>2025</v>
      </c>
      <c r="C7172" s="11" t="s">
        <v>2025</v>
      </c>
      <c r="D7172" s="11" t="s">
        <v>2025</v>
      </c>
      <c r="E7172" s="11" t="n">
        <v>4.2</v>
      </c>
      <c r="F7172" s="11" t="n">
        <v>4.2</v>
      </c>
      <c r="G7172" s="11" t="n">
        <v>4.2</v>
      </c>
      <c r="H7172" s="11"/>
      <c r="I7172" s="11"/>
    </row>
    <row r="7173" customFormat="false" ht="28" hidden="false" customHeight="true" outlineLevel="0" collapsed="false">
      <c r="A7173" s="11" t="s">
        <v>244</v>
      </c>
      <c r="B7173" s="11" t="s">
        <v>244</v>
      </c>
      <c r="C7173" s="11" t="s">
        <v>244</v>
      </c>
      <c r="D7173" s="11" t="s">
        <v>244</v>
      </c>
      <c r="E7173" s="11" t="s">
        <v>2026</v>
      </c>
      <c r="F7173" s="11" t="s">
        <v>2026</v>
      </c>
      <c r="G7173" s="11" t="s">
        <v>2026</v>
      </c>
      <c r="H7173" s="11"/>
      <c r="I7173" s="11"/>
    </row>
    <row r="7174" customFormat="false" ht="27" hidden="false" customHeight="true" outlineLevel="0" collapsed="false">
      <c r="A7174" s="1"/>
      <c r="B7174" s="1"/>
      <c r="C7174" s="1"/>
      <c r="D7174" s="1"/>
      <c r="E7174" s="1"/>
      <c r="F7174" s="1"/>
      <c r="G7174" s="1"/>
      <c r="H7174" s="1"/>
      <c r="I7174" s="1"/>
    </row>
    <row r="7175" customFormat="false" ht="31" hidden="false" customHeight="true" outlineLevel="0" collapsed="false">
      <c r="A7175" s="10" t="s">
        <v>250</v>
      </c>
      <c r="B7175" s="10" t="s">
        <v>250</v>
      </c>
      <c r="C7175" s="10" t="s">
        <v>250</v>
      </c>
      <c r="D7175" s="10" t="s">
        <v>250</v>
      </c>
      <c r="E7175" s="10" t="s">
        <v>250</v>
      </c>
      <c r="F7175" s="10" t="s">
        <v>250</v>
      </c>
      <c r="G7175" s="10" t="s">
        <v>250</v>
      </c>
      <c r="H7175" s="10" t="s">
        <v>250</v>
      </c>
      <c r="I7175" s="3" t="str">
        <f aca="false">HYPERLINK("#'Главная'!A136","На главную")</f>
        <v>На главную</v>
      </c>
    </row>
    <row r="7176" customFormat="false" ht="34" hidden="false" customHeight="true" outlineLevel="0" collapsed="false">
      <c r="A7176" s="12" t="s">
        <v>251</v>
      </c>
      <c r="B7176" s="12" t="s">
        <v>251</v>
      </c>
      <c r="C7176" s="12" t="s">
        <v>251</v>
      </c>
      <c r="D7176" s="12" t="s">
        <v>252</v>
      </c>
      <c r="E7176" s="12" t="s">
        <v>252</v>
      </c>
      <c r="F7176" s="12" t="s">
        <v>252</v>
      </c>
      <c r="G7176" s="12" t="s">
        <v>253</v>
      </c>
      <c r="H7176" s="12" t="s">
        <v>254</v>
      </c>
      <c r="I7176" s="12" t="s">
        <v>254</v>
      </c>
    </row>
    <row r="7177" customFormat="false" ht="53" hidden="false" customHeight="true" outlineLevel="0" collapsed="false">
      <c r="A7177" s="1" t="s">
        <v>2027</v>
      </c>
      <c r="B7177" s="1" t="s">
        <v>2027</v>
      </c>
      <c r="C7177" s="1" t="s">
        <v>2027</v>
      </c>
      <c r="D7177" s="1" t="s">
        <v>292</v>
      </c>
      <c r="E7177" s="1" t="s">
        <v>292</v>
      </c>
      <c r="F7177" s="1" t="s">
        <v>292</v>
      </c>
      <c r="G7177" s="1" t="n">
        <v>1</v>
      </c>
      <c r="H7177" s="1" t="s">
        <v>2018</v>
      </c>
      <c r="I7177" s="1" t="s">
        <v>2018</v>
      </c>
    </row>
    <row r="7178" customFormat="false" ht="53" hidden="false" customHeight="true" outlineLevel="0" collapsed="false">
      <c r="A7178" s="1" t="s">
        <v>2027</v>
      </c>
      <c r="B7178" s="1" t="s">
        <v>2027</v>
      </c>
      <c r="C7178" s="1" t="s">
        <v>2027</v>
      </c>
      <c r="D7178" s="1" t="s">
        <v>256</v>
      </c>
      <c r="E7178" s="1" t="s">
        <v>256</v>
      </c>
      <c r="F7178" s="1" t="s">
        <v>256</v>
      </c>
      <c r="G7178" s="1" t="n">
        <v>0.33</v>
      </c>
      <c r="H7178" s="1" t="s">
        <v>2018</v>
      </c>
      <c r="I7178" s="1" t="s">
        <v>2018</v>
      </c>
    </row>
    <row r="7179" customFormat="false" ht="53" hidden="false" customHeight="true" outlineLevel="0" collapsed="false">
      <c r="A7179" s="1" t="s">
        <v>2027</v>
      </c>
      <c r="B7179" s="1" t="s">
        <v>2027</v>
      </c>
      <c r="C7179" s="1" t="s">
        <v>2027</v>
      </c>
      <c r="D7179" s="1" t="s">
        <v>294</v>
      </c>
      <c r="E7179" s="1" t="s">
        <v>294</v>
      </c>
      <c r="F7179" s="1" t="s">
        <v>294</v>
      </c>
      <c r="G7179" s="1" t="n">
        <v>3.03</v>
      </c>
      <c r="H7179" s="1" t="s">
        <v>2018</v>
      </c>
      <c r="I7179" s="1" t="s">
        <v>2018</v>
      </c>
    </row>
    <row r="7180" customFormat="false" ht="27" hidden="false" customHeight="true" outlineLevel="0" collapsed="false">
      <c r="A7180" s="1"/>
      <c r="B7180" s="1"/>
      <c r="C7180" s="1"/>
      <c r="D7180" s="1"/>
      <c r="E7180" s="1"/>
      <c r="F7180" s="1"/>
      <c r="G7180" s="1"/>
      <c r="H7180" s="1"/>
      <c r="I7180" s="1"/>
    </row>
    <row r="7181" customFormat="false" ht="31" hidden="false" customHeight="true" outlineLevel="0" collapsed="false">
      <c r="A7181" s="10" t="s">
        <v>304</v>
      </c>
      <c r="B7181" s="10" t="s">
        <v>304</v>
      </c>
      <c r="C7181" s="10" t="s">
        <v>304</v>
      </c>
      <c r="D7181" s="10" t="s">
        <v>304</v>
      </c>
      <c r="E7181" s="10" t="s">
        <v>304</v>
      </c>
      <c r="F7181" s="10" t="s">
        <v>304</v>
      </c>
      <c r="G7181" s="10" t="s">
        <v>304</v>
      </c>
      <c r="H7181" s="10" t="s">
        <v>304</v>
      </c>
      <c r="I7181" s="1"/>
    </row>
    <row r="7182" customFormat="false" ht="28" hidden="false" customHeight="true" outlineLevel="0" collapsed="false">
      <c r="A7182" s="4" t="s">
        <v>305</v>
      </c>
      <c r="B7182" s="4" t="s">
        <v>305</v>
      </c>
      <c r="C7182" s="4" t="s">
        <v>305</v>
      </c>
      <c r="D7182" s="4" t="s">
        <v>305</v>
      </c>
      <c r="E7182" s="4" t="s">
        <v>305</v>
      </c>
      <c r="F7182" s="4" t="s">
        <v>305</v>
      </c>
      <c r="G7182" s="4" t="s">
        <v>305</v>
      </c>
      <c r="H7182" s="4" t="s">
        <v>305</v>
      </c>
      <c r="I7182" s="4" t="s">
        <v>305</v>
      </c>
    </row>
    <row r="7183" customFormat="false" ht="27" hidden="false" customHeight="true" outlineLevel="0" collapsed="false">
      <c r="A7183" s="1"/>
      <c r="B7183" s="1"/>
      <c r="C7183" s="1"/>
      <c r="D7183" s="1"/>
      <c r="E7183" s="1"/>
      <c r="F7183" s="1"/>
      <c r="G7183" s="1"/>
      <c r="H7183" s="1"/>
      <c r="I7183" s="1"/>
    </row>
    <row r="7184" customFormat="false" ht="27" hidden="false" customHeight="true" outlineLevel="0" collapsed="false">
      <c r="A7184" s="1"/>
      <c r="B7184" s="1"/>
      <c r="C7184" s="1"/>
      <c r="D7184" s="1"/>
      <c r="E7184" s="1"/>
      <c r="F7184" s="1"/>
      <c r="G7184" s="1"/>
      <c r="H7184" s="1"/>
      <c r="I7184" s="1"/>
    </row>
    <row r="7185" customFormat="false" ht="27" hidden="false" customHeight="true" outlineLevel="0" collapsed="false">
      <c r="A7185" s="1"/>
      <c r="B7185" s="1"/>
      <c r="C7185" s="1"/>
      <c r="D7185" s="1"/>
      <c r="E7185" s="1"/>
      <c r="F7185" s="1"/>
      <c r="G7185" s="1"/>
      <c r="H7185" s="1"/>
      <c r="I7185" s="1"/>
    </row>
    <row r="7186" customFormat="false" ht="35" hidden="false" customHeight="true" outlineLevel="0" collapsed="false">
      <c r="A7186" s="2" t="s">
        <v>2028</v>
      </c>
      <c r="B7186" s="2" t="s">
        <v>2028</v>
      </c>
      <c r="C7186" s="2" t="s">
        <v>2028</v>
      </c>
      <c r="D7186" s="2" t="s">
        <v>2028</v>
      </c>
      <c r="E7186" s="2" t="s">
        <v>2028</v>
      </c>
      <c r="F7186" s="2" t="s">
        <v>2028</v>
      </c>
      <c r="G7186" s="2" t="s">
        <v>2028</v>
      </c>
      <c r="H7186" s="2" t="s">
        <v>2028</v>
      </c>
      <c r="I7186" s="3" t="str">
        <f aca="false">HYPERLINK("#'Главная'!A137","На главную")</f>
        <v>На главную</v>
      </c>
    </row>
    <row r="7187" customFormat="false" ht="42" hidden="false" customHeight="true" outlineLevel="0" collapsed="false">
      <c r="A7187" s="4" t="s">
        <v>2018</v>
      </c>
      <c r="B7187" s="4" t="s">
        <v>2018</v>
      </c>
      <c r="C7187" s="4" t="s">
        <v>2018</v>
      </c>
      <c r="D7187" s="4" t="s">
        <v>2018</v>
      </c>
      <c r="E7187" s="4" t="s">
        <v>2018</v>
      </c>
      <c r="F7187" s="4" t="s">
        <v>2018</v>
      </c>
      <c r="G7187" s="4" t="s">
        <v>2018</v>
      </c>
      <c r="H7187" s="4" t="s">
        <v>2018</v>
      </c>
      <c r="I7187" s="4" t="s">
        <v>2018</v>
      </c>
    </row>
    <row r="7188" customFormat="false" ht="27" hidden="false" customHeight="true" outlineLevel="0" collapsed="false">
      <c r="A7188" s="3" t="str">
        <f aca="false">HYPERLINK("#'Главная'!A137","Список моделей")</f>
        <v>Список моделей</v>
      </c>
      <c r="B7188" s="1"/>
      <c r="C7188" s="3" t="str">
        <f aca="false">HYPERLINK("#'Данные моделей'!A7189","Характеристики")</f>
        <v>Характеристики</v>
      </c>
      <c r="D7188" s="1"/>
      <c r="E7188" s="1"/>
      <c r="F7188" s="3" t="str">
        <f aca="false">HYPERLINK("#'Данные моделей'!A7207","Рабочие точки")</f>
        <v>Рабочие точки</v>
      </c>
      <c r="G7188" s="1"/>
      <c r="H7188" s="3" t="str">
        <f aca="false">HYPERLINK("#'Данные моделей'!A7213","Карты")</f>
        <v>Карты</v>
      </c>
      <c r="I7188" s="1"/>
    </row>
    <row r="7189" customFormat="false" ht="31" hidden="false" customHeight="true" outlineLevel="0" collapsed="false">
      <c r="A7189" s="10" t="s">
        <v>9</v>
      </c>
      <c r="B7189" s="10" t="s">
        <v>9</v>
      </c>
      <c r="C7189" s="10" t="s">
        <v>9</v>
      </c>
      <c r="D7189" s="10" t="s">
        <v>9</v>
      </c>
      <c r="E7189" s="10" t="s">
        <v>9</v>
      </c>
      <c r="F7189" s="10" t="s">
        <v>9</v>
      </c>
      <c r="G7189" s="10" t="s">
        <v>9</v>
      </c>
      <c r="H7189" s="10" t="s">
        <v>9</v>
      </c>
      <c r="I7189" s="1"/>
    </row>
    <row r="7190" customFormat="false" ht="28" hidden="false" customHeight="true" outlineLevel="0" collapsed="false">
      <c r="A7190" s="11" t="s">
        <v>207</v>
      </c>
      <c r="B7190" s="11" t="s">
        <v>207</v>
      </c>
      <c r="C7190" s="11" t="s">
        <v>207</v>
      </c>
      <c r="D7190" s="11" t="s">
        <v>207</v>
      </c>
      <c r="E7190" s="11" t="s">
        <v>2019</v>
      </c>
      <c r="F7190" s="11" t="s">
        <v>2019</v>
      </c>
      <c r="G7190" s="11" t="s">
        <v>2019</v>
      </c>
      <c r="H7190" s="11"/>
      <c r="I7190" s="11"/>
    </row>
    <row r="7191" customFormat="false" ht="28" hidden="false" customHeight="true" outlineLevel="0" collapsed="false">
      <c r="A7191" s="11" t="s">
        <v>8</v>
      </c>
      <c r="B7191" s="11" t="s">
        <v>8</v>
      </c>
      <c r="C7191" s="11" t="s">
        <v>8</v>
      </c>
      <c r="D7191" s="11" t="s">
        <v>8</v>
      </c>
      <c r="E7191" s="11" t="s">
        <v>104</v>
      </c>
      <c r="F7191" s="11" t="s">
        <v>104</v>
      </c>
      <c r="G7191" s="11" t="s">
        <v>104</v>
      </c>
      <c r="H7191" s="11"/>
      <c r="I7191" s="11"/>
    </row>
    <row r="7192" customFormat="false" ht="28" hidden="false" customHeight="true" outlineLevel="0" collapsed="false">
      <c r="A7192" s="11" t="s">
        <v>209</v>
      </c>
      <c r="B7192" s="11" t="s">
        <v>209</v>
      </c>
      <c r="C7192" s="11" t="s">
        <v>209</v>
      </c>
      <c r="D7192" s="11" t="s">
        <v>209</v>
      </c>
      <c r="E7192" s="11" t="s">
        <v>2029</v>
      </c>
      <c r="F7192" s="11" t="s">
        <v>2029</v>
      </c>
      <c r="G7192" s="11" t="s">
        <v>2029</v>
      </c>
      <c r="H7192" s="11"/>
      <c r="I7192" s="11"/>
    </row>
    <row r="7193" customFormat="false" ht="28" hidden="false" customHeight="true" outlineLevel="0" collapsed="false">
      <c r="A7193" s="11" t="s">
        <v>211</v>
      </c>
      <c r="B7193" s="11" t="s">
        <v>211</v>
      </c>
      <c r="C7193" s="11" t="s">
        <v>211</v>
      </c>
      <c r="D7193" s="11" t="s">
        <v>211</v>
      </c>
      <c r="E7193" s="11" t="n">
        <v>33</v>
      </c>
      <c r="F7193" s="11" t="n">
        <v>33</v>
      </c>
      <c r="G7193" s="11" t="n">
        <v>33</v>
      </c>
      <c r="H7193" s="11"/>
      <c r="I7193" s="11"/>
    </row>
    <row r="7194" customFormat="false" ht="28" hidden="false" customHeight="true" outlineLevel="0" collapsed="false">
      <c r="A7194" s="11" t="s">
        <v>8</v>
      </c>
      <c r="B7194" s="11" t="s">
        <v>8</v>
      </c>
      <c r="C7194" s="11" t="s">
        <v>8</v>
      </c>
      <c r="D7194" s="11" t="s">
        <v>8</v>
      </c>
      <c r="E7194" s="11" t="s">
        <v>104</v>
      </c>
      <c r="F7194" s="11" t="s">
        <v>104</v>
      </c>
      <c r="G7194" s="11" t="s">
        <v>104</v>
      </c>
      <c r="H7194" s="11"/>
      <c r="I7194" s="11"/>
    </row>
    <row r="7195" customFormat="false" ht="28" hidden="false" customHeight="true" outlineLevel="0" collapsed="false">
      <c r="A7195" s="11" t="s">
        <v>213</v>
      </c>
      <c r="B7195" s="11" t="s">
        <v>213</v>
      </c>
      <c r="C7195" s="11" t="s">
        <v>213</v>
      </c>
      <c r="D7195" s="11" t="s">
        <v>213</v>
      </c>
      <c r="E7195" s="11" t="n">
        <v>6</v>
      </c>
      <c r="F7195" s="11" t="n">
        <v>6</v>
      </c>
      <c r="G7195" s="11" t="n">
        <v>6</v>
      </c>
      <c r="H7195" s="11"/>
      <c r="I7195" s="11"/>
    </row>
    <row r="7196" customFormat="false" ht="28" hidden="false" customHeight="true" outlineLevel="0" collapsed="false">
      <c r="A7196" s="11" t="s">
        <v>214</v>
      </c>
      <c r="B7196" s="11" t="s">
        <v>214</v>
      </c>
      <c r="C7196" s="11" t="s">
        <v>214</v>
      </c>
      <c r="D7196" s="11" t="s">
        <v>214</v>
      </c>
      <c r="E7196" s="11" t="s">
        <v>2021</v>
      </c>
      <c r="F7196" s="11" t="s">
        <v>2021</v>
      </c>
      <c r="G7196" s="11" t="s">
        <v>2021</v>
      </c>
      <c r="H7196" s="11"/>
      <c r="I7196" s="11"/>
    </row>
    <row r="7197" customFormat="false" ht="28" hidden="false" customHeight="true" outlineLevel="0" collapsed="false">
      <c r="A7197" s="11" t="s">
        <v>216</v>
      </c>
      <c r="B7197" s="11" t="s">
        <v>216</v>
      </c>
      <c r="C7197" s="11" t="s">
        <v>216</v>
      </c>
      <c r="D7197" s="11" t="s">
        <v>216</v>
      </c>
      <c r="E7197" s="11" t="n">
        <v>1.3</v>
      </c>
      <c r="F7197" s="11" t="n">
        <v>1.3</v>
      </c>
      <c r="G7197" s="11" t="n">
        <v>1.3</v>
      </c>
      <c r="H7197" s="11"/>
      <c r="I7197" s="11"/>
    </row>
    <row r="7198" customFormat="false" ht="28" hidden="false" customHeight="true" outlineLevel="0" collapsed="false">
      <c r="A7198" s="11" t="s">
        <v>219</v>
      </c>
      <c r="B7198" s="11" t="s">
        <v>219</v>
      </c>
      <c r="C7198" s="11" t="s">
        <v>219</v>
      </c>
      <c r="D7198" s="11" t="s">
        <v>219</v>
      </c>
      <c r="E7198" s="11" t="s">
        <v>2022</v>
      </c>
      <c r="F7198" s="11" t="s">
        <v>2022</v>
      </c>
      <c r="G7198" s="11" t="s">
        <v>2022</v>
      </c>
      <c r="H7198" s="11"/>
      <c r="I7198" s="11"/>
    </row>
    <row r="7199" customFormat="false" ht="28" hidden="false" customHeight="true" outlineLevel="0" collapsed="false">
      <c r="A7199" s="11" t="s">
        <v>2023</v>
      </c>
      <c r="B7199" s="11" t="s">
        <v>2023</v>
      </c>
      <c r="C7199" s="11" t="s">
        <v>2023</v>
      </c>
      <c r="D7199" s="11" t="s">
        <v>2023</v>
      </c>
      <c r="E7199" s="11" t="n">
        <v>53</v>
      </c>
      <c r="F7199" s="11" t="n">
        <v>53</v>
      </c>
      <c r="G7199" s="11" t="n">
        <v>53</v>
      </c>
      <c r="H7199" s="11"/>
      <c r="I7199" s="11"/>
    </row>
    <row r="7200" customFormat="false" ht="28" hidden="false" customHeight="true" outlineLevel="0" collapsed="false">
      <c r="A7200" s="11" t="s">
        <v>221</v>
      </c>
      <c r="B7200" s="11" t="s">
        <v>221</v>
      </c>
      <c r="C7200" s="11" t="s">
        <v>221</v>
      </c>
      <c r="D7200" s="11" t="s">
        <v>221</v>
      </c>
      <c r="E7200" s="11" t="s">
        <v>2029</v>
      </c>
      <c r="F7200" s="11" t="s">
        <v>2029</v>
      </c>
      <c r="G7200" s="11" t="s">
        <v>2029</v>
      </c>
      <c r="H7200" s="11"/>
      <c r="I7200" s="11"/>
    </row>
    <row r="7201" customFormat="false" ht="28" hidden="false" customHeight="true" outlineLevel="0" collapsed="false">
      <c r="A7201" s="11" t="s">
        <v>222</v>
      </c>
      <c r="B7201" s="11" t="s">
        <v>222</v>
      </c>
      <c r="C7201" s="11" t="s">
        <v>222</v>
      </c>
      <c r="D7201" s="11" t="s">
        <v>222</v>
      </c>
      <c r="E7201" s="11" t="n">
        <v>33</v>
      </c>
      <c r="F7201" s="11" t="n">
        <v>33</v>
      </c>
      <c r="G7201" s="11" t="n">
        <v>33</v>
      </c>
      <c r="H7201" s="11"/>
      <c r="I7201" s="11"/>
    </row>
    <row r="7202" customFormat="false" ht="28" hidden="false" customHeight="true" outlineLevel="0" collapsed="false">
      <c r="A7202" s="11" t="s">
        <v>1532</v>
      </c>
      <c r="B7202" s="11" t="s">
        <v>1532</v>
      </c>
      <c r="C7202" s="11" t="s">
        <v>1532</v>
      </c>
      <c r="D7202" s="11" t="s">
        <v>1532</v>
      </c>
      <c r="E7202" s="11" t="s">
        <v>1533</v>
      </c>
      <c r="F7202" s="11" t="s">
        <v>1533</v>
      </c>
      <c r="G7202" s="11" t="s">
        <v>1533</v>
      </c>
      <c r="H7202" s="11"/>
      <c r="I7202" s="11"/>
    </row>
    <row r="7203" customFormat="false" ht="28" hidden="false" customHeight="true" outlineLevel="0" collapsed="false">
      <c r="A7203" s="11" t="s">
        <v>2024</v>
      </c>
      <c r="B7203" s="11" t="s">
        <v>2024</v>
      </c>
      <c r="C7203" s="11" t="s">
        <v>2024</v>
      </c>
      <c r="D7203" s="11" t="s">
        <v>2024</v>
      </c>
      <c r="E7203" s="11" t="n">
        <v>0.5</v>
      </c>
      <c r="F7203" s="11" t="n">
        <v>0.5</v>
      </c>
      <c r="G7203" s="11" t="n">
        <v>0.5</v>
      </c>
      <c r="H7203" s="11"/>
      <c r="I7203" s="11"/>
    </row>
    <row r="7204" customFormat="false" ht="28" hidden="false" customHeight="true" outlineLevel="0" collapsed="false">
      <c r="A7204" s="11" t="s">
        <v>2025</v>
      </c>
      <c r="B7204" s="11" t="s">
        <v>2025</v>
      </c>
      <c r="C7204" s="11" t="s">
        <v>2025</v>
      </c>
      <c r="D7204" s="11" t="s">
        <v>2025</v>
      </c>
      <c r="E7204" s="11" t="n">
        <v>4.2</v>
      </c>
      <c r="F7204" s="11" t="n">
        <v>4.2</v>
      </c>
      <c r="G7204" s="11" t="n">
        <v>4.2</v>
      </c>
      <c r="H7204" s="11"/>
      <c r="I7204" s="11"/>
    </row>
    <row r="7205" customFormat="false" ht="28" hidden="false" customHeight="true" outlineLevel="0" collapsed="false">
      <c r="A7205" s="11" t="s">
        <v>244</v>
      </c>
      <c r="B7205" s="11" t="s">
        <v>244</v>
      </c>
      <c r="C7205" s="11" t="s">
        <v>244</v>
      </c>
      <c r="D7205" s="11" t="s">
        <v>244</v>
      </c>
      <c r="E7205" s="11" t="s">
        <v>2026</v>
      </c>
      <c r="F7205" s="11" t="s">
        <v>2026</v>
      </c>
      <c r="G7205" s="11" t="s">
        <v>2026</v>
      </c>
      <c r="H7205" s="11"/>
      <c r="I7205" s="11"/>
    </row>
    <row r="7206" customFormat="false" ht="27" hidden="false" customHeight="true" outlineLevel="0" collapsed="false">
      <c r="A7206" s="1"/>
      <c r="B7206" s="1"/>
      <c r="C7206" s="1"/>
      <c r="D7206" s="1"/>
      <c r="E7206" s="1"/>
      <c r="F7206" s="1"/>
      <c r="G7206" s="1"/>
      <c r="H7206" s="1"/>
      <c r="I7206" s="1"/>
    </row>
    <row r="7207" customFormat="false" ht="31" hidden="false" customHeight="true" outlineLevel="0" collapsed="false">
      <c r="A7207" s="10" t="s">
        <v>250</v>
      </c>
      <c r="B7207" s="10" t="s">
        <v>250</v>
      </c>
      <c r="C7207" s="10" t="s">
        <v>250</v>
      </c>
      <c r="D7207" s="10" t="s">
        <v>250</v>
      </c>
      <c r="E7207" s="10" t="s">
        <v>250</v>
      </c>
      <c r="F7207" s="10" t="s">
        <v>250</v>
      </c>
      <c r="G7207" s="10" t="s">
        <v>250</v>
      </c>
      <c r="H7207" s="10" t="s">
        <v>250</v>
      </c>
      <c r="I7207" s="3" t="str">
        <f aca="false">HYPERLINK("#'Главная'!A137","На главную")</f>
        <v>На главную</v>
      </c>
    </row>
    <row r="7208" customFormat="false" ht="34" hidden="false" customHeight="true" outlineLevel="0" collapsed="false">
      <c r="A7208" s="12" t="s">
        <v>251</v>
      </c>
      <c r="B7208" s="12" t="s">
        <v>251</v>
      </c>
      <c r="C7208" s="12" t="s">
        <v>251</v>
      </c>
      <c r="D7208" s="12" t="s">
        <v>252</v>
      </c>
      <c r="E7208" s="12" t="s">
        <v>252</v>
      </c>
      <c r="F7208" s="12" t="s">
        <v>252</v>
      </c>
      <c r="G7208" s="12" t="s">
        <v>253</v>
      </c>
      <c r="H7208" s="12" t="s">
        <v>254</v>
      </c>
      <c r="I7208" s="12" t="s">
        <v>254</v>
      </c>
    </row>
    <row r="7209" customFormat="false" ht="53" hidden="false" customHeight="true" outlineLevel="0" collapsed="false">
      <c r="A7209" s="1" t="s">
        <v>2027</v>
      </c>
      <c r="B7209" s="1" t="s">
        <v>2027</v>
      </c>
      <c r="C7209" s="1" t="s">
        <v>2027</v>
      </c>
      <c r="D7209" s="1" t="s">
        <v>292</v>
      </c>
      <c r="E7209" s="1" t="s">
        <v>292</v>
      </c>
      <c r="F7209" s="1" t="s">
        <v>292</v>
      </c>
      <c r="G7209" s="1" t="n">
        <v>3</v>
      </c>
      <c r="H7209" s="1" t="s">
        <v>2018</v>
      </c>
      <c r="I7209" s="1" t="s">
        <v>2018</v>
      </c>
    </row>
    <row r="7210" customFormat="false" ht="53" hidden="false" customHeight="true" outlineLevel="0" collapsed="false">
      <c r="A7210" s="1" t="s">
        <v>2027</v>
      </c>
      <c r="B7210" s="1" t="s">
        <v>2027</v>
      </c>
      <c r="C7210" s="1" t="s">
        <v>2027</v>
      </c>
      <c r="D7210" s="1" t="s">
        <v>256</v>
      </c>
      <c r="E7210" s="1" t="s">
        <v>256</v>
      </c>
      <c r="F7210" s="1" t="s">
        <v>256</v>
      </c>
      <c r="G7210" s="1" t="n">
        <v>1</v>
      </c>
      <c r="H7210" s="1" t="s">
        <v>2018</v>
      </c>
      <c r="I7210" s="1" t="s">
        <v>2018</v>
      </c>
    </row>
    <row r="7211" customFormat="false" ht="53" hidden="false" customHeight="true" outlineLevel="0" collapsed="false">
      <c r="A7211" s="1" t="s">
        <v>2027</v>
      </c>
      <c r="B7211" s="1" t="s">
        <v>2027</v>
      </c>
      <c r="C7211" s="1" t="s">
        <v>2027</v>
      </c>
      <c r="D7211" s="1" t="s">
        <v>294</v>
      </c>
      <c r="E7211" s="1" t="s">
        <v>294</v>
      </c>
      <c r="F7211" s="1" t="s">
        <v>294</v>
      </c>
      <c r="G7211" s="1" t="n">
        <v>3</v>
      </c>
      <c r="H7211" s="1" t="s">
        <v>2018</v>
      </c>
      <c r="I7211" s="1" t="s">
        <v>2018</v>
      </c>
    </row>
    <row r="7212" customFormat="false" ht="27" hidden="false" customHeight="true" outlineLevel="0" collapsed="false">
      <c r="A7212" s="1"/>
      <c r="B7212" s="1"/>
      <c r="C7212" s="1"/>
      <c r="D7212" s="1"/>
      <c r="E7212" s="1"/>
      <c r="F7212" s="1"/>
      <c r="G7212" s="1"/>
      <c r="H7212" s="1"/>
      <c r="I7212" s="1"/>
    </row>
    <row r="7213" customFormat="false" ht="31" hidden="false" customHeight="true" outlineLevel="0" collapsed="false">
      <c r="A7213" s="10" t="s">
        <v>304</v>
      </c>
      <c r="B7213" s="10" t="s">
        <v>304</v>
      </c>
      <c r="C7213" s="10" t="s">
        <v>304</v>
      </c>
      <c r="D7213" s="10" t="s">
        <v>304</v>
      </c>
      <c r="E7213" s="10" t="s">
        <v>304</v>
      </c>
      <c r="F7213" s="10" t="s">
        <v>304</v>
      </c>
      <c r="G7213" s="10" t="s">
        <v>304</v>
      </c>
      <c r="H7213" s="10" t="s">
        <v>304</v>
      </c>
      <c r="I7213" s="1"/>
    </row>
    <row r="7214" customFormat="false" ht="28" hidden="false" customHeight="true" outlineLevel="0" collapsed="false">
      <c r="A7214" s="4" t="s">
        <v>305</v>
      </c>
      <c r="B7214" s="4" t="s">
        <v>305</v>
      </c>
      <c r="C7214" s="4" t="s">
        <v>305</v>
      </c>
      <c r="D7214" s="4" t="s">
        <v>305</v>
      </c>
      <c r="E7214" s="4" t="s">
        <v>305</v>
      </c>
      <c r="F7214" s="4" t="s">
        <v>305</v>
      </c>
      <c r="G7214" s="4" t="s">
        <v>305</v>
      </c>
      <c r="H7214" s="4" t="s">
        <v>305</v>
      </c>
      <c r="I7214" s="4" t="s">
        <v>305</v>
      </c>
    </row>
    <row r="7215" customFormat="false" ht="27" hidden="false" customHeight="true" outlineLevel="0" collapsed="false">
      <c r="A7215" s="1"/>
      <c r="B7215" s="1"/>
      <c r="C7215" s="1"/>
      <c r="D7215" s="1"/>
      <c r="E7215" s="1"/>
      <c r="F7215" s="1"/>
      <c r="G7215" s="1"/>
      <c r="H7215" s="1"/>
      <c r="I7215" s="1"/>
    </row>
    <row r="7216" customFormat="false" ht="27" hidden="false" customHeight="true" outlineLevel="0" collapsed="false">
      <c r="A7216" s="1"/>
      <c r="B7216" s="1"/>
      <c r="C7216" s="1"/>
      <c r="D7216" s="1"/>
      <c r="E7216" s="1"/>
      <c r="F7216" s="1"/>
      <c r="G7216" s="1"/>
      <c r="H7216" s="1"/>
      <c r="I7216" s="1"/>
    </row>
    <row r="7217" customFormat="false" ht="27" hidden="false" customHeight="true" outlineLevel="0" collapsed="false">
      <c r="A7217" s="1"/>
      <c r="B7217" s="1"/>
      <c r="C7217" s="1"/>
      <c r="D7217" s="1"/>
      <c r="E7217" s="1"/>
      <c r="F7217" s="1"/>
      <c r="G7217" s="1"/>
      <c r="H7217" s="1"/>
      <c r="I7217" s="1"/>
    </row>
    <row r="7218" customFormat="false" ht="35" hidden="false" customHeight="true" outlineLevel="0" collapsed="false">
      <c r="A7218" s="2" t="s">
        <v>2030</v>
      </c>
      <c r="B7218" s="2" t="s">
        <v>2030</v>
      </c>
      <c r="C7218" s="2" t="s">
        <v>2030</v>
      </c>
      <c r="D7218" s="2" t="s">
        <v>2030</v>
      </c>
      <c r="E7218" s="2" t="s">
        <v>2030</v>
      </c>
      <c r="F7218" s="2" t="s">
        <v>2030</v>
      </c>
      <c r="G7218" s="2" t="s">
        <v>2030</v>
      </c>
      <c r="H7218" s="2" t="s">
        <v>2030</v>
      </c>
      <c r="I7218" s="3" t="str">
        <f aca="false">HYPERLINK("#'Главная'!A138","На главную")</f>
        <v>На главную</v>
      </c>
    </row>
    <row r="7219" customFormat="false" ht="42" hidden="false" customHeight="true" outlineLevel="0" collapsed="false">
      <c r="A7219" s="4" t="s">
        <v>2018</v>
      </c>
      <c r="B7219" s="4" t="s">
        <v>2018</v>
      </c>
      <c r="C7219" s="4" t="s">
        <v>2018</v>
      </c>
      <c r="D7219" s="4" t="s">
        <v>2018</v>
      </c>
      <c r="E7219" s="4" t="s">
        <v>2018</v>
      </c>
      <c r="F7219" s="4" t="s">
        <v>2018</v>
      </c>
      <c r="G7219" s="4" t="s">
        <v>2018</v>
      </c>
      <c r="H7219" s="4" t="s">
        <v>2018</v>
      </c>
      <c r="I7219" s="4" t="s">
        <v>2018</v>
      </c>
    </row>
    <row r="7220" customFormat="false" ht="27" hidden="false" customHeight="true" outlineLevel="0" collapsed="false">
      <c r="A7220" s="3" t="str">
        <f aca="false">HYPERLINK("#'Главная'!A138","Список моделей")</f>
        <v>Список моделей</v>
      </c>
      <c r="B7220" s="1"/>
      <c r="C7220" s="3" t="str">
        <f aca="false">HYPERLINK("#'Данные моделей'!A7221","Характеристики")</f>
        <v>Характеристики</v>
      </c>
      <c r="D7220" s="1"/>
      <c r="E7220" s="1"/>
      <c r="F7220" s="3" t="str">
        <f aca="false">HYPERLINK("#'Данные моделей'!A7239","Рабочие точки")</f>
        <v>Рабочие точки</v>
      </c>
      <c r="G7220" s="1"/>
      <c r="H7220" s="3" t="str">
        <f aca="false">HYPERLINK("#'Данные моделей'!A7245","Карты")</f>
        <v>Карты</v>
      </c>
      <c r="I7220" s="1"/>
    </row>
    <row r="7221" customFormat="false" ht="31" hidden="false" customHeight="true" outlineLevel="0" collapsed="false">
      <c r="A7221" s="10" t="s">
        <v>9</v>
      </c>
      <c r="B7221" s="10" t="s">
        <v>9</v>
      </c>
      <c r="C7221" s="10" t="s">
        <v>9</v>
      </c>
      <c r="D7221" s="10" t="s">
        <v>9</v>
      </c>
      <c r="E7221" s="10" t="s">
        <v>9</v>
      </c>
      <c r="F7221" s="10" t="s">
        <v>9</v>
      </c>
      <c r="G7221" s="10" t="s">
        <v>9</v>
      </c>
      <c r="H7221" s="10" t="s">
        <v>9</v>
      </c>
      <c r="I7221" s="1"/>
    </row>
    <row r="7222" customFormat="false" ht="28" hidden="false" customHeight="true" outlineLevel="0" collapsed="false">
      <c r="A7222" s="11" t="s">
        <v>207</v>
      </c>
      <c r="B7222" s="11" t="s">
        <v>207</v>
      </c>
      <c r="C7222" s="11" t="s">
        <v>207</v>
      </c>
      <c r="D7222" s="11" t="s">
        <v>207</v>
      </c>
      <c r="E7222" s="11" t="s">
        <v>2019</v>
      </c>
      <c r="F7222" s="11" t="s">
        <v>2019</v>
      </c>
      <c r="G7222" s="11" t="s">
        <v>2019</v>
      </c>
      <c r="H7222" s="11"/>
      <c r="I7222" s="11"/>
    </row>
    <row r="7223" customFormat="false" ht="28" hidden="false" customHeight="true" outlineLevel="0" collapsed="false">
      <c r="A7223" s="11" t="s">
        <v>8</v>
      </c>
      <c r="B7223" s="11" t="s">
        <v>8</v>
      </c>
      <c r="C7223" s="11" t="s">
        <v>8</v>
      </c>
      <c r="D7223" s="11" t="s">
        <v>8</v>
      </c>
      <c r="E7223" s="11" t="s">
        <v>104</v>
      </c>
      <c r="F7223" s="11" t="s">
        <v>104</v>
      </c>
      <c r="G7223" s="11" t="s">
        <v>104</v>
      </c>
      <c r="H7223" s="11"/>
      <c r="I7223" s="11"/>
    </row>
    <row r="7224" customFormat="false" ht="28" hidden="false" customHeight="true" outlineLevel="0" collapsed="false">
      <c r="A7224" s="11" t="s">
        <v>209</v>
      </c>
      <c r="B7224" s="11" t="s">
        <v>209</v>
      </c>
      <c r="C7224" s="11" t="s">
        <v>209</v>
      </c>
      <c r="D7224" s="11" t="s">
        <v>209</v>
      </c>
      <c r="E7224" s="11" t="s">
        <v>2031</v>
      </c>
      <c r="F7224" s="11" t="s">
        <v>2031</v>
      </c>
      <c r="G7224" s="11" t="s">
        <v>2031</v>
      </c>
      <c r="H7224" s="11"/>
      <c r="I7224" s="11"/>
    </row>
    <row r="7225" customFormat="false" ht="28" hidden="false" customHeight="true" outlineLevel="0" collapsed="false">
      <c r="A7225" s="11" t="s">
        <v>211</v>
      </c>
      <c r="B7225" s="11" t="s">
        <v>211</v>
      </c>
      <c r="C7225" s="11" t="s">
        <v>211</v>
      </c>
      <c r="D7225" s="11" t="s">
        <v>211</v>
      </c>
      <c r="E7225" s="11" t="n">
        <v>54</v>
      </c>
      <c r="F7225" s="11" t="n">
        <v>54</v>
      </c>
      <c r="G7225" s="11" t="n">
        <v>54</v>
      </c>
      <c r="H7225" s="11"/>
      <c r="I7225" s="11"/>
    </row>
    <row r="7226" customFormat="false" ht="28" hidden="false" customHeight="true" outlineLevel="0" collapsed="false">
      <c r="A7226" s="11" t="s">
        <v>8</v>
      </c>
      <c r="B7226" s="11" t="s">
        <v>8</v>
      </c>
      <c r="C7226" s="11" t="s">
        <v>8</v>
      </c>
      <c r="D7226" s="11" t="s">
        <v>8</v>
      </c>
      <c r="E7226" s="11" t="s">
        <v>104</v>
      </c>
      <c r="F7226" s="11" t="s">
        <v>104</v>
      </c>
      <c r="G7226" s="11" t="s">
        <v>104</v>
      </c>
      <c r="H7226" s="11"/>
      <c r="I7226" s="11"/>
    </row>
    <row r="7227" customFormat="false" ht="28" hidden="false" customHeight="true" outlineLevel="0" collapsed="false">
      <c r="A7227" s="11" t="s">
        <v>213</v>
      </c>
      <c r="B7227" s="11" t="s">
        <v>213</v>
      </c>
      <c r="C7227" s="11" t="s">
        <v>213</v>
      </c>
      <c r="D7227" s="11" t="s">
        <v>213</v>
      </c>
      <c r="E7227" s="11" t="n">
        <v>12</v>
      </c>
      <c r="F7227" s="11" t="n">
        <v>12</v>
      </c>
      <c r="G7227" s="11" t="n">
        <v>12</v>
      </c>
      <c r="H7227" s="11"/>
      <c r="I7227" s="11"/>
    </row>
    <row r="7228" customFormat="false" ht="28" hidden="false" customHeight="true" outlineLevel="0" collapsed="false">
      <c r="A7228" s="11" t="s">
        <v>214</v>
      </c>
      <c r="B7228" s="11" t="s">
        <v>214</v>
      </c>
      <c r="C7228" s="11" t="s">
        <v>214</v>
      </c>
      <c r="D7228" s="11" t="s">
        <v>214</v>
      </c>
      <c r="E7228" s="11" t="s">
        <v>2021</v>
      </c>
      <c r="F7228" s="11" t="s">
        <v>2021</v>
      </c>
      <c r="G7228" s="11" t="s">
        <v>2021</v>
      </c>
      <c r="H7228" s="11"/>
      <c r="I7228" s="11"/>
    </row>
    <row r="7229" customFormat="false" ht="28" hidden="false" customHeight="true" outlineLevel="0" collapsed="false">
      <c r="A7229" s="11" t="s">
        <v>216</v>
      </c>
      <c r="B7229" s="11" t="s">
        <v>216</v>
      </c>
      <c r="C7229" s="11" t="s">
        <v>216</v>
      </c>
      <c r="D7229" s="11" t="s">
        <v>216</v>
      </c>
      <c r="E7229" s="11" t="n">
        <v>2.4</v>
      </c>
      <c r="F7229" s="11" t="n">
        <v>2.4</v>
      </c>
      <c r="G7229" s="11" t="n">
        <v>2.4</v>
      </c>
      <c r="H7229" s="11"/>
      <c r="I7229" s="11"/>
    </row>
    <row r="7230" customFormat="false" ht="28" hidden="false" customHeight="true" outlineLevel="0" collapsed="false">
      <c r="A7230" s="11" t="s">
        <v>219</v>
      </c>
      <c r="B7230" s="11" t="s">
        <v>219</v>
      </c>
      <c r="C7230" s="11" t="s">
        <v>219</v>
      </c>
      <c r="D7230" s="11" t="s">
        <v>219</v>
      </c>
      <c r="E7230" s="11" t="s">
        <v>2022</v>
      </c>
      <c r="F7230" s="11" t="s">
        <v>2022</v>
      </c>
      <c r="G7230" s="11" t="s">
        <v>2022</v>
      </c>
      <c r="H7230" s="11"/>
      <c r="I7230" s="11"/>
    </row>
    <row r="7231" customFormat="false" ht="28" hidden="false" customHeight="true" outlineLevel="0" collapsed="false">
      <c r="A7231" s="11" t="s">
        <v>2023</v>
      </c>
      <c r="B7231" s="11" t="s">
        <v>2023</v>
      </c>
      <c r="C7231" s="11" t="s">
        <v>2023</v>
      </c>
      <c r="D7231" s="11" t="s">
        <v>2023</v>
      </c>
      <c r="E7231" s="11" t="n">
        <v>53</v>
      </c>
      <c r="F7231" s="11" t="n">
        <v>53</v>
      </c>
      <c r="G7231" s="11" t="n">
        <v>53</v>
      </c>
      <c r="H7231" s="11"/>
      <c r="I7231" s="11"/>
    </row>
    <row r="7232" customFormat="false" ht="28" hidden="false" customHeight="true" outlineLevel="0" collapsed="false">
      <c r="A7232" s="11" t="s">
        <v>221</v>
      </c>
      <c r="B7232" s="11" t="s">
        <v>221</v>
      </c>
      <c r="C7232" s="11" t="s">
        <v>221</v>
      </c>
      <c r="D7232" s="11" t="s">
        <v>221</v>
      </c>
      <c r="E7232" s="11" t="s">
        <v>2031</v>
      </c>
      <c r="F7232" s="11" t="s">
        <v>2031</v>
      </c>
      <c r="G7232" s="11" t="s">
        <v>2031</v>
      </c>
      <c r="H7232" s="11"/>
      <c r="I7232" s="11"/>
    </row>
    <row r="7233" customFormat="false" ht="28" hidden="false" customHeight="true" outlineLevel="0" collapsed="false">
      <c r="A7233" s="11" t="s">
        <v>222</v>
      </c>
      <c r="B7233" s="11" t="s">
        <v>222</v>
      </c>
      <c r="C7233" s="11" t="s">
        <v>222</v>
      </c>
      <c r="D7233" s="11" t="s">
        <v>222</v>
      </c>
      <c r="E7233" s="11" t="n">
        <v>54</v>
      </c>
      <c r="F7233" s="11" t="n">
        <v>54</v>
      </c>
      <c r="G7233" s="11" t="n">
        <v>54</v>
      </c>
      <c r="H7233" s="11"/>
      <c r="I7233" s="11"/>
    </row>
    <row r="7234" customFormat="false" ht="28" hidden="false" customHeight="true" outlineLevel="0" collapsed="false">
      <c r="A7234" s="11" t="s">
        <v>1532</v>
      </c>
      <c r="B7234" s="11" t="s">
        <v>1532</v>
      </c>
      <c r="C7234" s="11" t="s">
        <v>1532</v>
      </c>
      <c r="D7234" s="11" t="s">
        <v>1532</v>
      </c>
      <c r="E7234" s="11" t="s">
        <v>1533</v>
      </c>
      <c r="F7234" s="11" t="s">
        <v>1533</v>
      </c>
      <c r="G7234" s="11" t="s">
        <v>1533</v>
      </c>
      <c r="H7234" s="11"/>
      <c r="I7234" s="11"/>
    </row>
    <row r="7235" customFormat="false" ht="28" hidden="false" customHeight="true" outlineLevel="0" collapsed="false">
      <c r="A7235" s="11" t="s">
        <v>2024</v>
      </c>
      <c r="B7235" s="11" t="s">
        <v>2024</v>
      </c>
      <c r="C7235" s="11" t="s">
        <v>2024</v>
      </c>
      <c r="D7235" s="11" t="s">
        <v>2024</v>
      </c>
      <c r="E7235" s="11" t="n">
        <v>0.5</v>
      </c>
      <c r="F7235" s="11" t="n">
        <v>0.5</v>
      </c>
      <c r="G7235" s="11" t="n">
        <v>0.5</v>
      </c>
      <c r="H7235" s="11"/>
      <c r="I7235" s="11"/>
    </row>
    <row r="7236" customFormat="false" ht="28" hidden="false" customHeight="true" outlineLevel="0" collapsed="false">
      <c r="A7236" s="11" t="s">
        <v>2025</v>
      </c>
      <c r="B7236" s="11" t="s">
        <v>2025</v>
      </c>
      <c r="C7236" s="11" t="s">
        <v>2025</v>
      </c>
      <c r="D7236" s="11" t="s">
        <v>2025</v>
      </c>
      <c r="E7236" s="11" t="n">
        <v>4.2</v>
      </c>
      <c r="F7236" s="11" t="n">
        <v>4.2</v>
      </c>
      <c r="G7236" s="11" t="n">
        <v>4.2</v>
      </c>
      <c r="H7236" s="11"/>
      <c r="I7236" s="11"/>
    </row>
    <row r="7237" customFormat="false" ht="28" hidden="false" customHeight="true" outlineLevel="0" collapsed="false">
      <c r="A7237" s="11" t="s">
        <v>244</v>
      </c>
      <c r="B7237" s="11" t="s">
        <v>244</v>
      </c>
      <c r="C7237" s="11" t="s">
        <v>244</v>
      </c>
      <c r="D7237" s="11" t="s">
        <v>244</v>
      </c>
      <c r="E7237" s="11" t="s">
        <v>2032</v>
      </c>
      <c r="F7237" s="11" t="s">
        <v>2032</v>
      </c>
      <c r="G7237" s="11" t="s">
        <v>2032</v>
      </c>
      <c r="H7237" s="11"/>
      <c r="I7237" s="11"/>
    </row>
    <row r="7238" customFormat="false" ht="27" hidden="false" customHeight="true" outlineLevel="0" collapsed="false">
      <c r="A7238" s="1"/>
      <c r="B7238" s="1"/>
      <c r="C7238" s="1"/>
      <c r="D7238" s="1"/>
      <c r="E7238" s="1"/>
      <c r="F7238" s="1"/>
      <c r="G7238" s="1"/>
      <c r="H7238" s="1"/>
      <c r="I7238" s="1"/>
    </row>
    <row r="7239" customFormat="false" ht="31" hidden="false" customHeight="true" outlineLevel="0" collapsed="false">
      <c r="A7239" s="10" t="s">
        <v>250</v>
      </c>
      <c r="B7239" s="10" t="s">
        <v>250</v>
      </c>
      <c r="C7239" s="10" t="s">
        <v>250</v>
      </c>
      <c r="D7239" s="10" t="s">
        <v>250</v>
      </c>
      <c r="E7239" s="10" t="s">
        <v>250</v>
      </c>
      <c r="F7239" s="10" t="s">
        <v>250</v>
      </c>
      <c r="G7239" s="10" t="s">
        <v>250</v>
      </c>
      <c r="H7239" s="10" t="s">
        <v>250</v>
      </c>
      <c r="I7239" s="3" t="str">
        <f aca="false">HYPERLINK("#'Главная'!A138","На главную")</f>
        <v>На главную</v>
      </c>
    </row>
    <row r="7240" customFormat="false" ht="34" hidden="false" customHeight="true" outlineLevel="0" collapsed="false">
      <c r="A7240" s="12" t="s">
        <v>251</v>
      </c>
      <c r="B7240" s="12" t="s">
        <v>251</v>
      </c>
      <c r="C7240" s="12" t="s">
        <v>251</v>
      </c>
      <c r="D7240" s="12" t="s">
        <v>252</v>
      </c>
      <c r="E7240" s="12" t="s">
        <v>252</v>
      </c>
      <c r="F7240" s="12" t="s">
        <v>252</v>
      </c>
      <c r="G7240" s="12" t="s">
        <v>253</v>
      </c>
      <c r="H7240" s="12" t="s">
        <v>254</v>
      </c>
      <c r="I7240" s="12" t="s">
        <v>254</v>
      </c>
    </row>
    <row r="7241" customFormat="false" ht="53" hidden="false" customHeight="true" outlineLevel="0" collapsed="false">
      <c r="A7241" s="1" t="s">
        <v>2027</v>
      </c>
      <c r="B7241" s="1" t="s">
        <v>2027</v>
      </c>
      <c r="C7241" s="1" t="s">
        <v>2027</v>
      </c>
      <c r="D7241" s="1" t="s">
        <v>292</v>
      </c>
      <c r="E7241" s="1" t="s">
        <v>292</v>
      </c>
      <c r="F7241" s="1" t="s">
        <v>292</v>
      </c>
      <c r="G7241" s="1" t="n">
        <v>5</v>
      </c>
      <c r="H7241" s="1" t="s">
        <v>2018</v>
      </c>
      <c r="I7241" s="1" t="s">
        <v>2018</v>
      </c>
    </row>
    <row r="7242" customFormat="false" ht="53" hidden="false" customHeight="true" outlineLevel="0" collapsed="false">
      <c r="A7242" s="1" t="s">
        <v>2027</v>
      </c>
      <c r="B7242" s="1" t="s">
        <v>2027</v>
      </c>
      <c r="C7242" s="1" t="s">
        <v>2027</v>
      </c>
      <c r="D7242" s="1" t="s">
        <v>256</v>
      </c>
      <c r="E7242" s="1" t="s">
        <v>256</v>
      </c>
      <c r="F7242" s="1" t="s">
        <v>256</v>
      </c>
      <c r="G7242" s="1" t="n">
        <v>1.75</v>
      </c>
      <c r="H7242" s="1" t="s">
        <v>2018</v>
      </c>
      <c r="I7242" s="1" t="s">
        <v>2018</v>
      </c>
    </row>
    <row r="7243" customFormat="false" ht="53" hidden="false" customHeight="true" outlineLevel="0" collapsed="false">
      <c r="A7243" s="1" t="s">
        <v>2027</v>
      </c>
      <c r="B7243" s="1" t="s">
        <v>2027</v>
      </c>
      <c r="C7243" s="1" t="s">
        <v>2027</v>
      </c>
      <c r="D7243" s="1" t="s">
        <v>294</v>
      </c>
      <c r="E7243" s="1" t="s">
        <v>294</v>
      </c>
      <c r="F7243" s="1" t="s">
        <v>294</v>
      </c>
      <c r="G7243" s="1" t="n">
        <v>2.86</v>
      </c>
      <c r="H7243" s="1" t="s">
        <v>2018</v>
      </c>
      <c r="I7243" s="1" t="s">
        <v>2018</v>
      </c>
    </row>
    <row r="7244" customFormat="false" ht="27" hidden="false" customHeight="true" outlineLevel="0" collapsed="false">
      <c r="A7244" s="1"/>
      <c r="B7244" s="1"/>
      <c r="C7244" s="1"/>
      <c r="D7244" s="1"/>
      <c r="E7244" s="1"/>
      <c r="F7244" s="1"/>
      <c r="G7244" s="1"/>
      <c r="H7244" s="1"/>
      <c r="I7244" s="1"/>
    </row>
    <row r="7245" customFormat="false" ht="31" hidden="false" customHeight="true" outlineLevel="0" collapsed="false">
      <c r="A7245" s="10" t="s">
        <v>304</v>
      </c>
      <c r="B7245" s="10" t="s">
        <v>304</v>
      </c>
      <c r="C7245" s="10" t="s">
        <v>304</v>
      </c>
      <c r="D7245" s="10" t="s">
        <v>304</v>
      </c>
      <c r="E7245" s="10" t="s">
        <v>304</v>
      </c>
      <c r="F7245" s="10" t="s">
        <v>304</v>
      </c>
      <c r="G7245" s="10" t="s">
        <v>304</v>
      </c>
      <c r="H7245" s="10" t="s">
        <v>304</v>
      </c>
      <c r="I7245" s="1"/>
    </row>
    <row r="7246" customFormat="false" ht="28" hidden="false" customHeight="true" outlineLevel="0" collapsed="false">
      <c r="A7246" s="4" t="s">
        <v>305</v>
      </c>
      <c r="B7246" s="4" t="s">
        <v>305</v>
      </c>
      <c r="C7246" s="4" t="s">
        <v>305</v>
      </c>
      <c r="D7246" s="4" t="s">
        <v>305</v>
      </c>
      <c r="E7246" s="4" t="s">
        <v>305</v>
      </c>
      <c r="F7246" s="4" t="s">
        <v>305</v>
      </c>
      <c r="G7246" s="4" t="s">
        <v>305</v>
      </c>
      <c r="H7246" s="4" t="s">
        <v>305</v>
      </c>
      <c r="I7246" s="4" t="s">
        <v>305</v>
      </c>
    </row>
    <row r="7247" customFormat="false" ht="27" hidden="false" customHeight="true" outlineLevel="0" collapsed="false">
      <c r="A7247" s="1"/>
      <c r="B7247" s="1"/>
      <c r="C7247" s="1"/>
      <c r="D7247" s="1"/>
      <c r="E7247" s="1"/>
      <c r="F7247" s="1"/>
      <c r="G7247" s="1"/>
      <c r="H7247" s="1"/>
      <c r="I7247" s="1"/>
    </row>
    <row r="7248" customFormat="false" ht="27" hidden="false" customHeight="true" outlineLevel="0" collapsed="false">
      <c r="A7248" s="1"/>
      <c r="B7248" s="1"/>
      <c r="C7248" s="1"/>
      <c r="D7248" s="1"/>
      <c r="E7248" s="1"/>
      <c r="F7248" s="1"/>
      <c r="G7248" s="1"/>
      <c r="H7248" s="1"/>
      <c r="I7248" s="1"/>
    </row>
    <row r="7249" customFormat="false" ht="27" hidden="false" customHeight="true" outlineLevel="0" collapsed="false">
      <c r="A7249" s="1"/>
      <c r="B7249" s="1"/>
      <c r="C7249" s="1"/>
      <c r="D7249" s="1"/>
      <c r="E7249" s="1"/>
      <c r="F7249" s="1"/>
      <c r="G7249" s="1"/>
      <c r="H7249" s="1"/>
      <c r="I7249" s="1"/>
    </row>
    <row r="7250" customFormat="false" ht="35" hidden="false" customHeight="true" outlineLevel="0" collapsed="false">
      <c r="A7250" s="2" t="s">
        <v>2033</v>
      </c>
      <c r="B7250" s="2" t="s">
        <v>2033</v>
      </c>
      <c r="C7250" s="2" t="s">
        <v>2033</v>
      </c>
      <c r="D7250" s="2" t="s">
        <v>2033</v>
      </c>
      <c r="E7250" s="2" t="s">
        <v>2033</v>
      </c>
      <c r="F7250" s="2" t="s">
        <v>2033</v>
      </c>
      <c r="G7250" s="2" t="s">
        <v>2033</v>
      </c>
      <c r="H7250" s="2" t="s">
        <v>2033</v>
      </c>
      <c r="I7250" s="3" t="str">
        <f aca="false">HYPERLINK("#'Главная'!A139","На главную")</f>
        <v>На главную</v>
      </c>
    </row>
    <row r="7251" customFormat="false" ht="42" hidden="false" customHeight="true" outlineLevel="0" collapsed="false">
      <c r="A7251" s="4" t="s">
        <v>2018</v>
      </c>
      <c r="B7251" s="4" t="s">
        <v>2018</v>
      </c>
      <c r="C7251" s="4" t="s">
        <v>2018</v>
      </c>
      <c r="D7251" s="4" t="s">
        <v>2018</v>
      </c>
      <c r="E7251" s="4" t="s">
        <v>2018</v>
      </c>
      <c r="F7251" s="4" t="s">
        <v>2018</v>
      </c>
      <c r="G7251" s="4" t="s">
        <v>2018</v>
      </c>
      <c r="H7251" s="4" t="s">
        <v>2018</v>
      </c>
      <c r="I7251" s="4" t="s">
        <v>2018</v>
      </c>
    </row>
    <row r="7252" customFormat="false" ht="27" hidden="false" customHeight="true" outlineLevel="0" collapsed="false">
      <c r="A7252" s="3" t="str">
        <f aca="false">HYPERLINK("#'Главная'!A139","Список моделей")</f>
        <v>Список моделей</v>
      </c>
      <c r="B7252" s="1"/>
      <c r="C7252" s="3" t="str">
        <f aca="false">HYPERLINK("#'Данные моделей'!A7253","Характеристики")</f>
        <v>Характеристики</v>
      </c>
      <c r="D7252" s="1"/>
      <c r="E7252" s="1"/>
      <c r="F7252" s="3" t="str">
        <f aca="false">HYPERLINK("#'Данные моделей'!A7271","Рабочие точки")</f>
        <v>Рабочие точки</v>
      </c>
      <c r="G7252" s="1"/>
      <c r="H7252" s="3" t="str">
        <f aca="false">HYPERLINK("#'Данные моделей'!A7277","Карты")</f>
        <v>Карты</v>
      </c>
      <c r="I7252" s="1"/>
    </row>
    <row r="7253" customFormat="false" ht="31" hidden="false" customHeight="true" outlineLevel="0" collapsed="false">
      <c r="A7253" s="10" t="s">
        <v>9</v>
      </c>
      <c r="B7253" s="10" t="s">
        <v>9</v>
      </c>
      <c r="C7253" s="10" t="s">
        <v>9</v>
      </c>
      <c r="D7253" s="10" t="s">
        <v>9</v>
      </c>
      <c r="E7253" s="10" t="s">
        <v>9</v>
      </c>
      <c r="F7253" s="10" t="s">
        <v>9</v>
      </c>
      <c r="G7253" s="10" t="s">
        <v>9</v>
      </c>
      <c r="H7253" s="10" t="s">
        <v>9</v>
      </c>
      <c r="I7253" s="1"/>
    </row>
    <row r="7254" customFormat="false" ht="28" hidden="false" customHeight="true" outlineLevel="0" collapsed="false">
      <c r="A7254" s="11" t="s">
        <v>207</v>
      </c>
      <c r="B7254" s="11" t="s">
        <v>207</v>
      </c>
      <c r="C7254" s="11" t="s">
        <v>207</v>
      </c>
      <c r="D7254" s="11" t="s">
        <v>207</v>
      </c>
      <c r="E7254" s="11" t="s">
        <v>2019</v>
      </c>
      <c r="F7254" s="11" t="s">
        <v>2019</v>
      </c>
      <c r="G7254" s="11" t="s">
        <v>2019</v>
      </c>
      <c r="H7254" s="11"/>
      <c r="I7254" s="11"/>
    </row>
    <row r="7255" customFormat="false" ht="28" hidden="false" customHeight="true" outlineLevel="0" collapsed="false">
      <c r="A7255" s="11" t="s">
        <v>8</v>
      </c>
      <c r="B7255" s="11" t="s">
        <v>8</v>
      </c>
      <c r="C7255" s="11" t="s">
        <v>8</v>
      </c>
      <c r="D7255" s="11" t="s">
        <v>8</v>
      </c>
      <c r="E7255" s="11" t="s">
        <v>104</v>
      </c>
      <c r="F7255" s="11" t="s">
        <v>104</v>
      </c>
      <c r="G7255" s="11" t="s">
        <v>104</v>
      </c>
      <c r="H7255" s="11"/>
      <c r="I7255" s="11"/>
    </row>
    <row r="7256" customFormat="false" ht="28" hidden="false" customHeight="true" outlineLevel="0" collapsed="false">
      <c r="A7256" s="11" t="s">
        <v>209</v>
      </c>
      <c r="B7256" s="11" t="s">
        <v>209</v>
      </c>
      <c r="C7256" s="11" t="s">
        <v>209</v>
      </c>
      <c r="D7256" s="11" t="s">
        <v>209</v>
      </c>
      <c r="E7256" s="11" t="s">
        <v>2034</v>
      </c>
      <c r="F7256" s="11" t="s">
        <v>2034</v>
      </c>
      <c r="G7256" s="11" t="s">
        <v>2034</v>
      </c>
      <c r="H7256" s="11"/>
      <c r="I7256" s="11"/>
    </row>
    <row r="7257" customFormat="false" ht="28" hidden="false" customHeight="true" outlineLevel="0" collapsed="false">
      <c r="A7257" s="11" t="s">
        <v>211</v>
      </c>
      <c r="B7257" s="11" t="s">
        <v>211</v>
      </c>
      <c r="C7257" s="11" t="s">
        <v>211</v>
      </c>
      <c r="D7257" s="11" t="s">
        <v>211</v>
      </c>
      <c r="E7257" s="11" t="n">
        <v>50</v>
      </c>
      <c r="F7257" s="11" t="n">
        <v>50</v>
      </c>
      <c r="G7257" s="11" t="n">
        <v>50</v>
      </c>
      <c r="H7257" s="11"/>
      <c r="I7257" s="11"/>
    </row>
    <row r="7258" customFormat="false" ht="28" hidden="false" customHeight="true" outlineLevel="0" collapsed="false">
      <c r="A7258" s="11" t="s">
        <v>8</v>
      </c>
      <c r="B7258" s="11" t="s">
        <v>8</v>
      </c>
      <c r="C7258" s="11" t="s">
        <v>8</v>
      </c>
      <c r="D7258" s="11" t="s">
        <v>8</v>
      </c>
      <c r="E7258" s="11" t="s">
        <v>104</v>
      </c>
      <c r="F7258" s="11" t="s">
        <v>104</v>
      </c>
      <c r="G7258" s="11" t="s">
        <v>104</v>
      </c>
      <c r="H7258" s="11"/>
      <c r="I7258" s="11"/>
    </row>
    <row r="7259" customFormat="false" ht="28" hidden="false" customHeight="true" outlineLevel="0" collapsed="false">
      <c r="A7259" s="11" t="s">
        <v>213</v>
      </c>
      <c r="B7259" s="11" t="s">
        <v>213</v>
      </c>
      <c r="C7259" s="11" t="s">
        <v>213</v>
      </c>
      <c r="D7259" s="11" t="s">
        <v>213</v>
      </c>
      <c r="E7259" s="11" t="n">
        <v>17</v>
      </c>
      <c r="F7259" s="11" t="n">
        <v>17</v>
      </c>
      <c r="G7259" s="11" t="n">
        <v>17</v>
      </c>
      <c r="H7259" s="11"/>
      <c r="I7259" s="11"/>
    </row>
    <row r="7260" customFormat="false" ht="28" hidden="false" customHeight="true" outlineLevel="0" collapsed="false">
      <c r="A7260" s="11" t="s">
        <v>214</v>
      </c>
      <c r="B7260" s="11" t="s">
        <v>214</v>
      </c>
      <c r="C7260" s="11" t="s">
        <v>214</v>
      </c>
      <c r="D7260" s="11" t="s">
        <v>214</v>
      </c>
      <c r="E7260" s="11" t="s">
        <v>2021</v>
      </c>
      <c r="F7260" s="11" t="s">
        <v>2021</v>
      </c>
      <c r="G7260" s="11" t="s">
        <v>2021</v>
      </c>
      <c r="H7260" s="11"/>
      <c r="I7260" s="11"/>
    </row>
    <row r="7261" customFormat="false" ht="28" hidden="false" customHeight="true" outlineLevel="0" collapsed="false">
      <c r="A7261" s="11" t="s">
        <v>216</v>
      </c>
      <c r="B7261" s="11" t="s">
        <v>216</v>
      </c>
      <c r="C7261" s="11" t="s">
        <v>216</v>
      </c>
      <c r="D7261" s="11" t="s">
        <v>216</v>
      </c>
      <c r="E7261" s="11" t="n">
        <v>2.8</v>
      </c>
      <c r="F7261" s="11" t="n">
        <v>2.8</v>
      </c>
      <c r="G7261" s="11" t="n">
        <v>2.8</v>
      </c>
      <c r="H7261" s="11"/>
      <c r="I7261" s="11"/>
    </row>
    <row r="7262" customFormat="false" ht="28" hidden="false" customHeight="true" outlineLevel="0" collapsed="false">
      <c r="A7262" s="11" t="s">
        <v>219</v>
      </c>
      <c r="B7262" s="11" t="s">
        <v>219</v>
      </c>
      <c r="C7262" s="11" t="s">
        <v>219</v>
      </c>
      <c r="D7262" s="11" t="s">
        <v>219</v>
      </c>
      <c r="E7262" s="11" t="s">
        <v>2022</v>
      </c>
      <c r="F7262" s="11" t="s">
        <v>2022</v>
      </c>
      <c r="G7262" s="11" t="s">
        <v>2022</v>
      </c>
      <c r="H7262" s="11"/>
      <c r="I7262" s="11"/>
    </row>
    <row r="7263" customFormat="false" ht="28" hidden="false" customHeight="true" outlineLevel="0" collapsed="false">
      <c r="A7263" s="11" t="s">
        <v>2023</v>
      </c>
      <c r="B7263" s="11" t="s">
        <v>2023</v>
      </c>
      <c r="C7263" s="11" t="s">
        <v>2023</v>
      </c>
      <c r="D7263" s="11" t="s">
        <v>2023</v>
      </c>
      <c r="E7263" s="11" t="n">
        <v>58</v>
      </c>
      <c r="F7263" s="11" t="n">
        <v>58</v>
      </c>
      <c r="G7263" s="11" t="n">
        <v>58</v>
      </c>
      <c r="H7263" s="11"/>
      <c r="I7263" s="11"/>
    </row>
    <row r="7264" customFormat="false" ht="28" hidden="false" customHeight="true" outlineLevel="0" collapsed="false">
      <c r="A7264" s="11" t="s">
        <v>221</v>
      </c>
      <c r="B7264" s="11" t="s">
        <v>221</v>
      </c>
      <c r="C7264" s="11" t="s">
        <v>221</v>
      </c>
      <c r="D7264" s="11" t="s">
        <v>221</v>
      </c>
      <c r="E7264" s="11" t="s">
        <v>2034</v>
      </c>
      <c r="F7264" s="11" t="s">
        <v>2034</v>
      </c>
      <c r="G7264" s="11" t="s">
        <v>2034</v>
      </c>
      <c r="H7264" s="11"/>
      <c r="I7264" s="11"/>
    </row>
    <row r="7265" customFormat="false" ht="28" hidden="false" customHeight="true" outlineLevel="0" collapsed="false">
      <c r="A7265" s="11" t="s">
        <v>222</v>
      </c>
      <c r="B7265" s="11" t="s">
        <v>222</v>
      </c>
      <c r="C7265" s="11" t="s">
        <v>222</v>
      </c>
      <c r="D7265" s="11" t="s">
        <v>222</v>
      </c>
      <c r="E7265" s="11" t="n">
        <v>50</v>
      </c>
      <c r="F7265" s="11" t="n">
        <v>50</v>
      </c>
      <c r="G7265" s="11" t="n">
        <v>50</v>
      </c>
      <c r="H7265" s="11"/>
      <c r="I7265" s="11"/>
    </row>
    <row r="7266" customFormat="false" ht="28" hidden="false" customHeight="true" outlineLevel="0" collapsed="false">
      <c r="A7266" s="11" t="s">
        <v>1532</v>
      </c>
      <c r="B7266" s="11" t="s">
        <v>1532</v>
      </c>
      <c r="C7266" s="11" t="s">
        <v>1532</v>
      </c>
      <c r="D7266" s="11" t="s">
        <v>1532</v>
      </c>
      <c r="E7266" s="11" t="s">
        <v>1533</v>
      </c>
      <c r="F7266" s="11" t="s">
        <v>1533</v>
      </c>
      <c r="G7266" s="11" t="s">
        <v>1533</v>
      </c>
      <c r="H7266" s="11"/>
      <c r="I7266" s="11"/>
    </row>
    <row r="7267" customFormat="false" ht="28" hidden="false" customHeight="true" outlineLevel="0" collapsed="false">
      <c r="A7267" s="11" t="s">
        <v>2024</v>
      </c>
      <c r="B7267" s="11" t="s">
        <v>2024</v>
      </c>
      <c r="C7267" s="11" t="s">
        <v>2024</v>
      </c>
      <c r="D7267" s="11" t="s">
        <v>2024</v>
      </c>
      <c r="E7267" s="11" t="n">
        <v>0.5</v>
      </c>
      <c r="F7267" s="11" t="n">
        <v>0.5</v>
      </c>
      <c r="G7267" s="11" t="n">
        <v>0.5</v>
      </c>
      <c r="H7267" s="11"/>
      <c r="I7267" s="11"/>
    </row>
    <row r="7268" customFormat="false" ht="28" hidden="false" customHeight="true" outlineLevel="0" collapsed="false">
      <c r="A7268" s="11" t="s">
        <v>2025</v>
      </c>
      <c r="B7268" s="11" t="s">
        <v>2025</v>
      </c>
      <c r="C7268" s="11" t="s">
        <v>2025</v>
      </c>
      <c r="D7268" s="11" t="s">
        <v>2025</v>
      </c>
      <c r="E7268" s="11" t="n">
        <v>4.2</v>
      </c>
      <c r="F7268" s="11" t="n">
        <v>4.2</v>
      </c>
      <c r="G7268" s="11" t="n">
        <v>4.2</v>
      </c>
      <c r="H7268" s="11"/>
      <c r="I7268" s="11"/>
    </row>
    <row r="7269" customFormat="false" ht="28" hidden="false" customHeight="true" outlineLevel="0" collapsed="false">
      <c r="A7269" s="11" t="s">
        <v>244</v>
      </c>
      <c r="B7269" s="11" t="s">
        <v>244</v>
      </c>
      <c r="C7269" s="11" t="s">
        <v>244</v>
      </c>
      <c r="D7269" s="11" t="s">
        <v>244</v>
      </c>
      <c r="E7269" s="11" t="s">
        <v>2032</v>
      </c>
      <c r="F7269" s="11" t="s">
        <v>2032</v>
      </c>
      <c r="G7269" s="11" t="s">
        <v>2032</v>
      </c>
      <c r="H7269" s="11"/>
      <c r="I7269" s="11"/>
    </row>
    <row r="7270" customFormat="false" ht="27" hidden="false" customHeight="true" outlineLevel="0" collapsed="false">
      <c r="A7270" s="1"/>
      <c r="B7270" s="1"/>
      <c r="C7270" s="1"/>
      <c r="D7270" s="1"/>
      <c r="E7270" s="1"/>
      <c r="F7270" s="1"/>
      <c r="G7270" s="1"/>
      <c r="H7270" s="1"/>
      <c r="I7270" s="1"/>
    </row>
    <row r="7271" customFormat="false" ht="31" hidden="false" customHeight="true" outlineLevel="0" collapsed="false">
      <c r="A7271" s="10" t="s">
        <v>250</v>
      </c>
      <c r="B7271" s="10" t="s">
        <v>250</v>
      </c>
      <c r="C7271" s="10" t="s">
        <v>250</v>
      </c>
      <c r="D7271" s="10" t="s">
        <v>250</v>
      </c>
      <c r="E7271" s="10" t="s">
        <v>250</v>
      </c>
      <c r="F7271" s="10" t="s">
        <v>250</v>
      </c>
      <c r="G7271" s="10" t="s">
        <v>250</v>
      </c>
      <c r="H7271" s="10" t="s">
        <v>250</v>
      </c>
      <c r="I7271" s="3" t="str">
        <f aca="false">HYPERLINK("#'Главная'!A139","На главную")</f>
        <v>На главную</v>
      </c>
    </row>
    <row r="7272" customFormat="false" ht="34" hidden="false" customHeight="true" outlineLevel="0" collapsed="false">
      <c r="A7272" s="12" t="s">
        <v>251</v>
      </c>
      <c r="B7272" s="12" t="s">
        <v>251</v>
      </c>
      <c r="C7272" s="12" t="s">
        <v>251</v>
      </c>
      <c r="D7272" s="12" t="s">
        <v>252</v>
      </c>
      <c r="E7272" s="12" t="s">
        <v>252</v>
      </c>
      <c r="F7272" s="12" t="s">
        <v>252</v>
      </c>
      <c r="G7272" s="12" t="s">
        <v>253</v>
      </c>
      <c r="H7272" s="12" t="s">
        <v>254</v>
      </c>
      <c r="I7272" s="12" t="s">
        <v>254</v>
      </c>
    </row>
    <row r="7273" customFormat="false" ht="53" hidden="false" customHeight="true" outlineLevel="0" collapsed="false">
      <c r="A7273" s="1" t="s">
        <v>2027</v>
      </c>
      <c r="B7273" s="1" t="s">
        <v>2027</v>
      </c>
      <c r="C7273" s="1" t="s">
        <v>2027</v>
      </c>
      <c r="D7273" s="1" t="s">
        <v>292</v>
      </c>
      <c r="E7273" s="1" t="s">
        <v>292</v>
      </c>
      <c r="F7273" s="1" t="s">
        <v>292</v>
      </c>
      <c r="G7273" s="1" t="n">
        <v>7</v>
      </c>
      <c r="H7273" s="1" t="s">
        <v>2018</v>
      </c>
      <c r="I7273" s="1" t="s">
        <v>2018</v>
      </c>
    </row>
    <row r="7274" customFormat="false" ht="53" hidden="false" customHeight="true" outlineLevel="0" collapsed="false">
      <c r="A7274" s="1" t="s">
        <v>2027</v>
      </c>
      <c r="B7274" s="1" t="s">
        <v>2027</v>
      </c>
      <c r="C7274" s="1" t="s">
        <v>2027</v>
      </c>
      <c r="D7274" s="1" t="s">
        <v>256</v>
      </c>
      <c r="E7274" s="1" t="s">
        <v>256</v>
      </c>
      <c r="F7274" s="1" t="s">
        <v>256</v>
      </c>
      <c r="G7274" s="1" t="n">
        <v>2.4</v>
      </c>
      <c r="H7274" s="1" t="s">
        <v>2018</v>
      </c>
      <c r="I7274" s="1" t="s">
        <v>2018</v>
      </c>
    </row>
    <row r="7275" customFormat="false" ht="53" hidden="false" customHeight="true" outlineLevel="0" collapsed="false">
      <c r="A7275" s="1" t="s">
        <v>2027</v>
      </c>
      <c r="B7275" s="1" t="s">
        <v>2027</v>
      </c>
      <c r="C7275" s="1" t="s">
        <v>2027</v>
      </c>
      <c r="D7275" s="1" t="s">
        <v>294</v>
      </c>
      <c r="E7275" s="1" t="s">
        <v>294</v>
      </c>
      <c r="F7275" s="1" t="s">
        <v>294</v>
      </c>
      <c r="G7275" s="1" t="n">
        <v>2.92</v>
      </c>
      <c r="H7275" s="1" t="s">
        <v>2018</v>
      </c>
      <c r="I7275" s="1" t="s">
        <v>2018</v>
      </c>
    </row>
    <row r="7276" customFormat="false" ht="27" hidden="false" customHeight="true" outlineLevel="0" collapsed="false">
      <c r="A7276" s="1"/>
      <c r="B7276" s="1"/>
      <c r="C7276" s="1"/>
      <c r="D7276" s="1"/>
      <c r="E7276" s="1"/>
      <c r="F7276" s="1"/>
      <c r="G7276" s="1"/>
      <c r="H7276" s="1"/>
      <c r="I7276" s="1"/>
    </row>
    <row r="7277" customFormat="false" ht="31" hidden="false" customHeight="true" outlineLevel="0" collapsed="false">
      <c r="A7277" s="10" t="s">
        <v>304</v>
      </c>
      <c r="B7277" s="10" t="s">
        <v>304</v>
      </c>
      <c r="C7277" s="10" t="s">
        <v>304</v>
      </c>
      <c r="D7277" s="10" t="s">
        <v>304</v>
      </c>
      <c r="E7277" s="10" t="s">
        <v>304</v>
      </c>
      <c r="F7277" s="10" t="s">
        <v>304</v>
      </c>
      <c r="G7277" s="10" t="s">
        <v>304</v>
      </c>
      <c r="H7277" s="10" t="s">
        <v>304</v>
      </c>
      <c r="I7277" s="1"/>
    </row>
    <row r="7278" customFormat="false" ht="28" hidden="false" customHeight="true" outlineLevel="0" collapsed="false">
      <c r="A7278" s="4" t="s">
        <v>305</v>
      </c>
      <c r="B7278" s="4" t="s">
        <v>305</v>
      </c>
      <c r="C7278" s="4" t="s">
        <v>305</v>
      </c>
      <c r="D7278" s="4" t="s">
        <v>305</v>
      </c>
      <c r="E7278" s="4" t="s">
        <v>305</v>
      </c>
      <c r="F7278" s="4" t="s">
        <v>305</v>
      </c>
      <c r="G7278" s="4" t="s">
        <v>305</v>
      </c>
      <c r="H7278" s="4" t="s">
        <v>305</v>
      </c>
      <c r="I7278" s="4" t="s">
        <v>305</v>
      </c>
    </row>
    <row r="7279" customFormat="false" ht="27" hidden="false" customHeight="true" outlineLevel="0" collapsed="false">
      <c r="A7279" s="1"/>
      <c r="B7279" s="1"/>
      <c r="C7279" s="1"/>
      <c r="D7279" s="1"/>
      <c r="E7279" s="1"/>
      <c r="F7279" s="1"/>
      <c r="G7279" s="1"/>
      <c r="H7279" s="1"/>
      <c r="I7279" s="1"/>
    </row>
    <row r="7280" customFormat="false" ht="27" hidden="false" customHeight="true" outlineLevel="0" collapsed="false">
      <c r="A7280" s="1"/>
      <c r="B7280" s="1"/>
      <c r="C7280" s="1"/>
      <c r="D7280" s="1"/>
      <c r="E7280" s="1"/>
      <c r="F7280" s="1"/>
      <c r="G7280" s="1"/>
      <c r="H7280" s="1"/>
      <c r="I7280" s="1"/>
    </row>
    <row r="7281" customFormat="false" ht="27" hidden="false" customHeight="true" outlineLevel="0" collapsed="false">
      <c r="A7281" s="1"/>
      <c r="B7281" s="1"/>
      <c r="C7281" s="1"/>
      <c r="D7281" s="1"/>
      <c r="E7281" s="1"/>
      <c r="F7281" s="1"/>
      <c r="G7281" s="1"/>
      <c r="H7281" s="1"/>
      <c r="I7281" s="1"/>
    </row>
    <row r="7282" customFormat="false" ht="35" hidden="false" customHeight="true" outlineLevel="0" collapsed="false">
      <c r="A7282" s="2" t="s">
        <v>2035</v>
      </c>
      <c r="B7282" s="2" t="s">
        <v>2035</v>
      </c>
      <c r="C7282" s="2" t="s">
        <v>2035</v>
      </c>
      <c r="D7282" s="2" t="s">
        <v>2035</v>
      </c>
      <c r="E7282" s="2" t="s">
        <v>2035</v>
      </c>
      <c r="F7282" s="2" t="s">
        <v>2035</v>
      </c>
      <c r="G7282" s="2" t="s">
        <v>2035</v>
      </c>
      <c r="H7282" s="2" t="s">
        <v>2035</v>
      </c>
      <c r="I7282" s="3" t="str">
        <f aca="false">HYPERLINK("#'Главная'!A140","На главную")</f>
        <v>На главную</v>
      </c>
    </row>
    <row r="7283" customFormat="false" ht="42" hidden="false" customHeight="true" outlineLevel="0" collapsed="false">
      <c r="A7283" s="4" t="s">
        <v>2018</v>
      </c>
      <c r="B7283" s="4" t="s">
        <v>2018</v>
      </c>
      <c r="C7283" s="4" t="s">
        <v>2018</v>
      </c>
      <c r="D7283" s="4" t="s">
        <v>2018</v>
      </c>
      <c r="E7283" s="4" t="s">
        <v>2018</v>
      </c>
      <c r="F7283" s="4" t="s">
        <v>2018</v>
      </c>
      <c r="G7283" s="4" t="s">
        <v>2018</v>
      </c>
      <c r="H7283" s="4" t="s">
        <v>2018</v>
      </c>
      <c r="I7283" s="4" t="s">
        <v>2018</v>
      </c>
    </row>
    <row r="7284" customFormat="false" ht="27" hidden="false" customHeight="true" outlineLevel="0" collapsed="false">
      <c r="A7284" s="3" t="str">
        <f aca="false">HYPERLINK("#'Главная'!A140","Список моделей")</f>
        <v>Список моделей</v>
      </c>
      <c r="B7284" s="1"/>
      <c r="C7284" s="3" t="str">
        <f aca="false">HYPERLINK("#'Данные моделей'!A7285","Характеристики")</f>
        <v>Характеристики</v>
      </c>
      <c r="D7284" s="1"/>
      <c r="E7284" s="1"/>
      <c r="F7284" s="3" t="str">
        <f aca="false">HYPERLINK("#'Данные моделей'!A7304","Рабочие точки")</f>
        <v>Рабочие точки</v>
      </c>
      <c r="G7284" s="1"/>
      <c r="H7284" s="3" t="str">
        <f aca="false">HYPERLINK("#'Данные моделей'!A7310","Карты")</f>
        <v>Карты</v>
      </c>
      <c r="I7284" s="1"/>
    </row>
    <row r="7285" customFormat="false" ht="31" hidden="false" customHeight="true" outlineLevel="0" collapsed="false">
      <c r="A7285" s="10" t="s">
        <v>9</v>
      </c>
      <c r="B7285" s="10" t="s">
        <v>9</v>
      </c>
      <c r="C7285" s="10" t="s">
        <v>9</v>
      </c>
      <c r="D7285" s="10" t="s">
        <v>9</v>
      </c>
      <c r="E7285" s="10" t="s">
        <v>9</v>
      </c>
      <c r="F7285" s="10" t="s">
        <v>9</v>
      </c>
      <c r="G7285" s="10" t="s">
        <v>9</v>
      </c>
      <c r="H7285" s="10" t="s">
        <v>9</v>
      </c>
      <c r="I7285" s="1"/>
    </row>
    <row r="7286" customFormat="false" ht="28" hidden="false" customHeight="true" outlineLevel="0" collapsed="false">
      <c r="A7286" s="11" t="s">
        <v>207</v>
      </c>
      <c r="B7286" s="11" t="s">
        <v>207</v>
      </c>
      <c r="C7286" s="11" t="s">
        <v>207</v>
      </c>
      <c r="D7286" s="11" t="s">
        <v>207</v>
      </c>
      <c r="E7286" s="11" t="s">
        <v>2019</v>
      </c>
      <c r="F7286" s="11" t="s">
        <v>2019</v>
      </c>
      <c r="G7286" s="11" t="s">
        <v>2019</v>
      </c>
      <c r="H7286" s="11"/>
      <c r="I7286" s="11"/>
    </row>
    <row r="7287" customFormat="false" ht="28" hidden="false" customHeight="true" outlineLevel="0" collapsed="false">
      <c r="A7287" s="11" t="s">
        <v>8</v>
      </c>
      <c r="B7287" s="11" t="s">
        <v>8</v>
      </c>
      <c r="C7287" s="11" t="s">
        <v>8</v>
      </c>
      <c r="D7287" s="11" t="s">
        <v>8</v>
      </c>
      <c r="E7287" s="11" t="s">
        <v>172</v>
      </c>
      <c r="F7287" s="11" t="s">
        <v>172</v>
      </c>
      <c r="G7287" s="11" t="s">
        <v>172</v>
      </c>
      <c r="H7287" s="11"/>
      <c r="I7287" s="11"/>
    </row>
    <row r="7288" customFormat="false" ht="28" hidden="false" customHeight="true" outlineLevel="0" collapsed="false">
      <c r="A7288" s="11" t="s">
        <v>209</v>
      </c>
      <c r="B7288" s="11" t="s">
        <v>209</v>
      </c>
      <c r="C7288" s="11" t="s">
        <v>209</v>
      </c>
      <c r="D7288" s="11" t="s">
        <v>209</v>
      </c>
      <c r="E7288" s="11" t="s">
        <v>2036</v>
      </c>
      <c r="F7288" s="11" t="s">
        <v>2036</v>
      </c>
      <c r="G7288" s="11" t="s">
        <v>2036</v>
      </c>
      <c r="H7288" s="11"/>
      <c r="I7288" s="11"/>
    </row>
    <row r="7289" customFormat="false" ht="28" hidden="false" customHeight="true" outlineLevel="0" collapsed="false">
      <c r="A7289" s="11" t="s">
        <v>211</v>
      </c>
      <c r="B7289" s="11" t="s">
        <v>211</v>
      </c>
      <c r="C7289" s="11" t="s">
        <v>211</v>
      </c>
      <c r="D7289" s="11" t="s">
        <v>211</v>
      </c>
      <c r="E7289" s="11" t="n">
        <v>23</v>
      </c>
      <c r="F7289" s="11" t="n">
        <v>23</v>
      </c>
      <c r="G7289" s="11" t="n">
        <v>23</v>
      </c>
      <c r="H7289" s="11"/>
      <c r="I7289" s="11"/>
    </row>
    <row r="7290" customFormat="false" ht="53" hidden="false" customHeight="true" outlineLevel="0" collapsed="false">
      <c r="A7290" s="11" t="s">
        <v>8</v>
      </c>
      <c r="B7290" s="11" t="s">
        <v>8</v>
      </c>
      <c r="C7290" s="11" t="s">
        <v>8</v>
      </c>
      <c r="D7290" s="11" t="s">
        <v>8</v>
      </c>
      <c r="E7290" s="11" t="s">
        <v>172</v>
      </c>
      <c r="F7290" s="11" t="s">
        <v>172</v>
      </c>
      <c r="G7290" s="11" t="s">
        <v>172</v>
      </c>
      <c r="H7290" s="11" t="s">
        <v>2037</v>
      </c>
      <c r="I7290" s="11" t="s">
        <v>2037</v>
      </c>
    </row>
    <row r="7291" customFormat="false" ht="53" hidden="false" customHeight="true" outlineLevel="0" collapsed="false">
      <c r="A7291" s="11" t="s">
        <v>213</v>
      </c>
      <c r="B7291" s="11" t="s">
        <v>213</v>
      </c>
      <c r="C7291" s="11" t="s">
        <v>213</v>
      </c>
      <c r="D7291" s="11" t="s">
        <v>213</v>
      </c>
      <c r="E7291" s="11" t="n">
        <v>6</v>
      </c>
      <c r="F7291" s="11" t="n">
        <v>6</v>
      </c>
      <c r="G7291" s="11" t="n">
        <v>6</v>
      </c>
      <c r="H7291" s="11" t="s">
        <v>2037</v>
      </c>
      <c r="I7291" s="11" t="s">
        <v>2037</v>
      </c>
    </row>
    <row r="7292" customFormat="false" ht="53" hidden="false" customHeight="true" outlineLevel="0" collapsed="false">
      <c r="A7292" s="11" t="s">
        <v>214</v>
      </c>
      <c r="B7292" s="11" t="s">
        <v>214</v>
      </c>
      <c r="C7292" s="11" t="s">
        <v>214</v>
      </c>
      <c r="D7292" s="11" t="s">
        <v>214</v>
      </c>
      <c r="E7292" s="11" t="s">
        <v>2021</v>
      </c>
      <c r="F7292" s="11" t="s">
        <v>2021</v>
      </c>
      <c r="G7292" s="11" t="s">
        <v>2021</v>
      </c>
      <c r="H7292" s="11" t="s">
        <v>2037</v>
      </c>
      <c r="I7292" s="11" t="s">
        <v>2037</v>
      </c>
    </row>
    <row r="7293" customFormat="false" ht="53" hidden="false" customHeight="true" outlineLevel="0" collapsed="false">
      <c r="A7293" s="11" t="s">
        <v>216</v>
      </c>
      <c r="B7293" s="11" t="s">
        <v>216</v>
      </c>
      <c r="C7293" s="11" t="s">
        <v>216</v>
      </c>
      <c r="D7293" s="11" t="s">
        <v>216</v>
      </c>
      <c r="E7293" s="11" t="n">
        <v>0.4</v>
      </c>
      <c r="F7293" s="11" t="n">
        <v>0.4</v>
      </c>
      <c r="G7293" s="11" t="n">
        <v>0.4</v>
      </c>
      <c r="H7293" s="11" t="s">
        <v>2037</v>
      </c>
      <c r="I7293" s="11" t="s">
        <v>2037</v>
      </c>
    </row>
    <row r="7294" customFormat="false" ht="53" hidden="false" customHeight="true" outlineLevel="0" collapsed="false">
      <c r="A7294" s="11" t="s">
        <v>219</v>
      </c>
      <c r="B7294" s="11" t="s">
        <v>219</v>
      </c>
      <c r="C7294" s="11" t="s">
        <v>219</v>
      </c>
      <c r="D7294" s="11" t="s">
        <v>219</v>
      </c>
      <c r="E7294" s="11" t="s">
        <v>2022</v>
      </c>
      <c r="F7294" s="11" t="s">
        <v>2022</v>
      </c>
      <c r="G7294" s="11" t="s">
        <v>2022</v>
      </c>
      <c r="H7294" s="11" t="s">
        <v>2037</v>
      </c>
      <c r="I7294" s="11" t="s">
        <v>2037</v>
      </c>
    </row>
    <row r="7295" customFormat="false" ht="53" hidden="false" customHeight="true" outlineLevel="0" collapsed="false">
      <c r="A7295" s="11" t="s">
        <v>2023</v>
      </c>
      <c r="B7295" s="11" t="s">
        <v>2023</v>
      </c>
      <c r="C7295" s="11" t="s">
        <v>2023</v>
      </c>
      <c r="D7295" s="11" t="s">
        <v>2023</v>
      </c>
      <c r="E7295" s="11" t="n">
        <v>50</v>
      </c>
      <c r="F7295" s="11" t="n">
        <v>50</v>
      </c>
      <c r="G7295" s="11" t="n">
        <v>50</v>
      </c>
      <c r="H7295" s="11" t="s">
        <v>2037</v>
      </c>
      <c r="I7295" s="11" t="s">
        <v>2037</v>
      </c>
    </row>
    <row r="7296" customFormat="false" ht="53" hidden="false" customHeight="true" outlineLevel="0" collapsed="false">
      <c r="A7296" s="11" t="s">
        <v>221</v>
      </c>
      <c r="B7296" s="11" t="s">
        <v>221</v>
      </c>
      <c r="C7296" s="11" t="s">
        <v>221</v>
      </c>
      <c r="D7296" s="11" t="s">
        <v>221</v>
      </c>
      <c r="E7296" s="11" t="s">
        <v>2036</v>
      </c>
      <c r="F7296" s="11" t="s">
        <v>2036</v>
      </c>
      <c r="G7296" s="11" t="s">
        <v>2036</v>
      </c>
      <c r="H7296" s="11" t="s">
        <v>2037</v>
      </c>
      <c r="I7296" s="11" t="s">
        <v>2037</v>
      </c>
    </row>
    <row r="7297" customFormat="false" ht="53" hidden="false" customHeight="true" outlineLevel="0" collapsed="false">
      <c r="A7297" s="11" t="s">
        <v>222</v>
      </c>
      <c r="B7297" s="11" t="s">
        <v>222</v>
      </c>
      <c r="C7297" s="11" t="s">
        <v>222</v>
      </c>
      <c r="D7297" s="11" t="s">
        <v>222</v>
      </c>
      <c r="E7297" s="11" t="n">
        <v>23</v>
      </c>
      <c r="F7297" s="11" t="n">
        <v>23</v>
      </c>
      <c r="G7297" s="11" t="n">
        <v>23</v>
      </c>
      <c r="H7297" s="11" t="s">
        <v>2037</v>
      </c>
      <c r="I7297" s="11" t="s">
        <v>2037</v>
      </c>
    </row>
    <row r="7298" customFormat="false" ht="53" hidden="false" customHeight="true" outlineLevel="0" collapsed="false">
      <c r="A7298" s="11" t="s">
        <v>1532</v>
      </c>
      <c r="B7298" s="11" t="s">
        <v>1532</v>
      </c>
      <c r="C7298" s="11" t="s">
        <v>1532</v>
      </c>
      <c r="D7298" s="11" t="s">
        <v>1532</v>
      </c>
      <c r="E7298" s="11" t="s">
        <v>1533</v>
      </c>
      <c r="F7298" s="11" t="s">
        <v>1533</v>
      </c>
      <c r="G7298" s="11" t="s">
        <v>1533</v>
      </c>
      <c r="H7298" s="11" t="s">
        <v>2037</v>
      </c>
      <c r="I7298" s="11" t="s">
        <v>2037</v>
      </c>
    </row>
    <row r="7299" customFormat="false" ht="53" hidden="false" customHeight="true" outlineLevel="0" collapsed="false">
      <c r="A7299" s="11" t="s">
        <v>2024</v>
      </c>
      <c r="B7299" s="11" t="s">
        <v>2024</v>
      </c>
      <c r="C7299" s="11" t="s">
        <v>2024</v>
      </c>
      <c r="D7299" s="11" t="s">
        <v>2024</v>
      </c>
      <c r="E7299" s="11" t="n">
        <v>0.5</v>
      </c>
      <c r="F7299" s="11" t="n">
        <v>0.5</v>
      </c>
      <c r="G7299" s="11" t="n">
        <v>0.5</v>
      </c>
      <c r="H7299" s="11" t="s">
        <v>2037</v>
      </c>
      <c r="I7299" s="11" t="s">
        <v>2037</v>
      </c>
    </row>
    <row r="7300" customFormat="false" ht="53" hidden="false" customHeight="true" outlineLevel="0" collapsed="false">
      <c r="A7300" s="11" t="s">
        <v>2025</v>
      </c>
      <c r="B7300" s="11" t="s">
        <v>2025</v>
      </c>
      <c r="C7300" s="11" t="s">
        <v>2025</v>
      </c>
      <c r="D7300" s="11" t="s">
        <v>2025</v>
      </c>
      <c r="E7300" s="11" t="n">
        <v>4.2</v>
      </c>
      <c r="F7300" s="11" t="n">
        <v>4.2</v>
      </c>
      <c r="G7300" s="11" t="n">
        <v>4.2</v>
      </c>
      <c r="H7300" s="11" t="s">
        <v>2037</v>
      </c>
      <c r="I7300" s="11" t="s">
        <v>2037</v>
      </c>
    </row>
    <row r="7301" customFormat="false" ht="53" hidden="false" customHeight="true" outlineLevel="0" collapsed="false">
      <c r="A7301" s="11" t="s">
        <v>244</v>
      </c>
      <c r="B7301" s="11" t="s">
        <v>244</v>
      </c>
      <c r="C7301" s="11" t="s">
        <v>244</v>
      </c>
      <c r="D7301" s="11" t="s">
        <v>244</v>
      </c>
      <c r="E7301" s="11" t="s">
        <v>2026</v>
      </c>
      <c r="F7301" s="11" t="s">
        <v>2026</v>
      </c>
      <c r="G7301" s="11" t="s">
        <v>2026</v>
      </c>
      <c r="H7301" s="11" t="s">
        <v>2037</v>
      </c>
      <c r="I7301" s="11" t="s">
        <v>2037</v>
      </c>
    </row>
    <row r="7302" customFormat="false" ht="28" hidden="false" customHeight="true" outlineLevel="0" collapsed="false">
      <c r="A7302" s="4" t="s">
        <v>2037</v>
      </c>
      <c r="B7302" s="4" t="s">
        <v>2037</v>
      </c>
      <c r="C7302" s="4" t="s">
        <v>2037</v>
      </c>
      <c r="D7302" s="4" t="s">
        <v>2037</v>
      </c>
      <c r="E7302" s="4" t="s">
        <v>2037</v>
      </c>
      <c r="F7302" s="4" t="s">
        <v>2037</v>
      </c>
      <c r="G7302" s="4" t="s">
        <v>2037</v>
      </c>
      <c r="H7302" s="4" t="s">
        <v>2037</v>
      </c>
      <c r="I7302" s="4" t="s">
        <v>2037</v>
      </c>
    </row>
    <row r="7303" customFormat="false" ht="27" hidden="false" customHeight="true" outlineLevel="0" collapsed="false">
      <c r="A7303" s="1"/>
      <c r="B7303" s="1"/>
      <c r="C7303" s="1"/>
      <c r="D7303" s="1"/>
      <c r="E7303" s="1"/>
      <c r="F7303" s="1"/>
      <c r="G7303" s="1"/>
      <c r="H7303" s="1"/>
      <c r="I7303" s="1"/>
    </row>
    <row r="7304" customFormat="false" ht="31" hidden="false" customHeight="true" outlineLevel="0" collapsed="false">
      <c r="A7304" s="10" t="s">
        <v>250</v>
      </c>
      <c r="B7304" s="10" t="s">
        <v>250</v>
      </c>
      <c r="C7304" s="10" t="s">
        <v>250</v>
      </c>
      <c r="D7304" s="10" t="s">
        <v>250</v>
      </c>
      <c r="E7304" s="10" t="s">
        <v>250</v>
      </c>
      <c r="F7304" s="10" t="s">
        <v>250</v>
      </c>
      <c r="G7304" s="10" t="s">
        <v>250</v>
      </c>
      <c r="H7304" s="10" t="s">
        <v>250</v>
      </c>
      <c r="I7304" s="3" t="str">
        <f aca="false">HYPERLINK("#'Главная'!A140","На главную")</f>
        <v>На главную</v>
      </c>
    </row>
    <row r="7305" customFormat="false" ht="34" hidden="false" customHeight="true" outlineLevel="0" collapsed="false">
      <c r="A7305" s="12" t="s">
        <v>251</v>
      </c>
      <c r="B7305" s="12" t="s">
        <v>251</v>
      </c>
      <c r="C7305" s="12" t="s">
        <v>251</v>
      </c>
      <c r="D7305" s="12" t="s">
        <v>252</v>
      </c>
      <c r="E7305" s="12" t="s">
        <v>252</v>
      </c>
      <c r="F7305" s="12" t="s">
        <v>252</v>
      </c>
      <c r="G7305" s="12" t="s">
        <v>253</v>
      </c>
      <c r="H7305" s="12" t="s">
        <v>254</v>
      </c>
      <c r="I7305" s="12" t="s">
        <v>254</v>
      </c>
    </row>
    <row r="7306" customFormat="false" ht="53" hidden="false" customHeight="true" outlineLevel="0" collapsed="false">
      <c r="A7306" s="1" t="s">
        <v>2027</v>
      </c>
      <c r="B7306" s="1" t="s">
        <v>2027</v>
      </c>
      <c r="C7306" s="1" t="s">
        <v>2027</v>
      </c>
      <c r="D7306" s="1" t="s">
        <v>292</v>
      </c>
      <c r="E7306" s="1" t="s">
        <v>292</v>
      </c>
      <c r="F7306" s="1" t="s">
        <v>292</v>
      </c>
      <c r="G7306" s="1" t="n">
        <v>1</v>
      </c>
      <c r="H7306" s="1" t="s">
        <v>2018</v>
      </c>
      <c r="I7306" s="1" t="s">
        <v>2018</v>
      </c>
    </row>
    <row r="7307" customFormat="false" ht="53" hidden="false" customHeight="true" outlineLevel="0" collapsed="false">
      <c r="A7307" s="1" t="s">
        <v>2027</v>
      </c>
      <c r="B7307" s="1" t="s">
        <v>2027</v>
      </c>
      <c r="C7307" s="1" t="s">
        <v>2027</v>
      </c>
      <c r="D7307" s="1" t="s">
        <v>256</v>
      </c>
      <c r="E7307" s="1" t="s">
        <v>256</v>
      </c>
      <c r="F7307" s="1" t="s">
        <v>256</v>
      </c>
      <c r="G7307" s="1" t="n">
        <v>0.33</v>
      </c>
      <c r="H7307" s="1" t="s">
        <v>2018</v>
      </c>
      <c r="I7307" s="1" t="s">
        <v>2018</v>
      </c>
    </row>
    <row r="7308" customFormat="false" ht="53" hidden="false" customHeight="true" outlineLevel="0" collapsed="false">
      <c r="A7308" s="1" t="s">
        <v>2027</v>
      </c>
      <c r="B7308" s="1" t="s">
        <v>2027</v>
      </c>
      <c r="C7308" s="1" t="s">
        <v>2027</v>
      </c>
      <c r="D7308" s="1" t="s">
        <v>294</v>
      </c>
      <c r="E7308" s="1" t="s">
        <v>294</v>
      </c>
      <c r="F7308" s="1" t="s">
        <v>294</v>
      </c>
      <c r="G7308" s="1" t="n">
        <v>3.03</v>
      </c>
      <c r="H7308" s="1" t="s">
        <v>2018</v>
      </c>
      <c r="I7308" s="1" t="s">
        <v>2018</v>
      </c>
    </row>
    <row r="7309" customFormat="false" ht="27" hidden="false" customHeight="true" outlineLevel="0" collapsed="false">
      <c r="A7309" s="1"/>
      <c r="B7309" s="1"/>
      <c r="C7309" s="1"/>
      <c r="D7309" s="1"/>
      <c r="E7309" s="1"/>
      <c r="F7309" s="1"/>
      <c r="G7309" s="1"/>
      <c r="H7309" s="1"/>
      <c r="I7309" s="1"/>
    </row>
    <row r="7310" customFormat="false" ht="31" hidden="false" customHeight="true" outlineLevel="0" collapsed="false">
      <c r="A7310" s="10" t="s">
        <v>304</v>
      </c>
      <c r="B7310" s="10" t="s">
        <v>304</v>
      </c>
      <c r="C7310" s="10" t="s">
        <v>304</v>
      </c>
      <c r="D7310" s="10" t="s">
        <v>304</v>
      </c>
      <c r="E7310" s="10" t="s">
        <v>304</v>
      </c>
      <c r="F7310" s="10" t="s">
        <v>304</v>
      </c>
      <c r="G7310" s="10" t="s">
        <v>304</v>
      </c>
      <c r="H7310" s="10" t="s">
        <v>304</v>
      </c>
      <c r="I7310" s="1"/>
    </row>
    <row r="7311" customFormat="false" ht="28" hidden="false" customHeight="true" outlineLevel="0" collapsed="false">
      <c r="A7311" s="4" t="s">
        <v>305</v>
      </c>
      <c r="B7311" s="4" t="s">
        <v>305</v>
      </c>
      <c r="C7311" s="4" t="s">
        <v>305</v>
      </c>
      <c r="D7311" s="4" t="s">
        <v>305</v>
      </c>
      <c r="E7311" s="4" t="s">
        <v>305</v>
      </c>
      <c r="F7311" s="4" t="s">
        <v>305</v>
      </c>
      <c r="G7311" s="4" t="s">
        <v>305</v>
      </c>
      <c r="H7311" s="4" t="s">
        <v>305</v>
      </c>
      <c r="I7311" s="4" t="s">
        <v>305</v>
      </c>
    </row>
    <row r="7312" customFormat="false" ht="27" hidden="false" customHeight="true" outlineLevel="0" collapsed="false">
      <c r="A7312" s="1"/>
      <c r="B7312" s="1"/>
      <c r="C7312" s="1"/>
      <c r="D7312" s="1"/>
      <c r="E7312" s="1"/>
      <c r="F7312" s="1"/>
      <c r="G7312" s="1"/>
      <c r="H7312" s="1"/>
      <c r="I7312" s="1"/>
    </row>
    <row r="7313" customFormat="false" ht="27" hidden="false" customHeight="true" outlineLevel="0" collapsed="false">
      <c r="A7313" s="1"/>
      <c r="B7313" s="1"/>
      <c r="C7313" s="1"/>
      <c r="D7313" s="1"/>
      <c r="E7313" s="1"/>
      <c r="F7313" s="1"/>
      <c r="G7313" s="1"/>
      <c r="H7313" s="1"/>
      <c r="I7313" s="1"/>
    </row>
    <row r="7314" customFormat="false" ht="27" hidden="false" customHeight="true" outlineLevel="0" collapsed="false">
      <c r="A7314" s="1"/>
      <c r="B7314" s="1"/>
      <c r="C7314" s="1"/>
      <c r="D7314" s="1"/>
      <c r="E7314" s="1"/>
      <c r="F7314" s="1"/>
      <c r="G7314" s="1"/>
      <c r="H7314" s="1"/>
      <c r="I7314" s="1"/>
    </row>
    <row r="7315" customFormat="false" ht="35" hidden="false" customHeight="true" outlineLevel="0" collapsed="false">
      <c r="A7315" s="2" t="s">
        <v>2038</v>
      </c>
      <c r="B7315" s="2" t="s">
        <v>2038</v>
      </c>
      <c r="C7315" s="2" t="s">
        <v>2038</v>
      </c>
      <c r="D7315" s="2" t="s">
        <v>2038</v>
      </c>
      <c r="E7315" s="2" t="s">
        <v>2038</v>
      </c>
      <c r="F7315" s="2" t="s">
        <v>2038</v>
      </c>
      <c r="G7315" s="2" t="s">
        <v>2038</v>
      </c>
      <c r="H7315" s="2" t="s">
        <v>2038</v>
      </c>
      <c r="I7315" s="3" t="str">
        <f aca="false">HYPERLINK("#'Главная'!A141","На главную")</f>
        <v>На главную</v>
      </c>
    </row>
    <row r="7316" customFormat="false" ht="42" hidden="false" customHeight="true" outlineLevel="0" collapsed="false">
      <c r="A7316" s="4" t="s">
        <v>2018</v>
      </c>
      <c r="B7316" s="4" t="s">
        <v>2018</v>
      </c>
      <c r="C7316" s="4" t="s">
        <v>2018</v>
      </c>
      <c r="D7316" s="4" t="s">
        <v>2018</v>
      </c>
      <c r="E7316" s="4" t="s">
        <v>2018</v>
      </c>
      <c r="F7316" s="4" t="s">
        <v>2018</v>
      </c>
      <c r="G7316" s="4" t="s">
        <v>2018</v>
      </c>
      <c r="H7316" s="4" t="s">
        <v>2018</v>
      </c>
      <c r="I7316" s="4" t="s">
        <v>2018</v>
      </c>
    </row>
    <row r="7317" customFormat="false" ht="27" hidden="false" customHeight="true" outlineLevel="0" collapsed="false">
      <c r="A7317" s="3" t="str">
        <f aca="false">HYPERLINK("#'Главная'!A141","Список моделей")</f>
        <v>Список моделей</v>
      </c>
      <c r="B7317" s="1"/>
      <c r="C7317" s="3" t="str">
        <f aca="false">HYPERLINK("#'Данные моделей'!A7318","Характеристики")</f>
        <v>Характеристики</v>
      </c>
      <c r="D7317" s="1"/>
      <c r="E7317" s="1"/>
      <c r="F7317" s="3" t="str">
        <f aca="false">HYPERLINK("#'Данные моделей'!A7337","Рабочие точки")</f>
        <v>Рабочие точки</v>
      </c>
      <c r="G7317" s="1"/>
      <c r="H7317" s="3" t="str">
        <f aca="false">HYPERLINK("#'Данные моделей'!A7343","Карты")</f>
        <v>Карты</v>
      </c>
      <c r="I7317" s="1"/>
    </row>
    <row r="7318" customFormat="false" ht="31" hidden="false" customHeight="true" outlineLevel="0" collapsed="false">
      <c r="A7318" s="10" t="s">
        <v>9</v>
      </c>
      <c r="B7318" s="10" t="s">
        <v>9</v>
      </c>
      <c r="C7318" s="10" t="s">
        <v>9</v>
      </c>
      <c r="D7318" s="10" t="s">
        <v>9</v>
      </c>
      <c r="E7318" s="10" t="s">
        <v>9</v>
      </c>
      <c r="F7318" s="10" t="s">
        <v>9</v>
      </c>
      <c r="G7318" s="10" t="s">
        <v>9</v>
      </c>
      <c r="H7318" s="10" t="s">
        <v>9</v>
      </c>
      <c r="I7318" s="1"/>
    </row>
    <row r="7319" customFormat="false" ht="28" hidden="false" customHeight="true" outlineLevel="0" collapsed="false">
      <c r="A7319" s="11" t="s">
        <v>207</v>
      </c>
      <c r="B7319" s="11" t="s">
        <v>207</v>
      </c>
      <c r="C7319" s="11" t="s">
        <v>207</v>
      </c>
      <c r="D7319" s="11" t="s">
        <v>207</v>
      </c>
      <c r="E7319" s="11" t="s">
        <v>2019</v>
      </c>
      <c r="F7319" s="11" t="s">
        <v>2019</v>
      </c>
      <c r="G7319" s="11" t="s">
        <v>2019</v>
      </c>
      <c r="H7319" s="11"/>
      <c r="I7319" s="11"/>
    </row>
    <row r="7320" customFormat="false" ht="28" hidden="false" customHeight="true" outlineLevel="0" collapsed="false">
      <c r="A7320" s="11" t="s">
        <v>8</v>
      </c>
      <c r="B7320" s="11" t="s">
        <v>8</v>
      </c>
      <c r="C7320" s="11" t="s">
        <v>8</v>
      </c>
      <c r="D7320" s="11" t="s">
        <v>8</v>
      </c>
      <c r="E7320" s="11" t="s">
        <v>172</v>
      </c>
      <c r="F7320" s="11" t="s">
        <v>172</v>
      </c>
      <c r="G7320" s="11" t="s">
        <v>172</v>
      </c>
      <c r="H7320" s="11"/>
      <c r="I7320" s="11"/>
    </row>
    <row r="7321" customFormat="false" ht="28" hidden="false" customHeight="true" outlineLevel="0" collapsed="false">
      <c r="A7321" s="11" t="s">
        <v>209</v>
      </c>
      <c r="B7321" s="11" t="s">
        <v>209</v>
      </c>
      <c r="C7321" s="11" t="s">
        <v>209</v>
      </c>
      <c r="D7321" s="11" t="s">
        <v>209</v>
      </c>
      <c r="E7321" s="11" t="s">
        <v>2039</v>
      </c>
      <c r="F7321" s="11" t="s">
        <v>2039</v>
      </c>
      <c r="G7321" s="11" t="s">
        <v>2039</v>
      </c>
      <c r="H7321" s="11"/>
      <c r="I7321" s="11"/>
    </row>
    <row r="7322" customFormat="false" ht="28" hidden="false" customHeight="true" outlineLevel="0" collapsed="false">
      <c r="A7322" s="11" t="s">
        <v>211</v>
      </c>
      <c r="B7322" s="11" t="s">
        <v>211</v>
      </c>
      <c r="C7322" s="11" t="s">
        <v>211</v>
      </c>
      <c r="D7322" s="11" t="s">
        <v>211</v>
      </c>
      <c r="E7322" s="11" t="n">
        <v>33</v>
      </c>
      <c r="F7322" s="11" t="n">
        <v>33</v>
      </c>
      <c r="G7322" s="11" t="n">
        <v>33</v>
      </c>
      <c r="H7322" s="11"/>
      <c r="I7322" s="11"/>
    </row>
    <row r="7323" customFormat="false" ht="53" hidden="false" customHeight="true" outlineLevel="0" collapsed="false">
      <c r="A7323" s="11" t="s">
        <v>8</v>
      </c>
      <c r="B7323" s="11" t="s">
        <v>8</v>
      </c>
      <c r="C7323" s="11" t="s">
        <v>8</v>
      </c>
      <c r="D7323" s="11" t="s">
        <v>8</v>
      </c>
      <c r="E7323" s="11" t="s">
        <v>172</v>
      </c>
      <c r="F7323" s="11" t="s">
        <v>172</v>
      </c>
      <c r="G7323" s="11" t="s">
        <v>172</v>
      </c>
      <c r="H7323" s="11" t="s">
        <v>2037</v>
      </c>
      <c r="I7323" s="11" t="s">
        <v>2037</v>
      </c>
    </row>
    <row r="7324" customFormat="false" ht="53" hidden="false" customHeight="true" outlineLevel="0" collapsed="false">
      <c r="A7324" s="11" t="s">
        <v>213</v>
      </c>
      <c r="B7324" s="11" t="s">
        <v>213</v>
      </c>
      <c r="C7324" s="11" t="s">
        <v>213</v>
      </c>
      <c r="D7324" s="11" t="s">
        <v>213</v>
      </c>
      <c r="E7324" s="11" t="n">
        <v>12</v>
      </c>
      <c r="F7324" s="11" t="n">
        <v>12</v>
      </c>
      <c r="G7324" s="11" t="n">
        <v>12</v>
      </c>
      <c r="H7324" s="11" t="s">
        <v>2037</v>
      </c>
      <c r="I7324" s="11" t="s">
        <v>2037</v>
      </c>
    </row>
    <row r="7325" customFormat="false" ht="53" hidden="false" customHeight="true" outlineLevel="0" collapsed="false">
      <c r="A7325" s="11" t="s">
        <v>214</v>
      </c>
      <c r="B7325" s="11" t="s">
        <v>214</v>
      </c>
      <c r="C7325" s="11" t="s">
        <v>214</v>
      </c>
      <c r="D7325" s="11" t="s">
        <v>214</v>
      </c>
      <c r="E7325" s="11" t="s">
        <v>2021</v>
      </c>
      <c r="F7325" s="11" t="s">
        <v>2021</v>
      </c>
      <c r="G7325" s="11" t="s">
        <v>2021</v>
      </c>
      <c r="H7325" s="11" t="s">
        <v>2037</v>
      </c>
      <c r="I7325" s="11" t="s">
        <v>2037</v>
      </c>
    </row>
    <row r="7326" customFormat="false" ht="53" hidden="false" customHeight="true" outlineLevel="0" collapsed="false">
      <c r="A7326" s="11" t="s">
        <v>216</v>
      </c>
      <c r="B7326" s="11" t="s">
        <v>216</v>
      </c>
      <c r="C7326" s="11" t="s">
        <v>216</v>
      </c>
      <c r="D7326" s="11" t="s">
        <v>216</v>
      </c>
      <c r="E7326" s="11" t="n">
        <v>1.3</v>
      </c>
      <c r="F7326" s="11" t="n">
        <v>1.3</v>
      </c>
      <c r="G7326" s="11" t="n">
        <v>1.3</v>
      </c>
      <c r="H7326" s="11" t="s">
        <v>2037</v>
      </c>
      <c r="I7326" s="11" t="s">
        <v>2037</v>
      </c>
    </row>
    <row r="7327" customFormat="false" ht="53" hidden="false" customHeight="true" outlineLevel="0" collapsed="false">
      <c r="A7327" s="11" t="s">
        <v>219</v>
      </c>
      <c r="B7327" s="11" t="s">
        <v>219</v>
      </c>
      <c r="C7327" s="11" t="s">
        <v>219</v>
      </c>
      <c r="D7327" s="11" t="s">
        <v>219</v>
      </c>
      <c r="E7327" s="11" t="s">
        <v>2022</v>
      </c>
      <c r="F7327" s="11" t="s">
        <v>2022</v>
      </c>
      <c r="G7327" s="11" t="s">
        <v>2022</v>
      </c>
      <c r="H7327" s="11" t="s">
        <v>2037</v>
      </c>
      <c r="I7327" s="11" t="s">
        <v>2037</v>
      </c>
    </row>
    <row r="7328" customFormat="false" ht="53" hidden="false" customHeight="true" outlineLevel="0" collapsed="false">
      <c r="A7328" s="11" t="s">
        <v>2023</v>
      </c>
      <c r="B7328" s="11" t="s">
        <v>2023</v>
      </c>
      <c r="C7328" s="11" t="s">
        <v>2023</v>
      </c>
      <c r="D7328" s="11" t="s">
        <v>2023</v>
      </c>
      <c r="E7328" s="11" t="n">
        <v>53</v>
      </c>
      <c r="F7328" s="11" t="n">
        <v>53</v>
      </c>
      <c r="G7328" s="11" t="n">
        <v>53</v>
      </c>
      <c r="H7328" s="11" t="s">
        <v>2037</v>
      </c>
      <c r="I7328" s="11" t="s">
        <v>2037</v>
      </c>
    </row>
    <row r="7329" customFormat="false" ht="53" hidden="false" customHeight="true" outlineLevel="0" collapsed="false">
      <c r="A7329" s="11" t="s">
        <v>221</v>
      </c>
      <c r="B7329" s="11" t="s">
        <v>221</v>
      </c>
      <c r="C7329" s="11" t="s">
        <v>221</v>
      </c>
      <c r="D7329" s="11" t="s">
        <v>221</v>
      </c>
      <c r="E7329" s="11" t="s">
        <v>2039</v>
      </c>
      <c r="F7329" s="11" t="s">
        <v>2039</v>
      </c>
      <c r="G7329" s="11" t="s">
        <v>2039</v>
      </c>
      <c r="H7329" s="11" t="s">
        <v>2037</v>
      </c>
      <c r="I7329" s="11" t="s">
        <v>2037</v>
      </c>
    </row>
    <row r="7330" customFormat="false" ht="53" hidden="false" customHeight="true" outlineLevel="0" collapsed="false">
      <c r="A7330" s="11" t="s">
        <v>222</v>
      </c>
      <c r="B7330" s="11" t="s">
        <v>222</v>
      </c>
      <c r="C7330" s="11" t="s">
        <v>222</v>
      </c>
      <c r="D7330" s="11" t="s">
        <v>222</v>
      </c>
      <c r="E7330" s="11" t="n">
        <v>33</v>
      </c>
      <c r="F7330" s="11" t="n">
        <v>33</v>
      </c>
      <c r="G7330" s="11" t="n">
        <v>33</v>
      </c>
      <c r="H7330" s="11" t="s">
        <v>2037</v>
      </c>
      <c r="I7330" s="11" t="s">
        <v>2037</v>
      </c>
    </row>
    <row r="7331" customFormat="false" ht="53" hidden="false" customHeight="true" outlineLevel="0" collapsed="false">
      <c r="A7331" s="11" t="s">
        <v>1532</v>
      </c>
      <c r="B7331" s="11" t="s">
        <v>1532</v>
      </c>
      <c r="C7331" s="11" t="s">
        <v>1532</v>
      </c>
      <c r="D7331" s="11" t="s">
        <v>1532</v>
      </c>
      <c r="E7331" s="11" t="s">
        <v>1533</v>
      </c>
      <c r="F7331" s="11" t="s">
        <v>1533</v>
      </c>
      <c r="G7331" s="11" t="s">
        <v>1533</v>
      </c>
      <c r="H7331" s="11" t="s">
        <v>2037</v>
      </c>
      <c r="I7331" s="11" t="s">
        <v>2037</v>
      </c>
    </row>
    <row r="7332" customFormat="false" ht="53" hidden="false" customHeight="true" outlineLevel="0" collapsed="false">
      <c r="A7332" s="11" t="s">
        <v>2024</v>
      </c>
      <c r="B7332" s="11" t="s">
        <v>2024</v>
      </c>
      <c r="C7332" s="11" t="s">
        <v>2024</v>
      </c>
      <c r="D7332" s="11" t="s">
        <v>2024</v>
      </c>
      <c r="E7332" s="11" t="n">
        <v>0.5</v>
      </c>
      <c r="F7332" s="11" t="n">
        <v>0.5</v>
      </c>
      <c r="G7332" s="11" t="n">
        <v>0.5</v>
      </c>
      <c r="H7332" s="11" t="s">
        <v>2037</v>
      </c>
      <c r="I7332" s="11" t="s">
        <v>2037</v>
      </c>
    </row>
    <row r="7333" customFormat="false" ht="53" hidden="false" customHeight="true" outlineLevel="0" collapsed="false">
      <c r="A7333" s="11" t="s">
        <v>2025</v>
      </c>
      <c r="B7333" s="11" t="s">
        <v>2025</v>
      </c>
      <c r="C7333" s="11" t="s">
        <v>2025</v>
      </c>
      <c r="D7333" s="11" t="s">
        <v>2025</v>
      </c>
      <c r="E7333" s="11" t="n">
        <v>4.2</v>
      </c>
      <c r="F7333" s="11" t="n">
        <v>4.2</v>
      </c>
      <c r="G7333" s="11" t="n">
        <v>4.2</v>
      </c>
      <c r="H7333" s="11" t="s">
        <v>2037</v>
      </c>
      <c r="I7333" s="11" t="s">
        <v>2037</v>
      </c>
    </row>
    <row r="7334" customFormat="false" ht="53" hidden="false" customHeight="true" outlineLevel="0" collapsed="false">
      <c r="A7334" s="11" t="s">
        <v>244</v>
      </c>
      <c r="B7334" s="11" t="s">
        <v>244</v>
      </c>
      <c r="C7334" s="11" t="s">
        <v>244</v>
      </c>
      <c r="D7334" s="11" t="s">
        <v>244</v>
      </c>
      <c r="E7334" s="11" t="s">
        <v>2026</v>
      </c>
      <c r="F7334" s="11" t="s">
        <v>2026</v>
      </c>
      <c r="G7334" s="11" t="s">
        <v>2026</v>
      </c>
      <c r="H7334" s="11" t="s">
        <v>2037</v>
      </c>
      <c r="I7334" s="11" t="s">
        <v>2037</v>
      </c>
    </row>
    <row r="7335" customFormat="false" ht="28" hidden="false" customHeight="true" outlineLevel="0" collapsed="false">
      <c r="A7335" s="4" t="s">
        <v>2037</v>
      </c>
      <c r="B7335" s="4" t="s">
        <v>2037</v>
      </c>
      <c r="C7335" s="4" t="s">
        <v>2037</v>
      </c>
      <c r="D7335" s="4" t="s">
        <v>2037</v>
      </c>
      <c r="E7335" s="4" t="s">
        <v>2037</v>
      </c>
      <c r="F7335" s="4" t="s">
        <v>2037</v>
      </c>
      <c r="G7335" s="4" t="s">
        <v>2037</v>
      </c>
      <c r="H7335" s="4" t="s">
        <v>2037</v>
      </c>
      <c r="I7335" s="4" t="s">
        <v>2037</v>
      </c>
    </row>
    <row r="7336" customFormat="false" ht="27" hidden="false" customHeight="true" outlineLevel="0" collapsed="false">
      <c r="A7336" s="1"/>
      <c r="B7336" s="1"/>
      <c r="C7336" s="1"/>
      <c r="D7336" s="1"/>
      <c r="E7336" s="1"/>
      <c r="F7336" s="1"/>
      <c r="G7336" s="1"/>
      <c r="H7336" s="1"/>
      <c r="I7336" s="1"/>
    </row>
    <row r="7337" customFormat="false" ht="31" hidden="false" customHeight="true" outlineLevel="0" collapsed="false">
      <c r="A7337" s="10" t="s">
        <v>250</v>
      </c>
      <c r="B7337" s="10" t="s">
        <v>250</v>
      </c>
      <c r="C7337" s="10" t="s">
        <v>250</v>
      </c>
      <c r="D7337" s="10" t="s">
        <v>250</v>
      </c>
      <c r="E7337" s="10" t="s">
        <v>250</v>
      </c>
      <c r="F7337" s="10" t="s">
        <v>250</v>
      </c>
      <c r="G7337" s="10" t="s">
        <v>250</v>
      </c>
      <c r="H7337" s="10" t="s">
        <v>250</v>
      </c>
      <c r="I7337" s="3" t="str">
        <f aca="false">HYPERLINK("#'Главная'!A141","На главную")</f>
        <v>На главную</v>
      </c>
    </row>
    <row r="7338" customFormat="false" ht="34" hidden="false" customHeight="true" outlineLevel="0" collapsed="false">
      <c r="A7338" s="12" t="s">
        <v>251</v>
      </c>
      <c r="B7338" s="12" t="s">
        <v>251</v>
      </c>
      <c r="C7338" s="12" t="s">
        <v>251</v>
      </c>
      <c r="D7338" s="12" t="s">
        <v>252</v>
      </c>
      <c r="E7338" s="12" t="s">
        <v>252</v>
      </c>
      <c r="F7338" s="12" t="s">
        <v>252</v>
      </c>
      <c r="G7338" s="12" t="s">
        <v>253</v>
      </c>
      <c r="H7338" s="12" t="s">
        <v>254</v>
      </c>
      <c r="I7338" s="12" t="s">
        <v>254</v>
      </c>
    </row>
    <row r="7339" customFormat="false" ht="53" hidden="false" customHeight="true" outlineLevel="0" collapsed="false">
      <c r="A7339" s="1" t="s">
        <v>2027</v>
      </c>
      <c r="B7339" s="1" t="s">
        <v>2027</v>
      </c>
      <c r="C7339" s="1" t="s">
        <v>2027</v>
      </c>
      <c r="D7339" s="1" t="s">
        <v>292</v>
      </c>
      <c r="E7339" s="1" t="s">
        <v>292</v>
      </c>
      <c r="F7339" s="1" t="s">
        <v>292</v>
      </c>
      <c r="G7339" s="1" t="n">
        <v>3</v>
      </c>
      <c r="H7339" s="1" t="s">
        <v>2018</v>
      </c>
      <c r="I7339" s="1" t="s">
        <v>2018</v>
      </c>
    </row>
    <row r="7340" customFormat="false" ht="53" hidden="false" customHeight="true" outlineLevel="0" collapsed="false">
      <c r="A7340" s="1" t="s">
        <v>2027</v>
      </c>
      <c r="B7340" s="1" t="s">
        <v>2027</v>
      </c>
      <c r="C7340" s="1" t="s">
        <v>2027</v>
      </c>
      <c r="D7340" s="1" t="s">
        <v>256</v>
      </c>
      <c r="E7340" s="1" t="s">
        <v>256</v>
      </c>
      <c r="F7340" s="1" t="s">
        <v>256</v>
      </c>
      <c r="G7340" s="1" t="n">
        <v>1</v>
      </c>
      <c r="H7340" s="1" t="s">
        <v>2018</v>
      </c>
      <c r="I7340" s="1" t="s">
        <v>2018</v>
      </c>
    </row>
    <row r="7341" customFormat="false" ht="53" hidden="false" customHeight="true" outlineLevel="0" collapsed="false">
      <c r="A7341" s="1" t="s">
        <v>2027</v>
      </c>
      <c r="B7341" s="1" t="s">
        <v>2027</v>
      </c>
      <c r="C7341" s="1" t="s">
        <v>2027</v>
      </c>
      <c r="D7341" s="1" t="s">
        <v>294</v>
      </c>
      <c r="E7341" s="1" t="s">
        <v>294</v>
      </c>
      <c r="F7341" s="1" t="s">
        <v>294</v>
      </c>
      <c r="G7341" s="1" t="n">
        <v>3</v>
      </c>
      <c r="H7341" s="1" t="s">
        <v>2018</v>
      </c>
      <c r="I7341" s="1" t="s">
        <v>2018</v>
      </c>
    </row>
    <row r="7342" customFormat="false" ht="27" hidden="false" customHeight="true" outlineLevel="0" collapsed="false">
      <c r="A7342" s="1"/>
      <c r="B7342" s="1"/>
      <c r="C7342" s="1"/>
      <c r="D7342" s="1"/>
      <c r="E7342" s="1"/>
      <c r="F7342" s="1"/>
      <c r="G7342" s="1"/>
      <c r="H7342" s="1"/>
      <c r="I7342" s="1"/>
    </row>
    <row r="7343" customFormat="false" ht="31" hidden="false" customHeight="true" outlineLevel="0" collapsed="false">
      <c r="A7343" s="10" t="s">
        <v>304</v>
      </c>
      <c r="B7343" s="10" t="s">
        <v>304</v>
      </c>
      <c r="C7343" s="10" t="s">
        <v>304</v>
      </c>
      <c r="D7343" s="10" t="s">
        <v>304</v>
      </c>
      <c r="E7343" s="10" t="s">
        <v>304</v>
      </c>
      <c r="F7343" s="10" t="s">
        <v>304</v>
      </c>
      <c r="G7343" s="10" t="s">
        <v>304</v>
      </c>
      <c r="H7343" s="10" t="s">
        <v>304</v>
      </c>
      <c r="I7343" s="1"/>
    </row>
    <row r="7344" customFormat="false" ht="28" hidden="false" customHeight="true" outlineLevel="0" collapsed="false">
      <c r="A7344" s="4" t="s">
        <v>305</v>
      </c>
      <c r="B7344" s="4" t="s">
        <v>305</v>
      </c>
      <c r="C7344" s="4" t="s">
        <v>305</v>
      </c>
      <c r="D7344" s="4" t="s">
        <v>305</v>
      </c>
      <c r="E7344" s="4" t="s">
        <v>305</v>
      </c>
      <c r="F7344" s="4" t="s">
        <v>305</v>
      </c>
      <c r="G7344" s="4" t="s">
        <v>305</v>
      </c>
      <c r="H7344" s="4" t="s">
        <v>305</v>
      </c>
      <c r="I7344" s="4" t="s">
        <v>305</v>
      </c>
    </row>
    <row r="7345" customFormat="false" ht="27" hidden="false" customHeight="true" outlineLevel="0" collapsed="false">
      <c r="A7345" s="1"/>
      <c r="B7345" s="1"/>
      <c r="C7345" s="1"/>
      <c r="D7345" s="1"/>
      <c r="E7345" s="1"/>
      <c r="F7345" s="1"/>
      <c r="G7345" s="1"/>
      <c r="H7345" s="1"/>
      <c r="I7345" s="1"/>
    </row>
    <row r="7346" customFormat="false" ht="27" hidden="false" customHeight="true" outlineLevel="0" collapsed="false">
      <c r="A7346" s="1"/>
      <c r="B7346" s="1"/>
      <c r="C7346" s="1"/>
      <c r="D7346" s="1"/>
      <c r="E7346" s="1"/>
      <c r="F7346" s="1"/>
      <c r="G7346" s="1"/>
      <c r="H7346" s="1"/>
      <c r="I7346" s="1"/>
    </row>
    <row r="7347" customFormat="false" ht="27" hidden="false" customHeight="true" outlineLevel="0" collapsed="false">
      <c r="A7347" s="1"/>
      <c r="B7347" s="1"/>
      <c r="C7347" s="1"/>
      <c r="D7347" s="1"/>
      <c r="E7347" s="1"/>
      <c r="F7347" s="1"/>
      <c r="G7347" s="1"/>
      <c r="H7347" s="1"/>
      <c r="I7347" s="1"/>
    </row>
    <row r="7348" customFormat="false" ht="35" hidden="false" customHeight="true" outlineLevel="0" collapsed="false">
      <c r="A7348" s="2" t="s">
        <v>2040</v>
      </c>
      <c r="B7348" s="2" t="s">
        <v>2040</v>
      </c>
      <c r="C7348" s="2" t="s">
        <v>2040</v>
      </c>
      <c r="D7348" s="2" t="s">
        <v>2040</v>
      </c>
      <c r="E7348" s="2" t="s">
        <v>2040</v>
      </c>
      <c r="F7348" s="2" t="s">
        <v>2040</v>
      </c>
      <c r="G7348" s="2" t="s">
        <v>2040</v>
      </c>
      <c r="H7348" s="2" t="s">
        <v>2040</v>
      </c>
      <c r="I7348" s="3" t="str">
        <f aca="false">HYPERLINK("#'Главная'!A142","На главную")</f>
        <v>На главную</v>
      </c>
    </row>
    <row r="7349" customFormat="false" ht="42" hidden="false" customHeight="true" outlineLevel="0" collapsed="false">
      <c r="A7349" s="4" t="s">
        <v>2018</v>
      </c>
      <c r="B7349" s="4" t="s">
        <v>2018</v>
      </c>
      <c r="C7349" s="4" t="s">
        <v>2018</v>
      </c>
      <c r="D7349" s="4" t="s">
        <v>2018</v>
      </c>
      <c r="E7349" s="4" t="s">
        <v>2018</v>
      </c>
      <c r="F7349" s="4" t="s">
        <v>2018</v>
      </c>
      <c r="G7349" s="4" t="s">
        <v>2018</v>
      </c>
      <c r="H7349" s="4" t="s">
        <v>2018</v>
      </c>
      <c r="I7349" s="4" t="s">
        <v>2018</v>
      </c>
    </row>
    <row r="7350" customFormat="false" ht="27" hidden="false" customHeight="true" outlineLevel="0" collapsed="false">
      <c r="A7350" s="3" t="str">
        <f aca="false">HYPERLINK("#'Главная'!A142","Список моделей")</f>
        <v>Список моделей</v>
      </c>
      <c r="B7350" s="1"/>
      <c r="C7350" s="3" t="str">
        <f aca="false">HYPERLINK("#'Данные моделей'!A7351","Характеристики")</f>
        <v>Характеристики</v>
      </c>
      <c r="D7350" s="1"/>
      <c r="E7350" s="1"/>
      <c r="F7350" s="3" t="str">
        <f aca="false">HYPERLINK("#'Данные моделей'!A7370","Рабочие точки")</f>
        <v>Рабочие точки</v>
      </c>
      <c r="G7350" s="1"/>
      <c r="H7350" s="3" t="str">
        <f aca="false">HYPERLINK("#'Данные моделей'!A7376","Карты")</f>
        <v>Карты</v>
      </c>
      <c r="I7350" s="1"/>
    </row>
    <row r="7351" customFormat="false" ht="31" hidden="false" customHeight="true" outlineLevel="0" collapsed="false">
      <c r="A7351" s="10" t="s">
        <v>9</v>
      </c>
      <c r="B7351" s="10" t="s">
        <v>9</v>
      </c>
      <c r="C7351" s="10" t="s">
        <v>9</v>
      </c>
      <c r="D7351" s="10" t="s">
        <v>9</v>
      </c>
      <c r="E7351" s="10" t="s">
        <v>9</v>
      </c>
      <c r="F7351" s="10" t="s">
        <v>9</v>
      </c>
      <c r="G7351" s="10" t="s">
        <v>9</v>
      </c>
      <c r="H7351" s="10" t="s">
        <v>9</v>
      </c>
      <c r="I7351" s="1"/>
    </row>
    <row r="7352" customFormat="false" ht="28" hidden="false" customHeight="true" outlineLevel="0" collapsed="false">
      <c r="A7352" s="11" t="s">
        <v>207</v>
      </c>
      <c r="B7352" s="11" t="s">
        <v>207</v>
      </c>
      <c r="C7352" s="11" t="s">
        <v>207</v>
      </c>
      <c r="D7352" s="11" t="s">
        <v>207</v>
      </c>
      <c r="E7352" s="11" t="s">
        <v>2019</v>
      </c>
      <c r="F7352" s="11" t="s">
        <v>2019</v>
      </c>
      <c r="G7352" s="11" t="s">
        <v>2019</v>
      </c>
      <c r="H7352" s="11"/>
      <c r="I7352" s="11"/>
    </row>
    <row r="7353" customFormat="false" ht="28" hidden="false" customHeight="true" outlineLevel="0" collapsed="false">
      <c r="A7353" s="11" t="s">
        <v>8</v>
      </c>
      <c r="B7353" s="11" t="s">
        <v>8</v>
      </c>
      <c r="C7353" s="11" t="s">
        <v>8</v>
      </c>
      <c r="D7353" s="11" t="s">
        <v>8</v>
      </c>
      <c r="E7353" s="11" t="s">
        <v>172</v>
      </c>
      <c r="F7353" s="11" t="s">
        <v>172</v>
      </c>
      <c r="G7353" s="11" t="s">
        <v>172</v>
      </c>
      <c r="H7353" s="11"/>
      <c r="I7353" s="11"/>
    </row>
    <row r="7354" customFormat="false" ht="28" hidden="false" customHeight="true" outlineLevel="0" collapsed="false">
      <c r="A7354" s="11" t="s">
        <v>209</v>
      </c>
      <c r="B7354" s="11" t="s">
        <v>209</v>
      </c>
      <c r="C7354" s="11" t="s">
        <v>209</v>
      </c>
      <c r="D7354" s="11" t="s">
        <v>209</v>
      </c>
      <c r="E7354" s="11" t="s">
        <v>2031</v>
      </c>
      <c r="F7354" s="11" t="s">
        <v>2031</v>
      </c>
      <c r="G7354" s="11" t="s">
        <v>2031</v>
      </c>
      <c r="H7354" s="11"/>
      <c r="I7354" s="11"/>
    </row>
    <row r="7355" customFormat="false" ht="28" hidden="false" customHeight="true" outlineLevel="0" collapsed="false">
      <c r="A7355" s="11" t="s">
        <v>211</v>
      </c>
      <c r="B7355" s="11" t="s">
        <v>211</v>
      </c>
      <c r="C7355" s="11" t="s">
        <v>211</v>
      </c>
      <c r="D7355" s="11" t="s">
        <v>211</v>
      </c>
      <c r="E7355" s="11" t="n">
        <v>54</v>
      </c>
      <c r="F7355" s="11" t="n">
        <v>54</v>
      </c>
      <c r="G7355" s="11" t="n">
        <v>54</v>
      </c>
      <c r="H7355" s="11"/>
      <c r="I7355" s="11"/>
    </row>
    <row r="7356" customFormat="false" ht="53" hidden="false" customHeight="true" outlineLevel="0" collapsed="false">
      <c r="A7356" s="11" t="s">
        <v>8</v>
      </c>
      <c r="B7356" s="11" t="s">
        <v>8</v>
      </c>
      <c r="C7356" s="11" t="s">
        <v>8</v>
      </c>
      <c r="D7356" s="11" t="s">
        <v>8</v>
      </c>
      <c r="E7356" s="11" t="s">
        <v>172</v>
      </c>
      <c r="F7356" s="11" t="s">
        <v>172</v>
      </c>
      <c r="G7356" s="11" t="s">
        <v>172</v>
      </c>
      <c r="H7356" s="11" t="s">
        <v>2037</v>
      </c>
      <c r="I7356" s="11" t="s">
        <v>2037</v>
      </c>
    </row>
    <row r="7357" customFormat="false" ht="53" hidden="false" customHeight="true" outlineLevel="0" collapsed="false">
      <c r="A7357" s="11" t="s">
        <v>213</v>
      </c>
      <c r="B7357" s="11" t="s">
        <v>213</v>
      </c>
      <c r="C7357" s="11" t="s">
        <v>213</v>
      </c>
      <c r="D7357" s="11" t="s">
        <v>213</v>
      </c>
      <c r="E7357" s="11" t="n">
        <v>18</v>
      </c>
      <c r="F7357" s="11" t="n">
        <v>18</v>
      </c>
      <c r="G7357" s="11" t="n">
        <v>18</v>
      </c>
      <c r="H7357" s="11" t="s">
        <v>2037</v>
      </c>
      <c r="I7357" s="11" t="s">
        <v>2037</v>
      </c>
    </row>
    <row r="7358" customFormat="false" ht="53" hidden="false" customHeight="true" outlineLevel="0" collapsed="false">
      <c r="A7358" s="11" t="s">
        <v>214</v>
      </c>
      <c r="B7358" s="11" t="s">
        <v>214</v>
      </c>
      <c r="C7358" s="11" t="s">
        <v>214</v>
      </c>
      <c r="D7358" s="11" t="s">
        <v>214</v>
      </c>
      <c r="E7358" s="11" t="s">
        <v>2021</v>
      </c>
      <c r="F7358" s="11" t="s">
        <v>2021</v>
      </c>
      <c r="G7358" s="11" t="s">
        <v>2021</v>
      </c>
      <c r="H7358" s="11" t="s">
        <v>2037</v>
      </c>
      <c r="I7358" s="11" t="s">
        <v>2037</v>
      </c>
    </row>
    <row r="7359" customFormat="false" ht="53" hidden="false" customHeight="true" outlineLevel="0" collapsed="false">
      <c r="A7359" s="11" t="s">
        <v>216</v>
      </c>
      <c r="B7359" s="11" t="s">
        <v>216</v>
      </c>
      <c r="C7359" s="11" t="s">
        <v>216</v>
      </c>
      <c r="D7359" s="11" t="s">
        <v>216</v>
      </c>
      <c r="E7359" s="11" t="n">
        <v>1.7</v>
      </c>
      <c r="F7359" s="11" t="n">
        <v>1.7</v>
      </c>
      <c r="G7359" s="11" t="n">
        <v>1.7</v>
      </c>
      <c r="H7359" s="11" t="s">
        <v>2037</v>
      </c>
      <c r="I7359" s="11" t="s">
        <v>2037</v>
      </c>
    </row>
    <row r="7360" customFormat="false" ht="53" hidden="false" customHeight="true" outlineLevel="0" collapsed="false">
      <c r="A7360" s="11" t="s">
        <v>219</v>
      </c>
      <c r="B7360" s="11" t="s">
        <v>219</v>
      </c>
      <c r="C7360" s="11" t="s">
        <v>219</v>
      </c>
      <c r="D7360" s="11" t="s">
        <v>219</v>
      </c>
      <c r="E7360" s="11" t="s">
        <v>2022</v>
      </c>
      <c r="F7360" s="11" t="s">
        <v>2022</v>
      </c>
      <c r="G7360" s="11" t="s">
        <v>2022</v>
      </c>
      <c r="H7360" s="11" t="s">
        <v>2037</v>
      </c>
      <c r="I7360" s="11" t="s">
        <v>2037</v>
      </c>
    </row>
    <row r="7361" customFormat="false" ht="53" hidden="false" customHeight="true" outlineLevel="0" collapsed="false">
      <c r="A7361" s="11" t="s">
        <v>2023</v>
      </c>
      <c r="B7361" s="11" t="s">
        <v>2023</v>
      </c>
      <c r="C7361" s="11" t="s">
        <v>2023</v>
      </c>
      <c r="D7361" s="11" t="s">
        <v>2023</v>
      </c>
      <c r="E7361" s="11" t="n">
        <v>53</v>
      </c>
      <c r="F7361" s="11" t="n">
        <v>53</v>
      </c>
      <c r="G7361" s="11" t="n">
        <v>53</v>
      </c>
      <c r="H7361" s="11" t="s">
        <v>2037</v>
      </c>
      <c r="I7361" s="11" t="s">
        <v>2037</v>
      </c>
    </row>
    <row r="7362" customFormat="false" ht="53" hidden="false" customHeight="true" outlineLevel="0" collapsed="false">
      <c r="A7362" s="11" t="s">
        <v>221</v>
      </c>
      <c r="B7362" s="11" t="s">
        <v>221</v>
      </c>
      <c r="C7362" s="11" t="s">
        <v>221</v>
      </c>
      <c r="D7362" s="11" t="s">
        <v>221</v>
      </c>
      <c r="E7362" s="11" t="s">
        <v>2031</v>
      </c>
      <c r="F7362" s="11" t="s">
        <v>2031</v>
      </c>
      <c r="G7362" s="11" t="s">
        <v>2031</v>
      </c>
      <c r="H7362" s="11" t="s">
        <v>2037</v>
      </c>
      <c r="I7362" s="11" t="s">
        <v>2037</v>
      </c>
    </row>
    <row r="7363" customFormat="false" ht="53" hidden="false" customHeight="true" outlineLevel="0" collapsed="false">
      <c r="A7363" s="11" t="s">
        <v>222</v>
      </c>
      <c r="B7363" s="11" t="s">
        <v>222</v>
      </c>
      <c r="C7363" s="11" t="s">
        <v>222</v>
      </c>
      <c r="D7363" s="11" t="s">
        <v>222</v>
      </c>
      <c r="E7363" s="11" t="n">
        <v>54</v>
      </c>
      <c r="F7363" s="11" t="n">
        <v>54</v>
      </c>
      <c r="G7363" s="11" t="n">
        <v>54</v>
      </c>
      <c r="H7363" s="11" t="s">
        <v>2037</v>
      </c>
      <c r="I7363" s="11" t="s">
        <v>2037</v>
      </c>
    </row>
    <row r="7364" customFormat="false" ht="53" hidden="false" customHeight="true" outlineLevel="0" collapsed="false">
      <c r="A7364" s="11" t="s">
        <v>1532</v>
      </c>
      <c r="B7364" s="11" t="s">
        <v>1532</v>
      </c>
      <c r="C7364" s="11" t="s">
        <v>1532</v>
      </c>
      <c r="D7364" s="11" t="s">
        <v>1532</v>
      </c>
      <c r="E7364" s="11" t="s">
        <v>1533</v>
      </c>
      <c r="F7364" s="11" t="s">
        <v>1533</v>
      </c>
      <c r="G7364" s="11" t="s">
        <v>1533</v>
      </c>
      <c r="H7364" s="11" t="s">
        <v>2037</v>
      </c>
      <c r="I7364" s="11" t="s">
        <v>2037</v>
      </c>
    </row>
    <row r="7365" customFormat="false" ht="53" hidden="false" customHeight="true" outlineLevel="0" collapsed="false">
      <c r="A7365" s="11" t="s">
        <v>2024</v>
      </c>
      <c r="B7365" s="11" t="s">
        <v>2024</v>
      </c>
      <c r="C7365" s="11" t="s">
        <v>2024</v>
      </c>
      <c r="D7365" s="11" t="s">
        <v>2024</v>
      </c>
      <c r="E7365" s="11" t="n">
        <v>0.5</v>
      </c>
      <c r="F7365" s="11" t="n">
        <v>0.5</v>
      </c>
      <c r="G7365" s="11" t="n">
        <v>0.5</v>
      </c>
      <c r="H7365" s="11" t="s">
        <v>2037</v>
      </c>
      <c r="I7365" s="11" t="s">
        <v>2037</v>
      </c>
    </row>
    <row r="7366" customFormat="false" ht="53" hidden="false" customHeight="true" outlineLevel="0" collapsed="false">
      <c r="A7366" s="11" t="s">
        <v>2025</v>
      </c>
      <c r="B7366" s="11" t="s">
        <v>2025</v>
      </c>
      <c r="C7366" s="11" t="s">
        <v>2025</v>
      </c>
      <c r="D7366" s="11" t="s">
        <v>2025</v>
      </c>
      <c r="E7366" s="11" t="n">
        <v>4.2</v>
      </c>
      <c r="F7366" s="11" t="n">
        <v>4.2</v>
      </c>
      <c r="G7366" s="11" t="n">
        <v>4.2</v>
      </c>
      <c r="H7366" s="11" t="s">
        <v>2037</v>
      </c>
      <c r="I7366" s="11" t="s">
        <v>2037</v>
      </c>
    </row>
    <row r="7367" customFormat="false" ht="53" hidden="false" customHeight="true" outlineLevel="0" collapsed="false">
      <c r="A7367" s="11" t="s">
        <v>244</v>
      </c>
      <c r="B7367" s="11" t="s">
        <v>244</v>
      </c>
      <c r="C7367" s="11" t="s">
        <v>244</v>
      </c>
      <c r="D7367" s="11" t="s">
        <v>244</v>
      </c>
      <c r="E7367" s="11" t="s">
        <v>2032</v>
      </c>
      <c r="F7367" s="11" t="s">
        <v>2032</v>
      </c>
      <c r="G7367" s="11" t="s">
        <v>2032</v>
      </c>
      <c r="H7367" s="11" t="s">
        <v>2037</v>
      </c>
      <c r="I7367" s="11" t="s">
        <v>2037</v>
      </c>
    </row>
    <row r="7368" customFormat="false" ht="28" hidden="false" customHeight="true" outlineLevel="0" collapsed="false">
      <c r="A7368" s="4" t="s">
        <v>2037</v>
      </c>
      <c r="B7368" s="4" t="s">
        <v>2037</v>
      </c>
      <c r="C7368" s="4" t="s">
        <v>2037</v>
      </c>
      <c r="D7368" s="4" t="s">
        <v>2037</v>
      </c>
      <c r="E7368" s="4" t="s">
        <v>2037</v>
      </c>
      <c r="F7368" s="4" t="s">
        <v>2037</v>
      </c>
      <c r="G7368" s="4" t="s">
        <v>2037</v>
      </c>
      <c r="H7368" s="4" t="s">
        <v>2037</v>
      </c>
      <c r="I7368" s="4" t="s">
        <v>2037</v>
      </c>
    </row>
    <row r="7369" customFormat="false" ht="27" hidden="false" customHeight="true" outlineLevel="0" collapsed="false">
      <c r="A7369" s="1"/>
      <c r="B7369" s="1"/>
      <c r="C7369" s="1"/>
      <c r="D7369" s="1"/>
      <c r="E7369" s="1"/>
      <c r="F7369" s="1"/>
      <c r="G7369" s="1"/>
      <c r="H7369" s="1"/>
      <c r="I7369" s="1"/>
    </row>
    <row r="7370" customFormat="false" ht="31" hidden="false" customHeight="true" outlineLevel="0" collapsed="false">
      <c r="A7370" s="10" t="s">
        <v>250</v>
      </c>
      <c r="B7370" s="10" t="s">
        <v>250</v>
      </c>
      <c r="C7370" s="10" t="s">
        <v>250</v>
      </c>
      <c r="D7370" s="10" t="s">
        <v>250</v>
      </c>
      <c r="E7370" s="10" t="s">
        <v>250</v>
      </c>
      <c r="F7370" s="10" t="s">
        <v>250</v>
      </c>
      <c r="G7370" s="10" t="s">
        <v>250</v>
      </c>
      <c r="H7370" s="10" t="s">
        <v>250</v>
      </c>
      <c r="I7370" s="3" t="str">
        <f aca="false">HYPERLINK("#'Главная'!A142","На главную")</f>
        <v>На главную</v>
      </c>
    </row>
    <row r="7371" customFormat="false" ht="34" hidden="false" customHeight="true" outlineLevel="0" collapsed="false">
      <c r="A7371" s="12" t="s">
        <v>251</v>
      </c>
      <c r="B7371" s="12" t="s">
        <v>251</v>
      </c>
      <c r="C7371" s="12" t="s">
        <v>251</v>
      </c>
      <c r="D7371" s="12" t="s">
        <v>252</v>
      </c>
      <c r="E7371" s="12" t="s">
        <v>252</v>
      </c>
      <c r="F7371" s="12" t="s">
        <v>252</v>
      </c>
      <c r="G7371" s="12" t="s">
        <v>253</v>
      </c>
      <c r="H7371" s="12" t="s">
        <v>254</v>
      </c>
      <c r="I7371" s="12" t="s">
        <v>254</v>
      </c>
    </row>
    <row r="7372" customFormat="false" ht="53" hidden="false" customHeight="true" outlineLevel="0" collapsed="false">
      <c r="A7372" s="1" t="s">
        <v>2027</v>
      </c>
      <c r="B7372" s="1" t="s">
        <v>2027</v>
      </c>
      <c r="C7372" s="1" t="s">
        <v>2027</v>
      </c>
      <c r="D7372" s="1" t="s">
        <v>292</v>
      </c>
      <c r="E7372" s="1" t="s">
        <v>292</v>
      </c>
      <c r="F7372" s="1" t="s">
        <v>292</v>
      </c>
      <c r="G7372" s="1" t="n">
        <v>4</v>
      </c>
      <c r="H7372" s="1" t="s">
        <v>2018</v>
      </c>
      <c r="I7372" s="1" t="s">
        <v>2018</v>
      </c>
    </row>
    <row r="7373" customFormat="false" ht="53" hidden="false" customHeight="true" outlineLevel="0" collapsed="false">
      <c r="A7373" s="1" t="s">
        <v>2027</v>
      </c>
      <c r="B7373" s="1" t="s">
        <v>2027</v>
      </c>
      <c r="C7373" s="1" t="s">
        <v>2027</v>
      </c>
      <c r="D7373" s="1" t="s">
        <v>256</v>
      </c>
      <c r="E7373" s="1" t="s">
        <v>256</v>
      </c>
      <c r="F7373" s="1" t="s">
        <v>256</v>
      </c>
      <c r="G7373" s="1" t="n">
        <v>1.35</v>
      </c>
      <c r="H7373" s="1" t="s">
        <v>2018</v>
      </c>
      <c r="I7373" s="1" t="s">
        <v>2018</v>
      </c>
    </row>
    <row r="7374" customFormat="false" ht="53" hidden="false" customHeight="true" outlineLevel="0" collapsed="false">
      <c r="A7374" s="1" t="s">
        <v>2027</v>
      </c>
      <c r="B7374" s="1" t="s">
        <v>2027</v>
      </c>
      <c r="C7374" s="1" t="s">
        <v>2027</v>
      </c>
      <c r="D7374" s="1" t="s">
        <v>294</v>
      </c>
      <c r="E7374" s="1" t="s">
        <v>294</v>
      </c>
      <c r="F7374" s="1" t="s">
        <v>294</v>
      </c>
      <c r="G7374" s="1" t="n">
        <v>2.96</v>
      </c>
      <c r="H7374" s="1" t="s">
        <v>2018</v>
      </c>
      <c r="I7374" s="1" t="s">
        <v>2018</v>
      </c>
    </row>
    <row r="7375" customFormat="false" ht="27" hidden="false" customHeight="true" outlineLevel="0" collapsed="false">
      <c r="A7375" s="1"/>
      <c r="B7375" s="1"/>
      <c r="C7375" s="1"/>
      <c r="D7375" s="1"/>
      <c r="E7375" s="1"/>
      <c r="F7375" s="1"/>
      <c r="G7375" s="1"/>
      <c r="H7375" s="1"/>
      <c r="I7375" s="1"/>
    </row>
    <row r="7376" customFormat="false" ht="31" hidden="false" customHeight="true" outlineLevel="0" collapsed="false">
      <c r="A7376" s="10" t="s">
        <v>304</v>
      </c>
      <c r="B7376" s="10" t="s">
        <v>304</v>
      </c>
      <c r="C7376" s="10" t="s">
        <v>304</v>
      </c>
      <c r="D7376" s="10" t="s">
        <v>304</v>
      </c>
      <c r="E7376" s="10" t="s">
        <v>304</v>
      </c>
      <c r="F7376" s="10" t="s">
        <v>304</v>
      </c>
      <c r="G7376" s="10" t="s">
        <v>304</v>
      </c>
      <c r="H7376" s="10" t="s">
        <v>304</v>
      </c>
      <c r="I7376" s="1"/>
    </row>
    <row r="7377" customFormat="false" ht="28" hidden="false" customHeight="true" outlineLevel="0" collapsed="false">
      <c r="A7377" s="4" t="s">
        <v>305</v>
      </c>
      <c r="B7377" s="4" t="s">
        <v>305</v>
      </c>
      <c r="C7377" s="4" t="s">
        <v>305</v>
      </c>
      <c r="D7377" s="4" t="s">
        <v>305</v>
      </c>
      <c r="E7377" s="4" t="s">
        <v>305</v>
      </c>
      <c r="F7377" s="4" t="s">
        <v>305</v>
      </c>
      <c r="G7377" s="4" t="s">
        <v>305</v>
      </c>
      <c r="H7377" s="4" t="s">
        <v>305</v>
      </c>
      <c r="I7377" s="4" t="s">
        <v>305</v>
      </c>
    </row>
    <row r="7378" customFormat="false" ht="27" hidden="false" customHeight="true" outlineLevel="0" collapsed="false">
      <c r="A7378" s="1"/>
      <c r="B7378" s="1"/>
      <c r="C7378" s="1"/>
      <c r="D7378" s="1"/>
      <c r="E7378" s="1"/>
      <c r="F7378" s="1"/>
      <c r="G7378" s="1"/>
      <c r="H7378" s="1"/>
      <c r="I7378" s="1"/>
    </row>
    <row r="7379" customFormat="false" ht="27" hidden="false" customHeight="true" outlineLevel="0" collapsed="false">
      <c r="A7379" s="1"/>
      <c r="B7379" s="1"/>
      <c r="C7379" s="1"/>
      <c r="D7379" s="1"/>
      <c r="E7379" s="1"/>
      <c r="F7379" s="1"/>
      <c r="G7379" s="1"/>
      <c r="H7379" s="1"/>
      <c r="I7379" s="1"/>
    </row>
    <row r="7380" customFormat="false" ht="27" hidden="false" customHeight="true" outlineLevel="0" collapsed="false">
      <c r="A7380" s="1"/>
      <c r="B7380" s="1"/>
      <c r="C7380" s="1"/>
      <c r="D7380" s="1"/>
      <c r="E7380" s="1"/>
      <c r="F7380" s="1"/>
      <c r="G7380" s="1"/>
      <c r="H7380" s="1"/>
      <c r="I7380" s="1"/>
    </row>
    <row r="7381" customFormat="false" ht="35" hidden="false" customHeight="true" outlineLevel="0" collapsed="false">
      <c r="A7381" s="2" t="s">
        <v>2041</v>
      </c>
      <c r="B7381" s="2" t="s">
        <v>2041</v>
      </c>
      <c r="C7381" s="2" t="s">
        <v>2041</v>
      </c>
      <c r="D7381" s="2" t="s">
        <v>2041</v>
      </c>
      <c r="E7381" s="2" t="s">
        <v>2041</v>
      </c>
      <c r="F7381" s="2" t="s">
        <v>2041</v>
      </c>
      <c r="G7381" s="2" t="s">
        <v>2041</v>
      </c>
      <c r="H7381" s="2" t="s">
        <v>2041</v>
      </c>
      <c r="I7381" s="3" t="str">
        <f aca="false">HYPERLINK("#'Главная'!A143","На главную")</f>
        <v>На главную</v>
      </c>
    </row>
    <row r="7382" customFormat="false" ht="42" hidden="false" customHeight="true" outlineLevel="0" collapsed="false">
      <c r="A7382" s="4" t="s">
        <v>2018</v>
      </c>
      <c r="B7382" s="4" t="s">
        <v>2018</v>
      </c>
      <c r="C7382" s="4" t="s">
        <v>2018</v>
      </c>
      <c r="D7382" s="4" t="s">
        <v>2018</v>
      </c>
      <c r="E7382" s="4" t="s">
        <v>2018</v>
      </c>
      <c r="F7382" s="4" t="s">
        <v>2018</v>
      </c>
      <c r="G7382" s="4" t="s">
        <v>2018</v>
      </c>
      <c r="H7382" s="4" t="s">
        <v>2018</v>
      </c>
      <c r="I7382" s="4" t="s">
        <v>2018</v>
      </c>
    </row>
    <row r="7383" customFormat="false" ht="27" hidden="false" customHeight="true" outlineLevel="0" collapsed="false">
      <c r="A7383" s="3" t="str">
        <f aca="false">HYPERLINK("#'Главная'!A143","Список моделей")</f>
        <v>Список моделей</v>
      </c>
      <c r="B7383" s="1"/>
      <c r="C7383" s="3" t="str">
        <f aca="false">HYPERLINK("#'Данные моделей'!A7384","Характеристики")</f>
        <v>Характеристики</v>
      </c>
      <c r="D7383" s="1"/>
      <c r="E7383" s="1"/>
      <c r="F7383" s="3" t="str">
        <f aca="false">HYPERLINK("#'Данные моделей'!A7406","Рабочие точки")</f>
        <v>Рабочие точки</v>
      </c>
      <c r="G7383" s="1"/>
      <c r="H7383" s="3" t="str">
        <f aca="false">HYPERLINK("#'Данные моделей'!A7412","Карты")</f>
        <v>Карты</v>
      </c>
      <c r="I7383" s="1"/>
    </row>
    <row r="7384" customFormat="false" ht="31" hidden="false" customHeight="true" outlineLevel="0" collapsed="false">
      <c r="A7384" s="10" t="s">
        <v>9</v>
      </c>
      <c r="B7384" s="10" t="s">
        <v>9</v>
      </c>
      <c r="C7384" s="10" t="s">
        <v>9</v>
      </c>
      <c r="D7384" s="10" t="s">
        <v>9</v>
      </c>
      <c r="E7384" s="10" t="s">
        <v>9</v>
      </c>
      <c r="F7384" s="10" t="s">
        <v>9</v>
      </c>
      <c r="G7384" s="10" t="s">
        <v>9</v>
      </c>
      <c r="H7384" s="10" t="s">
        <v>9</v>
      </c>
      <c r="I7384" s="1"/>
    </row>
    <row r="7385" customFormat="false" ht="28" hidden="false" customHeight="true" outlineLevel="0" collapsed="false">
      <c r="A7385" s="11" t="s">
        <v>207</v>
      </c>
      <c r="B7385" s="11" t="s">
        <v>207</v>
      </c>
      <c r="C7385" s="11" t="s">
        <v>207</v>
      </c>
      <c r="D7385" s="11" t="s">
        <v>207</v>
      </c>
      <c r="E7385" s="11" t="s">
        <v>2042</v>
      </c>
      <c r="F7385" s="11" t="s">
        <v>2042</v>
      </c>
      <c r="G7385" s="11" t="s">
        <v>2042</v>
      </c>
      <c r="H7385" s="11"/>
      <c r="I7385" s="11"/>
    </row>
    <row r="7386" customFormat="false" ht="28" hidden="false" customHeight="true" outlineLevel="0" collapsed="false">
      <c r="A7386" s="11" t="s">
        <v>8</v>
      </c>
      <c r="B7386" s="11" t="s">
        <v>8</v>
      </c>
      <c r="C7386" s="11" t="s">
        <v>8</v>
      </c>
      <c r="D7386" s="11" t="s">
        <v>8</v>
      </c>
      <c r="E7386" s="11" t="s">
        <v>16</v>
      </c>
      <c r="F7386" s="11" t="s">
        <v>16</v>
      </c>
      <c r="G7386" s="11" t="s">
        <v>16</v>
      </c>
      <c r="H7386" s="11"/>
      <c r="I7386" s="11"/>
    </row>
    <row r="7387" customFormat="false" ht="28" hidden="false" customHeight="true" outlineLevel="0" collapsed="false">
      <c r="A7387" s="11" t="s">
        <v>209</v>
      </c>
      <c r="B7387" s="11" t="s">
        <v>209</v>
      </c>
      <c r="C7387" s="11" t="s">
        <v>209</v>
      </c>
      <c r="D7387" s="11" t="s">
        <v>209</v>
      </c>
      <c r="E7387" s="11" t="s">
        <v>2043</v>
      </c>
      <c r="F7387" s="11" t="s">
        <v>2043</v>
      </c>
      <c r="G7387" s="11" t="s">
        <v>2043</v>
      </c>
      <c r="H7387" s="11"/>
      <c r="I7387" s="11"/>
    </row>
    <row r="7388" customFormat="false" ht="28" hidden="false" customHeight="true" outlineLevel="0" collapsed="false">
      <c r="A7388" s="11" t="s">
        <v>211</v>
      </c>
      <c r="B7388" s="11" t="s">
        <v>211</v>
      </c>
      <c r="C7388" s="11" t="s">
        <v>211</v>
      </c>
      <c r="D7388" s="11" t="s">
        <v>211</v>
      </c>
      <c r="E7388" s="11" t="n">
        <v>75</v>
      </c>
      <c r="F7388" s="11" t="n">
        <v>75</v>
      </c>
      <c r="G7388" s="11" t="n">
        <v>75</v>
      </c>
      <c r="H7388" s="11"/>
      <c r="I7388" s="11"/>
    </row>
    <row r="7389" customFormat="false" ht="28" hidden="false" customHeight="true" outlineLevel="0" collapsed="false">
      <c r="A7389" s="11" t="s">
        <v>8</v>
      </c>
      <c r="B7389" s="11" t="s">
        <v>8</v>
      </c>
      <c r="C7389" s="11" t="s">
        <v>8</v>
      </c>
      <c r="D7389" s="11" t="s">
        <v>8</v>
      </c>
      <c r="E7389" s="11" t="s">
        <v>16</v>
      </c>
      <c r="F7389" s="11" t="s">
        <v>16</v>
      </c>
      <c r="G7389" s="11" t="s">
        <v>16</v>
      </c>
      <c r="H7389" s="11"/>
      <c r="I7389" s="11"/>
    </row>
    <row r="7390" customFormat="false" ht="28" hidden="false" customHeight="true" outlineLevel="0" collapsed="false">
      <c r="A7390" s="11" t="s">
        <v>213</v>
      </c>
      <c r="B7390" s="11" t="s">
        <v>213</v>
      </c>
      <c r="C7390" s="11" t="s">
        <v>213</v>
      </c>
      <c r="D7390" s="11" t="s">
        <v>213</v>
      </c>
      <c r="E7390" s="11" t="n">
        <v>17</v>
      </c>
      <c r="F7390" s="11" t="n">
        <v>17</v>
      </c>
      <c r="G7390" s="11" t="n">
        <v>17</v>
      </c>
      <c r="H7390" s="11"/>
      <c r="I7390" s="11"/>
    </row>
    <row r="7391" customFormat="false" ht="28" hidden="false" customHeight="true" outlineLevel="0" collapsed="false">
      <c r="A7391" s="11" t="s">
        <v>214</v>
      </c>
      <c r="B7391" s="11" t="s">
        <v>214</v>
      </c>
      <c r="C7391" s="11" t="s">
        <v>214</v>
      </c>
      <c r="D7391" s="11" t="s">
        <v>214</v>
      </c>
      <c r="E7391" s="11" t="s">
        <v>604</v>
      </c>
      <c r="F7391" s="11" t="s">
        <v>604</v>
      </c>
      <c r="G7391" s="11" t="s">
        <v>604</v>
      </c>
      <c r="H7391" s="11"/>
      <c r="I7391" s="11"/>
    </row>
    <row r="7392" customFormat="false" ht="28" hidden="false" customHeight="true" outlineLevel="0" collapsed="false">
      <c r="A7392" s="11" t="s">
        <v>216</v>
      </c>
      <c r="B7392" s="11" t="s">
        <v>216</v>
      </c>
      <c r="C7392" s="11" t="s">
        <v>216</v>
      </c>
      <c r="D7392" s="11" t="s">
        <v>216</v>
      </c>
      <c r="E7392" s="11" t="n">
        <v>3.4</v>
      </c>
      <c r="F7392" s="11" t="n">
        <v>3.4</v>
      </c>
      <c r="G7392" s="11" t="n">
        <v>3.4</v>
      </c>
      <c r="H7392" s="11"/>
      <c r="I7392" s="11"/>
    </row>
    <row r="7393" customFormat="false" ht="28" hidden="false" customHeight="true" outlineLevel="0" collapsed="false">
      <c r="A7393" s="11" t="s">
        <v>219</v>
      </c>
      <c r="B7393" s="11" t="s">
        <v>219</v>
      </c>
      <c r="C7393" s="11" t="s">
        <v>219</v>
      </c>
      <c r="D7393" s="11" t="s">
        <v>219</v>
      </c>
      <c r="E7393" s="11" t="s">
        <v>2022</v>
      </c>
      <c r="F7393" s="11" t="s">
        <v>2022</v>
      </c>
      <c r="G7393" s="11" t="s">
        <v>2022</v>
      </c>
      <c r="H7393" s="11"/>
      <c r="I7393" s="11"/>
    </row>
    <row r="7394" customFormat="false" ht="28" hidden="false" customHeight="true" outlineLevel="0" collapsed="false">
      <c r="A7394" s="11" t="s">
        <v>1530</v>
      </c>
      <c r="B7394" s="11" t="s">
        <v>1530</v>
      </c>
      <c r="C7394" s="11" t="s">
        <v>1530</v>
      </c>
      <c r="D7394" s="11" t="s">
        <v>1530</v>
      </c>
      <c r="E7394" s="11" t="n">
        <v>56</v>
      </c>
      <c r="F7394" s="11" t="n">
        <v>56</v>
      </c>
      <c r="G7394" s="11" t="n">
        <v>56</v>
      </c>
      <c r="H7394" s="11"/>
      <c r="I7394" s="11"/>
    </row>
    <row r="7395" customFormat="false" ht="28" hidden="false" customHeight="true" outlineLevel="0" collapsed="false">
      <c r="A7395" s="11" t="s">
        <v>221</v>
      </c>
      <c r="B7395" s="11" t="s">
        <v>221</v>
      </c>
      <c r="C7395" s="11" t="s">
        <v>221</v>
      </c>
      <c r="D7395" s="11" t="s">
        <v>221</v>
      </c>
      <c r="E7395" s="11" t="s">
        <v>2043</v>
      </c>
      <c r="F7395" s="11" t="s">
        <v>2043</v>
      </c>
      <c r="G7395" s="11" t="s">
        <v>2043</v>
      </c>
      <c r="H7395" s="11"/>
      <c r="I7395" s="11"/>
    </row>
    <row r="7396" customFormat="false" ht="28" hidden="false" customHeight="true" outlineLevel="0" collapsed="false">
      <c r="A7396" s="11" t="s">
        <v>222</v>
      </c>
      <c r="B7396" s="11" t="s">
        <v>222</v>
      </c>
      <c r="C7396" s="11" t="s">
        <v>222</v>
      </c>
      <c r="D7396" s="11" t="s">
        <v>222</v>
      </c>
      <c r="E7396" s="11" t="n">
        <v>75</v>
      </c>
      <c r="F7396" s="11" t="n">
        <v>75</v>
      </c>
      <c r="G7396" s="11" t="n">
        <v>75</v>
      </c>
      <c r="H7396" s="11"/>
      <c r="I7396" s="11"/>
    </row>
    <row r="7397" customFormat="false" ht="28" hidden="false" customHeight="true" outlineLevel="0" collapsed="false">
      <c r="A7397" s="11" t="s">
        <v>1532</v>
      </c>
      <c r="B7397" s="11" t="s">
        <v>1532</v>
      </c>
      <c r="C7397" s="11" t="s">
        <v>1532</v>
      </c>
      <c r="D7397" s="11" t="s">
        <v>1532</v>
      </c>
      <c r="E7397" s="11" t="s">
        <v>1533</v>
      </c>
      <c r="F7397" s="11" t="s">
        <v>1533</v>
      </c>
      <c r="G7397" s="11" t="s">
        <v>1533</v>
      </c>
      <c r="H7397" s="11"/>
      <c r="I7397" s="11"/>
    </row>
    <row r="7398" customFormat="false" ht="28" hidden="false" customHeight="true" outlineLevel="0" collapsed="false">
      <c r="A7398" s="11" t="s">
        <v>2025</v>
      </c>
      <c r="B7398" s="11" t="s">
        <v>2025</v>
      </c>
      <c r="C7398" s="11" t="s">
        <v>2025</v>
      </c>
      <c r="D7398" s="11" t="s">
        <v>2025</v>
      </c>
      <c r="E7398" s="11" t="n">
        <v>4.2</v>
      </c>
      <c r="F7398" s="11" t="n">
        <v>4.2</v>
      </c>
      <c r="G7398" s="11" t="n">
        <v>4.2</v>
      </c>
      <c r="H7398" s="11"/>
      <c r="I7398" s="11"/>
    </row>
    <row r="7399" customFormat="false" ht="28" hidden="false" customHeight="true" outlineLevel="0" collapsed="false">
      <c r="A7399" s="11" t="s">
        <v>1694</v>
      </c>
      <c r="B7399" s="11" t="s">
        <v>1694</v>
      </c>
      <c r="C7399" s="11" t="s">
        <v>1694</v>
      </c>
      <c r="D7399" s="11" t="s">
        <v>1694</v>
      </c>
      <c r="E7399" s="11" t="n">
        <v>1</v>
      </c>
      <c r="F7399" s="11" t="n">
        <v>1</v>
      </c>
      <c r="G7399" s="11" t="n">
        <v>1</v>
      </c>
      <c r="H7399" s="11"/>
      <c r="I7399" s="11"/>
    </row>
    <row r="7400" customFormat="false" ht="28" hidden="false" customHeight="true" outlineLevel="0" collapsed="false">
      <c r="A7400" s="11" t="s">
        <v>2044</v>
      </c>
      <c r="B7400" s="11" t="s">
        <v>2044</v>
      </c>
      <c r="C7400" s="11" t="s">
        <v>2044</v>
      </c>
      <c r="D7400" s="11" t="s">
        <v>2044</v>
      </c>
      <c r="E7400" s="11" t="s">
        <v>2045</v>
      </c>
      <c r="F7400" s="11" t="s">
        <v>2045</v>
      </c>
      <c r="G7400" s="11" t="s">
        <v>2045</v>
      </c>
      <c r="H7400" s="11"/>
      <c r="I7400" s="11"/>
    </row>
    <row r="7401" customFormat="false" ht="28" hidden="false" customHeight="true" outlineLevel="0" collapsed="false">
      <c r="A7401" s="11" t="s">
        <v>244</v>
      </c>
      <c r="B7401" s="11" t="s">
        <v>244</v>
      </c>
      <c r="C7401" s="11" t="s">
        <v>244</v>
      </c>
      <c r="D7401" s="11" t="s">
        <v>244</v>
      </c>
      <c r="E7401" s="11" t="s">
        <v>2046</v>
      </c>
      <c r="F7401" s="11" t="s">
        <v>2046</v>
      </c>
      <c r="G7401" s="11" t="s">
        <v>2046</v>
      </c>
      <c r="H7401" s="11"/>
      <c r="I7401" s="11"/>
    </row>
    <row r="7402" customFormat="false" ht="28" hidden="false" customHeight="true" outlineLevel="0" collapsed="false">
      <c r="A7402" s="11" t="s">
        <v>245</v>
      </c>
      <c r="B7402" s="11" t="s">
        <v>245</v>
      </c>
      <c r="C7402" s="11" t="s">
        <v>245</v>
      </c>
      <c r="D7402" s="11" t="s">
        <v>245</v>
      </c>
      <c r="E7402" s="11" t="s">
        <v>1583</v>
      </c>
      <c r="F7402" s="11" t="s">
        <v>1583</v>
      </c>
      <c r="G7402" s="11" t="s">
        <v>1583</v>
      </c>
      <c r="H7402" s="11"/>
      <c r="I7402" s="11"/>
    </row>
    <row r="7403" customFormat="false" ht="28" hidden="false" customHeight="true" outlineLevel="0" collapsed="false">
      <c r="A7403" s="11" t="s">
        <v>1152</v>
      </c>
      <c r="B7403" s="11" t="s">
        <v>1152</v>
      </c>
      <c r="C7403" s="11" t="s">
        <v>1152</v>
      </c>
      <c r="D7403" s="11" t="s">
        <v>1152</v>
      </c>
      <c r="E7403" s="11" t="s">
        <v>2047</v>
      </c>
      <c r="F7403" s="11" t="s">
        <v>2047</v>
      </c>
      <c r="G7403" s="11" t="s">
        <v>2047</v>
      </c>
      <c r="H7403" s="11"/>
      <c r="I7403" s="11"/>
    </row>
    <row r="7404" customFormat="false" ht="28" hidden="false" customHeight="true" outlineLevel="0" collapsed="false">
      <c r="A7404" s="11" t="s">
        <v>249</v>
      </c>
      <c r="B7404" s="11" t="s">
        <v>249</v>
      </c>
      <c r="C7404" s="11" t="s">
        <v>249</v>
      </c>
      <c r="D7404" s="11" t="s">
        <v>249</v>
      </c>
      <c r="E7404" s="11" t="n">
        <v>85</v>
      </c>
      <c r="F7404" s="11" t="n">
        <v>85</v>
      </c>
      <c r="G7404" s="11" t="n">
        <v>85</v>
      </c>
      <c r="H7404" s="11"/>
      <c r="I7404" s="11"/>
    </row>
    <row r="7405" customFormat="false" ht="27" hidden="false" customHeight="true" outlineLevel="0" collapsed="false">
      <c r="A7405" s="1"/>
      <c r="B7405" s="1"/>
      <c r="C7405" s="1"/>
      <c r="D7405" s="1"/>
      <c r="E7405" s="1"/>
      <c r="F7405" s="1"/>
      <c r="G7405" s="1"/>
      <c r="H7405" s="1"/>
      <c r="I7405" s="1"/>
    </row>
    <row r="7406" customFormat="false" ht="31" hidden="false" customHeight="true" outlineLevel="0" collapsed="false">
      <c r="A7406" s="10" t="s">
        <v>250</v>
      </c>
      <c r="B7406" s="10" t="s">
        <v>250</v>
      </c>
      <c r="C7406" s="10" t="s">
        <v>250</v>
      </c>
      <c r="D7406" s="10" t="s">
        <v>250</v>
      </c>
      <c r="E7406" s="10" t="s">
        <v>250</v>
      </c>
      <c r="F7406" s="10" t="s">
        <v>250</v>
      </c>
      <c r="G7406" s="10" t="s">
        <v>250</v>
      </c>
      <c r="H7406" s="10" t="s">
        <v>250</v>
      </c>
      <c r="I7406" s="3" t="str">
        <f aca="false">HYPERLINK("#'Главная'!A143","На главную")</f>
        <v>На главную</v>
      </c>
    </row>
    <row r="7407" customFormat="false" ht="34" hidden="false" customHeight="true" outlineLevel="0" collapsed="false">
      <c r="A7407" s="12" t="s">
        <v>251</v>
      </c>
      <c r="B7407" s="12" t="s">
        <v>251</v>
      </c>
      <c r="C7407" s="12" t="s">
        <v>251</v>
      </c>
      <c r="D7407" s="12" t="s">
        <v>252</v>
      </c>
      <c r="E7407" s="12" t="s">
        <v>252</v>
      </c>
      <c r="F7407" s="12" t="s">
        <v>252</v>
      </c>
      <c r="G7407" s="12" t="s">
        <v>253</v>
      </c>
      <c r="H7407" s="12" t="s">
        <v>254</v>
      </c>
      <c r="I7407" s="12" t="s">
        <v>254</v>
      </c>
    </row>
    <row r="7408" customFormat="false" ht="53" hidden="false" customHeight="true" outlineLevel="0" collapsed="false">
      <c r="A7408" s="1" t="s">
        <v>2027</v>
      </c>
      <c r="B7408" s="1" t="s">
        <v>2027</v>
      </c>
      <c r="C7408" s="1" t="s">
        <v>2027</v>
      </c>
      <c r="D7408" s="1" t="s">
        <v>292</v>
      </c>
      <c r="E7408" s="1" t="s">
        <v>292</v>
      </c>
      <c r="F7408" s="1" t="s">
        <v>292</v>
      </c>
      <c r="G7408" s="1" t="n">
        <v>8</v>
      </c>
      <c r="H7408" s="1" t="s">
        <v>2018</v>
      </c>
      <c r="I7408" s="1" t="s">
        <v>2018</v>
      </c>
    </row>
    <row r="7409" customFormat="false" ht="53" hidden="false" customHeight="true" outlineLevel="0" collapsed="false">
      <c r="A7409" s="1" t="s">
        <v>2027</v>
      </c>
      <c r="B7409" s="1" t="s">
        <v>2027</v>
      </c>
      <c r="C7409" s="1" t="s">
        <v>2027</v>
      </c>
      <c r="D7409" s="1" t="s">
        <v>256</v>
      </c>
      <c r="E7409" s="1" t="s">
        <v>256</v>
      </c>
      <c r="F7409" s="1" t="s">
        <v>256</v>
      </c>
      <c r="G7409" s="1" t="n">
        <v>2.7</v>
      </c>
      <c r="H7409" s="1" t="s">
        <v>2018</v>
      </c>
      <c r="I7409" s="1" t="s">
        <v>2018</v>
      </c>
    </row>
    <row r="7410" customFormat="false" ht="53" hidden="false" customHeight="true" outlineLevel="0" collapsed="false">
      <c r="A7410" s="1" t="s">
        <v>2027</v>
      </c>
      <c r="B7410" s="1" t="s">
        <v>2027</v>
      </c>
      <c r="C7410" s="1" t="s">
        <v>2027</v>
      </c>
      <c r="D7410" s="1" t="s">
        <v>294</v>
      </c>
      <c r="E7410" s="1" t="s">
        <v>294</v>
      </c>
      <c r="F7410" s="1" t="s">
        <v>294</v>
      </c>
      <c r="G7410" s="1" t="n">
        <v>3</v>
      </c>
      <c r="H7410" s="1" t="s">
        <v>2018</v>
      </c>
      <c r="I7410" s="1" t="s">
        <v>2018</v>
      </c>
    </row>
    <row r="7411" customFormat="false" ht="27" hidden="false" customHeight="true" outlineLevel="0" collapsed="false">
      <c r="A7411" s="1"/>
      <c r="B7411" s="1"/>
      <c r="C7411" s="1"/>
      <c r="D7411" s="1"/>
      <c r="E7411" s="1"/>
      <c r="F7411" s="1"/>
      <c r="G7411" s="1"/>
      <c r="H7411" s="1"/>
      <c r="I7411" s="1"/>
    </row>
    <row r="7412" customFormat="false" ht="31" hidden="false" customHeight="true" outlineLevel="0" collapsed="false">
      <c r="A7412" s="10" t="s">
        <v>304</v>
      </c>
      <c r="B7412" s="10" t="s">
        <v>304</v>
      </c>
      <c r="C7412" s="10" t="s">
        <v>304</v>
      </c>
      <c r="D7412" s="10" t="s">
        <v>304</v>
      </c>
      <c r="E7412" s="10" t="s">
        <v>304</v>
      </c>
      <c r="F7412" s="10" t="s">
        <v>304</v>
      </c>
      <c r="G7412" s="10" t="s">
        <v>304</v>
      </c>
      <c r="H7412" s="10" t="s">
        <v>304</v>
      </c>
      <c r="I7412" s="1"/>
    </row>
    <row r="7413" customFormat="false" ht="28" hidden="false" customHeight="true" outlineLevel="0" collapsed="false">
      <c r="A7413" s="4" t="s">
        <v>305</v>
      </c>
      <c r="B7413" s="4" t="s">
        <v>305</v>
      </c>
      <c r="C7413" s="4" t="s">
        <v>305</v>
      </c>
      <c r="D7413" s="4" t="s">
        <v>305</v>
      </c>
      <c r="E7413" s="4" t="s">
        <v>305</v>
      </c>
      <c r="F7413" s="4" t="s">
        <v>305</v>
      </c>
      <c r="G7413" s="4" t="s">
        <v>305</v>
      </c>
      <c r="H7413" s="4" t="s">
        <v>305</v>
      </c>
      <c r="I7413" s="4" t="s">
        <v>305</v>
      </c>
    </row>
    <row r="7414" customFormat="false" ht="27" hidden="false" customHeight="true" outlineLevel="0" collapsed="false">
      <c r="A7414" s="1"/>
      <c r="B7414" s="1"/>
      <c r="C7414" s="1"/>
      <c r="D7414" s="1"/>
      <c r="E7414" s="1"/>
      <c r="F7414" s="1"/>
      <c r="G7414" s="1"/>
      <c r="H7414" s="1"/>
      <c r="I7414" s="1"/>
    </row>
    <row r="7415" customFormat="false" ht="27" hidden="false" customHeight="true" outlineLevel="0" collapsed="false">
      <c r="A7415" s="1"/>
      <c r="B7415" s="1"/>
      <c r="C7415" s="1"/>
      <c r="D7415" s="1"/>
      <c r="E7415" s="1"/>
      <c r="F7415" s="1"/>
      <c r="G7415" s="1"/>
      <c r="H7415" s="1"/>
      <c r="I7415" s="1"/>
    </row>
    <row r="7416" customFormat="false" ht="27" hidden="false" customHeight="true" outlineLevel="0" collapsed="false">
      <c r="A7416" s="1"/>
      <c r="B7416" s="1"/>
      <c r="C7416" s="1"/>
      <c r="D7416" s="1"/>
      <c r="E7416" s="1"/>
      <c r="F7416" s="1"/>
      <c r="G7416" s="1"/>
      <c r="H7416" s="1"/>
      <c r="I7416" s="1"/>
    </row>
    <row r="7417" customFormat="false" ht="35" hidden="false" customHeight="true" outlineLevel="0" collapsed="false">
      <c r="A7417" s="2" t="s">
        <v>2048</v>
      </c>
      <c r="B7417" s="2" t="s">
        <v>2048</v>
      </c>
      <c r="C7417" s="2" t="s">
        <v>2048</v>
      </c>
      <c r="D7417" s="2" t="s">
        <v>2048</v>
      </c>
      <c r="E7417" s="2" t="s">
        <v>2048</v>
      </c>
      <c r="F7417" s="2" t="s">
        <v>2048</v>
      </c>
      <c r="G7417" s="2" t="s">
        <v>2048</v>
      </c>
      <c r="H7417" s="2" t="s">
        <v>2048</v>
      </c>
      <c r="I7417" s="3" t="str">
        <f aca="false">HYPERLINK("#'Главная'!A144","На главную")</f>
        <v>На главную</v>
      </c>
    </row>
    <row r="7418" customFormat="false" ht="42" hidden="false" customHeight="true" outlineLevel="0" collapsed="false">
      <c r="A7418" s="4" t="s">
        <v>2018</v>
      </c>
      <c r="B7418" s="4" t="s">
        <v>2018</v>
      </c>
      <c r="C7418" s="4" t="s">
        <v>2018</v>
      </c>
      <c r="D7418" s="4" t="s">
        <v>2018</v>
      </c>
      <c r="E7418" s="4" t="s">
        <v>2018</v>
      </c>
      <c r="F7418" s="4" t="s">
        <v>2018</v>
      </c>
      <c r="G7418" s="4" t="s">
        <v>2018</v>
      </c>
      <c r="H7418" s="4" t="s">
        <v>2018</v>
      </c>
      <c r="I7418" s="4" t="s">
        <v>2018</v>
      </c>
    </row>
    <row r="7419" customFormat="false" ht="27" hidden="false" customHeight="true" outlineLevel="0" collapsed="false">
      <c r="A7419" s="3" t="str">
        <f aca="false">HYPERLINK("#'Главная'!A144","Список моделей")</f>
        <v>Список моделей</v>
      </c>
      <c r="B7419" s="1"/>
      <c r="C7419" s="3" t="str">
        <f aca="false">HYPERLINK("#'Данные моделей'!A7420","Характеристики")</f>
        <v>Характеристики</v>
      </c>
      <c r="D7419" s="1"/>
      <c r="E7419" s="1"/>
      <c r="F7419" s="3" t="str">
        <f aca="false">HYPERLINK("#'Данные моделей'!A7442","Рабочие точки")</f>
        <v>Рабочие точки</v>
      </c>
      <c r="G7419" s="1"/>
      <c r="H7419" s="3" t="str">
        <f aca="false">HYPERLINK("#'Данные моделей'!A7448","Карты")</f>
        <v>Карты</v>
      </c>
      <c r="I7419" s="1"/>
    </row>
    <row r="7420" customFormat="false" ht="31" hidden="false" customHeight="true" outlineLevel="0" collapsed="false">
      <c r="A7420" s="10" t="s">
        <v>9</v>
      </c>
      <c r="B7420" s="10" t="s">
        <v>9</v>
      </c>
      <c r="C7420" s="10" t="s">
        <v>9</v>
      </c>
      <c r="D7420" s="10" t="s">
        <v>9</v>
      </c>
      <c r="E7420" s="10" t="s">
        <v>9</v>
      </c>
      <c r="F7420" s="10" t="s">
        <v>9</v>
      </c>
      <c r="G7420" s="10" t="s">
        <v>9</v>
      </c>
      <c r="H7420" s="10" t="s">
        <v>9</v>
      </c>
      <c r="I7420" s="1"/>
    </row>
    <row r="7421" customFormat="false" ht="28" hidden="false" customHeight="true" outlineLevel="0" collapsed="false">
      <c r="A7421" s="11" t="s">
        <v>207</v>
      </c>
      <c r="B7421" s="11" t="s">
        <v>207</v>
      </c>
      <c r="C7421" s="11" t="s">
        <v>207</v>
      </c>
      <c r="D7421" s="11" t="s">
        <v>207</v>
      </c>
      <c r="E7421" s="11" t="s">
        <v>2042</v>
      </c>
      <c r="F7421" s="11" t="s">
        <v>2042</v>
      </c>
      <c r="G7421" s="11" t="s">
        <v>2042</v>
      </c>
      <c r="H7421" s="11"/>
      <c r="I7421" s="11"/>
    </row>
    <row r="7422" customFormat="false" ht="28" hidden="false" customHeight="true" outlineLevel="0" collapsed="false">
      <c r="A7422" s="11" t="s">
        <v>8</v>
      </c>
      <c r="B7422" s="11" t="s">
        <v>8</v>
      </c>
      <c r="C7422" s="11" t="s">
        <v>8</v>
      </c>
      <c r="D7422" s="11" t="s">
        <v>8</v>
      </c>
      <c r="E7422" s="11" t="s">
        <v>16</v>
      </c>
      <c r="F7422" s="11" t="s">
        <v>16</v>
      </c>
      <c r="G7422" s="11" t="s">
        <v>16</v>
      </c>
      <c r="H7422" s="11"/>
      <c r="I7422" s="11"/>
    </row>
    <row r="7423" customFormat="false" ht="28" hidden="false" customHeight="true" outlineLevel="0" collapsed="false">
      <c r="A7423" s="11" t="s">
        <v>209</v>
      </c>
      <c r="B7423" s="11" t="s">
        <v>209</v>
      </c>
      <c r="C7423" s="11" t="s">
        <v>209</v>
      </c>
      <c r="D7423" s="11" t="s">
        <v>209</v>
      </c>
      <c r="E7423" s="11" t="s">
        <v>1913</v>
      </c>
      <c r="F7423" s="11" t="s">
        <v>1913</v>
      </c>
      <c r="G7423" s="11" t="s">
        <v>1913</v>
      </c>
      <c r="H7423" s="11"/>
      <c r="I7423" s="11"/>
    </row>
    <row r="7424" customFormat="false" ht="28" hidden="false" customHeight="true" outlineLevel="0" collapsed="false">
      <c r="A7424" s="11" t="s">
        <v>211</v>
      </c>
      <c r="B7424" s="11" t="s">
        <v>211</v>
      </c>
      <c r="C7424" s="11" t="s">
        <v>211</v>
      </c>
      <c r="D7424" s="11" t="s">
        <v>211</v>
      </c>
      <c r="E7424" s="11" t="n">
        <v>129</v>
      </c>
      <c r="F7424" s="11" t="n">
        <v>129</v>
      </c>
      <c r="G7424" s="11" t="n">
        <v>129</v>
      </c>
      <c r="H7424" s="11"/>
      <c r="I7424" s="11"/>
    </row>
    <row r="7425" customFormat="false" ht="28" hidden="false" customHeight="true" outlineLevel="0" collapsed="false">
      <c r="A7425" s="11" t="s">
        <v>8</v>
      </c>
      <c r="B7425" s="11" t="s">
        <v>8</v>
      </c>
      <c r="C7425" s="11" t="s">
        <v>8</v>
      </c>
      <c r="D7425" s="11" t="s">
        <v>8</v>
      </c>
      <c r="E7425" s="11" t="s">
        <v>16</v>
      </c>
      <c r="F7425" s="11" t="s">
        <v>16</v>
      </c>
      <c r="G7425" s="11" t="s">
        <v>16</v>
      </c>
      <c r="H7425" s="11"/>
      <c r="I7425" s="11"/>
    </row>
    <row r="7426" customFormat="false" ht="28" hidden="false" customHeight="true" outlineLevel="0" collapsed="false">
      <c r="A7426" s="11" t="s">
        <v>213</v>
      </c>
      <c r="B7426" s="11" t="s">
        <v>213</v>
      </c>
      <c r="C7426" s="11" t="s">
        <v>213</v>
      </c>
      <c r="D7426" s="11" t="s">
        <v>213</v>
      </c>
      <c r="E7426" s="11" t="n">
        <v>32</v>
      </c>
      <c r="F7426" s="11" t="n">
        <v>32</v>
      </c>
      <c r="G7426" s="11" t="n">
        <v>32</v>
      </c>
      <c r="H7426" s="11"/>
      <c r="I7426" s="11"/>
    </row>
    <row r="7427" customFormat="false" ht="28" hidden="false" customHeight="true" outlineLevel="0" collapsed="false">
      <c r="A7427" s="11" t="s">
        <v>214</v>
      </c>
      <c r="B7427" s="11" t="s">
        <v>214</v>
      </c>
      <c r="C7427" s="11" t="s">
        <v>214</v>
      </c>
      <c r="D7427" s="11" t="s">
        <v>214</v>
      </c>
      <c r="E7427" s="11" t="s">
        <v>604</v>
      </c>
      <c r="F7427" s="11" t="s">
        <v>604</v>
      </c>
      <c r="G7427" s="11" t="s">
        <v>604</v>
      </c>
      <c r="H7427" s="11"/>
      <c r="I7427" s="11"/>
    </row>
    <row r="7428" customFormat="false" ht="28" hidden="false" customHeight="true" outlineLevel="0" collapsed="false">
      <c r="A7428" s="11" t="s">
        <v>216</v>
      </c>
      <c r="B7428" s="11" t="s">
        <v>216</v>
      </c>
      <c r="C7428" s="11" t="s">
        <v>216</v>
      </c>
      <c r="D7428" s="11" t="s">
        <v>216</v>
      </c>
      <c r="E7428" s="11" t="n">
        <v>6.4</v>
      </c>
      <c r="F7428" s="11" t="n">
        <v>6.4</v>
      </c>
      <c r="G7428" s="11" t="n">
        <v>6.4</v>
      </c>
      <c r="H7428" s="11"/>
      <c r="I7428" s="11"/>
    </row>
    <row r="7429" customFormat="false" ht="28" hidden="false" customHeight="true" outlineLevel="0" collapsed="false">
      <c r="A7429" s="11" t="s">
        <v>219</v>
      </c>
      <c r="B7429" s="11" t="s">
        <v>219</v>
      </c>
      <c r="C7429" s="11" t="s">
        <v>219</v>
      </c>
      <c r="D7429" s="11" t="s">
        <v>219</v>
      </c>
      <c r="E7429" s="11" t="s">
        <v>2022</v>
      </c>
      <c r="F7429" s="11" t="s">
        <v>2022</v>
      </c>
      <c r="G7429" s="11" t="s">
        <v>2022</v>
      </c>
      <c r="H7429" s="11"/>
      <c r="I7429" s="11"/>
    </row>
    <row r="7430" customFormat="false" ht="28" hidden="false" customHeight="true" outlineLevel="0" collapsed="false">
      <c r="A7430" s="11" t="s">
        <v>1530</v>
      </c>
      <c r="B7430" s="11" t="s">
        <v>1530</v>
      </c>
      <c r="C7430" s="11" t="s">
        <v>1530</v>
      </c>
      <c r="D7430" s="11" t="s">
        <v>1530</v>
      </c>
      <c r="E7430" s="11" t="n">
        <v>56</v>
      </c>
      <c r="F7430" s="11" t="n">
        <v>56</v>
      </c>
      <c r="G7430" s="11" t="n">
        <v>56</v>
      </c>
      <c r="H7430" s="11"/>
      <c r="I7430" s="11"/>
    </row>
    <row r="7431" customFormat="false" ht="28" hidden="false" customHeight="true" outlineLevel="0" collapsed="false">
      <c r="A7431" s="11" t="s">
        <v>221</v>
      </c>
      <c r="B7431" s="11" t="s">
        <v>221</v>
      </c>
      <c r="C7431" s="11" t="s">
        <v>221</v>
      </c>
      <c r="D7431" s="11" t="s">
        <v>221</v>
      </c>
      <c r="E7431" s="11" t="s">
        <v>1913</v>
      </c>
      <c r="F7431" s="11" t="s">
        <v>1913</v>
      </c>
      <c r="G7431" s="11" t="s">
        <v>1913</v>
      </c>
      <c r="H7431" s="11"/>
      <c r="I7431" s="11"/>
    </row>
    <row r="7432" customFormat="false" ht="28" hidden="false" customHeight="true" outlineLevel="0" collapsed="false">
      <c r="A7432" s="11" t="s">
        <v>222</v>
      </c>
      <c r="B7432" s="11" t="s">
        <v>222</v>
      </c>
      <c r="C7432" s="11" t="s">
        <v>222</v>
      </c>
      <c r="D7432" s="11" t="s">
        <v>222</v>
      </c>
      <c r="E7432" s="11" t="n">
        <v>129</v>
      </c>
      <c r="F7432" s="11" t="n">
        <v>129</v>
      </c>
      <c r="G7432" s="11" t="n">
        <v>129</v>
      </c>
      <c r="H7432" s="11"/>
      <c r="I7432" s="11"/>
    </row>
    <row r="7433" customFormat="false" ht="28" hidden="false" customHeight="true" outlineLevel="0" collapsed="false">
      <c r="A7433" s="11" t="s">
        <v>1532</v>
      </c>
      <c r="B7433" s="11" t="s">
        <v>1532</v>
      </c>
      <c r="C7433" s="11" t="s">
        <v>1532</v>
      </c>
      <c r="D7433" s="11" t="s">
        <v>1532</v>
      </c>
      <c r="E7433" s="11" t="s">
        <v>1533</v>
      </c>
      <c r="F7433" s="11" t="s">
        <v>1533</v>
      </c>
      <c r="G7433" s="11" t="s">
        <v>1533</v>
      </c>
      <c r="H7433" s="11"/>
      <c r="I7433" s="11"/>
    </row>
    <row r="7434" customFormat="false" ht="28" hidden="false" customHeight="true" outlineLevel="0" collapsed="false">
      <c r="A7434" s="11" t="s">
        <v>2025</v>
      </c>
      <c r="B7434" s="11" t="s">
        <v>2025</v>
      </c>
      <c r="C7434" s="11" t="s">
        <v>2025</v>
      </c>
      <c r="D7434" s="11" t="s">
        <v>2025</v>
      </c>
      <c r="E7434" s="11" t="n">
        <v>4.2</v>
      </c>
      <c r="F7434" s="11" t="n">
        <v>4.2</v>
      </c>
      <c r="G7434" s="11" t="n">
        <v>4.2</v>
      </c>
      <c r="H7434" s="11"/>
      <c r="I7434" s="11"/>
    </row>
    <row r="7435" customFormat="false" ht="28" hidden="false" customHeight="true" outlineLevel="0" collapsed="false">
      <c r="A7435" s="11" t="s">
        <v>1694</v>
      </c>
      <c r="B7435" s="11" t="s">
        <v>1694</v>
      </c>
      <c r="C7435" s="11" t="s">
        <v>1694</v>
      </c>
      <c r="D7435" s="11" t="s">
        <v>1694</v>
      </c>
      <c r="E7435" s="11" t="n">
        <v>1</v>
      </c>
      <c r="F7435" s="11" t="n">
        <v>1</v>
      </c>
      <c r="G7435" s="11" t="n">
        <v>1</v>
      </c>
      <c r="H7435" s="11"/>
      <c r="I7435" s="11"/>
    </row>
    <row r="7436" customFormat="false" ht="28" hidden="false" customHeight="true" outlineLevel="0" collapsed="false">
      <c r="A7436" s="11" t="s">
        <v>2044</v>
      </c>
      <c r="B7436" s="11" t="s">
        <v>2044</v>
      </c>
      <c r="C7436" s="11" t="s">
        <v>2044</v>
      </c>
      <c r="D7436" s="11" t="s">
        <v>2044</v>
      </c>
      <c r="E7436" s="11" t="s">
        <v>2045</v>
      </c>
      <c r="F7436" s="11" t="s">
        <v>2045</v>
      </c>
      <c r="G7436" s="11" t="s">
        <v>2045</v>
      </c>
      <c r="H7436" s="11"/>
      <c r="I7436" s="11"/>
    </row>
    <row r="7437" customFormat="false" ht="28" hidden="false" customHeight="true" outlineLevel="0" collapsed="false">
      <c r="A7437" s="11" t="s">
        <v>244</v>
      </c>
      <c r="B7437" s="11" t="s">
        <v>244</v>
      </c>
      <c r="C7437" s="11" t="s">
        <v>244</v>
      </c>
      <c r="D7437" s="11" t="s">
        <v>244</v>
      </c>
      <c r="E7437" s="11" t="s">
        <v>2046</v>
      </c>
      <c r="F7437" s="11" t="s">
        <v>2046</v>
      </c>
      <c r="G7437" s="11" t="s">
        <v>2046</v>
      </c>
      <c r="H7437" s="11"/>
      <c r="I7437" s="11"/>
    </row>
    <row r="7438" customFormat="false" ht="28" hidden="false" customHeight="true" outlineLevel="0" collapsed="false">
      <c r="A7438" s="11" t="s">
        <v>245</v>
      </c>
      <c r="B7438" s="11" t="s">
        <v>245</v>
      </c>
      <c r="C7438" s="11" t="s">
        <v>245</v>
      </c>
      <c r="D7438" s="11" t="s">
        <v>245</v>
      </c>
      <c r="E7438" s="11" t="s">
        <v>1583</v>
      </c>
      <c r="F7438" s="11" t="s">
        <v>1583</v>
      </c>
      <c r="G7438" s="11" t="s">
        <v>1583</v>
      </c>
      <c r="H7438" s="11"/>
      <c r="I7438" s="11"/>
    </row>
    <row r="7439" customFormat="false" ht="28" hidden="false" customHeight="true" outlineLevel="0" collapsed="false">
      <c r="A7439" s="11" t="s">
        <v>1152</v>
      </c>
      <c r="B7439" s="11" t="s">
        <v>1152</v>
      </c>
      <c r="C7439" s="11" t="s">
        <v>1152</v>
      </c>
      <c r="D7439" s="11" t="s">
        <v>1152</v>
      </c>
      <c r="E7439" s="11" t="s">
        <v>2049</v>
      </c>
      <c r="F7439" s="11" t="s">
        <v>2049</v>
      </c>
      <c r="G7439" s="11" t="s">
        <v>2049</v>
      </c>
      <c r="H7439" s="11"/>
      <c r="I7439" s="11"/>
    </row>
    <row r="7440" customFormat="false" ht="28" hidden="false" customHeight="true" outlineLevel="0" collapsed="false">
      <c r="A7440" s="11" t="s">
        <v>249</v>
      </c>
      <c r="B7440" s="11" t="s">
        <v>249</v>
      </c>
      <c r="C7440" s="11" t="s">
        <v>249</v>
      </c>
      <c r="D7440" s="11" t="s">
        <v>249</v>
      </c>
      <c r="E7440" s="11" t="n">
        <v>140</v>
      </c>
      <c r="F7440" s="11" t="n">
        <v>140</v>
      </c>
      <c r="G7440" s="11" t="n">
        <v>140</v>
      </c>
      <c r="H7440" s="11"/>
      <c r="I7440" s="11"/>
    </row>
    <row r="7441" customFormat="false" ht="27" hidden="false" customHeight="true" outlineLevel="0" collapsed="false">
      <c r="A7441" s="1"/>
      <c r="B7441" s="1"/>
      <c r="C7441" s="1"/>
      <c r="D7441" s="1"/>
      <c r="E7441" s="1"/>
      <c r="F7441" s="1"/>
      <c r="G7441" s="1"/>
      <c r="H7441" s="1"/>
      <c r="I7441" s="1"/>
    </row>
    <row r="7442" customFormat="false" ht="31" hidden="false" customHeight="true" outlineLevel="0" collapsed="false">
      <c r="A7442" s="10" t="s">
        <v>250</v>
      </c>
      <c r="B7442" s="10" t="s">
        <v>250</v>
      </c>
      <c r="C7442" s="10" t="s">
        <v>250</v>
      </c>
      <c r="D7442" s="10" t="s">
        <v>250</v>
      </c>
      <c r="E7442" s="10" t="s">
        <v>250</v>
      </c>
      <c r="F7442" s="10" t="s">
        <v>250</v>
      </c>
      <c r="G7442" s="10" t="s">
        <v>250</v>
      </c>
      <c r="H7442" s="10" t="s">
        <v>250</v>
      </c>
      <c r="I7442" s="3" t="str">
        <f aca="false">HYPERLINK("#'Главная'!A144","На главную")</f>
        <v>На главную</v>
      </c>
    </row>
    <row r="7443" customFormat="false" ht="34" hidden="false" customHeight="true" outlineLevel="0" collapsed="false">
      <c r="A7443" s="12" t="s">
        <v>251</v>
      </c>
      <c r="B7443" s="12" t="s">
        <v>251</v>
      </c>
      <c r="C7443" s="12" t="s">
        <v>251</v>
      </c>
      <c r="D7443" s="12" t="s">
        <v>252</v>
      </c>
      <c r="E7443" s="12" t="s">
        <v>252</v>
      </c>
      <c r="F7443" s="12" t="s">
        <v>252</v>
      </c>
      <c r="G7443" s="12" t="s">
        <v>253</v>
      </c>
      <c r="H7443" s="12" t="s">
        <v>254</v>
      </c>
      <c r="I7443" s="12" t="s">
        <v>254</v>
      </c>
    </row>
    <row r="7444" customFormat="false" ht="53" hidden="false" customHeight="true" outlineLevel="0" collapsed="false">
      <c r="A7444" s="1" t="s">
        <v>2027</v>
      </c>
      <c r="B7444" s="1" t="s">
        <v>2027</v>
      </c>
      <c r="C7444" s="1" t="s">
        <v>2027</v>
      </c>
      <c r="D7444" s="1" t="s">
        <v>292</v>
      </c>
      <c r="E7444" s="1" t="s">
        <v>292</v>
      </c>
      <c r="F7444" s="1" t="s">
        <v>292</v>
      </c>
      <c r="G7444" s="1" t="n">
        <v>15</v>
      </c>
      <c r="H7444" s="1" t="s">
        <v>2018</v>
      </c>
      <c r="I7444" s="1" t="s">
        <v>2018</v>
      </c>
    </row>
    <row r="7445" customFormat="false" ht="53" hidden="false" customHeight="true" outlineLevel="0" collapsed="false">
      <c r="A7445" s="1" t="s">
        <v>2027</v>
      </c>
      <c r="B7445" s="1" t="s">
        <v>2027</v>
      </c>
      <c r="C7445" s="1" t="s">
        <v>2027</v>
      </c>
      <c r="D7445" s="1" t="s">
        <v>256</v>
      </c>
      <c r="E7445" s="1" t="s">
        <v>256</v>
      </c>
      <c r="F7445" s="1" t="s">
        <v>256</v>
      </c>
      <c r="G7445" s="1" t="n">
        <v>5</v>
      </c>
      <c r="H7445" s="1" t="s">
        <v>2018</v>
      </c>
      <c r="I7445" s="1" t="s">
        <v>2018</v>
      </c>
    </row>
    <row r="7446" customFormat="false" ht="53" hidden="false" customHeight="true" outlineLevel="0" collapsed="false">
      <c r="A7446" s="1" t="s">
        <v>2027</v>
      </c>
      <c r="B7446" s="1" t="s">
        <v>2027</v>
      </c>
      <c r="C7446" s="1" t="s">
        <v>2027</v>
      </c>
      <c r="D7446" s="1" t="s">
        <v>294</v>
      </c>
      <c r="E7446" s="1" t="s">
        <v>294</v>
      </c>
      <c r="F7446" s="1" t="s">
        <v>294</v>
      </c>
      <c r="G7446" s="1" t="n">
        <v>3</v>
      </c>
      <c r="H7446" s="1" t="s">
        <v>2018</v>
      </c>
      <c r="I7446" s="1" t="s">
        <v>2018</v>
      </c>
    </row>
    <row r="7447" customFormat="false" ht="27" hidden="false" customHeight="true" outlineLevel="0" collapsed="false">
      <c r="A7447" s="1"/>
      <c r="B7447" s="1"/>
      <c r="C7447" s="1"/>
      <c r="D7447" s="1"/>
      <c r="E7447" s="1"/>
      <c r="F7447" s="1"/>
      <c r="G7447" s="1"/>
      <c r="H7447" s="1"/>
      <c r="I7447" s="1"/>
    </row>
    <row r="7448" customFormat="false" ht="31" hidden="false" customHeight="true" outlineLevel="0" collapsed="false">
      <c r="A7448" s="10" t="s">
        <v>304</v>
      </c>
      <c r="B7448" s="10" t="s">
        <v>304</v>
      </c>
      <c r="C7448" s="10" t="s">
        <v>304</v>
      </c>
      <c r="D7448" s="10" t="s">
        <v>304</v>
      </c>
      <c r="E7448" s="10" t="s">
        <v>304</v>
      </c>
      <c r="F7448" s="10" t="s">
        <v>304</v>
      </c>
      <c r="G7448" s="10" t="s">
        <v>304</v>
      </c>
      <c r="H7448" s="10" t="s">
        <v>304</v>
      </c>
      <c r="I7448" s="1"/>
    </row>
    <row r="7449" customFormat="false" ht="28" hidden="false" customHeight="true" outlineLevel="0" collapsed="false">
      <c r="A7449" s="4" t="s">
        <v>305</v>
      </c>
      <c r="B7449" s="4" t="s">
        <v>305</v>
      </c>
      <c r="C7449" s="4" t="s">
        <v>305</v>
      </c>
      <c r="D7449" s="4" t="s">
        <v>305</v>
      </c>
      <c r="E7449" s="4" t="s">
        <v>305</v>
      </c>
      <c r="F7449" s="4" t="s">
        <v>305</v>
      </c>
      <c r="G7449" s="4" t="s">
        <v>305</v>
      </c>
      <c r="H7449" s="4" t="s">
        <v>305</v>
      </c>
      <c r="I7449" s="4" t="s">
        <v>305</v>
      </c>
    </row>
    <row r="7450" customFormat="false" ht="27" hidden="false" customHeight="true" outlineLevel="0" collapsed="false">
      <c r="A7450" s="1"/>
      <c r="B7450" s="1"/>
      <c r="C7450" s="1"/>
      <c r="D7450" s="1"/>
      <c r="E7450" s="1"/>
      <c r="F7450" s="1"/>
      <c r="G7450" s="1"/>
      <c r="H7450" s="1"/>
      <c r="I7450" s="1"/>
    </row>
    <row r="7451" customFormat="false" ht="27" hidden="false" customHeight="true" outlineLevel="0" collapsed="false">
      <c r="A7451" s="1"/>
      <c r="B7451" s="1"/>
      <c r="C7451" s="1"/>
      <c r="D7451" s="1"/>
      <c r="E7451" s="1"/>
      <c r="F7451" s="1"/>
      <c r="G7451" s="1"/>
      <c r="H7451" s="1"/>
      <c r="I7451" s="1"/>
    </row>
    <row r="7452" customFormat="false" ht="27" hidden="false" customHeight="true" outlineLevel="0" collapsed="false">
      <c r="A7452" s="1"/>
      <c r="B7452" s="1"/>
      <c r="C7452" s="1"/>
      <c r="D7452" s="1"/>
      <c r="E7452" s="1"/>
      <c r="F7452" s="1"/>
      <c r="G7452" s="1"/>
      <c r="H7452" s="1"/>
      <c r="I7452" s="1"/>
    </row>
    <row r="7453" customFormat="false" ht="35" hidden="false" customHeight="true" outlineLevel="0" collapsed="false">
      <c r="A7453" s="2" t="s">
        <v>2050</v>
      </c>
      <c r="B7453" s="2" t="s">
        <v>2050</v>
      </c>
      <c r="C7453" s="2" t="s">
        <v>2050</v>
      </c>
      <c r="D7453" s="2" t="s">
        <v>2050</v>
      </c>
      <c r="E7453" s="2" t="s">
        <v>2050</v>
      </c>
      <c r="F7453" s="2" t="s">
        <v>2050</v>
      </c>
      <c r="G7453" s="2" t="s">
        <v>2050</v>
      </c>
      <c r="H7453" s="2" t="s">
        <v>2050</v>
      </c>
      <c r="I7453" s="3" t="str">
        <f aca="false">HYPERLINK("#'Главная'!A145","На главную")</f>
        <v>На главную</v>
      </c>
    </row>
    <row r="7454" customFormat="false" ht="42" hidden="false" customHeight="true" outlineLevel="0" collapsed="false">
      <c r="A7454" s="4" t="s">
        <v>2018</v>
      </c>
      <c r="B7454" s="4" t="s">
        <v>2018</v>
      </c>
      <c r="C7454" s="4" t="s">
        <v>2018</v>
      </c>
      <c r="D7454" s="4" t="s">
        <v>2018</v>
      </c>
      <c r="E7454" s="4" t="s">
        <v>2018</v>
      </c>
      <c r="F7454" s="4" t="s">
        <v>2018</v>
      </c>
      <c r="G7454" s="4" t="s">
        <v>2018</v>
      </c>
      <c r="H7454" s="4" t="s">
        <v>2018</v>
      </c>
      <c r="I7454" s="4" t="s">
        <v>2018</v>
      </c>
    </row>
    <row r="7455" customFormat="false" ht="27" hidden="false" customHeight="true" outlineLevel="0" collapsed="false">
      <c r="A7455" s="3" t="str">
        <f aca="false">HYPERLINK("#'Главная'!A145","Список моделей")</f>
        <v>Список моделей</v>
      </c>
      <c r="B7455" s="1"/>
      <c r="C7455" s="3" t="str">
        <f aca="false">HYPERLINK("#'Данные моделей'!A7456","Характеристики")</f>
        <v>Характеристики</v>
      </c>
      <c r="D7455" s="1"/>
      <c r="E7455" s="1"/>
      <c r="F7455" s="3" t="str">
        <f aca="false">HYPERLINK("#'Данные моделей'!A7478","Рабочие точки")</f>
        <v>Рабочие точки</v>
      </c>
      <c r="G7455" s="1"/>
      <c r="H7455" s="3" t="str">
        <f aca="false">HYPERLINK("#'Данные моделей'!A7484","Карты")</f>
        <v>Карты</v>
      </c>
      <c r="I7455" s="1"/>
    </row>
    <row r="7456" customFormat="false" ht="31" hidden="false" customHeight="true" outlineLevel="0" collapsed="false">
      <c r="A7456" s="10" t="s">
        <v>9</v>
      </c>
      <c r="B7456" s="10" t="s">
        <v>9</v>
      </c>
      <c r="C7456" s="10" t="s">
        <v>9</v>
      </c>
      <c r="D7456" s="10" t="s">
        <v>9</v>
      </c>
      <c r="E7456" s="10" t="s">
        <v>9</v>
      </c>
      <c r="F7456" s="10" t="s">
        <v>9</v>
      </c>
      <c r="G7456" s="10" t="s">
        <v>9</v>
      </c>
      <c r="H7456" s="10" t="s">
        <v>9</v>
      </c>
      <c r="I7456" s="1"/>
    </row>
    <row r="7457" customFormat="false" ht="28" hidden="false" customHeight="true" outlineLevel="0" collapsed="false">
      <c r="A7457" s="11" t="s">
        <v>207</v>
      </c>
      <c r="B7457" s="11" t="s">
        <v>207</v>
      </c>
      <c r="C7457" s="11" t="s">
        <v>207</v>
      </c>
      <c r="D7457" s="11" t="s">
        <v>207</v>
      </c>
      <c r="E7457" s="11" t="s">
        <v>2042</v>
      </c>
      <c r="F7457" s="11" t="s">
        <v>2042</v>
      </c>
      <c r="G7457" s="11" t="s">
        <v>2042</v>
      </c>
      <c r="H7457" s="11"/>
      <c r="I7457" s="11"/>
    </row>
    <row r="7458" customFormat="false" ht="28" hidden="false" customHeight="true" outlineLevel="0" collapsed="false">
      <c r="A7458" s="11" t="s">
        <v>8</v>
      </c>
      <c r="B7458" s="11" t="s">
        <v>8</v>
      </c>
      <c r="C7458" s="11" t="s">
        <v>8</v>
      </c>
      <c r="D7458" s="11" t="s">
        <v>8</v>
      </c>
      <c r="E7458" s="11" t="s">
        <v>28</v>
      </c>
      <c r="F7458" s="11" t="s">
        <v>28</v>
      </c>
      <c r="G7458" s="11" t="s">
        <v>28</v>
      </c>
      <c r="H7458" s="11"/>
      <c r="I7458" s="11"/>
    </row>
    <row r="7459" customFormat="false" ht="28" hidden="false" customHeight="true" outlineLevel="0" collapsed="false">
      <c r="A7459" s="11" t="s">
        <v>209</v>
      </c>
      <c r="B7459" s="11" t="s">
        <v>209</v>
      </c>
      <c r="C7459" s="11" t="s">
        <v>209</v>
      </c>
      <c r="D7459" s="11" t="s">
        <v>209</v>
      </c>
      <c r="E7459" s="11" t="s">
        <v>1913</v>
      </c>
      <c r="F7459" s="11" t="s">
        <v>1913</v>
      </c>
      <c r="G7459" s="11" t="s">
        <v>1913</v>
      </c>
      <c r="H7459" s="11"/>
      <c r="I7459" s="11"/>
    </row>
    <row r="7460" customFormat="false" ht="28" hidden="false" customHeight="true" outlineLevel="0" collapsed="false">
      <c r="A7460" s="11" t="s">
        <v>211</v>
      </c>
      <c r="B7460" s="11" t="s">
        <v>211</v>
      </c>
      <c r="C7460" s="11" t="s">
        <v>211</v>
      </c>
      <c r="D7460" s="11" t="s">
        <v>211</v>
      </c>
      <c r="E7460" s="11" t="n">
        <v>140</v>
      </c>
      <c r="F7460" s="11" t="n">
        <v>140</v>
      </c>
      <c r="G7460" s="11" t="n">
        <v>140</v>
      </c>
      <c r="H7460" s="11"/>
      <c r="I7460" s="11"/>
    </row>
    <row r="7461" customFormat="false" ht="28" hidden="false" customHeight="true" outlineLevel="0" collapsed="false">
      <c r="A7461" s="11" t="s">
        <v>8</v>
      </c>
      <c r="B7461" s="11" t="s">
        <v>8</v>
      </c>
      <c r="C7461" s="11" t="s">
        <v>8</v>
      </c>
      <c r="D7461" s="11" t="s">
        <v>8</v>
      </c>
      <c r="E7461" s="11" t="s">
        <v>28</v>
      </c>
      <c r="F7461" s="11" t="s">
        <v>28</v>
      </c>
      <c r="G7461" s="11" t="s">
        <v>28</v>
      </c>
      <c r="H7461" s="11"/>
      <c r="I7461" s="11"/>
    </row>
    <row r="7462" customFormat="false" ht="28" hidden="false" customHeight="true" outlineLevel="0" collapsed="false">
      <c r="A7462" s="11" t="s">
        <v>213</v>
      </c>
      <c r="B7462" s="11" t="s">
        <v>213</v>
      </c>
      <c r="C7462" s="11" t="s">
        <v>213</v>
      </c>
      <c r="D7462" s="11" t="s">
        <v>213</v>
      </c>
      <c r="E7462" s="11" t="n">
        <v>18</v>
      </c>
      <c r="F7462" s="11" t="n">
        <v>18</v>
      </c>
      <c r="G7462" s="11" t="n">
        <v>18</v>
      </c>
      <c r="H7462" s="11"/>
      <c r="I7462" s="11"/>
    </row>
    <row r="7463" customFormat="false" ht="28" hidden="false" customHeight="true" outlineLevel="0" collapsed="false">
      <c r="A7463" s="11" t="s">
        <v>214</v>
      </c>
      <c r="B7463" s="11" t="s">
        <v>214</v>
      </c>
      <c r="C7463" s="11" t="s">
        <v>214</v>
      </c>
      <c r="D7463" s="11" t="s">
        <v>214</v>
      </c>
      <c r="E7463" s="11" t="s">
        <v>604</v>
      </c>
      <c r="F7463" s="11" t="s">
        <v>604</v>
      </c>
      <c r="G7463" s="11" t="s">
        <v>604</v>
      </c>
      <c r="H7463" s="11"/>
      <c r="I7463" s="11"/>
    </row>
    <row r="7464" customFormat="false" ht="28" hidden="false" customHeight="true" outlineLevel="0" collapsed="false">
      <c r="A7464" s="11" t="s">
        <v>216</v>
      </c>
      <c r="B7464" s="11" t="s">
        <v>216</v>
      </c>
      <c r="C7464" s="11" t="s">
        <v>216</v>
      </c>
      <c r="D7464" s="11" t="s">
        <v>216</v>
      </c>
      <c r="E7464" s="11" t="n">
        <v>8.6</v>
      </c>
      <c r="F7464" s="11" t="n">
        <v>8.6</v>
      </c>
      <c r="G7464" s="11" t="n">
        <v>8.6</v>
      </c>
      <c r="H7464" s="11"/>
      <c r="I7464" s="11"/>
    </row>
    <row r="7465" customFormat="false" ht="28" hidden="false" customHeight="true" outlineLevel="0" collapsed="false">
      <c r="A7465" s="11" t="s">
        <v>219</v>
      </c>
      <c r="B7465" s="11" t="s">
        <v>219</v>
      </c>
      <c r="C7465" s="11" t="s">
        <v>219</v>
      </c>
      <c r="D7465" s="11" t="s">
        <v>219</v>
      </c>
      <c r="E7465" s="11" t="s">
        <v>2022</v>
      </c>
      <c r="F7465" s="11" t="s">
        <v>2022</v>
      </c>
      <c r="G7465" s="11" t="s">
        <v>2022</v>
      </c>
      <c r="H7465" s="11"/>
      <c r="I7465" s="11"/>
    </row>
    <row r="7466" customFormat="false" ht="28" hidden="false" customHeight="true" outlineLevel="0" collapsed="false">
      <c r="A7466" s="11" t="s">
        <v>1530</v>
      </c>
      <c r="B7466" s="11" t="s">
        <v>1530</v>
      </c>
      <c r="C7466" s="11" t="s">
        <v>1530</v>
      </c>
      <c r="D7466" s="11" t="s">
        <v>1530</v>
      </c>
      <c r="E7466" s="11" t="n">
        <v>57</v>
      </c>
      <c r="F7466" s="11" t="n">
        <v>57</v>
      </c>
      <c r="G7466" s="11" t="n">
        <v>57</v>
      </c>
      <c r="H7466" s="11"/>
      <c r="I7466" s="11"/>
    </row>
    <row r="7467" customFormat="false" ht="28" hidden="false" customHeight="true" outlineLevel="0" collapsed="false">
      <c r="A7467" s="11" t="s">
        <v>221</v>
      </c>
      <c r="B7467" s="11" t="s">
        <v>221</v>
      </c>
      <c r="C7467" s="11" t="s">
        <v>221</v>
      </c>
      <c r="D7467" s="11" t="s">
        <v>221</v>
      </c>
      <c r="E7467" s="11" t="s">
        <v>1913</v>
      </c>
      <c r="F7467" s="11" t="s">
        <v>1913</v>
      </c>
      <c r="G7467" s="11" t="s">
        <v>1913</v>
      </c>
      <c r="H7467" s="11"/>
      <c r="I7467" s="11"/>
    </row>
    <row r="7468" customFormat="false" ht="28" hidden="false" customHeight="true" outlineLevel="0" collapsed="false">
      <c r="A7468" s="11" t="s">
        <v>222</v>
      </c>
      <c r="B7468" s="11" t="s">
        <v>222</v>
      </c>
      <c r="C7468" s="11" t="s">
        <v>222</v>
      </c>
      <c r="D7468" s="11" t="s">
        <v>222</v>
      </c>
      <c r="E7468" s="11" t="n">
        <v>140</v>
      </c>
      <c r="F7468" s="11" t="n">
        <v>140</v>
      </c>
      <c r="G7468" s="11" t="n">
        <v>140</v>
      </c>
      <c r="H7468" s="11"/>
      <c r="I7468" s="11"/>
    </row>
    <row r="7469" customFormat="false" ht="28" hidden="false" customHeight="true" outlineLevel="0" collapsed="false">
      <c r="A7469" s="11" t="s">
        <v>1532</v>
      </c>
      <c r="B7469" s="11" t="s">
        <v>1532</v>
      </c>
      <c r="C7469" s="11" t="s">
        <v>1532</v>
      </c>
      <c r="D7469" s="11" t="s">
        <v>1532</v>
      </c>
      <c r="E7469" s="11" t="s">
        <v>1533</v>
      </c>
      <c r="F7469" s="11" t="s">
        <v>1533</v>
      </c>
      <c r="G7469" s="11" t="s">
        <v>1533</v>
      </c>
      <c r="H7469" s="11"/>
      <c r="I7469" s="11"/>
    </row>
    <row r="7470" customFormat="false" ht="28" hidden="false" customHeight="true" outlineLevel="0" collapsed="false">
      <c r="A7470" s="11" t="s">
        <v>2025</v>
      </c>
      <c r="B7470" s="11" t="s">
        <v>2025</v>
      </c>
      <c r="C7470" s="11" t="s">
        <v>2025</v>
      </c>
      <c r="D7470" s="11" t="s">
        <v>2025</v>
      </c>
      <c r="E7470" s="11" t="n">
        <v>4.2</v>
      </c>
      <c r="F7470" s="11" t="n">
        <v>4.2</v>
      </c>
      <c r="G7470" s="11" t="n">
        <v>4.2</v>
      </c>
      <c r="H7470" s="11"/>
      <c r="I7470" s="11"/>
    </row>
    <row r="7471" customFormat="false" ht="28" hidden="false" customHeight="true" outlineLevel="0" collapsed="false">
      <c r="A7471" s="11" t="s">
        <v>1694</v>
      </c>
      <c r="B7471" s="11" t="s">
        <v>1694</v>
      </c>
      <c r="C7471" s="11" t="s">
        <v>1694</v>
      </c>
      <c r="D7471" s="11" t="s">
        <v>1694</v>
      </c>
      <c r="E7471" s="11" t="n">
        <v>1</v>
      </c>
      <c r="F7471" s="11" t="n">
        <v>1</v>
      </c>
      <c r="G7471" s="11" t="n">
        <v>1</v>
      </c>
      <c r="H7471" s="11"/>
      <c r="I7471" s="11"/>
    </row>
    <row r="7472" customFormat="false" ht="28" hidden="false" customHeight="true" outlineLevel="0" collapsed="false">
      <c r="A7472" s="11" t="s">
        <v>2044</v>
      </c>
      <c r="B7472" s="11" t="s">
        <v>2044</v>
      </c>
      <c r="C7472" s="11" t="s">
        <v>2044</v>
      </c>
      <c r="D7472" s="11" t="s">
        <v>2044</v>
      </c>
      <c r="E7472" s="11" t="s">
        <v>2045</v>
      </c>
      <c r="F7472" s="11" t="s">
        <v>2045</v>
      </c>
      <c r="G7472" s="11" t="s">
        <v>2045</v>
      </c>
      <c r="H7472" s="11"/>
      <c r="I7472" s="11"/>
    </row>
    <row r="7473" customFormat="false" ht="28" hidden="false" customHeight="true" outlineLevel="0" collapsed="false">
      <c r="A7473" s="11" t="s">
        <v>244</v>
      </c>
      <c r="B7473" s="11" t="s">
        <v>244</v>
      </c>
      <c r="C7473" s="11" t="s">
        <v>244</v>
      </c>
      <c r="D7473" s="11" t="s">
        <v>244</v>
      </c>
      <c r="E7473" s="11" t="s">
        <v>2046</v>
      </c>
      <c r="F7473" s="11" t="s">
        <v>2046</v>
      </c>
      <c r="G7473" s="11" t="s">
        <v>2046</v>
      </c>
      <c r="H7473" s="11"/>
      <c r="I7473" s="11"/>
    </row>
    <row r="7474" customFormat="false" ht="28" hidden="false" customHeight="true" outlineLevel="0" collapsed="false">
      <c r="A7474" s="11" t="s">
        <v>245</v>
      </c>
      <c r="B7474" s="11" t="s">
        <v>245</v>
      </c>
      <c r="C7474" s="11" t="s">
        <v>245</v>
      </c>
      <c r="D7474" s="11" t="s">
        <v>245</v>
      </c>
      <c r="E7474" s="11" t="s">
        <v>1825</v>
      </c>
      <c r="F7474" s="11" t="s">
        <v>1825</v>
      </c>
      <c r="G7474" s="11" t="s">
        <v>1825</v>
      </c>
      <c r="H7474" s="11"/>
      <c r="I7474" s="11"/>
    </row>
    <row r="7475" customFormat="false" ht="28" hidden="false" customHeight="true" outlineLevel="0" collapsed="false">
      <c r="A7475" s="11" t="s">
        <v>1152</v>
      </c>
      <c r="B7475" s="11" t="s">
        <v>1152</v>
      </c>
      <c r="C7475" s="11" t="s">
        <v>1152</v>
      </c>
      <c r="D7475" s="11" t="s">
        <v>1152</v>
      </c>
      <c r="E7475" s="11" t="s">
        <v>2051</v>
      </c>
      <c r="F7475" s="11" t="s">
        <v>2051</v>
      </c>
      <c r="G7475" s="11" t="s">
        <v>2051</v>
      </c>
      <c r="H7475" s="11"/>
      <c r="I7475" s="11"/>
    </row>
    <row r="7476" customFormat="false" ht="28" hidden="false" customHeight="true" outlineLevel="0" collapsed="false">
      <c r="A7476" s="11" t="s">
        <v>249</v>
      </c>
      <c r="B7476" s="11" t="s">
        <v>249</v>
      </c>
      <c r="C7476" s="11" t="s">
        <v>249</v>
      </c>
      <c r="D7476" s="11" t="s">
        <v>249</v>
      </c>
      <c r="E7476" s="11" t="n">
        <v>155</v>
      </c>
      <c r="F7476" s="11" t="n">
        <v>155</v>
      </c>
      <c r="G7476" s="11" t="n">
        <v>155</v>
      </c>
      <c r="H7476" s="11"/>
      <c r="I7476" s="11"/>
    </row>
    <row r="7477" customFormat="false" ht="27" hidden="false" customHeight="true" outlineLevel="0" collapsed="false">
      <c r="A7477" s="1"/>
      <c r="B7477" s="1"/>
      <c r="C7477" s="1"/>
      <c r="D7477" s="1"/>
      <c r="E7477" s="1"/>
      <c r="F7477" s="1"/>
      <c r="G7477" s="1"/>
      <c r="H7477" s="1"/>
      <c r="I7477" s="1"/>
    </row>
    <row r="7478" customFormat="false" ht="31" hidden="false" customHeight="true" outlineLevel="0" collapsed="false">
      <c r="A7478" s="10" t="s">
        <v>250</v>
      </c>
      <c r="B7478" s="10" t="s">
        <v>250</v>
      </c>
      <c r="C7478" s="10" t="s">
        <v>250</v>
      </c>
      <c r="D7478" s="10" t="s">
        <v>250</v>
      </c>
      <c r="E7478" s="10" t="s">
        <v>250</v>
      </c>
      <c r="F7478" s="10" t="s">
        <v>250</v>
      </c>
      <c r="G7478" s="10" t="s">
        <v>250</v>
      </c>
      <c r="H7478" s="10" t="s">
        <v>250</v>
      </c>
      <c r="I7478" s="3" t="str">
        <f aca="false">HYPERLINK("#'Главная'!A145","На главную")</f>
        <v>На главную</v>
      </c>
    </row>
    <row r="7479" customFormat="false" ht="34" hidden="false" customHeight="true" outlineLevel="0" collapsed="false">
      <c r="A7479" s="12" t="s">
        <v>251</v>
      </c>
      <c r="B7479" s="12" t="s">
        <v>251</v>
      </c>
      <c r="C7479" s="12" t="s">
        <v>251</v>
      </c>
      <c r="D7479" s="12" t="s">
        <v>252</v>
      </c>
      <c r="E7479" s="12" t="s">
        <v>252</v>
      </c>
      <c r="F7479" s="12" t="s">
        <v>252</v>
      </c>
      <c r="G7479" s="12" t="s">
        <v>253</v>
      </c>
      <c r="H7479" s="12" t="s">
        <v>254</v>
      </c>
      <c r="I7479" s="12" t="s">
        <v>254</v>
      </c>
    </row>
    <row r="7480" customFormat="false" ht="53" hidden="false" customHeight="true" outlineLevel="0" collapsed="false">
      <c r="A7480" s="1" t="s">
        <v>2027</v>
      </c>
      <c r="B7480" s="1" t="s">
        <v>2027</v>
      </c>
      <c r="C7480" s="1" t="s">
        <v>2027</v>
      </c>
      <c r="D7480" s="1" t="s">
        <v>292</v>
      </c>
      <c r="E7480" s="1" t="s">
        <v>292</v>
      </c>
      <c r="F7480" s="1" t="s">
        <v>292</v>
      </c>
      <c r="G7480" s="1" t="n">
        <v>20</v>
      </c>
      <c r="H7480" s="1" t="s">
        <v>2018</v>
      </c>
      <c r="I7480" s="1" t="s">
        <v>2018</v>
      </c>
    </row>
    <row r="7481" customFormat="false" ht="53" hidden="false" customHeight="true" outlineLevel="0" collapsed="false">
      <c r="A7481" s="1" t="s">
        <v>2027</v>
      </c>
      <c r="B7481" s="1" t="s">
        <v>2027</v>
      </c>
      <c r="C7481" s="1" t="s">
        <v>2027</v>
      </c>
      <c r="D7481" s="1" t="s">
        <v>256</v>
      </c>
      <c r="E7481" s="1" t="s">
        <v>256</v>
      </c>
      <c r="F7481" s="1" t="s">
        <v>256</v>
      </c>
      <c r="G7481" s="1" t="n">
        <v>6.67</v>
      </c>
      <c r="H7481" s="1" t="s">
        <v>2018</v>
      </c>
      <c r="I7481" s="1" t="s">
        <v>2018</v>
      </c>
    </row>
    <row r="7482" customFormat="false" ht="53" hidden="false" customHeight="true" outlineLevel="0" collapsed="false">
      <c r="A7482" s="1" t="s">
        <v>2027</v>
      </c>
      <c r="B7482" s="1" t="s">
        <v>2027</v>
      </c>
      <c r="C7482" s="1" t="s">
        <v>2027</v>
      </c>
      <c r="D7482" s="1" t="s">
        <v>294</v>
      </c>
      <c r="E7482" s="1" t="s">
        <v>294</v>
      </c>
      <c r="F7482" s="1" t="s">
        <v>294</v>
      </c>
      <c r="G7482" s="1" t="n">
        <v>3</v>
      </c>
      <c r="H7482" s="1" t="s">
        <v>2018</v>
      </c>
      <c r="I7482" s="1" t="s">
        <v>2018</v>
      </c>
    </row>
    <row r="7483" customFormat="false" ht="27" hidden="false" customHeight="true" outlineLevel="0" collapsed="false">
      <c r="A7483" s="1"/>
      <c r="B7483" s="1"/>
      <c r="C7483" s="1"/>
      <c r="D7483" s="1"/>
      <c r="E7483" s="1"/>
      <c r="F7483" s="1"/>
      <c r="G7483" s="1"/>
      <c r="H7483" s="1"/>
      <c r="I7483" s="1"/>
    </row>
    <row r="7484" customFormat="false" ht="31" hidden="false" customHeight="true" outlineLevel="0" collapsed="false">
      <c r="A7484" s="10" t="s">
        <v>304</v>
      </c>
      <c r="B7484" s="10" t="s">
        <v>304</v>
      </c>
      <c r="C7484" s="10" t="s">
        <v>304</v>
      </c>
      <c r="D7484" s="10" t="s">
        <v>304</v>
      </c>
      <c r="E7484" s="10" t="s">
        <v>304</v>
      </c>
      <c r="F7484" s="10" t="s">
        <v>304</v>
      </c>
      <c r="G7484" s="10" t="s">
        <v>304</v>
      </c>
      <c r="H7484" s="10" t="s">
        <v>304</v>
      </c>
      <c r="I7484" s="1"/>
    </row>
    <row r="7485" customFormat="false" ht="28" hidden="false" customHeight="true" outlineLevel="0" collapsed="false">
      <c r="A7485" s="4" t="s">
        <v>305</v>
      </c>
      <c r="B7485" s="4" t="s">
        <v>305</v>
      </c>
      <c r="C7485" s="4" t="s">
        <v>305</v>
      </c>
      <c r="D7485" s="4" t="s">
        <v>305</v>
      </c>
      <c r="E7485" s="4" t="s">
        <v>305</v>
      </c>
      <c r="F7485" s="4" t="s">
        <v>305</v>
      </c>
      <c r="G7485" s="4" t="s">
        <v>305</v>
      </c>
      <c r="H7485" s="4" t="s">
        <v>305</v>
      </c>
      <c r="I7485" s="4" t="s">
        <v>305</v>
      </c>
    </row>
    <row r="7486" customFormat="false" ht="27" hidden="false" customHeight="true" outlineLevel="0" collapsed="false">
      <c r="A7486" s="1"/>
      <c r="B7486" s="1"/>
      <c r="C7486" s="1"/>
      <c r="D7486" s="1"/>
      <c r="E7486" s="1"/>
      <c r="F7486" s="1"/>
      <c r="G7486" s="1"/>
      <c r="H7486" s="1"/>
      <c r="I7486" s="1"/>
    </row>
    <row r="7487" customFormat="false" ht="27" hidden="false" customHeight="true" outlineLevel="0" collapsed="false">
      <c r="A7487" s="1"/>
      <c r="B7487" s="1"/>
      <c r="C7487" s="1"/>
      <c r="D7487" s="1"/>
      <c r="E7487" s="1"/>
      <c r="F7487" s="1"/>
      <c r="G7487" s="1"/>
      <c r="H7487" s="1"/>
      <c r="I7487" s="1"/>
    </row>
    <row r="7488" customFormat="false" ht="27" hidden="false" customHeight="true" outlineLevel="0" collapsed="false">
      <c r="A7488" s="1"/>
      <c r="B7488" s="1"/>
      <c r="C7488" s="1"/>
      <c r="D7488" s="1"/>
      <c r="E7488" s="1"/>
      <c r="F7488" s="1"/>
      <c r="G7488" s="1"/>
      <c r="H7488" s="1"/>
      <c r="I7488" s="1"/>
    </row>
    <row r="7489" customFormat="false" ht="35" hidden="false" customHeight="true" outlineLevel="0" collapsed="false">
      <c r="A7489" s="2" t="s">
        <v>2052</v>
      </c>
      <c r="B7489" s="2" t="s">
        <v>2052</v>
      </c>
      <c r="C7489" s="2" t="s">
        <v>2052</v>
      </c>
      <c r="D7489" s="2" t="s">
        <v>2052</v>
      </c>
      <c r="E7489" s="2" t="s">
        <v>2052</v>
      </c>
      <c r="F7489" s="2" t="s">
        <v>2052</v>
      </c>
      <c r="G7489" s="2" t="s">
        <v>2052</v>
      </c>
      <c r="H7489" s="2" t="s">
        <v>2052</v>
      </c>
      <c r="I7489" s="3" t="str">
        <f aca="false">HYPERLINK("#'Главная'!A146","На главную")</f>
        <v>На главную</v>
      </c>
    </row>
    <row r="7490" customFormat="false" ht="42" hidden="false" customHeight="true" outlineLevel="0" collapsed="false">
      <c r="A7490" s="4" t="s">
        <v>2018</v>
      </c>
      <c r="B7490" s="4" t="s">
        <v>2018</v>
      </c>
      <c r="C7490" s="4" t="s">
        <v>2018</v>
      </c>
      <c r="D7490" s="4" t="s">
        <v>2018</v>
      </c>
      <c r="E7490" s="4" t="s">
        <v>2018</v>
      </c>
      <c r="F7490" s="4" t="s">
        <v>2018</v>
      </c>
      <c r="G7490" s="4" t="s">
        <v>2018</v>
      </c>
      <c r="H7490" s="4" t="s">
        <v>2018</v>
      </c>
      <c r="I7490" s="4" t="s">
        <v>2018</v>
      </c>
    </row>
    <row r="7491" customFormat="false" ht="27" hidden="false" customHeight="true" outlineLevel="0" collapsed="false">
      <c r="A7491" s="3" t="str">
        <f aca="false">HYPERLINK("#'Главная'!A146","Список моделей")</f>
        <v>Список моделей</v>
      </c>
      <c r="B7491" s="1"/>
      <c r="C7491" s="3" t="str">
        <f aca="false">HYPERLINK("#'Данные моделей'!A7492","Характеристики")</f>
        <v>Характеристики</v>
      </c>
      <c r="D7491" s="1"/>
      <c r="E7491" s="1"/>
      <c r="F7491" s="3" t="str">
        <f aca="false">HYPERLINK("#'Данные моделей'!A7514","Рабочие точки")</f>
        <v>Рабочие точки</v>
      </c>
      <c r="G7491" s="1"/>
      <c r="H7491" s="3" t="str">
        <f aca="false">HYPERLINK("#'Данные моделей'!A7520","Карты")</f>
        <v>Карты</v>
      </c>
      <c r="I7491" s="1"/>
    </row>
    <row r="7492" customFormat="false" ht="31" hidden="false" customHeight="true" outlineLevel="0" collapsed="false">
      <c r="A7492" s="10" t="s">
        <v>9</v>
      </c>
      <c r="B7492" s="10" t="s">
        <v>9</v>
      </c>
      <c r="C7492" s="10" t="s">
        <v>9</v>
      </c>
      <c r="D7492" s="10" t="s">
        <v>9</v>
      </c>
      <c r="E7492" s="10" t="s">
        <v>9</v>
      </c>
      <c r="F7492" s="10" t="s">
        <v>9</v>
      </c>
      <c r="G7492" s="10" t="s">
        <v>9</v>
      </c>
      <c r="H7492" s="10" t="s">
        <v>9</v>
      </c>
      <c r="I7492" s="1"/>
    </row>
    <row r="7493" customFormat="false" ht="28" hidden="false" customHeight="true" outlineLevel="0" collapsed="false">
      <c r="A7493" s="11" t="s">
        <v>207</v>
      </c>
      <c r="B7493" s="11" t="s">
        <v>207</v>
      </c>
      <c r="C7493" s="11" t="s">
        <v>207</v>
      </c>
      <c r="D7493" s="11" t="s">
        <v>207</v>
      </c>
      <c r="E7493" s="11" t="s">
        <v>2042</v>
      </c>
      <c r="F7493" s="11" t="s">
        <v>2042</v>
      </c>
      <c r="G7493" s="11" t="s">
        <v>2042</v>
      </c>
      <c r="H7493" s="11"/>
      <c r="I7493" s="11"/>
    </row>
    <row r="7494" customFormat="false" ht="28" hidden="false" customHeight="true" outlineLevel="0" collapsed="false">
      <c r="A7494" s="11" t="s">
        <v>8</v>
      </c>
      <c r="B7494" s="11" t="s">
        <v>8</v>
      </c>
      <c r="C7494" s="11" t="s">
        <v>8</v>
      </c>
      <c r="D7494" s="11" t="s">
        <v>8</v>
      </c>
      <c r="E7494" s="11" t="s">
        <v>28</v>
      </c>
      <c r="F7494" s="11" t="s">
        <v>28</v>
      </c>
      <c r="G7494" s="11" t="s">
        <v>28</v>
      </c>
      <c r="H7494" s="11"/>
      <c r="I7494" s="11"/>
    </row>
    <row r="7495" customFormat="false" ht="28" hidden="false" customHeight="true" outlineLevel="0" collapsed="false">
      <c r="A7495" s="11" t="s">
        <v>209</v>
      </c>
      <c r="B7495" s="11" t="s">
        <v>209</v>
      </c>
      <c r="C7495" s="11" t="s">
        <v>209</v>
      </c>
      <c r="D7495" s="11" t="s">
        <v>209</v>
      </c>
      <c r="E7495" s="11" t="s">
        <v>2053</v>
      </c>
      <c r="F7495" s="11" t="s">
        <v>2053</v>
      </c>
      <c r="G7495" s="11" t="s">
        <v>2053</v>
      </c>
      <c r="H7495" s="11"/>
      <c r="I7495" s="11"/>
    </row>
    <row r="7496" customFormat="false" ht="28" hidden="false" customHeight="true" outlineLevel="0" collapsed="false">
      <c r="A7496" s="11" t="s">
        <v>211</v>
      </c>
      <c r="B7496" s="11" t="s">
        <v>211</v>
      </c>
      <c r="C7496" s="11" t="s">
        <v>211</v>
      </c>
      <c r="D7496" s="11" t="s">
        <v>211</v>
      </c>
      <c r="E7496" s="11" t="n">
        <v>180</v>
      </c>
      <c r="F7496" s="11" t="n">
        <v>180</v>
      </c>
      <c r="G7496" s="11" t="n">
        <v>180</v>
      </c>
      <c r="H7496" s="11"/>
      <c r="I7496" s="11"/>
    </row>
    <row r="7497" customFormat="false" ht="28" hidden="false" customHeight="true" outlineLevel="0" collapsed="false">
      <c r="A7497" s="11" t="s">
        <v>8</v>
      </c>
      <c r="B7497" s="11" t="s">
        <v>8</v>
      </c>
      <c r="C7497" s="11" t="s">
        <v>8</v>
      </c>
      <c r="D7497" s="11" t="s">
        <v>8</v>
      </c>
      <c r="E7497" s="11" t="s">
        <v>28</v>
      </c>
      <c r="F7497" s="11" t="s">
        <v>28</v>
      </c>
      <c r="G7497" s="11" t="s">
        <v>28</v>
      </c>
      <c r="H7497" s="11"/>
      <c r="I7497" s="11"/>
    </row>
    <row r="7498" customFormat="false" ht="28" hidden="false" customHeight="true" outlineLevel="0" collapsed="false">
      <c r="A7498" s="11" t="s">
        <v>213</v>
      </c>
      <c r="B7498" s="11" t="s">
        <v>213</v>
      </c>
      <c r="C7498" s="11" t="s">
        <v>213</v>
      </c>
      <c r="D7498" s="11" t="s">
        <v>213</v>
      </c>
      <c r="E7498" s="11" t="n">
        <v>23</v>
      </c>
      <c r="F7498" s="11" t="n">
        <v>23</v>
      </c>
      <c r="G7498" s="11" t="n">
        <v>23</v>
      </c>
      <c r="H7498" s="11"/>
      <c r="I7498" s="11"/>
    </row>
    <row r="7499" customFormat="false" ht="28" hidden="false" customHeight="true" outlineLevel="0" collapsed="false">
      <c r="A7499" s="11" t="s">
        <v>214</v>
      </c>
      <c r="B7499" s="11" t="s">
        <v>214</v>
      </c>
      <c r="C7499" s="11" t="s">
        <v>214</v>
      </c>
      <c r="D7499" s="11" t="s">
        <v>214</v>
      </c>
      <c r="E7499" s="11" t="s">
        <v>604</v>
      </c>
      <c r="F7499" s="11" t="s">
        <v>604</v>
      </c>
      <c r="G7499" s="11" t="s">
        <v>604</v>
      </c>
      <c r="H7499" s="11"/>
      <c r="I7499" s="11"/>
    </row>
    <row r="7500" customFormat="false" ht="28" hidden="false" customHeight="true" outlineLevel="0" collapsed="false">
      <c r="A7500" s="11" t="s">
        <v>216</v>
      </c>
      <c r="B7500" s="11" t="s">
        <v>216</v>
      </c>
      <c r="C7500" s="11" t="s">
        <v>216</v>
      </c>
      <c r="D7500" s="11" t="s">
        <v>216</v>
      </c>
      <c r="E7500" s="11" t="n">
        <v>10.7</v>
      </c>
      <c r="F7500" s="11" t="n">
        <v>10.7</v>
      </c>
      <c r="G7500" s="11" t="n">
        <v>10.7</v>
      </c>
      <c r="H7500" s="11"/>
      <c r="I7500" s="11"/>
    </row>
    <row r="7501" customFormat="false" ht="28" hidden="false" customHeight="true" outlineLevel="0" collapsed="false">
      <c r="A7501" s="11" t="s">
        <v>219</v>
      </c>
      <c r="B7501" s="11" t="s">
        <v>219</v>
      </c>
      <c r="C7501" s="11" t="s">
        <v>219</v>
      </c>
      <c r="D7501" s="11" t="s">
        <v>219</v>
      </c>
      <c r="E7501" s="11" t="s">
        <v>2022</v>
      </c>
      <c r="F7501" s="11" t="s">
        <v>2022</v>
      </c>
      <c r="G7501" s="11" t="s">
        <v>2022</v>
      </c>
      <c r="H7501" s="11"/>
      <c r="I7501" s="11"/>
    </row>
    <row r="7502" customFormat="false" ht="28" hidden="false" customHeight="true" outlineLevel="0" collapsed="false">
      <c r="A7502" s="11" t="s">
        <v>1530</v>
      </c>
      <c r="B7502" s="11" t="s">
        <v>1530</v>
      </c>
      <c r="C7502" s="11" t="s">
        <v>1530</v>
      </c>
      <c r="D7502" s="11" t="s">
        <v>1530</v>
      </c>
      <c r="E7502" s="11" t="n">
        <v>65</v>
      </c>
      <c r="F7502" s="11" t="n">
        <v>65</v>
      </c>
      <c r="G7502" s="11" t="n">
        <v>65</v>
      </c>
      <c r="H7502" s="11"/>
      <c r="I7502" s="11"/>
    </row>
    <row r="7503" customFormat="false" ht="28" hidden="false" customHeight="true" outlineLevel="0" collapsed="false">
      <c r="A7503" s="11" t="s">
        <v>221</v>
      </c>
      <c r="B7503" s="11" t="s">
        <v>221</v>
      </c>
      <c r="C7503" s="11" t="s">
        <v>221</v>
      </c>
      <c r="D7503" s="11" t="s">
        <v>221</v>
      </c>
      <c r="E7503" s="11" t="s">
        <v>2053</v>
      </c>
      <c r="F7503" s="11" t="s">
        <v>2053</v>
      </c>
      <c r="G7503" s="11" t="s">
        <v>2053</v>
      </c>
      <c r="H7503" s="11"/>
      <c r="I7503" s="11"/>
    </row>
    <row r="7504" customFormat="false" ht="28" hidden="false" customHeight="true" outlineLevel="0" collapsed="false">
      <c r="A7504" s="11" t="s">
        <v>222</v>
      </c>
      <c r="B7504" s="11" t="s">
        <v>222</v>
      </c>
      <c r="C7504" s="11" t="s">
        <v>222</v>
      </c>
      <c r="D7504" s="11" t="s">
        <v>222</v>
      </c>
      <c r="E7504" s="11" t="n">
        <v>180</v>
      </c>
      <c r="F7504" s="11" t="n">
        <v>180</v>
      </c>
      <c r="G7504" s="11" t="n">
        <v>180</v>
      </c>
      <c r="H7504" s="11"/>
      <c r="I7504" s="11"/>
    </row>
    <row r="7505" customFormat="false" ht="28" hidden="false" customHeight="true" outlineLevel="0" collapsed="false">
      <c r="A7505" s="11" t="s">
        <v>1532</v>
      </c>
      <c r="B7505" s="11" t="s">
        <v>1532</v>
      </c>
      <c r="C7505" s="11" t="s">
        <v>1532</v>
      </c>
      <c r="D7505" s="11" t="s">
        <v>1532</v>
      </c>
      <c r="E7505" s="11" t="s">
        <v>1533</v>
      </c>
      <c r="F7505" s="11" t="s">
        <v>1533</v>
      </c>
      <c r="G7505" s="11" t="s">
        <v>1533</v>
      </c>
      <c r="H7505" s="11"/>
      <c r="I7505" s="11"/>
    </row>
    <row r="7506" customFormat="false" ht="28" hidden="false" customHeight="true" outlineLevel="0" collapsed="false">
      <c r="A7506" s="11" t="s">
        <v>2025</v>
      </c>
      <c r="B7506" s="11" t="s">
        <v>2025</v>
      </c>
      <c r="C7506" s="11" t="s">
        <v>2025</v>
      </c>
      <c r="D7506" s="11" t="s">
        <v>2025</v>
      </c>
      <c r="E7506" s="11" t="n">
        <v>4.2</v>
      </c>
      <c r="F7506" s="11" t="n">
        <v>4.2</v>
      </c>
      <c r="G7506" s="11" t="n">
        <v>4.2</v>
      </c>
      <c r="H7506" s="11"/>
      <c r="I7506" s="11"/>
    </row>
    <row r="7507" customFormat="false" ht="28" hidden="false" customHeight="true" outlineLevel="0" collapsed="false">
      <c r="A7507" s="11" t="s">
        <v>1694</v>
      </c>
      <c r="B7507" s="11" t="s">
        <v>1694</v>
      </c>
      <c r="C7507" s="11" t="s">
        <v>1694</v>
      </c>
      <c r="D7507" s="11" t="s">
        <v>1694</v>
      </c>
      <c r="E7507" s="11" t="n">
        <v>1</v>
      </c>
      <c r="F7507" s="11" t="n">
        <v>1</v>
      </c>
      <c r="G7507" s="11" t="n">
        <v>1</v>
      </c>
      <c r="H7507" s="11"/>
      <c r="I7507" s="11"/>
    </row>
    <row r="7508" customFormat="false" ht="28" hidden="false" customHeight="true" outlineLevel="0" collapsed="false">
      <c r="A7508" s="11" t="s">
        <v>2044</v>
      </c>
      <c r="B7508" s="11" t="s">
        <v>2044</v>
      </c>
      <c r="C7508" s="11" t="s">
        <v>2044</v>
      </c>
      <c r="D7508" s="11" t="s">
        <v>2044</v>
      </c>
      <c r="E7508" s="11" t="s">
        <v>2045</v>
      </c>
      <c r="F7508" s="11" t="s">
        <v>2045</v>
      </c>
      <c r="G7508" s="11" t="s">
        <v>2045</v>
      </c>
      <c r="H7508" s="11"/>
      <c r="I7508" s="11"/>
    </row>
    <row r="7509" customFormat="false" ht="28" hidden="false" customHeight="true" outlineLevel="0" collapsed="false">
      <c r="A7509" s="11" t="s">
        <v>244</v>
      </c>
      <c r="B7509" s="11" t="s">
        <v>244</v>
      </c>
      <c r="C7509" s="11" t="s">
        <v>244</v>
      </c>
      <c r="D7509" s="11" t="s">
        <v>244</v>
      </c>
      <c r="E7509" s="11" t="s">
        <v>2046</v>
      </c>
      <c r="F7509" s="11" t="s">
        <v>2046</v>
      </c>
      <c r="G7509" s="11" t="s">
        <v>2046</v>
      </c>
      <c r="H7509" s="11"/>
      <c r="I7509" s="11"/>
    </row>
    <row r="7510" customFormat="false" ht="28" hidden="false" customHeight="true" outlineLevel="0" collapsed="false">
      <c r="A7510" s="11" t="s">
        <v>245</v>
      </c>
      <c r="B7510" s="11" t="s">
        <v>245</v>
      </c>
      <c r="C7510" s="11" t="s">
        <v>245</v>
      </c>
      <c r="D7510" s="11" t="s">
        <v>245</v>
      </c>
      <c r="E7510" s="11" t="s">
        <v>1825</v>
      </c>
      <c r="F7510" s="11" t="s">
        <v>1825</v>
      </c>
      <c r="G7510" s="11" t="s">
        <v>1825</v>
      </c>
      <c r="H7510" s="11"/>
      <c r="I7510" s="11"/>
    </row>
    <row r="7511" customFormat="false" ht="28" hidden="false" customHeight="true" outlineLevel="0" collapsed="false">
      <c r="A7511" s="11" t="s">
        <v>1152</v>
      </c>
      <c r="B7511" s="11" t="s">
        <v>1152</v>
      </c>
      <c r="C7511" s="11" t="s">
        <v>1152</v>
      </c>
      <c r="D7511" s="11" t="s">
        <v>1152</v>
      </c>
      <c r="E7511" s="11" t="s">
        <v>1923</v>
      </c>
      <c r="F7511" s="11" t="s">
        <v>1923</v>
      </c>
      <c r="G7511" s="11" t="s">
        <v>1923</v>
      </c>
      <c r="H7511" s="11"/>
      <c r="I7511" s="11"/>
    </row>
    <row r="7512" customFormat="false" ht="28" hidden="false" customHeight="true" outlineLevel="0" collapsed="false">
      <c r="A7512" s="11" t="s">
        <v>249</v>
      </c>
      <c r="B7512" s="11" t="s">
        <v>249</v>
      </c>
      <c r="C7512" s="11" t="s">
        <v>249</v>
      </c>
      <c r="D7512" s="11" t="s">
        <v>249</v>
      </c>
      <c r="E7512" s="11" t="n">
        <v>200</v>
      </c>
      <c r="F7512" s="11" t="n">
        <v>200</v>
      </c>
      <c r="G7512" s="11" t="n">
        <v>200</v>
      </c>
      <c r="H7512" s="11"/>
      <c r="I7512" s="11"/>
    </row>
    <row r="7513" customFormat="false" ht="27" hidden="false" customHeight="true" outlineLevel="0" collapsed="false">
      <c r="A7513" s="1"/>
      <c r="B7513" s="1"/>
      <c r="C7513" s="1"/>
      <c r="D7513" s="1"/>
      <c r="E7513" s="1"/>
      <c r="F7513" s="1"/>
      <c r="G7513" s="1"/>
      <c r="H7513" s="1"/>
      <c r="I7513" s="1"/>
    </row>
    <row r="7514" customFormat="false" ht="31" hidden="false" customHeight="true" outlineLevel="0" collapsed="false">
      <c r="A7514" s="10" t="s">
        <v>250</v>
      </c>
      <c r="B7514" s="10" t="s">
        <v>250</v>
      </c>
      <c r="C7514" s="10" t="s">
        <v>250</v>
      </c>
      <c r="D7514" s="10" t="s">
        <v>250</v>
      </c>
      <c r="E7514" s="10" t="s">
        <v>250</v>
      </c>
      <c r="F7514" s="10" t="s">
        <v>250</v>
      </c>
      <c r="G7514" s="10" t="s">
        <v>250</v>
      </c>
      <c r="H7514" s="10" t="s">
        <v>250</v>
      </c>
      <c r="I7514" s="3" t="str">
        <f aca="false">HYPERLINK("#'Главная'!A146","На главную")</f>
        <v>На главную</v>
      </c>
    </row>
    <row r="7515" customFormat="false" ht="34" hidden="false" customHeight="true" outlineLevel="0" collapsed="false">
      <c r="A7515" s="12" t="s">
        <v>251</v>
      </c>
      <c r="B7515" s="12" t="s">
        <v>251</v>
      </c>
      <c r="C7515" s="12" t="s">
        <v>251</v>
      </c>
      <c r="D7515" s="12" t="s">
        <v>252</v>
      </c>
      <c r="E7515" s="12" t="s">
        <v>252</v>
      </c>
      <c r="F7515" s="12" t="s">
        <v>252</v>
      </c>
      <c r="G7515" s="12" t="s">
        <v>253</v>
      </c>
      <c r="H7515" s="12" t="s">
        <v>254</v>
      </c>
      <c r="I7515" s="12" t="s">
        <v>254</v>
      </c>
    </row>
    <row r="7516" customFormat="false" ht="53" hidden="false" customHeight="true" outlineLevel="0" collapsed="false">
      <c r="A7516" s="1" t="s">
        <v>2027</v>
      </c>
      <c r="B7516" s="1" t="s">
        <v>2027</v>
      </c>
      <c r="C7516" s="1" t="s">
        <v>2027</v>
      </c>
      <c r="D7516" s="1" t="s">
        <v>292</v>
      </c>
      <c r="E7516" s="1" t="s">
        <v>292</v>
      </c>
      <c r="F7516" s="1" t="s">
        <v>292</v>
      </c>
      <c r="G7516" s="1" t="n">
        <v>25</v>
      </c>
      <c r="H7516" s="1" t="s">
        <v>2018</v>
      </c>
      <c r="I7516" s="1" t="s">
        <v>2018</v>
      </c>
    </row>
    <row r="7517" customFormat="false" ht="53" hidden="false" customHeight="true" outlineLevel="0" collapsed="false">
      <c r="A7517" s="1" t="s">
        <v>2027</v>
      </c>
      <c r="B7517" s="1" t="s">
        <v>2027</v>
      </c>
      <c r="C7517" s="1" t="s">
        <v>2027</v>
      </c>
      <c r="D7517" s="1" t="s">
        <v>256</v>
      </c>
      <c r="E7517" s="1" t="s">
        <v>256</v>
      </c>
      <c r="F7517" s="1" t="s">
        <v>256</v>
      </c>
      <c r="G7517" s="1" t="n">
        <v>8.33</v>
      </c>
      <c r="H7517" s="1" t="s">
        <v>2018</v>
      </c>
      <c r="I7517" s="1" t="s">
        <v>2018</v>
      </c>
    </row>
    <row r="7518" customFormat="false" ht="53" hidden="false" customHeight="true" outlineLevel="0" collapsed="false">
      <c r="A7518" s="1" t="s">
        <v>2027</v>
      </c>
      <c r="B7518" s="1" t="s">
        <v>2027</v>
      </c>
      <c r="C7518" s="1" t="s">
        <v>2027</v>
      </c>
      <c r="D7518" s="1" t="s">
        <v>294</v>
      </c>
      <c r="E7518" s="1" t="s">
        <v>294</v>
      </c>
      <c r="F7518" s="1" t="s">
        <v>294</v>
      </c>
      <c r="G7518" s="1" t="n">
        <v>3</v>
      </c>
      <c r="H7518" s="1" t="s">
        <v>2018</v>
      </c>
      <c r="I7518" s="1" t="s">
        <v>2018</v>
      </c>
    </row>
    <row r="7519" customFormat="false" ht="27" hidden="false" customHeight="true" outlineLevel="0" collapsed="false">
      <c r="A7519" s="1"/>
      <c r="B7519" s="1"/>
      <c r="C7519" s="1"/>
      <c r="D7519" s="1"/>
      <c r="E7519" s="1"/>
      <c r="F7519" s="1"/>
      <c r="G7519" s="1"/>
      <c r="H7519" s="1"/>
      <c r="I7519" s="1"/>
    </row>
    <row r="7520" customFormat="false" ht="31" hidden="false" customHeight="true" outlineLevel="0" collapsed="false">
      <c r="A7520" s="10" t="s">
        <v>304</v>
      </c>
      <c r="B7520" s="10" t="s">
        <v>304</v>
      </c>
      <c r="C7520" s="10" t="s">
        <v>304</v>
      </c>
      <c r="D7520" s="10" t="s">
        <v>304</v>
      </c>
      <c r="E7520" s="10" t="s">
        <v>304</v>
      </c>
      <c r="F7520" s="10" t="s">
        <v>304</v>
      </c>
      <c r="G7520" s="10" t="s">
        <v>304</v>
      </c>
      <c r="H7520" s="10" t="s">
        <v>304</v>
      </c>
      <c r="I7520" s="1"/>
    </row>
    <row r="7521" customFormat="false" ht="28" hidden="false" customHeight="true" outlineLevel="0" collapsed="false">
      <c r="A7521" s="4" t="s">
        <v>305</v>
      </c>
      <c r="B7521" s="4" t="s">
        <v>305</v>
      </c>
      <c r="C7521" s="4" t="s">
        <v>305</v>
      </c>
      <c r="D7521" s="4" t="s">
        <v>305</v>
      </c>
      <c r="E7521" s="4" t="s">
        <v>305</v>
      </c>
      <c r="F7521" s="4" t="s">
        <v>305</v>
      </c>
      <c r="G7521" s="4" t="s">
        <v>305</v>
      </c>
      <c r="H7521" s="4" t="s">
        <v>305</v>
      </c>
      <c r="I7521" s="4" t="s">
        <v>305</v>
      </c>
    </row>
    <row r="7522" customFormat="false" ht="27" hidden="false" customHeight="true" outlineLevel="0" collapsed="false">
      <c r="A7522" s="1"/>
      <c r="B7522" s="1"/>
      <c r="C7522" s="1"/>
      <c r="D7522" s="1"/>
      <c r="E7522" s="1"/>
      <c r="F7522" s="1"/>
      <c r="G7522" s="1"/>
      <c r="H7522" s="1"/>
      <c r="I7522" s="1"/>
    </row>
    <row r="7523" customFormat="false" ht="27" hidden="false" customHeight="true" outlineLevel="0" collapsed="false">
      <c r="A7523" s="1"/>
      <c r="B7523" s="1"/>
      <c r="C7523" s="1"/>
      <c r="D7523" s="1"/>
      <c r="E7523" s="1"/>
      <c r="F7523" s="1"/>
      <c r="G7523" s="1"/>
      <c r="H7523" s="1"/>
      <c r="I7523" s="1"/>
    </row>
    <row r="7524" customFormat="false" ht="27" hidden="false" customHeight="true" outlineLevel="0" collapsed="false">
      <c r="A7524" s="1"/>
      <c r="B7524" s="1"/>
      <c r="C7524" s="1"/>
      <c r="D7524" s="1"/>
      <c r="E7524" s="1"/>
      <c r="F7524" s="1"/>
      <c r="G7524" s="1"/>
      <c r="H7524" s="1"/>
      <c r="I7524" s="1"/>
    </row>
    <row r="7525" customFormat="false" ht="35" hidden="false" customHeight="true" outlineLevel="0" collapsed="false">
      <c r="A7525" s="2" t="s">
        <v>2054</v>
      </c>
      <c r="B7525" s="2" t="s">
        <v>2054</v>
      </c>
      <c r="C7525" s="2" t="s">
        <v>2054</v>
      </c>
      <c r="D7525" s="2" t="s">
        <v>2054</v>
      </c>
      <c r="E7525" s="2" t="s">
        <v>2054</v>
      </c>
      <c r="F7525" s="2" t="s">
        <v>2054</v>
      </c>
      <c r="G7525" s="2" t="s">
        <v>2054</v>
      </c>
      <c r="H7525" s="2" t="s">
        <v>2054</v>
      </c>
      <c r="I7525" s="3" t="str">
        <f aca="false">HYPERLINK("#'Главная'!A147","На главную")</f>
        <v>На главную</v>
      </c>
    </row>
    <row r="7526" customFormat="false" ht="42" hidden="false" customHeight="true" outlineLevel="0" collapsed="false">
      <c r="A7526" s="4" t="s">
        <v>2018</v>
      </c>
      <c r="B7526" s="4" t="s">
        <v>2018</v>
      </c>
      <c r="C7526" s="4" t="s">
        <v>2018</v>
      </c>
      <c r="D7526" s="4" t="s">
        <v>2018</v>
      </c>
      <c r="E7526" s="4" t="s">
        <v>2018</v>
      </c>
      <c r="F7526" s="4" t="s">
        <v>2018</v>
      </c>
      <c r="G7526" s="4" t="s">
        <v>2018</v>
      </c>
      <c r="H7526" s="4" t="s">
        <v>2018</v>
      </c>
      <c r="I7526" s="4" t="s">
        <v>2018</v>
      </c>
    </row>
    <row r="7527" customFormat="false" ht="27" hidden="false" customHeight="true" outlineLevel="0" collapsed="false">
      <c r="A7527" s="3" t="str">
        <f aca="false">HYPERLINK("#'Главная'!A147","Список моделей")</f>
        <v>Список моделей</v>
      </c>
      <c r="B7527" s="1"/>
      <c r="C7527" s="3" t="str">
        <f aca="false">HYPERLINK("#'Данные моделей'!A7528","Характеристики")</f>
        <v>Характеристики</v>
      </c>
      <c r="D7527" s="1"/>
      <c r="E7527" s="1"/>
      <c r="F7527" s="3" t="str">
        <f aca="false">HYPERLINK("#'Данные моделей'!A7550","Рабочие точки")</f>
        <v>Рабочие точки</v>
      </c>
      <c r="G7527" s="1"/>
      <c r="H7527" s="3" t="str">
        <f aca="false">HYPERLINK("#'Данные моделей'!A7556","Карты")</f>
        <v>Карты</v>
      </c>
      <c r="I7527" s="1"/>
    </row>
    <row r="7528" customFormat="false" ht="31" hidden="false" customHeight="true" outlineLevel="0" collapsed="false">
      <c r="A7528" s="10" t="s">
        <v>9</v>
      </c>
      <c r="B7528" s="10" t="s">
        <v>9</v>
      </c>
      <c r="C7528" s="10" t="s">
        <v>9</v>
      </c>
      <c r="D7528" s="10" t="s">
        <v>9</v>
      </c>
      <c r="E7528" s="10" t="s">
        <v>9</v>
      </c>
      <c r="F7528" s="10" t="s">
        <v>9</v>
      </c>
      <c r="G7528" s="10" t="s">
        <v>9</v>
      </c>
      <c r="H7528" s="10" t="s">
        <v>9</v>
      </c>
      <c r="I7528" s="1"/>
    </row>
    <row r="7529" customFormat="false" ht="28" hidden="false" customHeight="true" outlineLevel="0" collapsed="false">
      <c r="A7529" s="11" t="s">
        <v>207</v>
      </c>
      <c r="B7529" s="11" t="s">
        <v>207</v>
      </c>
      <c r="C7529" s="11" t="s">
        <v>207</v>
      </c>
      <c r="D7529" s="11" t="s">
        <v>207</v>
      </c>
      <c r="E7529" s="11" t="s">
        <v>2042</v>
      </c>
      <c r="F7529" s="11" t="s">
        <v>2042</v>
      </c>
      <c r="G7529" s="11" t="s">
        <v>2042</v>
      </c>
      <c r="H7529" s="11"/>
      <c r="I7529" s="11"/>
    </row>
    <row r="7530" customFormat="false" ht="28" hidden="false" customHeight="true" outlineLevel="0" collapsed="false">
      <c r="A7530" s="11" t="s">
        <v>8</v>
      </c>
      <c r="B7530" s="11" t="s">
        <v>8</v>
      </c>
      <c r="C7530" s="11" t="s">
        <v>8</v>
      </c>
      <c r="D7530" s="11" t="s">
        <v>8</v>
      </c>
      <c r="E7530" s="11" t="s">
        <v>28</v>
      </c>
      <c r="F7530" s="11" t="s">
        <v>28</v>
      </c>
      <c r="G7530" s="11" t="s">
        <v>28</v>
      </c>
      <c r="H7530" s="11"/>
      <c r="I7530" s="11"/>
    </row>
    <row r="7531" customFormat="false" ht="28" hidden="false" customHeight="true" outlineLevel="0" collapsed="false">
      <c r="A7531" s="11" t="s">
        <v>209</v>
      </c>
      <c r="B7531" s="11" t="s">
        <v>209</v>
      </c>
      <c r="C7531" s="11" t="s">
        <v>209</v>
      </c>
      <c r="D7531" s="11" t="s">
        <v>209</v>
      </c>
      <c r="E7531" s="11" t="s">
        <v>913</v>
      </c>
      <c r="F7531" s="11" t="s">
        <v>913</v>
      </c>
      <c r="G7531" s="11" t="s">
        <v>913</v>
      </c>
      <c r="H7531" s="11"/>
      <c r="I7531" s="11"/>
    </row>
    <row r="7532" customFormat="false" ht="28" hidden="false" customHeight="true" outlineLevel="0" collapsed="false">
      <c r="A7532" s="11" t="s">
        <v>211</v>
      </c>
      <c r="B7532" s="11" t="s">
        <v>211</v>
      </c>
      <c r="C7532" s="11" t="s">
        <v>211</v>
      </c>
      <c r="D7532" s="11" t="s">
        <v>211</v>
      </c>
      <c r="E7532" s="11" t="n">
        <v>218</v>
      </c>
      <c r="F7532" s="11" t="n">
        <v>218</v>
      </c>
      <c r="G7532" s="11" t="n">
        <v>218</v>
      </c>
      <c r="H7532" s="11"/>
      <c r="I7532" s="11"/>
    </row>
    <row r="7533" customFormat="false" ht="28" hidden="false" customHeight="true" outlineLevel="0" collapsed="false">
      <c r="A7533" s="11" t="s">
        <v>8</v>
      </c>
      <c r="B7533" s="11" t="s">
        <v>8</v>
      </c>
      <c r="C7533" s="11" t="s">
        <v>8</v>
      </c>
      <c r="D7533" s="11" t="s">
        <v>8</v>
      </c>
      <c r="E7533" s="11" t="s">
        <v>28</v>
      </c>
      <c r="F7533" s="11" t="s">
        <v>28</v>
      </c>
      <c r="G7533" s="11" t="s">
        <v>28</v>
      </c>
      <c r="H7533" s="11"/>
      <c r="I7533" s="11"/>
    </row>
    <row r="7534" customFormat="false" ht="28" hidden="false" customHeight="true" outlineLevel="0" collapsed="false">
      <c r="A7534" s="11" t="s">
        <v>213</v>
      </c>
      <c r="B7534" s="11" t="s">
        <v>213</v>
      </c>
      <c r="C7534" s="11" t="s">
        <v>213</v>
      </c>
      <c r="D7534" s="11" t="s">
        <v>213</v>
      </c>
      <c r="E7534" s="11" t="n">
        <v>28</v>
      </c>
      <c r="F7534" s="11" t="n">
        <v>28</v>
      </c>
      <c r="G7534" s="11" t="n">
        <v>28</v>
      </c>
      <c r="H7534" s="11"/>
      <c r="I7534" s="11"/>
    </row>
    <row r="7535" customFormat="false" ht="28" hidden="false" customHeight="true" outlineLevel="0" collapsed="false">
      <c r="A7535" s="11" t="s">
        <v>214</v>
      </c>
      <c r="B7535" s="11" t="s">
        <v>214</v>
      </c>
      <c r="C7535" s="11" t="s">
        <v>214</v>
      </c>
      <c r="D7535" s="11" t="s">
        <v>214</v>
      </c>
      <c r="E7535" s="11" t="s">
        <v>604</v>
      </c>
      <c r="F7535" s="11" t="s">
        <v>604</v>
      </c>
      <c r="G7535" s="11" t="s">
        <v>604</v>
      </c>
      <c r="H7535" s="11"/>
      <c r="I7535" s="11"/>
    </row>
    <row r="7536" customFormat="false" ht="28" hidden="false" customHeight="true" outlineLevel="0" collapsed="false">
      <c r="A7536" s="11" t="s">
        <v>216</v>
      </c>
      <c r="B7536" s="11" t="s">
        <v>216</v>
      </c>
      <c r="C7536" s="11" t="s">
        <v>216</v>
      </c>
      <c r="D7536" s="11" t="s">
        <v>216</v>
      </c>
      <c r="E7536" s="11" t="n">
        <v>12.9</v>
      </c>
      <c r="F7536" s="11" t="n">
        <v>12.9</v>
      </c>
      <c r="G7536" s="11" t="n">
        <v>12.9</v>
      </c>
      <c r="H7536" s="11"/>
      <c r="I7536" s="11"/>
    </row>
    <row r="7537" customFormat="false" ht="28" hidden="false" customHeight="true" outlineLevel="0" collapsed="false">
      <c r="A7537" s="11" t="s">
        <v>219</v>
      </c>
      <c r="B7537" s="11" t="s">
        <v>219</v>
      </c>
      <c r="C7537" s="11" t="s">
        <v>219</v>
      </c>
      <c r="D7537" s="11" t="s">
        <v>219</v>
      </c>
      <c r="E7537" s="11" t="s">
        <v>2022</v>
      </c>
      <c r="F7537" s="11" t="s">
        <v>2022</v>
      </c>
      <c r="G7537" s="11" t="s">
        <v>2022</v>
      </c>
      <c r="H7537" s="11"/>
      <c r="I7537" s="11"/>
    </row>
    <row r="7538" customFormat="false" ht="28" hidden="false" customHeight="true" outlineLevel="0" collapsed="false">
      <c r="A7538" s="11" t="s">
        <v>1530</v>
      </c>
      <c r="B7538" s="11" t="s">
        <v>1530</v>
      </c>
      <c r="C7538" s="11" t="s">
        <v>1530</v>
      </c>
      <c r="D7538" s="11" t="s">
        <v>1530</v>
      </c>
      <c r="E7538" s="11" t="n">
        <v>68</v>
      </c>
      <c r="F7538" s="11" t="n">
        <v>68</v>
      </c>
      <c r="G7538" s="11" t="n">
        <v>68</v>
      </c>
      <c r="H7538" s="11"/>
      <c r="I7538" s="11"/>
    </row>
    <row r="7539" customFormat="false" ht="28" hidden="false" customHeight="true" outlineLevel="0" collapsed="false">
      <c r="A7539" s="11" t="s">
        <v>221</v>
      </c>
      <c r="B7539" s="11" t="s">
        <v>221</v>
      </c>
      <c r="C7539" s="11" t="s">
        <v>221</v>
      </c>
      <c r="D7539" s="11" t="s">
        <v>221</v>
      </c>
      <c r="E7539" s="11" t="s">
        <v>913</v>
      </c>
      <c r="F7539" s="11" t="s">
        <v>913</v>
      </c>
      <c r="G7539" s="11" t="s">
        <v>913</v>
      </c>
      <c r="H7539" s="11"/>
      <c r="I7539" s="11"/>
    </row>
    <row r="7540" customFormat="false" ht="28" hidden="false" customHeight="true" outlineLevel="0" collapsed="false">
      <c r="A7540" s="11" t="s">
        <v>222</v>
      </c>
      <c r="B7540" s="11" t="s">
        <v>222</v>
      </c>
      <c r="C7540" s="11" t="s">
        <v>222</v>
      </c>
      <c r="D7540" s="11" t="s">
        <v>222</v>
      </c>
      <c r="E7540" s="11" t="n">
        <v>218</v>
      </c>
      <c r="F7540" s="11" t="n">
        <v>218</v>
      </c>
      <c r="G7540" s="11" t="n">
        <v>218</v>
      </c>
      <c r="H7540" s="11"/>
      <c r="I7540" s="11"/>
    </row>
    <row r="7541" customFormat="false" ht="28" hidden="false" customHeight="true" outlineLevel="0" collapsed="false">
      <c r="A7541" s="11" t="s">
        <v>1532</v>
      </c>
      <c r="B7541" s="11" t="s">
        <v>1532</v>
      </c>
      <c r="C7541" s="11" t="s">
        <v>1532</v>
      </c>
      <c r="D7541" s="11" t="s">
        <v>1532</v>
      </c>
      <c r="E7541" s="11" t="s">
        <v>1533</v>
      </c>
      <c r="F7541" s="11" t="s">
        <v>1533</v>
      </c>
      <c r="G7541" s="11" t="s">
        <v>1533</v>
      </c>
      <c r="H7541" s="11"/>
      <c r="I7541" s="11"/>
    </row>
    <row r="7542" customFormat="false" ht="28" hidden="false" customHeight="true" outlineLevel="0" collapsed="false">
      <c r="A7542" s="11" t="s">
        <v>2025</v>
      </c>
      <c r="B7542" s="11" t="s">
        <v>2025</v>
      </c>
      <c r="C7542" s="11" t="s">
        <v>2025</v>
      </c>
      <c r="D7542" s="11" t="s">
        <v>2025</v>
      </c>
      <c r="E7542" s="11" t="n">
        <v>4.2</v>
      </c>
      <c r="F7542" s="11" t="n">
        <v>4.2</v>
      </c>
      <c r="G7542" s="11" t="n">
        <v>4.2</v>
      </c>
      <c r="H7542" s="11"/>
      <c r="I7542" s="11"/>
    </row>
    <row r="7543" customFormat="false" ht="28" hidden="false" customHeight="true" outlineLevel="0" collapsed="false">
      <c r="A7543" s="11" t="s">
        <v>1694</v>
      </c>
      <c r="B7543" s="11" t="s">
        <v>1694</v>
      </c>
      <c r="C7543" s="11" t="s">
        <v>1694</v>
      </c>
      <c r="D7543" s="11" t="s">
        <v>1694</v>
      </c>
      <c r="E7543" s="11" t="n">
        <v>1</v>
      </c>
      <c r="F7543" s="11" t="n">
        <v>1</v>
      </c>
      <c r="G7543" s="11" t="n">
        <v>1</v>
      </c>
      <c r="H7543" s="11"/>
      <c r="I7543" s="11"/>
    </row>
    <row r="7544" customFormat="false" ht="28" hidden="false" customHeight="true" outlineLevel="0" collapsed="false">
      <c r="A7544" s="11" t="s">
        <v>2044</v>
      </c>
      <c r="B7544" s="11" t="s">
        <v>2044</v>
      </c>
      <c r="C7544" s="11" t="s">
        <v>2044</v>
      </c>
      <c r="D7544" s="11" t="s">
        <v>2044</v>
      </c>
      <c r="E7544" s="11" t="s">
        <v>2055</v>
      </c>
      <c r="F7544" s="11" t="s">
        <v>2055</v>
      </c>
      <c r="G7544" s="11" t="s">
        <v>2055</v>
      </c>
      <c r="H7544" s="11"/>
      <c r="I7544" s="11"/>
    </row>
    <row r="7545" customFormat="false" ht="28" hidden="false" customHeight="true" outlineLevel="0" collapsed="false">
      <c r="A7545" s="11" t="s">
        <v>244</v>
      </c>
      <c r="B7545" s="11" t="s">
        <v>244</v>
      </c>
      <c r="C7545" s="11" t="s">
        <v>244</v>
      </c>
      <c r="D7545" s="11" t="s">
        <v>244</v>
      </c>
      <c r="E7545" s="11" t="s">
        <v>2046</v>
      </c>
      <c r="F7545" s="11" t="s">
        <v>2046</v>
      </c>
      <c r="G7545" s="11" t="s">
        <v>2046</v>
      </c>
      <c r="H7545" s="11"/>
      <c r="I7545" s="11"/>
    </row>
    <row r="7546" customFormat="false" ht="28" hidden="false" customHeight="true" outlineLevel="0" collapsed="false">
      <c r="A7546" s="11" t="s">
        <v>245</v>
      </c>
      <c r="B7546" s="11" t="s">
        <v>245</v>
      </c>
      <c r="C7546" s="11" t="s">
        <v>245</v>
      </c>
      <c r="D7546" s="11" t="s">
        <v>245</v>
      </c>
      <c r="E7546" s="11" t="s">
        <v>1825</v>
      </c>
      <c r="F7546" s="11" t="s">
        <v>1825</v>
      </c>
      <c r="G7546" s="11" t="s">
        <v>1825</v>
      </c>
      <c r="H7546" s="11"/>
      <c r="I7546" s="11"/>
    </row>
    <row r="7547" customFormat="false" ht="28" hidden="false" customHeight="true" outlineLevel="0" collapsed="false">
      <c r="A7547" s="11" t="s">
        <v>1152</v>
      </c>
      <c r="B7547" s="11" t="s">
        <v>1152</v>
      </c>
      <c r="C7547" s="11" t="s">
        <v>1152</v>
      </c>
      <c r="D7547" s="11" t="s">
        <v>1152</v>
      </c>
      <c r="E7547" s="11" t="s">
        <v>2056</v>
      </c>
      <c r="F7547" s="11" t="s">
        <v>2056</v>
      </c>
      <c r="G7547" s="11" t="s">
        <v>2056</v>
      </c>
      <c r="H7547" s="11"/>
      <c r="I7547" s="11"/>
    </row>
    <row r="7548" customFormat="false" ht="28" hidden="false" customHeight="true" outlineLevel="0" collapsed="false">
      <c r="A7548" s="11" t="s">
        <v>249</v>
      </c>
      <c r="B7548" s="11" t="s">
        <v>249</v>
      </c>
      <c r="C7548" s="11" t="s">
        <v>249</v>
      </c>
      <c r="D7548" s="11" t="s">
        <v>249</v>
      </c>
      <c r="E7548" s="11" t="n">
        <v>240</v>
      </c>
      <c r="F7548" s="11" t="n">
        <v>240</v>
      </c>
      <c r="G7548" s="11" t="n">
        <v>240</v>
      </c>
      <c r="H7548" s="11"/>
      <c r="I7548" s="11"/>
    </row>
    <row r="7549" customFormat="false" ht="27" hidden="false" customHeight="true" outlineLevel="0" collapsed="false">
      <c r="A7549" s="1"/>
      <c r="B7549" s="1"/>
      <c r="C7549" s="1"/>
      <c r="D7549" s="1"/>
      <c r="E7549" s="1"/>
      <c r="F7549" s="1"/>
      <c r="G7549" s="1"/>
      <c r="H7549" s="1"/>
      <c r="I7549" s="1"/>
    </row>
    <row r="7550" customFormat="false" ht="31" hidden="false" customHeight="true" outlineLevel="0" collapsed="false">
      <c r="A7550" s="10" t="s">
        <v>250</v>
      </c>
      <c r="B7550" s="10" t="s">
        <v>250</v>
      </c>
      <c r="C7550" s="10" t="s">
        <v>250</v>
      </c>
      <c r="D7550" s="10" t="s">
        <v>250</v>
      </c>
      <c r="E7550" s="10" t="s">
        <v>250</v>
      </c>
      <c r="F7550" s="10" t="s">
        <v>250</v>
      </c>
      <c r="G7550" s="10" t="s">
        <v>250</v>
      </c>
      <c r="H7550" s="10" t="s">
        <v>250</v>
      </c>
      <c r="I7550" s="3" t="str">
        <f aca="false">HYPERLINK("#'Главная'!A147","На главную")</f>
        <v>На главную</v>
      </c>
    </row>
    <row r="7551" customFormat="false" ht="34" hidden="false" customHeight="true" outlineLevel="0" collapsed="false">
      <c r="A7551" s="12" t="s">
        <v>251</v>
      </c>
      <c r="B7551" s="12" t="s">
        <v>251</v>
      </c>
      <c r="C7551" s="12" t="s">
        <v>251</v>
      </c>
      <c r="D7551" s="12" t="s">
        <v>252</v>
      </c>
      <c r="E7551" s="12" t="s">
        <v>252</v>
      </c>
      <c r="F7551" s="12" t="s">
        <v>252</v>
      </c>
      <c r="G7551" s="12" t="s">
        <v>253</v>
      </c>
      <c r="H7551" s="12" t="s">
        <v>254</v>
      </c>
      <c r="I7551" s="12" t="s">
        <v>254</v>
      </c>
    </row>
    <row r="7552" customFormat="false" ht="53" hidden="false" customHeight="true" outlineLevel="0" collapsed="false">
      <c r="A7552" s="1" t="s">
        <v>2027</v>
      </c>
      <c r="B7552" s="1" t="s">
        <v>2027</v>
      </c>
      <c r="C7552" s="1" t="s">
        <v>2027</v>
      </c>
      <c r="D7552" s="1" t="s">
        <v>292</v>
      </c>
      <c r="E7552" s="1" t="s">
        <v>292</v>
      </c>
      <c r="F7552" s="1" t="s">
        <v>292</v>
      </c>
      <c r="G7552" s="1" t="n">
        <v>30</v>
      </c>
      <c r="H7552" s="1" t="s">
        <v>2018</v>
      </c>
      <c r="I7552" s="1" t="s">
        <v>2018</v>
      </c>
    </row>
    <row r="7553" customFormat="false" ht="53" hidden="false" customHeight="true" outlineLevel="0" collapsed="false">
      <c r="A7553" s="1" t="s">
        <v>2027</v>
      </c>
      <c r="B7553" s="1" t="s">
        <v>2027</v>
      </c>
      <c r="C7553" s="1" t="s">
        <v>2027</v>
      </c>
      <c r="D7553" s="1" t="s">
        <v>256</v>
      </c>
      <c r="E7553" s="1" t="s">
        <v>256</v>
      </c>
      <c r="F7553" s="1" t="s">
        <v>256</v>
      </c>
      <c r="G7553" s="1" t="n">
        <v>10</v>
      </c>
      <c r="H7553" s="1" t="s">
        <v>2018</v>
      </c>
      <c r="I7553" s="1" t="s">
        <v>2018</v>
      </c>
    </row>
    <row r="7554" customFormat="false" ht="53" hidden="false" customHeight="true" outlineLevel="0" collapsed="false">
      <c r="A7554" s="1" t="s">
        <v>2027</v>
      </c>
      <c r="B7554" s="1" t="s">
        <v>2027</v>
      </c>
      <c r="C7554" s="1" t="s">
        <v>2027</v>
      </c>
      <c r="D7554" s="1" t="s">
        <v>294</v>
      </c>
      <c r="E7554" s="1" t="s">
        <v>294</v>
      </c>
      <c r="F7554" s="1" t="s">
        <v>294</v>
      </c>
      <c r="G7554" s="1" t="n">
        <v>3</v>
      </c>
      <c r="H7554" s="1" t="s">
        <v>2018</v>
      </c>
      <c r="I7554" s="1" t="s">
        <v>2018</v>
      </c>
    </row>
    <row r="7555" customFormat="false" ht="27" hidden="false" customHeight="true" outlineLevel="0" collapsed="false">
      <c r="A7555" s="1"/>
      <c r="B7555" s="1"/>
      <c r="C7555" s="1"/>
      <c r="D7555" s="1"/>
      <c r="E7555" s="1"/>
      <c r="F7555" s="1"/>
      <c r="G7555" s="1"/>
      <c r="H7555" s="1"/>
      <c r="I7555" s="1"/>
    </row>
    <row r="7556" customFormat="false" ht="31" hidden="false" customHeight="true" outlineLevel="0" collapsed="false">
      <c r="A7556" s="10" t="s">
        <v>304</v>
      </c>
      <c r="B7556" s="10" t="s">
        <v>304</v>
      </c>
      <c r="C7556" s="10" t="s">
        <v>304</v>
      </c>
      <c r="D7556" s="10" t="s">
        <v>304</v>
      </c>
      <c r="E7556" s="10" t="s">
        <v>304</v>
      </c>
      <c r="F7556" s="10" t="s">
        <v>304</v>
      </c>
      <c r="G7556" s="10" t="s">
        <v>304</v>
      </c>
      <c r="H7556" s="10" t="s">
        <v>304</v>
      </c>
      <c r="I7556" s="1"/>
    </row>
    <row r="7557" customFormat="false" ht="28" hidden="false" customHeight="true" outlineLevel="0" collapsed="false">
      <c r="A7557" s="4" t="s">
        <v>305</v>
      </c>
      <c r="B7557" s="4" t="s">
        <v>305</v>
      </c>
      <c r="C7557" s="4" t="s">
        <v>305</v>
      </c>
      <c r="D7557" s="4" t="s">
        <v>305</v>
      </c>
      <c r="E7557" s="4" t="s">
        <v>305</v>
      </c>
      <c r="F7557" s="4" t="s">
        <v>305</v>
      </c>
      <c r="G7557" s="4" t="s">
        <v>305</v>
      </c>
      <c r="H7557" s="4" t="s">
        <v>305</v>
      </c>
      <c r="I7557" s="4" t="s">
        <v>305</v>
      </c>
    </row>
    <row r="7558" customFormat="false" ht="27" hidden="false" customHeight="true" outlineLevel="0" collapsed="false">
      <c r="A7558" s="1"/>
      <c r="B7558" s="1"/>
      <c r="C7558" s="1"/>
      <c r="D7558" s="1"/>
      <c r="E7558" s="1"/>
      <c r="F7558" s="1"/>
      <c r="G7558" s="1"/>
      <c r="H7558" s="1"/>
      <c r="I7558" s="1"/>
    </row>
    <row r="7559" customFormat="false" ht="27" hidden="false" customHeight="true" outlineLevel="0" collapsed="false">
      <c r="A7559" s="1"/>
      <c r="B7559" s="1"/>
      <c r="C7559" s="1"/>
      <c r="D7559" s="1"/>
      <c r="E7559" s="1"/>
      <c r="F7559" s="1"/>
      <c r="G7559" s="1"/>
      <c r="H7559" s="1"/>
      <c r="I7559" s="1"/>
    </row>
    <row r="7560" customFormat="false" ht="27" hidden="false" customHeight="true" outlineLevel="0" collapsed="false">
      <c r="A7560" s="1"/>
      <c r="B7560" s="1"/>
      <c r="C7560" s="1"/>
      <c r="D7560" s="1"/>
      <c r="E7560" s="1"/>
      <c r="F7560" s="1"/>
      <c r="G7560" s="1"/>
      <c r="H7560" s="1"/>
      <c r="I7560" s="1"/>
    </row>
    <row r="7561" customFormat="false" ht="35" hidden="false" customHeight="true" outlineLevel="0" collapsed="false">
      <c r="A7561" s="2" t="s">
        <v>2057</v>
      </c>
      <c r="B7561" s="2" t="s">
        <v>2057</v>
      </c>
      <c r="C7561" s="2" t="s">
        <v>2057</v>
      </c>
      <c r="D7561" s="2" t="s">
        <v>2057</v>
      </c>
      <c r="E7561" s="2" t="s">
        <v>2057</v>
      </c>
      <c r="F7561" s="2" t="s">
        <v>2057</v>
      </c>
      <c r="G7561" s="2" t="s">
        <v>2057</v>
      </c>
      <c r="H7561" s="2" t="s">
        <v>2057</v>
      </c>
      <c r="I7561" s="3" t="str">
        <f aca="false">HYPERLINK("#'Главная'!A148","На главную")</f>
        <v>На главную</v>
      </c>
    </row>
    <row r="7562" customFormat="false" ht="28" hidden="false" customHeight="true" outlineLevel="0" collapsed="false">
      <c r="A7562" s="4" t="s">
        <v>2058</v>
      </c>
      <c r="B7562" s="4" t="s">
        <v>2058</v>
      </c>
      <c r="C7562" s="4" t="s">
        <v>2058</v>
      </c>
      <c r="D7562" s="4" t="s">
        <v>2058</v>
      </c>
      <c r="E7562" s="4" t="s">
        <v>2058</v>
      </c>
      <c r="F7562" s="4" t="s">
        <v>2058</v>
      </c>
      <c r="G7562" s="4" t="s">
        <v>2058</v>
      </c>
      <c r="H7562" s="4" t="s">
        <v>2058</v>
      </c>
      <c r="I7562" s="4" t="s">
        <v>2058</v>
      </c>
    </row>
    <row r="7563" customFormat="false" ht="27" hidden="false" customHeight="true" outlineLevel="0" collapsed="false">
      <c r="A7563" s="3" t="str">
        <f aca="false">HYPERLINK("#'Главная'!A148","Список моделей")</f>
        <v>Список моделей</v>
      </c>
      <c r="B7563" s="1"/>
      <c r="C7563" s="3" t="str">
        <f aca="false">HYPERLINK("#'Данные моделей'!A7564","Характеристики")</f>
        <v>Характеристики</v>
      </c>
      <c r="D7563" s="1"/>
      <c r="E7563" s="1"/>
      <c r="F7563" s="3" t="str">
        <f aca="false">HYPERLINK("#'Данные моделей'!A7593","Рабочие точки")</f>
        <v>Рабочие точки</v>
      </c>
      <c r="G7563" s="1"/>
      <c r="H7563" s="3" t="str">
        <f aca="false">HYPERLINK("#'Данные моделей'!A7600","Карты")</f>
        <v>Карты</v>
      </c>
      <c r="I7563" s="1"/>
    </row>
    <row r="7564" customFormat="false" ht="31" hidden="false" customHeight="true" outlineLevel="0" collapsed="false">
      <c r="A7564" s="10" t="s">
        <v>9</v>
      </c>
      <c r="B7564" s="10" t="s">
        <v>9</v>
      </c>
      <c r="C7564" s="10" t="s">
        <v>9</v>
      </c>
      <c r="D7564" s="10" t="s">
        <v>9</v>
      </c>
      <c r="E7564" s="10" t="s">
        <v>9</v>
      </c>
      <c r="F7564" s="10" t="s">
        <v>9</v>
      </c>
      <c r="G7564" s="10" t="s">
        <v>9</v>
      </c>
      <c r="H7564" s="10" t="s">
        <v>9</v>
      </c>
      <c r="I7564" s="1"/>
    </row>
    <row r="7565" customFormat="false" ht="28" hidden="false" customHeight="true" outlineLevel="0" collapsed="false">
      <c r="A7565" s="11" t="s">
        <v>207</v>
      </c>
      <c r="B7565" s="11" t="s">
        <v>207</v>
      </c>
      <c r="C7565" s="11" t="s">
        <v>207</v>
      </c>
      <c r="D7565" s="11" t="s">
        <v>207</v>
      </c>
      <c r="E7565" s="11" t="s">
        <v>2059</v>
      </c>
      <c r="F7565" s="11" t="s">
        <v>2059</v>
      </c>
      <c r="G7565" s="11" t="s">
        <v>2059</v>
      </c>
      <c r="H7565" s="11"/>
      <c r="I7565" s="11"/>
    </row>
    <row r="7566" customFormat="false" ht="28" hidden="false" customHeight="true" outlineLevel="0" collapsed="false">
      <c r="A7566" s="11" t="s">
        <v>8</v>
      </c>
      <c r="B7566" s="11" t="s">
        <v>8</v>
      </c>
      <c r="C7566" s="11" t="s">
        <v>8</v>
      </c>
      <c r="D7566" s="11" t="s">
        <v>8</v>
      </c>
      <c r="E7566" s="11" t="s">
        <v>176</v>
      </c>
      <c r="F7566" s="11" t="s">
        <v>176</v>
      </c>
      <c r="G7566" s="11" t="s">
        <v>176</v>
      </c>
      <c r="H7566" s="11"/>
      <c r="I7566" s="11"/>
    </row>
    <row r="7567" customFormat="false" ht="28" hidden="false" customHeight="true" outlineLevel="0" collapsed="false">
      <c r="A7567" s="11" t="s">
        <v>209</v>
      </c>
      <c r="B7567" s="11" t="s">
        <v>209</v>
      </c>
      <c r="C7567" s="11" t="s">
        <v>209</v>
      </c>
      <c r="D7567" s="11" t="s">
        <v>209</v>
      </c>
      <c r="E7567" s="11" t="s">
        <v>2060</v>
      </c>
      <c r="F7567" s="11" t="s">
        <v>2060</v>
      </c>
      <c r="G7567" s="11" t="s">
        <v>2060</v>
      </c>
      <c r="H7567" s="11"/>
      <c r="I7567" s="11"/>
    </row>
    <row r="7568" customFormat="false" ht="28" hidden="false" customHeight="true" outlineLevel="0" collapsed="false">
      <c r="A7568" s="11" t="s">
        <v>211</v>
      </c>
      <c r="B7568" s="11" t="s">
        <v>211</v>
      </c>
      <c r="C7568" s="11" t="s">
        <v>211</v>
      </c>
      <c r="D7568" s="11" t="s">
        <v>211</v>
      </c>
      <c r="E7568" s="11" t="n">
        <v>11</v>
      </c>
      <c r="F7568" s="11" t="n">
        <v>11</v>
      </c>
      <c r="G7568" s="11" t="n">
        <v>11</v>
      </c>
      <c r="H7568" s="11"/>
      <c r="I7568" s="11"/>
    </row>
    <row r="7569" customFormat="false" ht="38" hidden="false" customHeight="true" outlineLevel="0" collapsed="false">
      <c r="A7569" s="11" t="s">
        <v>8</v>
      </c>
      <c r="B7569" s="11" t="s">
        <v>8</v>
      </c>
      <c r="C7569" s="11" t="s">
        <v>8</v>
      </c>
      <c r="D7569" s="11" t="s">
        <v>8</v>
      </c>
      <c r="E7569" s="11" t="s">
        <v>176</v>
      </c>
      <c r="F7569" s="11" t="s">
        <v>176</v>
      </c>
      <c r="G7569" s="11" t="s">
        <v>176</v>
      </c>
      <c r="H7569" s="11" t="s">
        <v>2061</v>
      </c>
      <c r="I7569" s="11" t="s">
        <v>2061</v>
      </c>
    </row>
    <row r="7570" customFormat="false" ht="38" hidden="false" customHeight="true" outlineLevel="0" collapsed="false">
      <c r="A7570" s="11" t="s">
        <v>221</v>
      </c>
      <c r="B7570" s="11" t="s">
        <v>221</v>
      </c>
      <c r="C7570" s="11" t="s">
        <v>221</v>
      </c>
      <c r="D7570" s="11" t="s">
        <v>221</v>
      </c>
      <c r="E7570" s="11" t="s">
        <v>2060</v>
      </c>
      <c r="F7570" s="11" t="s">
        <v>2060</v>
      </c>
      <c r="G7570" s="11" t="s">
        <v>2060</v>
      </c>
      <c r="H7570" s="11" t="s">
        <v>2061</v>
      </c>
      <c r="I7570" s="11" t="s">
        <v>2061</v>
      </c>
    </row>
    <row r="7571" customFormat="false" ht="38" hidden="false" customHeight="true" outlineLevel="0" collapsed="false">
      <c r="A7571" s="11" t="s">
        <v>211</v>
      </c>
      <c r="B7571" s="11" t="s">
        <v>211</v>
      </c>
      <c r="C7571" s="11" t="s">
        <v>211</v>
      </c>
      <c r="D7571" s="11" t="s">
        <v>211</v>
      </c>
      <c r="E7571" s="11" t="n">
        <v>11</v>
      </c>
      <c r="F7571" s="11" t="n">
        <v>11</v>
      </c>
      <c r="G7571" s="11" t="n">
        <v>11</v>
      </c>
      <c r="H7571" s="11" t="s">
        <v>2061</v>
      </c>
      <c r="I7571" s="11" t="s">
        <v>2061</v>
      </c>
    </row>
    <row r="7572" customFormat="false" ht="38" hidden="false" customHeight="true" outlineLevel="0" collapsed="false">
      <c r="A7572" s="11" t="s">
        <v>2062</v>
      </c>
      <c r="B7572" s="11" t="s">
        <v>2062</v>
      </c>
      <c r="C7572" s="11" t="s">
        <v>2062</v>
      </c>
      <c r="D7572" s="11" t="s">
        <v>2062</v>
      </c>
      <c r="E7572" s="11" t="s">
        <v>2063</v>
      </c>
      <c r="F7572" s="11" t="s">
        <v>2063</v>
      </c>
      <c r="G7572" s="11" t="s">
        <v>2063</v>
      </c>
      <c r="H7572" s="11" t="s">
        <v>2061</v>
      </c>
      <c r="I7572" s="11" t="s">
        <v>2061</v>
      </c>
    </row>
    <row r="7573" customFormat="false" ht="38" hidden="false" customHeight="true" outlineLevel="0" collapsed="false">
      <c r="A7573" s="11" t="s">
        <v>2064</v>
      </c>
      <c r="B7573" s="11" t="s">
        <v>2064</v>
      </c>
      <c r="C7573" s="11" t="s">
        <v>2064</v>
      </c>
      <c r="D7573" s="11" t="s">
        <v>2064</v>
      </c>
      <c r="E7573" s="11" t="s">
        <v>99</v>
      </c>
      <c r="F7573" s="11" t="s">
        <v>99</v>
      </c>
      <c r="G7573" s="11" t="s">
        <v>99</v>
      </c>
      <c r="H7573" s="11" t="s">
        <v>2061</v>
      </c>
      <c r="I7573" s="11" t="s">
        <v>2061</v>
      </c>
    </row>
    <row r="7574" customFormat="false" ht="38" hidden="false" customHeight="true" outlineLevel="0" collapsed="false">
      <c r="A7574" s="11" t="s">
        <v>2065</v>
      </c>
      <c r="B7574" s="11" t="s">
        <v>2065</v>
      </c>
      <c r="C7574" s="11" t="s">
        <v>2065</v>
      </c>
      <c r="D7574" s="11" t="s">
        <v>2065</v>
      </c>
      <c r="E7574" s="11" t="s">
        <v>2066</v>
      </c>
      <c r="F7574" s="11" t="s">
        <v>2066</v>
      </c>
      <c r="G7574" s="11" t="s">
        <v>2066</v>
      </c>
      <c r="H7574" s="11" t="s">
        <v>2061</v>
      </c>
      <c r="I7574" s="11" t="s">
        <v>2061</v>
      </c>
    </row>
    <row r="7575" customFormat="false" ht="38" hidden="false" customHeight="true" outlineLevel="0" collapsed="false">
      <c r="A7575" s="11" t="s">
        <v>2067</v>
      </c>
      <c r="B7575" s="11" t="s">
        <v>2067</v>
      </c>
      <c r="C7575" s="11" t="s">
        <v>2067</v>
      </c>
      <c r="D7575" s="11" t="s">
        <v>2067</v>
      </c>
      <c r="E7575" s="11" t="n">
        <v>1</v>
      </c>
      <c r="F7575" s="11" t="n">
        <v>1</v>
      </c>
      <c r="G7575" s="11" t="n">
        <v>1</v>
      </c>
      <c r="H7575" s="11" t="s">
        <v>2061</v>
      </c>
      <c r="I7575" s="11" t="s">
        <v>2061</v>
      </c>
    </row>
    <row r="7576" customFormat="false" ht="38" hidden="false" customHeight="true" outlineLevel="0" collapsed="false">
      <c r="A7576" s="11" t="s">
        <v>2068</v>
      </c>
      <c r="B7576" s="11" t="s">
        <v>2068</v>
      </c>
      <c r="C7576" s="11" t="s">
        <v>2068</v>
      </c>
      <c r="D7576" s="11" t="s">
        <v>2068</v>
      </c>
      <c r="E7576" s="11" t="s">
        <v>2069</v>
      </c>
      <c r="F7576" s="11" t="s">
        <v>2069</v>
      </c>
      <c r="G7576" s="11" t="s">
        <v>2069</v>
      </c>
      <c r="H7576" s="11" t="s">
        <v>2061</v>
      </c>
      <c r="I7576" s="11" t="s">
        <v>2061</v>
      </c>
    </row>
    <row r="7577" customFormat="false" ht="38" hidden="false" customHeight="true" outlineLevel="0" collapsed="false">
      <c r="A7577" s="11" t="s">
        <v>2070</v>
      </c>
      <c r="B7577" s="11" t="s">
        <v>2070</v>
      </c>
      <c r="C7577" s="11" t="s">
        <v>2070</v>
      </c>
      <c r="D7577" s="11" t="s">
        <v>2070</v>
      </c>
      <c r="E7577" s="11" t="s">
        <v>2071</v>
      </c>
      <c r="F7577" s="11" t="s">
        <v>2071</v>
      </c>
      <c r="G7577" s="11" t="s">
        <v>2071</v>
      </c>
      <c r="H7577" s="11" t="s">
        <v>2061</v>
      </c>
      <c r="I7577" s="11" t="s">
        <v>2061</v>
      </c>
    </row>
    <row r="7578" customFormat="false" ht="38" hidden="false" customHeight="true" outlineLevel="0" collapsed="false">
      <c r="A7578" s="11" t="s">
        <v>2072</v>
      </c>
      <c r="B7578" s="11" t="s">
        <v>2072</v>
      </c>
      <c r="C7578" s="11" t="s">
        <v>2072</v>
      </c>
      <c r="D7578" s="11" t="s">
        <v>2072</v>
      </c>
      <c r="E7578" s="11" t="s">
        <v>2073</v>
      </c>
      <c r="F7578" s="11" t="s">
        <v>2073</v>
      </c>
      <c r="G7578" s="11" t="s">
        <v>2073</v>
      </c>
      <c r="H7578" s="11" t="s">
        <v>2061</v>
      </c>
      <c r="I7578" s="11" t="s">
        <v>2061</v>
      </c>
    </row>
    <row r="7579" customFormat="false" ht="38" hidden="false" customHeight="true" outlineLevel="0" collapsed="false">
      <c r="A7579" s="11" t="s">
        <v>2074</v>
      </c>
      <c r="B7579" s="11" t="s">
        <v>2074</v>
      </c>
      <c r="C7579" s="11" t="s">
        <v>2074</v>
      </c>
      <c r="D7579" s="11" t="s">
        <v>2074</v>
      </c>
      <c r="E7579" s="11" t="s">
        <v>2075</v>
      </c>
      <c r="F7579" s="11" t="s">
        <v>2075</v>
      </c>
      <c r="G7579" s="11" t="s">
        <v>2075</v>
      </c>
      <c r="H7579" s="11" t="s">
        <v>2061</v>
      </c>
      <c r="I7579" s="11" t="s">
        <v>2061</v>
      </c>
    </row>
    <row r="7580" customFormat="false" ht="38" hidden="false" customHeight="true" outlineLevel="0" collapsed="false">
      <c r="A7580" s="11" t="s">
        <v>2076</v>
      </c>
      <c r="B7580" s="11" t="s">
        <v>2076</v>
      </c>
      <c r="C7580" s="11" t="s">
        <v>2076</v>
      </c>
      <c r="D7580" s="11" t="s">
        <v>2076</v>
      </c>
      <c r="E7580" s="11" t="n">
        <v>11</v>
      </c>
      <c r="F7580" s="11" t="n">
        <v>11</v>
      </c>
      <c r="G7580" s="11" t="n">
        <v>11</v>
      </c>
      <c r="H7580" s="11" t="s">
        <v>2061</v>
      </c>
      <c r="I7580" s="11" t="s">
        <v>2061</v>
      </c>
    </row>
    <row r="7581" customFormat="false" ht="38" hidden="false" customHeight="true" outlineLevel="0" collapsed="false">
      <c r="A7581" s="11" t="s">
        <v>2077</v>
      </c>
      <c r="B7581" s="11" t="s">
        <v>2077</v>
      </c>
      <c r="C7581" s="11" t="s">
        <v>2077</v>
      </c>
      <c r="D7581" s="11" t="s">
        <v>2077</v>
      </c>
      <c r="E7581" s="11" t="n">
        <v>10.5</v>
      </c>
      <c r="F7581" s="11" t="n">
        <v>10.5</v>
      </c>
      <c r="G7581" s="11" t="n">
        <v>10.5</v>
      </c>
      <c r="H7581" s="11" t="s">
        <v>2061</v>
      </c>
      <c r="I7581" s="11" t="s">
        <v>2061</v>
      </c>
    </row>
    <row r="7582" customFormat="false" ht="38" hidden="false" customHeight="true" outlineLevel="0" collapsed="false">
      <c r="A7582" s="11" t="s">
        <v>2078</v>
      </c>
      <c r="B7582" s="11" t="s">
        <v>2078</v>
      </c>
      <c r="C7582" s="11" t="s">
        <v>2078</v>
      </c>
      <c r="D7582" s="11" t="s">
        <v>2078</v>
      </c>
      <c r="E7582" s="11" t="s">
        <v>2079</v>
      </c>
      <c r="F7582" s="11" t="s">
        <v>2079</v>
      </c>
      <c r="G7582" s="11" t="s">
        <v>2079</v>
      </c>
      <c r="H7582" s="11" t="s">
        <v>2061</v>
      </c>
      <c r="I7582" s="11" t="s">
        <v>2061</v>
      </c>
    </row>
    <row r="7583" customFormat="false" ht="38" hidden="false" customHeight="true" outlineLevel="0" collapsed="false">
      <c r="A7583" s="11" t="s">
        <v>2080</v>
      </c>
      <c r="B7583" s="11" t="s">
        <v>2080</v>
      </c>
      <c r="C7583" s="11" t="s">
        <v>2080</v>
      </c>
      <c r="D7583" s="11" t="s">
        <v>2080</v>
      </c>
      <c r="E7583" s="11" t="n">
        <v>12.5</v>
      </c>
      <c r="F7583" s="11" t="n">
        <v>12.5</v>
      </c>
      <c r="G7583" s="11" t="n">
        <v>12.5</v>
      </c>
      <c r="H7583" s="11" t="s">
        <v>2061</v>
      </c>
      <c r="I7583" s="11" t="s">
        <v>2061</v>
      </c>
    </row>
    <row r="7584" customFormat="false" ht="38" hidden="false" customHeight="true" outlineLevel="0" collapsed="false">
      <c r="A7584" s="11" t="s">
        <v>2081</v>
      </c>
      <c r="B7584" s="11" t="s">
        <v>2081</v>
      </c>
      <c r="C7584" s="11" t="s">
        <v>2081</v>
      </c>
      <c r="D7584" s="11" t="s">
        <v>2081</v>
      </c>
      <c r="E7584" s="11" t="n">
        <v>12</v>
      </c>
      <c r="F7584" s="11" t="n">
        <v>12</v>
      </c>
      <c r="G7584" s="11" t="n">
        <v>12</v>
      </c>
      <c r="H7584" s="11" t="s">
        <v>2061</v>
      </c>
      <c r="I7584" s="11" t="s">
        <v>2061</v>
      </c>
    </row>
    <row r="7585" customFormat="false" ht="38" hidden="false" customHeight="true" outlineLevel="0" collapsed="false">
      <c r="A7585" s="11" t="s">
        <v>2082</v>
      </c>
      <c r="B7585" s="11" t="s">
        <v>2082</v>
      </c>
      <c r="C7585" s="11" t="s">
        <v>2082</v>
      </c>
      <c r="D7585" s="11" t="s">
        <v>2082</v>
      </c>
      <c r="E7585" s="11" t="s">
        <v>2083</v>
      </c>
      <c r="F7585" s="11" t="s">
        <v>2083</v>
      </c>
      <c r="G7585" s="11" t="s">
        <v>2083</v>
      </c>
      <c r="H7585" s="11" t="s">
        <v>2061</v>
      </c>
      <c r="I7585" s="11" t="s">
        <v>2061</v>
      </c>
    </row>
    <row r="7586" customFormat="false" ht="38" hidden="false" customHeight="true" outlineLevel="0" collapsed="false">
      <c r="A7586" s="11" t="s">
        <v>2084</v>
      </c>
      <c r="B7586" s="11" t="s">
        <v>2084</v>
      </c>
      <c r="C7586" s="11" t="s">
        <v>2084</v>
      </c>
      <c r="D7586" s="11" t="s">
        <v>2084</v>
      </c>
      <c r="E7586" s="11" t="s">
        <v>2079</v>
      </c>
      <c r="F7586" s="11" t="s">
        <v>2079</v>
      </c>
      <c r="G7586" s="11" t="s">
        <v>2079</v>
      </c>
      <c r="H7586" s="11" t="s">
        <v>2061</v>
      </c>
      <c r="I7586" s="11" t="s">
        <v>2061</v>
      </c>
    </row>
    <row r="7587" customFormat="false" ht="38" hidden="false" customHeight="true" outlineLevel="0" collapsed="false">
      <c r="A7587" s="11" t="s">
        <v>2085</v>
      </c>
      <c r="B7587" s="11" t="s">
        <v>2085</v>
      </c>
      <c r="C7587" s="11" t="s">
        <v>2085</v>
      </c>
      <c r="D7587" s="11" t="s">
        <v>2085</v>
      </c>
      <c r="E7587" s="11" t="n">
        <v>760</v>
      </c>
      <c r="F7587" s="11" t="n">
        <v>760</v>
      </c>
      <c r="G7587" s="11" t="n">
        <v>760</v>
      </c>
      <c r="H7587" s="11" t="s">
        <v>2061</v>
      </c>
      <c r="I7587" s="11" t="s">
        <v>2061</v>
      </c>
    </row>
    <row r="7588" customFormat="false" ht="38" hidden="false" customHeight="true" outlineLevel="0" collapsed="false">
      <c r="A7588" s="11" t="s">
        <v>2086</v>
      </c>
      <c r="B7588" s="11" t="s">
        <v>2086</v>
      </c>
      <c r="C7588" s="11" t="s">
        <v>2086</v>
      </c>
      <c r="D7588" s="11" t="s">
        <v>2086</v>
      </c>
      <c r="E7588" s="11" t="n">
        <v>510</v>
      </c>
      <c r="F7588" s="11" t="n">
        <v>510</v>
      </c>
      <c r="G7588" s="11" t="n">
        <v>510</v>
      </c>
      <c r="H7588" s="11" t="s">
        <v>2061</v>
      </c>
      <c r="I7588" s="11" t="s">
        <v>2061</v>
      </c>
    </row>
    <row r="7589" customFormat="false" ht="38" hidden="false" customHeight="true" outlineLevel="0" collapsed="false">
      <c r="A7589" s="11" t="s">
        <v>2087</v>
      </c>
      <c r="B7589" s="11" t="s">
        <v>2087</v>
      </c>
      <c r="C7589" s="11" t="s">
        <v>2087</v>
      </c>
      <c r="D7589" s="11" t="s">
        <v>2087</v>
      </c>
      <c r="E7589" s="11" t="n">
        <v>490</v>
      </c>
      <c r="F7589" s="11" t="n">
        <v>490</v>
      </c>
      <c r="G7589" s="11" t="n">
        <v>490</v>
      </c>
      <c r="H7589" s="11" t="s">
        <v>2061</v>
      </c>
      <c r="I7589" s="11" t="s">
        <v>2061</v>
      </c>
    </row>
    <row r="7590" customFormat="false" ht="38" hidden="false" customHeight="true" outlineLevel="0" collapsed="false">
      <c r="A7590" s="11" t="s">
        <v>2088</v>
      </c>
      <c r="B7590" s="11" t="s">
        <v>2088</v>
      </c>
      <c r="C7590" s="11" t="s">
        <v>2088</v>
      </c>
      <c r="D7590" s="11" t="s">
        <v>2088</v>
      </c>
      <c r="E7590" s="11" t="s">
        <v>2089</v>
      </c>
      <c r="F7590" s="11" t="s">
        <v>2089</v>
      </c>
      <c r="G7590" s="11" t="s">
        <v>2089</v>
      </c>
      <c r="H7590" s="11" t="s">
        <v>2061</v>
      </c>
      <c r="I7590" s="11" t="s">
        <v>2061</v>
      </c>
    </row>
    <row r="7591" customFormat="false" ht="28" hidden="false" customHeight="true" outlineLevel="0" collapsed="false">
      <c r="A7591" s="4" t="s">
        <v>2061</v>
      </c>
      <c r="B7591" s="4" t="s">
        <v>2061</v>
      </c>
      <c r="C7591" s="4" t="s">
        <v>2061</v>
      </c>
      <c r="D7591" s="4" t="s">
        <v>2061</v>
      </c>
      <c r="E7591" s="4" t="s">
        <v>2061</v>
      </c>
      <c r="F7591" s="4" t="s">
        <v>2061</v>
      </c>
      <c r="G7591" s="4" t="s">
        <v>2061</v>
      </c>
      <c r="H7591" s="4" t="s">
        <v>2061</v>
      </c>
      <c r="I7591" s="4" t="s">
        <v>2061</v>
      </c>
    </row>
    <row r="7592" customFormat="false" ht="27" hidden="false" customHeight="true" outlineLevel="0" collapsed="false">
      <c r="A7592" s="1"/>
      <c r="B7592" s="1"/>
      <c r="C7592" s="1"/>
      <c r="D7592" s="1"/>
      <c r="E7592" s="1"/>
      <c r="F7592" s="1"/>
      <c r="G7592" s="1"/>
      <c r="H7592" s="1"/>
      <c r="I7592" s="1"/>
    </row>
    <row r="7593" customFormat="false" ht="31" hidden="false" customHeight="true" outlineLevel="0" collapsed="false">
      <c r="A7593" s="10" t="s">
        <v>250</v>
      </c>
      <c r="B7593" s="10" t="s">
        <v>250</v>
      </c>
      <c r="C7593" s="10" t="s">
        <v>250</v>
      </c>
      <c r="D7593" s="10" t="s">
        <v>250</v>
      </c>
      <c r="E7593" s="10" t="s">
        <v>250</v>
      </c>
      <c r="F7593" s="10" t="s">
        <v>250</v>
      </c>
      <c r="G7593" s="10" t="s">
        <v>250</v>
      </c>
      <c r="H7593" s="10" t="s">
        <v>250</v>
      </c>
      <c r="I7593" s="3" t="str">
        <f aca="false">HYPERLINK("#'Главная'!A148","На главную")</f>
        <v>На главную</v>
      </c>
    </row>
    <row r="7594" customFormat="false" ht="34" hidden="false" customHeight="true" outlineLevel="0" collapsed="false">
      <c r="A7594" s="12" t="s">
        <v>251</v>
      </c>
      <c r="B7594" s="12" t="s">
        <v>251</v>
      </c>
      <c r="C7594" s="12" t="s">
        <v>251</v>
      </c>
      <c r="D7594" s="12" t="s">
        <v>252</v>
      </c>
      <c r="E7594" s="12" t="s">
        <v>252</v>
      </c>
      <c r="F7594" s="12" t="s">
        <v>252</v>
      </c>
      <c r="G7594" s="12" t="s">
        <v>253</v>
      </c>
      <c r="H7594" s="12" t="s">
        <v>254</v>
      </c>
      <c r="I7594" s="12" t="s">
        <v>254</v>
      </c>
    </row>
    <row r="7595" customFormat="false" ht="38" hidden="false" customHeight="true" outlineLevel="0" collapsed="false">
      <c r="A7595" s="1" t="s">
        <v>2090</v>
      </c>
      <c r="B7595" s="1" t="s">
        <v>2090</v>
      </c>
      <c r="C7595" s="1" t="s">
        <v>2090</v>
      </c>
      <c r="D7595" s="1" t="s">
        <v>292</v>
      </c>
      <c r="E7595" s="1" t="s">
        <v>292</v>
      </c>
      <c r="F7595" s="1" t="s">
        <v>292</v>
      </c>
      <c r="G7595" s="1" t="n">
        <v>1.98</v>
      </c>
      <c r="H7595" s="1" t="s">
        <v>2058</v>
      </c>
      <c r="I7595" s="1" t="s">
        <v>2058</v>
      </c>
    </row>
    <row r="7596" customFormat="false" ht="38" hidden="false" customHeight="true" outlineLevel="0" collapsed="false">
      <c r="A7596" s="1" t="s">
        <v>2090</v>
      </c>
      <c r="B7596" s="1" t="s">
        <v>2090</v>
      </c>
      <c r="C7596" s="1" t="s">
        <v>2090</v>
      </c>
      <c r="D7596" s="1" t="s">
        <v>258</v>
      </c>
      <c r="E7596" s="1" t="s">
        <v>258</v>
      </c>
      <c r="F7596" s="1" t="s">
        <v>258</v>
      </c>
      <c r="G7596" s="1" t="n">
        <v>3.16</v>
      </c>
      <c r="H7596" s="1" t="s">
        <v>2058</v>
      </c>
      <c r="I7596" s="1" t="s">
        <v>2058</v>
      </c>
    </row>
    <row r="7597" customFormat="false" ht="38" hidden="false" customHeight="true" outlineLevel="0" collapsed="false">
      <c r="A7597" s="1" t="s">
        <v>2090</v>
      </c>
      <c r="B7597" s="1" t="s">
        <v>2090</v>
      </c>
      <c r="C7597" s="1" t="s">
        <v>2090</v>
      </c>
      <c r="D7597" s="1" t="s">
        <v>2091</v>
      </c>
      <c r="E7597" s="1" t="s">
        <v>2091</v>
      </c>
      <c r="F7597" s="1" t="s">
        <v>2091</v>
      </c>
      <c r="G7597" s="1" t="n">
        <v>340</v>
      </c>
      <c r="H7597" s="1" t="s">
        <v>2058</v>
      </c>
      <c r="I7597" s="1" t="s">
        <v>2058</v>
      </c>
    </row>
    <row r="7598" customFormat="false" ht="38" hidden="false" customHeight="true" outlineLevel="0" collapsed="false">
      <c r="A7598" s="1" t="s">
        <v>2090</v>
      </c>
      <c r="B7598" s="1" t="s">
        <v>2090</v>
      </c>
      <c r="C7598" s="1" t="s">
        <v>2090</v>
      </c>
      <c r="D7598" s="1" t="s">
        <v>2063</v>
      </c>
      <c r="E7598" s="1" t="s">
        <v>2063</v>
      </c>
      <c r="F7598" s="1" t="s">
        <v>2063</v>
      </c>
      <c r="G7598" s="1" t="n">
        <v>35</v>
      </c>
      <c r="H7598" s="1" t="s">
        <v>2058</v>
      </c>
      <c r="I7598" s="1" t="s">
        <v>2058</v>
      </c>
    </row>
    <row r="7599" customFormat="false" ht="27" hidden="false" customHeight="true" outlineLevel="0" collapsed="false">
      <c r="A7599" s="1"/>
      <c r="B7599" s="1"/>
      <c r="C7599" s="1"/>
      <c r="D7599" s="1"/>
      <c r="E7599" s="1"/>
      <c r="F7599" s="1"/>
      <c r="G7599" s="1"/>
      <c r="H7599" s="1"/>
      <c r="I7599" s="1"/>
    </row>
    <row r="7600" customFormat="false" ht="31" hidden="false" customHeight="true" outlineLevel="0" collapsed="false">
      <c r="A7600" s="10" t="s">
        <v>304</v>
      </c>
      <c r="B7600" s="10" t="s">
        <v>304</v>
      </c>
      <c r="C7600" s="10" t="s">
        <v>304</v>
      </c>
      <c r="D7600" s="10" t="s">
        <v>304</v>
      </c>
      <c r="E7600" s="10" t="s">
        <v>304</v>
      </c>
      <c r="F7600" s="10" t="s">
        <v>304</v>
      </c>
      <c r="G7600" s="10" t="s">
        <v>304</v>
      </c>
      <c r="H7600" s="10" t="s">
        <v>304</v>
      </c>
      <c r="I7600" s="1"/>
    </row>
    <row r="7601" customFormat="false" ht="28" hidden="false" customHeight="true" outlineLevel="0" collapsed="false">
      <c r="A7601" s="4" t="s">
        <v>305</v>
      </c>
      <c r="B7601" s="4" t="s">
        <v>305</v>
      </c>
      <c r="C7601" s="4" t="s">
        <v>305</v>
      </c>
      <c r="D7601" s="4" t="s">
        <v>305</v>
      </c>
      <c r="E7601" s="4" t="s">
        <v>305</v>
      </c>
      <c r="F7601" s="4" t="s">
        <v>305</v>
      </c>
      <c r="G7601" s="4" t="s">
        <v>305</v>
      </c>
      <c r="H7601" s="4" t="s">
        <v>305</v>
      </c>
      <c r="I7601" s="4" t="s">
        <v>305</v>
      </c>
    </row>
    <row r="7602" customFormat="false" ht="27" hidden="false" customHeight="true" outlineLevel="0" collapsed="false">
      <c r="A7602" s="1"/>
      <c r="B7602" s="1"/>
      <c r="C7602" s="1"/>
      <c r="D7602" s="1"/>
      <c r="E7602" s="1"/>
      <c r="F7602" s="1"/>
      <c r="G7602" s="1"/>
      <c r="H7602" s="1"/>
      <c r="I7602" s="1"/>
    </row>
    <row r="7603" customFormat="false" ht="27" hidden="false" customHeight="true" outlineLevel="0" collapsed="false">
      <c r="A7603" s="1"/>
      <c r="B7603" s="1"/>
      <c r="C7603" s="1"/>
      <c r="D7603" s="1"/>
      <c r="E7603" s="1"/>
      <c r="F7603" s="1"/>
      <c r="G7603" s="1"/>
      <c r="H7603" s="1"/>
      <c r="I7603" s="1"/>
    </row>
    <row r="7604" customFormat="false" ht="27" hidden="false" customHeight="true" outlineLevel="0" collapsed="false">
      <c r="A7604" s="1"/>
      <c r="B7604" s="1"/>
      <c r="C7604" s="1"/>
      <c r="D7604" s="1"/>
      <c r="E7604" s="1"/>
      <c r="F7604" s="1"/>
      <c r="G7604" s="1"/>
      <c r="H7604" s="1"/>
      <c r="I7604" s="1"/>
    </row>
    <row r="7605" customFormat="false" ht="35" hidden="false" customHeight="true" outlineLevel="0" collapsed="false">
      <c r="A7605" s="2" t="s">
        <v>2092</v>
      </c>
      <c r="B7605" s="2" t="s">
        <v>2092</v>
      </c>
      <c r="C7605" s="2" t="s">
        <v>2092</v>
      </c>
      <c r="D7605" s="2" t="s">
        <v>2092</v>
      </c>
      <c r="E7605" s="2" t="s">
        <v>2092</v>
      </c>
      <c r="F7605" s="2" t="s">
        <v>2092</v>
      </c>
      <c r="G7605" s="2" t="s">
        <v>2092</v>
      </c>
      <c r="H7605" s="2" t="s">
        <v>2092</v>
      </c>
      <c r="I7605" s="3" t="str">
        <f aca="false">HYPERLINK("#'Главная'!A149","На главную")</f>
        <v>На главную</v>
      </c>
    </row>
    <row r="7606" customFormat="false" ht="28" hidden="false" customHeight="true" outlineLevel="0" collapsed="false">
      <c r="A7606" s="4" t="s">
        <v>2058</v>
      </c>
      <c r="B7606" s="4" t="s">
        <v>2058</v>
      </c>
      <c r="C7606" s="4" t="s">
        <v>2058</v>
      </c>
      <c r="D7606" s="4" t="s">
        <v>2058</v>
      </c>
      <c r="E7606" s="4" t="s">
        <v>2058</v>
      </c>
      <c r="F7606" s="4" t="s">
        <v>2058</v>
      </c>
      <c r="G7606" s="4" t="s">
        <v>2058</v>
      </c>
      <c r="H7606" s="4" t="s">
        <v>2058</v>
      </c>
      <c r="I7606" s="4" t="s">
        <v>2058</v>
      </c>
    </row>
    <row r="7607" customFormat="false" ht="27" hidden="false" customHeight="true" outlineLevel="0" collapsed="false">
      <c r="A7607" s="3" t="str">
        <f aca="false">HYPERLINK("#'Главная'!A149","Список моделей")</f>
        <v>Список моделей</v>
      </c>
      <c r="B7607" s="1"/>
      <c r="C7607" s="3" t="str">
        <f aca="false">HYPERLINK("#'Данные моделей'!A7608","Характеристики")</f>
        <v>Характеристики</v>
      </c>
      <c r="D7607" s="1"/>
      <c r="E7607" s="1"/>
      <c r="F7607" s="3" t="str">
        <f aca="false">HYPERLINK("#'Данные моделей'!A7637","Рабочие точки")</f>
        <v>Рабочие точки</v>
      </c>
      <c r="G7607" s="1"/>
      <c r="H7607" s="3" t="str">
        <f aca="false">HYPERLINK("#'Данные моделей'!A7644","Карты")</f>
        <v>Карты</v>
      </c>
      <c r="I7607" s="1"/>
    </row>
    <row r="7608" customFormat="false" ht="31" hidden="false" customHeight="true" outlineLevel="0" collapsed="false">
      <c r="A7608" s="10" t="s">
        <v>9</v>
      </c>
      <c r="B7608" s="10" t="s">
        <v>9</v>
      </c>
      <c r="C7608" s="10" t="s">
        <v>9</v>
      </c>
      <c r="D7608" s="10" t="s">
        <v>9</v>
      </c>
      <c r="E7608" s="10" t="s">
        <v>9</v>
      </c>
      <c r="F7608" s="10" t="s">
        <v>9</v>
      </c>
      <c r="G7608" s="10" t="s">
        <v>9</v>
      </c>
      <c r="H7608" s="10" t="s">
        <v>9</v>
      </c>
      <c r="I7608" s="1"/>
    </row>
    <row r="7609" customFormat="false" ht="28" hidden="false" customHeight="true" outlineLevel="0" collapsed="false">
      <c r="A7609" s="11" t="s">
        <v>207</v>
      </c>
      <c r="B7609" s="11" t="s">
        <v>207</v>
      </c>
      <c r="C7609" s="11" t="s">
        <v>207</v>
      </c>
      <c r="D7609" s="11" t="s">
        <v>207</v>
      </c>
      <c r="E7609" s="11" t="s">
        <v>2059</v>
      </c>
      <c r="F7609" s="11" t="s">
        <v>2059</v>
      </c>
      <c r="G7609" s="11" t="s">
        <v>2059</v>
      </c>
      <c r="H7609" s="11"/>
      <c r="I7609" s="11"/>
    </row>
    <row r="7610" customFormat="false" ht="28" hidden="false" customHeight="true" outlineLevel="0" collapsed="false">
      <c r="A7610" s="11" t="s">
        <v>8</v>
      </c>
      <c r="B7610" s="11" t="s">
        <v>8</v>
      </c>
      <c r="C7610" s="11" t="s">
        <v>8</v>
      </c>
      <c r="D7610" s="11" t="s">
        <v>8</v>
      </c>
      <c r="E7610" s="11" t="s">
        <v>176</v>
      </c>
      <c r="F7610" s="11" t="s">
        <v>176</v>
      </c>
      <c r="G7610" s="11" t="s">
        <v>176</v>
      </c>
      <c r="H7610" s="11"/>
      <c r="I7610" s="11"/>
    </row>
    <row r="7611" customFormat="false" ht="28" hidden="false" customHeight="true" outlineLevel="0" collapsed="false">
      <c r="A7611" s="11" t="s">
        <v>209</v>
      </c>
      <c r="B7611" s="11" t="s">
        <v>209</v>
      </c>
      <c r="C7611" s="11" t="s">
        <v>209</v>
      </c>
      <c r="D7611" s="11" t="s">
        <v>209</v>
      </c>
      <c r="E7611" s="11" t="s">
        <v>2093</v>
      </c>
      <c r="F7611" s="11" t="s">
        <v>2093</v>
      </c>
      <c r="G7611" s="11" t="s">
        <v>2093</v>
      </c>
      <c r="H7611" s="11"/>
      <c r="I7611" s="11"/>
    </row>
    <row r="7612" customFormat="false" ht="28" hidden="false" customHeight="true" outlineLevel="0" collapsed="false">
      <c r="A7612" s="11" t="s">
        <v>211</v>
      </c>
      <c r="B7612" s="11" t="s">
        <v>211</v>
      </c>
      <c r="C7612" s="11" t="s">
        <v>211</v>
      </c>
      <c r="D7612" s="11" t="s">
        <v>211</v>
      </c>
      <c r="E7612" s="11" t="n">
        <v>12.25</v>
      </c>
      <c r="F7612" s="11" t="n">
        <v>12.25</v>
      </c>
      <c r="G7612" s="11" t="n">
        <v>12.25</v>
      </c>
      <c r="H7612" s="11"/>
      <c r="I7612" s="11"/>
    </row>
    <row r="7613" customFormat="false" ht="38" hidden="false" customHeight="true" outlineLevel="0" collapsed="false">
      <c r="A7613" s="11" t="s">
        <v>8</v>
      </c>
      <c r="B7613" s="11" t="s">
        <v>8</v>
      </c>
      <c r="C7613" s="11" t="s">
        <v>8</v>
      </c>
      <c r="D7613" s="11" t="s">
        <v>8</v>
      </c>
      <c r="E7613" s="11" t="s">
        <v>176</v>
      </c>
      <c r="F7613" s="11" t="s">
        <v>176</v>
      </c>
      <c r="G7613" s="11" t="s">
        <v>176</v>
      </c>
      <c r="H7613" s="11" t="s">
        <v>2061</v>
      </c>
      <c r="I7613" s="11" t="s">
        <v>2061</v>
      </c>
    </row>
    <row r="7614" customFormat="false" ht="38" hidden="false" customHeight="true" outlineLevel="0" collapsed="false">
      <c r="A7614" s="11" t="s">
        <v>221</v>
      </c>
      <c r="B7614" s="11" t="s">
        <v>221</v>
      </c>
      <c r="C7614" s="11" t="s">
        <v>221</v>
      </c>
      <c r="D7614" s="11" t="s">
        <v>221</v>
      </c>
      <c r="E7614" s="11" t="s">
        <v>2093</v>
      </c>
      <c r="F7614" s="11" t="s">
        <v>2093</v>
      </c>
      <c r="G7614" s="11" t="s">
        <v>2093</v>
      </c>
      <c r="H7614" s="11" t="s">
        <v>2061</v>
      </c>
      <c r="I7614" s="11" t="s">
        <v>2061</v>
      </c>
    </row>
    <row r="7615" customFormat="false" ht="38" hidden="false" customHeight="true" outlineLevel="0" collapsed="false">
      <c r="A7615" s="11" t="s">
        <v>211</v>
      </c>
      <c r="B7615" s="11" t="s">
        <v>211</v>
      </c>
      <c r="C7615" s="11" t="s">
        <v>211</v>
      </c>
      <c r="D7615" s="11" t="s">
        <v>211</v>
      </c>
      <c r="E7615" s="11" t="n">
        <v>12.25</v>
      </c>
      <c r="F7615" s="11" t="n">
        <v>12.25</v>
      </c>
      <c r="G7615" s="11" t="n">
        <v>12.25</v>
      </c>
      <c r="H7615" s="11" t="s">
        <v>2061</v>
      </c>
      <c r="I7615" s="11" t="s">
        <v>2061</v>
      </c>
    </row>
    <row r="7616" customFormat="false" ht="38" hidden="false" customHeight="true" outlineLevel="0" collapsed="false">
      <c r="A7616" s="11" t="s">
        <v>2062</v>
      </c>
      <c r="B7616" s="11" t="s">
        <v>2062</v>
      </c>
      <c r="C7616" s="11" t="s">
        <v>2062</v>
      </c>
      <c r="D7616" s="11" t="s">
        <v>2062</v>
      </c>
      <c r="E7616" s="11" t="s">
        <v>2063</v>
      </c>
      <c r="F7616" s="11" t="s">
        <v>2063</v>
      </c>
      <c r="G7616" s="11" t="s">
        <v>2063</v>
      </c>
      <c r="H7616" s="11" t="s">
        <v>2061</v>
      </c>
      <c r="I7616" s="11" t="s">
        <v>2061</v>
      </c>
    </row>
    <row r="7617" customFormat="false" ht="38" hidden="false" customHeight="true" outlineLevel="0" collapsed="false">
      <c r="A7617" s="11" t="s">
        <v>2064</v>
      </c>
      <c r="B7617" s="11" t="s">
        <v>2064</v>
      </c>
      <c r="C7617" s="11" t="s">
        <v>2064</v>
      </c>
      <c r="D7617" s="11" t="s">
        <v>2064</v>
      </c>
      <c r="E7617" s="11" t="s">
        <v>99</v>
      </c>
      <c r="F7617" s="11" t="s">
        <v>99</v>
      </c>
      <c r="G7617" s="11" t="s">
        <v>99</v>
      </c>
      <c r="H7617" s="11" t="s">
        <v>2061</v>
      </c>
      <c r="I7617" s="11" t="s">
        <v>2061</v>
      </c>
    </row>
    <row r="7618" customFormat="false" ht="38" hidden="false" customHeight="true" outlineLevel="0" collapsed="false">
      <c r="A7618" s="11" t="s">
        <v>2065</v>
      </c>
      <c r="B7618" s="11" t="s">
        <v>2065</v>
      </c>
      <c r="C7618" s="11" t="s">
        <v>2065</v>
      </c>
      <c r="D7618" s="11" t="s">
        <v>2065</v>
      </c>
      <c r="E7618" s="11" t="s">
        <v>2094</v>
      </c>
      <c r="F7618" s="11" t="s">
        <v>2094</v>
      </c>
      <c r="G7618" s="11" t="s">
        <v>2094</v>
      </c>
      <c r="H7618" s="11" t="s">
        <v>2061</v>
      </c>
      <c r="I7618" s="11" t="s">
        <v>2061</v>
      </c>
    </row>
    <row r="7619" customFormat="false" ht="38" hidden="false" customHeight="true" outlineLevel="0" collapsed="false">
      <c r="A7619" s="11" t="s">
        <v>2067</v>
      </c>
      <c r="B7619" s="11" t="s">
        <v>2067</v>
      </c>
      <c r="C7619" s="11" t="s">
        <v>2067</v>
      </c>
      <c r="D7619" s="11" t="s">
        <v>2067</v>
      </c>
      <c r="E7619" s="11" t="n">
        <v>2</v>
      </c>
      <c r="F7619" s="11" t="n">
        <v>2</v>
      </c>
      <c r="G7619" s="11" t="n">
        <v>2</v>
      </c>
      <c r="H7619" s="11" t="s">
        <v>2061</v>
      </c>
      <c r="I7619" s="11" t="s">
        <v>2061</v>
      </c>
    </row>
    <row r="7620" customFormat="false" ht="38" hidden="false" customHeight="true" outlineLevel="0" collapsed="false">
      <c r="A7620" s="11" t="s">
        <v>2068</v>
      </c>
      <c r="B7620" s="11" t="s">
        <v>2068</v>
      </c>
      <c r="C7620" s="11" t="s">
        <v>2068</v>
      </c>
      <c r="D7620" s="11" t="s">
        <v>2068</v>
      </c>
      <c r="E7620" s="11" t="s">
        <v>2095</v>
      </c>
      <c r="F7620" s="11" t="s">
        <v>2095</v>
      </c>
      <c r="G7620" s="11" t="s">
        <v>2095</v>
      </c>
      <c r="H7620" s="11" t="s">
        <v>2061</v>
      </c>
      <c r="I7620" s="11" t="s">
        <v>2061</v>
      </c>
    </row>
    <row r="7621" customFormat="false" ht="38" hidden="false" customHeight="true" outlineLevel="0" collapsed="false">
      <c r="A7621" s="11" t="s">
        <v>2070</v>
      </c>
      <c r="B7621" s="11" t="s">
        <v>2070</v>
      </c>
      <c r="C7621" s="11" t="s">
        <v>2070</v>
      </c>
      <c r="D7621" s="11" t="s">
        <v>2070</v>
      </c>
      <c r="E7621" s="11" t="s">
        <v>2096</v>
      </c>
      <c r="F7621" s="11" t="s">
        <v>2096</v>
      </c>
      <c r="G7621" s="11" t="s">
        <v>2096</v>
      </c>
      <c r="H7621" s="11" t="s">
        <v>2061</v>
      </c>
      <c r="I7621" s="11" t="s">
        <v>2061</v>
      </c>
    </row>
    <row r="7622" customFormat="false" ht="38" hidden="false" customHeight="true" outlineLevel="0" collapsed="false">
      <c r="A7622" s="11" t="s">
        <v>2072</v>
      </c>
      <c r="B7622" s="11" t="s">
        <v>2072</v>
      </c>
      <c r="C7622" s="11" t="s">
        <v>2072</v>
      </c>
      <c r="D7622" s="11" t="s">
        <v>2072</v>
      </c>
      <c r="E7622" s="11" t="s">
        <v>2097</v>
      </c>
      <c r="F7622" s="11" t="s">
        <v>2097</v>
      </c>
      <c r="G7622" s="11" t="s">
        <v>2097</v>
      </c>
      <c r="H7622" s="11" t="s">
        <v>2061</v>
      </c>
      <c r="I7622" s="11" t="s">
        <v>2061</v>
      </c>
    </row>
    <row r="7623" customFormat="false" ht="38" hidden="false" customHeight="true" outlineLevel="0" collapsed="false">
      <c r="A7623" s="11" t="s">
        <v>2074</v>
      </c>
      <c r="B7623" s="11" t="s">
        <v>2074</v>
      </c>
      <c r="C7623" s="11" t="s">
        <v>2074</v>
      </c>
      <c r="D7623" s="11" t="s">
        <v>2074</v>
      </c>
      <c r="E7623" s="11" t="s">
        <v>2075</v>
      </c>
      <c r="F7623" s="11" t="s">
        <v>2075</v>
      </c>
      <c r="G7623" s="11" t="s">
        <v>2075</v>
      </c>
      <c r="H7623" s="11" t="s">
        <v>2061</v>
      </c>
      <c r="I7623" s="11" t="s">
        <v>2061</v>
      </c>
    </row>
    <row r="7624" customFormat="false" ht="38" hidden="false" customHeight="true" outlineLevel="0" collapsed="false">
      <c r="A7624" s="11" t="s">
        <v>2076</v>
      </c>
      <c r="B7624" s="11" t="s">
        <v>2076</v>
      </c>
      <c r="C7624" s="11" t="s">
        <v>2076</v>
      </c>
      <c r="D7624" s="11" t="s">
        <v>2076</v>
      </c>
      <c r="E7624" s="11" t="n">
        <v>12.25</v>
      </c>
      <c r="F7624" s="11" t="n">
        <v>12.25</v>
      </c>
      <c r="G7624" s="11" t="n">
        <v>12.25</v>
      </c>
      <c r="H7624" s="11" t="s">
        <v>2061</v>
      </c>
      <c r="I7624" s="11" t="s">
        <v>2061</v>
      </c>
    </row>
    <row r="7625" customFormat="false" ht="38" hidden="false" customHeight="true" outlineLevel="0" collapsed="false">
      <c r="A7625" s="11" t="s">
        <v>2077</v>
      </c>
      <c r="B7625" s="11" t="s">
        <v>2077</v>
      </c>
      <c r="C7625" s="11" t="s">
        <v>2077</v>
      </c>
      <c r="D7625" s="11" t="s">
        <v>2077</v>
      </c>
      <c r="E7625" s="11" t="n">
        <v>11.75</v>
      </c>
      <c r="F7625" s="11" t="n">
        <v>11.75</v>
      </c>
      <c r="G7625" s="11" t="n">
        <v>11.75</v>
      </c>
      <c r="H7625" s="11" t="s">
        <v>2061</v>
      </c>
      <c r="I7625" s="11" t="s">
        <v>2061</v>
      </c>
    </row>
    <row r="7626" customFormat="false" ht="38" hidden="false" customHeight="true" outlineLevel="0" collapsed="false">
      <c r="A7626" s="11" t="s">
        <v>2078</v>
      </c>
      <c r="B7626" s="11" t="s">
        <v>2078</v>
      </c>
      <c r="C7626" s="11" t="s">
        <v>2078</v>
      </c>
      <c r="D7626" s="11" t="s">
        <v>2078</v>
      </c>
      <c r="E7626" s="11" t="s">
        <v>2079</v>
      </c>
      <c r="F7626" s="11" t="s">
        <v>2079</v>
      </c>
      <c r="G7626" s="11" t="s">
        <v>2079</v>
      </c>
      <c r="H7626" s="11" t="s">
        <v>2061</v>
      </c>
      <c r="I7626" s="11" t="s">
        <v>2061</v>
      </c>
    </row>
    <row r="7627" customFormat="false" ht="38" hidden="false" customHeight="true" outlineLevel="0" collapsed="false">
      <c r="A7627" s="11" t="s">
        <v>2080</v>
      </c>
      <c r="B7627" s="11" t="s">
        <v>2080</v>
      </c>
      <c r="C7627" s="11" t="s">
        <v>2080</v>
      </c>
      <c r="D7627" s="11" t="s">
        <v>2080</v>
      </c>
      <c r="E7627" s="11" t="n">
        <v>14.25</v>
      </c>
      <c r="F7627" s="11" t="n">
        <v>14.25</v>
      </c>
      <c r="G7627" s="11" t="n">
        <v>14.25</v>
      </c>
      <c r="H7627" s="11" t="s">
        <v>2061</v>
      </c>
      <c r="I7627" s="11" t="s">
        <v>2061</v>
      </c>
    </row>
    <row r="7628" customFormat="false" ht="38" hidden="false" customHeight="true" outlineLevel="0" collapsed="false">
      <c r="A7628" s="11" t="s">
        <v>2081</v>
      </c>
      <c r="B7628" s="11" t="s">
        <v>2081</v>
      </c>
      <c r="C7628" s="11" t="s">
        <v>2081</v>
      </c>
      <c r="D7628" s="11" t="s">
        <v>2081</v>
      </c>
      <c r="E7628" s="11" t="n">
        <v>13.75</v>
      </c>
      <c r="F7628" s="11" t="n">
        <v>13.75</v>
      </c>
      <c r="G7628" s="11" t="n">
        <v>13.75</v>
      </c>
      <c r="H7628" s="11" t="s">
        <v>2061</v>
      </c>
      <c r="I7628" s="11" t="s">
        <v>2061</v>
      </c>
    </row>
    <row r="7629" customFormat="false" ht="38" hidden="false" customHeight="true" outlineLevel="0" collapsed="false">
      <c r="A7629" s="11" t="s">
        <v>2082</v>
      </c>
      <c r="B7629" s="11" t="s">
        <v>2082</v>
      </c>
      <c r="C7629" s="11" t="s">
        <v>2082</v>
      </c>
      <c r="D7629" s="11" t="s">
        <v>2082</v>
      </c>
      <c r="E7629" s="11" t="s">
        <v>2098</v>
      </c>
      <c r="F7629" s="11" t="s">
        <v>2098</v>
      </c>
      <c r="G7629" s="11" t="s">
        <v>2098</v>
      </c>
      <c r="H7629" s="11" t="s">
        <v>2061</v>
      </c>
      <c r="I7629" s="11" t="s">
        <v>2061</v>
      </c>
    </row>
    <row r="7630" customFormat="false" ht="38" hidden="false" customHeight="true" outlineLevel="0" collapsed="false">
      <c r="A7630" s="11" t="s">
        <v>2084</v>
      </c>
      <c r="B7630" s="11" t="s">
        <v>2084</v>
      </c>
      <c r="C7630" s="11" t="s">
        <v>2084</v>
      </c>
      <c r="D7630" s="11" t="s">
        <v>2084</v>
      </c>
      <c r="E7630" s="11" t="s">
        <v>2079</v>
      </c>
      <c r="F7630" s="11" t="s">
        <v>2079</v>
      </c>
      <c r="G7630" s="11" t="s">
        <v>2079</v>
      </c>
      <c r="H7630" s="11" t="s">
        <v>2061</v>
      </c>
      <c r="I7630" s="11" t="s">
        <v>2061</v>
      </c>
    </row>
    <row r="7631" customFormat="false" ht="38" hidden="false" customHeight="true" outlineLevel="0" collapsed="false">
      <c r="A7631" s="11" t="s">
        <v>2085</v>
      </c>
      <c r="B7631" s="11" t="s">
        <v>2085</v>
      </c>
      <c r="C7631" s="11" t="s">
        <v>2085</v>
      </c>
      <c r="D7631" s="11" t="s">
        <v>2085</v>
      </c>
      <c r="E7631" s="11" t="n">
        <v>860</v>
      </c>
      <c r="F7631" s="11" t="n">
        <v>860</v>
      </c>
      <c r="G7631" s="11" t="n">
        <v>860</v>
      </c>
      <c r="H7631" s="11" t="s">
        <v>2061</v>
      </c>
      <c r="I7631" s="11" t="s">
        <v>2061</v>
      </c>
    </row>
    <row r="7632" customFormat="false" ht="38" hidden="false" customHeight="true" outlineLevel="0" collapsed="false">
      <c r="A7632" s="11" t="s">
        <v>2086</v>
      </c>
      <c r="B7632" s="11" t="s">
        <v>2086</v>
      </c>
      <c r="C7632" s="11" t="s">
        <v>2086</v>
      </c>
      <c r="D7632" s="11" t="s">
        <v>2086</v>
      </c>
      <c r="E7632" s="11" t="n">
        <v>630</v>
      </c>
      <c r="F7632" s="11" t="n">
        <v>630</v>
      </c>
      <c r="G7632" s="11" t="n">
        <v>630</v>
      </c>
      <c r="H7632" s="11" t="s">
        <v>2061</v>
      </c>
      <c r="I7632" s="11" t="s">
        <v>2061</v>
      </c>
    </row>
    <row r="7633" customFormat="false" ht="38" hidden="false" customHeight="true" outlineLevel="0" collapsed="false">
      <c r="A7633" s="11" t="s">
        <v>2087</v>
      </c>
      <c r="B7633" s="11" t="s">
        <v>2087</v>
      </c>
      <c r="C7633" s="11" t="s">
        <v>2087</v>
      </c>
      <c r="D7633" s="11" t="s">
        <v>2087</v>
      </c>
      <c r="E7633" s="11" t="n">
        <v>610</v>
      </c>
      <c r="F7633" s="11" t="n">
        <v>610</v>
      </c>
      <c r="G7633" s="11" t="n">
        <v>610</v>
      </c>
      <c r="H7633" s="11" t="s">
        <v>2061</v>
      </c>
      <c r="I7633" s="11" t="s">
        <v>2061</v>
      </c>
    </row>
    <row r="7634" customFormat="false" ht="38" hidden="false" customHeight="true" outlineLevel="0" collapsed="false">
      <c r="A7634" s="11" t="s">
        <v>2088</v>
      </c>
      <c r="B7634" s="11" t="s">
        <v>2088</v>
      </c>
      <c r="C7634" s="11" t="s">
        <v>2088</v>
      </c>
      <c r="D7634" s="11" t="s">
        <v>2088</v>
      </c>
      <c r="E7634" s="11" t="s">
        <v>2089</v>
      </c>
      <c r="F7634" s="11" t="s">
        <v>2089</v>
      </c>
      <c r="G7634" s="11" t="s">
        <v>2089</v>
      </c>
      <c r="H7634" s="11" t="s">
        <v>2061</v>
      </c>
      <c r="I7634" s="11" t="s">
        <v>2061</v>
      </c>
    </row>
    <row r="7635" customFormat="false" ht="28" hidden="false" customHeight="true" outlineLevel="0" collapsed="false">
      <c r="A7635" s="4" t="s">
        <v>2061</v>
      </c>
      <c r="B7635" s="4" t="s">
        <v>2061</v>
      </c>
      <c r="C7635" s="4" t="s">
        <v>2061</v>
      </c>
      <c r="D7635" s="4" t="s">
        <v>2061</v>
      </c>
      <c r="E7635" s="4" t="s">
        <v>2061</v>
      </c>
      <c r="F7635" s="4" t="s">
        <v>2061</v>
      </c>
      <c r="G7635" s="4" t="s">
        <v>2061</v>
      </c>
      <c r="H7635" s="4" t="s">
        <v>2061</v>
      </c>
      <c r="I7635" s="4" t="s">
        <v>2061</v>
      </c>
    </row>
    <row r="7636" customFormat="false" ht="27" hidden="false" customHeight="true" outlineLevel="0" collapsed="false">
      <c r="A7636" s="1"/>
      <c r="B7636" s="1"/>
      <c r="C7636" s="1"/>
      <c r="D7636" s="1"/>
      <c r="E7636" s="1"/>
      <c r="F7636" s="1"/>
      <c r="G7636" s="1"/>
      <c r="H7636" s="1"/>
      <c r="I7636" s="1"/>
    </row>
    <row r="7637" customFormat="false" ht="31" hidden="false" customHeight="true" outlineLevel="0" collapsed="false">
      <c r="A7637" s="10" t="s">
        <v>250</v>
      </c>
      <c r="B7637" s="10" t="s">
        <v>250</v>
      </c>
      <c r="C7637" s="10" t="s">
        <v>250</v>
      </c>
      <c r="D7637" s="10" t="s">
        <v>250</v>
      </c>
      <c r="E7637" s="10" t="s">
        <v>250</v>
      </c>
      <c r="F7637" s="10" t="s">
        <v>250</v>
      </c>
      <c r="G7637" s="10" t="s">
        <v>250</v>
      </c>
      <c r="H7637" s="10" t="s">
        <v>250</v>
      </c>
      <c r="I7637" s="3" t="str">
        <f aca="false">HYPERLINK("#'Главная'!A149","На главную")</f>
        <v>На главную</v>
      </c>
    </row>
    <row r="7638" customFormat="false" ht="34" hidden="false" customHeight="true" outlineLevel="0" collapsed="false">
      <c r="A7638" s="12" t="s">
        <v>251</v>
      </c>
      <c r="B7638" s="12" t="s">
        <v>251</v>
      </c>
      <c r="C7638" s="12" t="s">
        <v>251</v>
      </c>
      <c r="D7638" s="12" t="s">
        <v>252</v>
      </c>
      <c r="E7638" s="12" t="s">
        <v>252</v>
      </c>
      <c r="F7638" s="12" t="s">
        <v>252</v>
      </c>
      <c r="G7638" s="12" t="s">
        <v>253</v>
      </c>
      <c r="H7638" s="12" t="s">
        <v>254</v>
      </c>
      <c r="I7638" s="12" t="s">
        <v>254</v>
      </c>
    </row>
    <row r="7639" customFormat="false" ht="38" hidden="false" customHeight="true" outlineLevel="0" collapsed="false">
      <c r="A7639" s="1" t="s">
        <v>2090</v>
      </c>
      <c r="B7639" s="1" t="s">
        <v>2090</v>
      </c>
      <c r="C7639" s="1" t="s">
        <v>2090</v>
      </c>
      <c r="D7639" s="1" t="s">
        <v>292</v>
      </c>
      <c r="E7639" s="1" t="s">
        <v>292</v>
      </c>
      <c r="F7639" s="1" t="s">
        <v>292</v>
      </c>
      <c r="G7639" s="1" t="n">
        <v>2.73</v>
      </c>
      <c r="H7639" s="1" t="s">
        <v>2058</v>
      </c>
      <c r="I7639" s="1" t="s">
        <v>2058</v>
      </c>
    </row>
    <row r="7640" customFormat="false" ht="38" hidden="false" customHeight="true" outlineLevel="0" collapsed="false">
      <c r="A7640" s="1" t="s">
        <v>2090</v>
      </c>
      <c r="B7640" s="1" t="s">
        <v>2090</v>
      </c>
      <c r="C7640" s="1" t="s">
        <v>2090</v>
      </c>
      <c r="D7640" s="1" t="s">
        <v>258</v>
      </c>
      <c r="E7640" s="1" t="s">
        <v>258</v>
      </c>
      <c r="F7640" s="1" t="s">
        <v>258</v>
      </c>
      <c r="G7640" s="1" t="n">
        <v>4.36</v>
      </c>
      <c r="H7640" s="1" t="s">
        <v>2058</v>
      </c>
      <c r="I7640" s="1" t="s">
        <v>2058</v>
      </c>
    </row>
    <row r="7641" customFormat="false" ht="38" hidden="false" customHeight="true" outlineLevel="0" collapsed="false">
      <c r="A7641" s="1" t="s">
        <v>2090</v>
      </c>
      <c r="B7641" s="1" t="s">
        <v>2090</v>
      </c>
      <c r="C7641" s="1" t="s">
        <v>2090</v>
      </c>
      <c r="D7641" s="1" t="s">
        <v>2091</v>
      </c>
      <c r="E7641" s="1" t="s">
        <v>2091</v>
      </c>
      <c r="F7641" s="1" t="s">
        <v>2091</v>
      </c>
      <c r="G7641" s="1" t="n">
        <v>510</v>
      </c>
      <c r="H7641" s="1" t="s">
        <v>2058</v>
      </c>
      <c r="I7641" s="1" t="s">
        <v>2058</v>
      </c>
    </row>
    <row r="7642" customFormat="false" ht="38" hidden="false" customHeight="true" outlineLevel="0" collapsed="false">
      <c r="A7642" s="1" t="s">
        <v>2090</v>
      </c>
      <c r="B7642" s="1" t="s">
        <v>2090</v>
      </c>
      <c r="C7642" s="1" t="s">
        <v>2090</v>
      </c>
      <c r="D7642" s="1" t="s">
        <v>2063</v>
      </c>
      <c r="E7642" s="1" t="s">
        <v>2063</v>
      </c>
      <c r="F7642" s="1" t="s">
        <v>2063</v>
      </c>
      <c r="G7642" s="1" t="n">
        <v>38</v>
      </c>
      <c r="H7642" s="1" t="s">
        <v>2058</v>
      </c>
      <c r="I7642" s="1" t="s">
        <v>2058</v>
      </c>
    </row>
    <row r="7643" customFormat="false" ht="27" hidden="false" customHeight="true" outlineLevel="0" collapsed="false">
      <c r="A7643" s="1"/>
      <c r="B7643" s="1"/>
      <c r="C7643" s="1"/>
      <c r="D7643" s="1"/>
      <c r="E7643" s="1"/>
      <c r="F7643" s="1"/>
      <c r="G7643" s="1"/>
      <c r="H7643" s="1"/>
      <c r="I7643" s="1"/>
    </row>
    <row r="7644" customFormat="false" ht="31" hidden="false" customHeight="true" outlineLevel="0" collapsed="false">
      <c r="A7644" s="10" t="s">
        <v>304</v>
      </c>
      <c r="B7644" s="10" t="s">
        <v>304</v>
      </c>
      <c r="C7644" s="10" t="s">
        <v>304</v>
      </c>
      <c r="D7644" s="10" t="s">
        <v>304</v>
      </c>
      <c r="E7644" s="10" t="s">
        <v>304</v>
      </c>
      <c r="F7644" s="10" t="s">
        <v>304</v>
      </c>
      <c r="G7644" s="10" t="s">
        <v>304</v>
      </c>
      <c r="H7644" s="10" t="s">
        <v>304</v>
      </c>
      <c r="I7644" s="1"/>
    </row>
    <row r="7645" customFormat="false" ht="28" hidden="false" customHeight="true" outlineLevel="0" collapsed="false">
      <c r="A7645" s="4" t="s">
        <v>305</v>
      </c>
      <c r="B7645" s="4" t="s">
        <v>305</v>
      </c>
      <c r="C7645" s="4" t="s">
        <v>305</v>
      </c>
      <c r="D7645" s="4" t="s">
        <v>305</v>
      </c>
      <c r="E7645" s="4" t="s">
        <v>305</v>
      </c>
      <c r="F7645" s="4" t="s">
        <v>305</v>
      </c>
      <c r="G7645" s="4" t="s">
        <v>305</v>
      </c>
      <c r="H7645" s="4" t="s">
        <v>305</v>
      </c>
      <c r="I7645" s="4" t="s">
        <v>305</v>
      </c>
    </row>
    <row r="7646" customFormat="false" ht="27" hidden="false" customHeight="true" outlineLevel="0" collapsed="false">
      <c r="A7646" s="1"/>
      <c r="B7646" s="1"/>
      <c r="C7646" s="1"/>
      <c r="D7646" s="1"/>
      <c r="E7646" s="1"/>
      <c r="F7646" s="1"/>
      <c r="G7646" s="1"/>
      <c r="H7646" s="1"/>
      <c r="I7646" s="1"/>
    </row>
    <row r="7647" customFormat="false" ht="27" hidden="false" customHeight="true" outlineLevel="0" collapsed="false">
      <c r="A7647" s="1"/>
      <c r="B7647" s="1"/>
      <c r="C7647" s="1"/>
      <c r="D7647" s="1"/>
      <c r="E7647" s="1"/>
      <c r="F7647" s="1"/>
      <c r="G7647" s="1"/>
      <c r="H7647" s="1"/>
      <c r="I7647" s="1"/>
    </row>
    <row r="7648" customFormat="false" ht="27" hidden="false" customHeight="true" outlineLevel="0" collapsed="false">
      <c r="A7648" s="1"/>
      <c r="B7648" s="1"/>
      <c r="C7648" s="1"/>
      <c r="D7648" s="1"/>
      <c r="E7648" s="1"/>
      <c r="F7648" s="1"/>
      <c r="G7648" s="1"/>
      <c r="H7648" s="1"/>
      <c r="I7648" s="1"/>
    </row>
    <row r="7649" customFormat="false" ht="35" hidden="false" customHeight="true" outlineLevel="0" collapsed="false">
      <c r="A7649" s="2" t="s">
        <v>2099</v>
      </c>
      <c r="B7649" s="2" t="s">
        <v>2099</v>
      </c>
      <c r="C7649" s="2" t="s">
        <v>2099</v>
      </c>
      <c r="D7649" s="2" t="s">
        <v>2099</v>
      </c>
      <c r="E7649" s="2" t="s">
        <v>2099</v>
      </c>
      <c r="F7649" s="2" t="s">
        <v>2099</v>
      </c>
      <c r="G7649" s="2" t="s">
        <v>2099</v>
      </c>
      <c r="H7649" s="2" t="s">
        <v>2099</v>
      </c>
      <c r="I7649" s="3" t="str">
        <f aca="false">HYPERLINK("#'Главная'!A150","На главную")</f>
        <v>На главную</v>
      </c>
    </row>
    <row r="7650" customFormat="false" ht="28" hidden="false" customHeight="true" outlineLevel="0" collapsed="false">
      <c r="A7650" s="4" t="s">
        <v>2058</v>
      </c>
      <c r="B7650" s="4" t="s">
        <v>2058</v>
      </c>
      <c r="C7650" s="4" t="s">
        <v>2058</v>
      </c>
      <c r="D7650" s="4" t="s">
        <v>2058</v>
      </c>
      <c r="E7650" s="4" t="s">
        <v>2058</v>
      </c>
      <c r="F7650" s="4" t="s">
        <v>2058</v>
      </c>
      <c r="G7650" s="4" t="s">
        <v>2058</v>
      </c>
      <c r="H7650" s="4" t="s">
        <v>2058</v>
      </c>
      <c r="I7650" s="4" t="s">
        <v>2058</v>
      </c>
    </row>
    <row r="7651" customFormat="false" ht="27" hidden="false" customHeight="true" outlineLevel="0" collapsed="false">
      <c r="A7651" s="3" t="str">
        <f aca="false">HYPERLINK("#'Главная'!A150","Список моделей")</f>
        <v>Список моделей</v>
      </c>
      <c r="B7651" s="1"/>
      <c r="C7651" s="3" t="str">
        <f aca="false">HYPERLINK("#'Данные моделей'!A7652","Характеристики")</f>
        <v>Характеристики</v>
      </c>
      <c r="D7651" s="1"/>
      <c r="E7651" s="1"/>
      <c r="F7651" s="3" t="str">
        <f aca="false">HYPERLINK("#'Данные моделей'!A7681","Рабочие точки")</f>
        <v>Рабочие точки</v>
      </c>
      <c r="G7651" s="1"/>
      <c r="H7651" s="3" t="str">
        <f aca="false">HYPERLINK("#'Данные моделей'!A7688","Карты")</f>
        <v>Карты</v>
      </c>
      <c r="I7651" s="1"/>
    </row>
    <row r="7652" customFormat="false" ht="31" hidden="false" customHeight="true" outlineLevel="0" collapsed="false">
      <c r="A7652" s="10" t="s">
        <v>9</v>
      </c>
      <c r="B7652" s="10" t="s">
        <v>9</v>
      </c>
      <c r="C7652" s="10" t="s">
        <v>9</v>
      </c>
      <c r="D7652" s="10" t="s">
        <v>9</v>
      </c>
      <c r="E7652" s="10" t="s">
        <v>9</v>
      </c>
      <c r="F7652" s="10" t="s">
        <v>9</v>
      </c>
      <c r="G7652" s="10" t="s">
        <v>9</v>
      </c>
      <c r="H7652" s="10" t="s">
        <v>9</v>
      </c>
      <c r="I7652" s="1"/>
    </row>
    <row r="7653" customFormat="false" ht="28" hidden="false" customHeight="true" outlineLevel="0" collapsed="false">
      <c r="A7653" s="11" t="s">
        <v>207</v>
      </c>
      <c r="B7653" s="11" t="s">
        <v>207</v>
      </c>
      <c r="C7653" s="11" t="s">
        <v>207</v>
      </c>
      <c r="D7653" s="11" t="s">
        <v>207</v>
      </c>
      <c r="E7653" s="11" t="s">
        <v>2059</v>
      </c>
      <c r="F7653" s="11" t="s">
        <v>2059</v>
      </c>
      <c r="G7653" s="11" t="s">
        <v>2059</v>
      </c>
      <c r="H7653" s="11"/>
      <c r="I7653" s="11"/>
    </row>
    <row r="7654" customFormat="false" ht="28" hidden="false" customHeight="true" outlineLevel="0" collapsed="false">
      <c r="A7654" s="11" t="s">
        <v>8</v>
      </c>
      <c r="B7654" s="11" t="s">
        <v>8</v>
      </c>
      <c r="C7654" s="11" t="s">
        <v>8</v>
      </c>
      <c r="D7654" s="11" t="s">
        <v>8</v>
      </c>
      <c r="E7654" s="11" t="s">
        <v>176</v>
      </c>
      <c r="F7654" s="11" t="s">
        <v>176</v>
      </c>
      <c r="G7654" s="11" t="s">
        <v>176</v>
      </c>
      <c r="H7654" s="11"/>
      <c r="I7654" s="11"/>
    </row>
    <row r="7655" customFormat="false" ht="28" hidden="false" customHeight="true" outlineLevel="0" collapsed="false">
      <c r="A7655" s="11" t="s">
        <v>209</v>
      </c>
      <c r="B7655" s="11" t="s">
        <v>209</v>
      </c>
      <c r="C7655" s="11" t="s">
        <v>209</v>
      </c>
      <c r="D7655" s="11" t="s">
        <v>209</v>
      </c>
      <c r="E7655" s="11" t="s">
        <v>2100</v>
      </c>
      <c r="F7655" s="11" t="s">
        <v>2100</v>
      </c>
      <c r="G7655" s="11" t="s">
        <v>2100</v>
      </c>
      <c r="H7655" s="11"/>
      <c r="I7655" s="11"/>
    </row>
    <row r="7656" customFormat="false" ht="28" hidden="false" customHeight="true" outlineLevel="0" collapsed="false">
      <c r="A7656" s="11" t="s">
        <v>211</v>
      </c>
      <c r="B7656" s="11" t="s">
        <v>211</v>
      </c>
      <c r="C7656" s="11" t="s">
        <v>211</v>
      </c>
      <c r="D7656" s="11" t="s">
        <v>211</v>
      </c>
      <c r="E7656" s="11" t="n">
        <v>13</v>
      </c>
      <c r="F7656" s="11" t="n">
        <v>13</v>
      </c>
      <c r="G7656" s="11" t="n">
        <v>13</v>
      </c>
      <c r="H7656" s="11"/>
      <c r="I7656" s="11"/>
    </row>
    <row r="7657" customFormat="false" ht="38" hidden="false" customHeight="true" outlineLevel="0" collapsed="false">
      <c r="A7657" s="11" t="s">
        <v>8</v>
      </c>
      <c r="B7657" s="11" t="s">
        <v>8</v>
      </c>
      <c r="C7657" s="11" t="s">
        <v>8</v>
      </c>
      <c r="D7657" s="11" t="s">
        <v>8</v>
      </c>
      <c r="E7657" s="11" t="s">
        <v>176</v>
      </c>
      <c r="F7657" s="11" t="s">
        <v>176</v>
      </c>
      <c r="G7657" s="11" t="s">
        <v>176</v>
      </c>
      <c r="H7657" s="11" t="s">
        <v>2061</v>
      </c>
      <c r="I7657" s="11" t="s">
        <v>2061</v>
      </c>
    </row>
    <row r="7658" customFormat="false" ht="38" hidden="false" customHeight="true" outlineLevel="0" collapsed="false">
      <c r="A7658" s="11" t="s">
        <v>221</v>
      </c>
      <c r="B7658" s="11" t="s">
        <v>221</v>
      </c>
      <c r="C7658" s="11" t="s">
        <v>221</v>
      </c>
      <c r="D7658" s="11" t="s">
        <v>221</v>
      </c>
      <c r="E7658" s="11" t="s">
        <v>2100</v>
      </c>
      <c r="F7658" s="11" t="s">
        <v>2100</v>
      </c>
      <c r="G7658" s="11" t="s">
        <v>2100</v>
      </c>
      <c r="H7658" s="11" t="s">
        <v>2061</v>
      </c>
      <c r="I7658" s="11" t="s">
        <v>2061</v>
      </c>
    </row>
    <row r="7659" customFormat="false" ht="38" hidden="false" customHeight="true" outlineLevel="0" collapsed="false">
      <c r="A7659" s="11" t="s">
        <v>211</v>
      </c>
      <c r="B7659" s="11" t="s">
        <v>211</v>
      </c>
      <c r="C7659" s="11" t="s">
        <v>211</v>
      </c>
      <c r="D7659" s="11" t="s">
        <v>211</v>
      </c>
      <c r="E7659" s="11" t="n">
        <v>13</v>
      </c>
      <c r="F7659" s="11" t="n">
        <v>13</v>
      </c>
      <c r="G7659" s="11" t="n">
        <v>13</v>
      </c>
      <c r="H7659" s="11" t="s">
        <v>2061</v>
      </c>
      <c r="I7659" s="11" t="s">
        <v>2061</v>
      </c>
    </row>
    <row r="7660" customFormat="false" ht="38" hidden="false" customHeight="true" outlineLevel="0" collapsed="false">
      <c r="A7660" s="11" t="s">
        <v>2062</v>
      </c>
      <c r="B7660" s="11" t="s">
        <v>2062</v>
      </c>
      <c r="C7660" s="11" t="s">
        <v>2062</v>
      </c>
      <c r="D7660" s="11" t="s">
        <v>2062</v>
      </c>
      <c r="E7660" s="11" t="s">
        <v>2063</v>
      </c>
      <c r="F7660" s="11" t="s">
        <v>2063</v>
      </c>
      <c r="G7660" s="11" t="s">
        <v>2063</v>
      </c>
      <c r="H7660" s="11" t="s">
        <v>2061</v>
      </c>
      <c r="I7660" s="11" t="s">
        <v>2061</v>
      </c>
    </row>
    <row r="7661" customFormat="false" ht="38" hidden="false" customHeight="true" outlineLevel="0" collapsed="false">
      <c r="A7661" s="11" t="s">
        <v>2064</v>
      </c>
      <c r="B7661" s="11" t="s">
        <v>2064</v>
      </c>
      <c r="C7661" s="11" t="s">
        <v>2064</v>
      </c>
      <c r="D7661" s="11" t="s">
        <v>2064</v>
      </c>
      <c r="E7661" s="11" t="s">
        <v>99</v>
      </c>
      <c r="F7661" s="11" t="s">
        <v>99</v>
      </c>
      <c r="G7661" s="11" t="s">
        <v>99</v>
      </c>
      <c r="H7661" s="11" t="s">
        <v>2061</v>
      </c>
      <c r="I7661" s="11" t="s">
        <v>2061</v>
      </c>
    </row>
    <row r="7662" customFormat="false" ht="38" hidden="false" customHeight="true" outlineLevel="0" collapsed="false">
      <c r="A7662" s="11" t="s">
        <v>2065</v>
      </c>
      <c r="B7662" s="11" t="s">
        <v>2065</v>
      </c>
      <c r="C7662" s="11" t="s">
        <v>2065</v>
      </c>
      <c r="D7662" s="11" t="s">
        <v>2065</v>
      </c>
      <c r="E7662" s="11" t="s">
        <v>2101</v>
      </c>
      <c r="F7662" s="11" t="s">
        <v>2101</v>
      </c>
      <c r="G7662" s="11" t="s">
        <v>2101</v>
      </c>
      <c r="H7662" s="11" t="s">
        <v>2061</v>
      </c>
      <c r="I7662" s="11" t="s">
        <v>2061</v>
      </c>
    </row>
    <row r="7663" customFormat="false" ht="38" hidden="false" customHeight="true" outlineLevel="0" collapsed="false">
      <c r="A7663" s="11" t="s">
        <v>2067</v>
      </c>
      <c r="B7663" s="11" t="s">
        <v>2067</v>
      </c>
      <c r="C7663" s="11" t="s">
        <v>2067</v>
      </c>
      <c r="D7663" s="11" t="s">
        <v>2067</v>
      </c>
      <c r="E7663" s="11" t="n">
        <v>2</v>
      </c>
      <c r="F7663" s="11" t="n">
        <v>2</v>
      </c>
      <c r="G7663" s="11" t="n">
        <v>2</v>
      </c>
      <c r="H7663" s="11" t="s">
        <v>2061</v>
      </c>
      <c r="I7663" s="11" t="s">
        <v>2061</v>
      </c>
    </row>
    <row r="7664" customFormat="false" ht="38" hidden="false" customHeight="true" outlineLevel="0" collapsed="false">
      <c r="A7664" s="11" t="s">
        <v>2068</v>
      </c>
      <c r="B7664" s="11" t="s">
        <v>2068</v>
      </c>
      <c r="C7664" s="11" t="s">
        <v>2068</v>
      </c>
      <c r="D7664" s="11" t="s">
        <v>2068</v>
      </c>
      <c r="E7664" s="11" t="s">
        <v>2102</v>
      </c>
      <c r="F7664" s="11" t="s">
        <v>2102</v>
      </c>
      <c r="G7664" s="11" t="s">
        <v>2102</v>
      </c>
      <c r="H7664" s="11" t="s">
        <v>2061</v>
      </c>
      <c r="I7664" s="11" t="s">
        <v>2061</v>
      </c>
    </row>
    <row r="7665" customFormat="false" ht="38" hidden="false" customHeight="true" outlineLevel="0" collapsed="false">
      <c r="A7665" s="11" t="s">
        <v>2070</v>
      </c>
      <c r="B7665" s="11" t="s">
        <v>2070</v>
      </c>
      <c r="C7665" s="11" t="s">
        <v>2070</v>
      </c>
      <c r="D7665" s="11" t="s">
        <v>2070</v>
      </c>
      <c r="E7665" s="11" t="s">
        <v>2103</v>
      </c>
      <c r="F7665" s="11" t="s">
        <v>2103</v>
      </c>
      <c r="G7665" s="11" t="s">
        <v>2103</v>
      </c>
      <c r="H7665" s="11" t="s">
        <v>2061</v>
      </c>
      <c r="I7665" s="11" t="s">
        <v>2061</v>
      </c>
    </row>
    <row r="7666" customFormat="false" ht="38" hidden="false" customHeight="true" outlineLevel="0" collapsed="false">
      <c r="A7666" s="11" t="s">
        <v>2072</v>
      </c>
      <c r="B7666" s="11" t="s">
        <v>2072</v>
      </c>
      <c r="C7666" s="11" t="s">
        <v>2072</v>
      </c>
      <c r="D7666" s="11" t="s">
        <v>2072</v>
      </c>
      <c r="E7666" s="11" t="s">
        <v>2104</v>
      </c>
      <c r="F7666" s="11" t="s">
        <v>2104</v>
      </c>
      <c r="G7666" s="11" t="s">
        <v>2104</v>
      </c>
      <c r="H7666" s="11" t="s">
        <v>2061</v>
      </c>
      <c r="I7666" s="11" t="s">
        <v>2061</v>
      </c>
    </row>
    <row r="7667" customFormat="false" ht="38" hidden="false" customHeight="true" outlineLevel="0" collapsed="false">
      <c r="A7667" s="11" t="s">
        <v>2074</v>
      </c>
      <c r="B7667" s="11" t="s">
        <v>2074</v>
      </c>
      <c r="C7667" s="11" t="s">
        <v>2074</v>
      </c>
      <c r="D7667" s="11" t="s">
        <v>2074</v>
      </c>
      <c r="E7667" s="11" t="s">
        <v>2105</v>
      </c>
      <c r="F7667" s="11" t="s">
        <v>2105</v>
      </c>
      <c r="G7667" s="11" t="s">
        <v>2105</v>
      </c>
      <c r="H7667" s="11" t="s">
        <v>2061</v>
      </c>
      <c r="I7667" s="11" t="s">
        <v>2061</v>
      </c>
    </row>
    <row r="7668" customFormat="false" ht="38" hidden="false" customHeight="true" outlineLevel="0" collapsed="false">
      <c r="A7668" s="11" t="s">
        <v>2076</v>
      </c>
      <c r="B7668" s="11" t="s">
        <v>2076</v>
      </c>
      <c r="C7668" s="11" t="s">
        <v>2076</v>
      </c>
      <c r="D7668" s="11" t="s">
        <v>2076</v>
      </c>
      <c r="E7668" s="11" t="n">
        <v>13</v>
      </c>
      <c r="F7668" s="11" t="n">
        <v>13</v>
      </c>
      <c r="G7668" s="11" t="n">
        <v>13</v>
      </c>
      <c r="H7668" s="11" t="s">
        <v>2061</v>
      </c>
      <c r="I7668" s="11" t="s">
        <v>2061</v>
      </c>
    </row>
    <row r="7669" customFormat="false" ht="38" hidden="false" customHeight="true" outlineLevel="0" collapsed="false">
      <c r="A7669" s="11" t="s">
        <v>2077</v>
      </c>
      <c r="B7669" s="11" t="s">
        <v>2077</v>
      </c>
      <c r="C7669" s="11" t="s">
        <v>2077</v>
      </c>
      <c r="D7669" s="11" t="s">
        <v>2077</v>
      </c>
      <c r="E7669" s="11" t="n">
        <v>12.5</v>
      </c>
      <c r="F7669" s="11" t="n">
        <v>12.5</v>
      </c>
      <c r="G7669" s="11" t="n">
        <v>12.5</v>
      </c>
      <c r="H7669" s="11" t="s">
        <v>2061</v>
      </c>
      <c r="I7669" s="11" t="s">
        <v>2061</v>
      </c>
    </row>
    <row r="7670" customFormat="false" ht="38" hidden="false" customHeight="true" outlineLevel="0" collapsed="false">
      <c r="A7670" s="11" t="s">
        <v>2078</v>
      </c>
      <c r="B7670" s="11" t="s">
        <v>2078</v>
      </c>
      <c r="C7670" s="11" t="s">
        <v>2078</v>
      </c>
      <c r="D7670" s="11" t="s">
        <v>2078</v>
      </c>
      <c r="E7670" s="11" t="s">
        <v>2079</v>
      </c>
      <c r="F7670" s="11" t="s">
        <v>2079</v>
      </c>
      <c r="G7670" s="11" t="s">
        <v>2079</v>
      </c>
      <c r="H7670" s="11" t="s">
        <v>2061</v>
      </c>
      <c r="I7670" s="11" t="s">
        <v>2061</v>
      </c>
    </row>
    <row r="7671" customFormat="false" ht="38" hidden="false" customHeight="true" outlineLevel="0" collapsed="false">
      <c r="A7671" s="11" t="s">
        <v>2080</v>
      </c>
      <c r="B7671" s="11" t="s">
        <v>2080</v>
      </c>
      <c r="C7671" s="11" t="s">
        <v>2080</v>
      </c>
      <c r="D7671" s="11" t="s">
        <v>2080</v>
      </c>
      <c r="E7671" s="11" t="n">
        <v>15.3</v>
      </c>
      <c r="F7671" s="11" t="n">
        <v>15.3</v>
      </c>
      <c r="G7671" s="11" t="n">
        <v>15.3</v>
      </c>
      <c r="H7671" s="11" t="s">
        <v>2061</v>
      </c>
      <c r="I7671" s="11" t="s">
        <v>2061</v>
      </c>
    </row>
    <row r="7672" customFormat="false" ht="38" hidden="false" customHeight="true" outlineLevel="0" collapsed="false">
      <c r="A7672" s="11" t="s">
        <v>2081</v>
      </c>
      <c r="B7672" s="11" t="s">
        <v>2081</v>
      </c>
      <c r="C7672" s="11" t="s">
        <v>2081</v>
      </c>
      <c r="D7672" s="11" t="s">
        <v>2081</v>
      </c>
      <c r="E7672" s="11" t="n">
        <v>15</v>
      </c>
      <c r="F7672" s="11" t="n">
        <v>15</v>
      </c>
      <c r="G7672" s="11" t="n">
        <v>15</v>
      </c>
      <c r="H7672" s="11" t="s">
        <v>2061</v>
      </c>
      <c r="I7672" s="11" t="s">
        <v>2061</v>
      </c>
    </row>
    <row r="7673" customFormat="false" ht="38" hidden="false" customHeight="true" outlineLevel="0" collapsed="false">
      <c r="A7673" s="11" t="s">
        <v>2082</v>
      </c>
      <c r="B7673" s="11" t="s">
        <v>2082</v>
      </c>
      <c r="C7673" s="11" t="s">
        <v>2082</v>
      </c>
      <c r="D7673" s="11" t="s">
        <v>2082</v>
      </c>
      <c r="E7673" s="11" t="s">
        <v>2106</v>
      </c>
      <c r="F7673" s="11" t="s">
        <v>2106</v>
      </c>
      <c r="G7673" s="11" t="s">
        <v>2106</v>
      </c>
      <c r="H7673" s="11" t="s">
        <v>2061</v>
      </c>
      <c r="I7673" s="11" t="s">
        <v>2061</v>
      </c>
    </row>
    <row r="7674" customFormat="false" ht="38" hidden="false" customHeight="true" outlineLevel="0" collapsed="false">
      <c r="A7674" s="11" t="s">
        <v>2084</v>
      </c>
      <c r="B7674" s="11" t="s">
        <v>2084</v>
      </c>
      <c r="C7674" s="11" t="s">
        <v>2084</v>
      </c>
      <c r="D7674" s="11" t="s">
        <v>2084</v>
      </c>
      <c r="E7674" s="11" t="s">
        <v>2079</v>
      </c>
      <c r="F7674" s="11" t="s">
        <v>2079</v>
      </c>
      <c r="G7674" s="11" t="s">
        <v>2079</v>
      </c>
      <c r="H7674" s="11" t="s">
        <v>2061</v>
      </c>
      <c r="I7674" s="11" t="s">
        <v>2061</v>
      </c>
    </row>
    <row r="7675" customFormat="false" ht="38" hidden="false" customHeight="true" outlineLevel="0" collapsed="false">
      <c r="A7675" s="11" t="s">
        <v>2085</v>
      </c>
      <c r="B7675" s="11" t="s">
        <v>2085</v>
      </c>
      <c r="C7675" s="11" t="s">
        <v>2085</v>
      </c>
      <c r="D7675" s="11" t="s">
        <v>2085</v>
      </c>
      <c r="E7675" s="11" t="n">
        <v>960</v>
      </c>
      <c r="F7675" s="11" t="n">
        <v>960</v>
      </c>
      <c r="G7675" s="11" t="n">
        <v>960</v>
      </c>
      <c r="H7675" s="11" t="s">
        <v>2061</v>
      </c>
      <c r="I7675" s="11" t="s">
        <v>2061</v>
      </c>
    </row>
    <row r="7676" customFormat="false" ht="38" hidden="false" customHeight="true" outlineLevel="0" collapsed="false">
      <c r="A7676" s="11" t="s">
        <v>2086</v>
      </c>
      <c r="B7676" s="11" t="s">
        <v>2086</v>
      </c>
      <c r="C7676" s="11" t="s">
        <v>2086</v>
      </c>
      <c r="D7676" s="11" t="s">
        <v>2086</v>
      </c>
      <c r="E7676" s="11" t="n">
        <v>700</v>
      </c>
      <c r="F7676" s="11" t="n">
        <v>700</v>
      </c>
      <c r="G7676" s="11" t="n">
        <v>700</v>
      </c>
      <c r="H7676" s="11" t="s">
        <v>2061</v>
      </c>
      <c r="I7676" s="11" t="s">
        <v>2061</v>
      </c>
    </row>
    <row r="7677" customFormat="false" ht="38" hidden="false" customHeight="true" outlineLevel="0" collapsed="false">
      <c r="A7677" s="11" t="s">
        <v>2087</v>
      </c>
      <c r="B7677" s="11" t="s">
        <v>2087</v>
      </c>
      <c r="C7677" s="11" t="s">
        <v>2087</v>
      </c>
      <c r="D7677" s="11" t="s">
        <v>2087</v>
      </c>
      <c r="E7677" s="11" t="n">
        <v>680</v>
      </c>
      <c r="F7677" s="11" t="n">
        <v>680</v>
      </c>
      <c r="G7677" s="11" t="n">
        <v>680</v>
      </c>
      <c r="H7677" s="11" t="s">
        <v>2061</v>
      </c>
      <c r="I7677" s="11" t="s">
        <v>2061</v>
      </c>
    </row>
    <row r="7678" customFormat="false" ht="38" hidden="false" customHeight="true" outlineLevel="0" collapsed="false">
      <c r="A7678" s="11" t="s">
        <v>2088</v>
      </c>
      <c r="B7678" s="11" t="s">
        <v>2088</v>
      </c>
      <c r="C7678" s="11" t="s">
        <v>2088</v>
      </c>
      <c r="D7678" s="11" t="s">
        <v>2088</v>
      </c>
      <c r="E7678" s="11" t="s">
        <v>2089</v>
      </c>
      <c r="F7678" s="11" t="s">
        <v>2089</v>
      </c>
      <c r="G7678" s="11" t="s">
        <v>2089</v>
      </c>
      <c r="H7678" s="11" t="s">
        <v>2061</v>
      </c>
      <c r="I7678" s="11" t="s">
        <v>2061</v>
      </c>
    </row>
    <row r="7679" customFormat="false" ht="28" hidden="false" customHeight="true" outlineLevel="0" collapsed="false">
      <c r="A7679" s="4" t="s">
        <v>2061</v>
      </c>
      <c r="B7679" s="4" t="s">
        <v>2061</v>
      </c>
      <c r="C7679" s="4" t="s">
        <v>2061</v>
      </c>
      <c r="D7679" s="4" t="s">
        <v>2061</v>
      </c>
      <c r="E7679" s="4" t="s">
        <v>2061</v>
      </c>
      <c r="F7679" s="4" t="s">
        <v>2061</v>
      </c>
      <c r="G7679" s="4" t="s">
        <v>2061</v>
      </c>
      <c r="H7679" s="4" t="s">
        <v>2061</v>
      </c>
      <c r="I7679" s="4" t="s">
        <v>2061</v>
      </c>
    </row>
    <row r="7680" customFormat="false" ht="27" hidden="false" customHeight="true" outlineLevel="0" collapsed="false">
      <c r="A7680" s="1"/>
      <c r="B7680" s="1"/>
      <c r="C7680" s="1"/>
      <c r="D7680" s="1"/>
      <c r="E7680" s="1"/>
      <c r="F7680" s="1"/>
      <c r="G7680" s="1"/>
      <c r="H7680" s="1"/>
      <c r="I7680" s="1"/>
    </row>
    <row r="7681" customFormat="false" ht="31" hidden="false" customHeight="true" outlineLevel="0" collapsed="false">
      <c r="A7681" s="10" t="s">
        <v>250</v>
      </c>
      <c r="B7681" s="10" t="s">
        <v>250</v>
      </c>
      <c r="C7681" s="10" t="s">
        <v>250</v>
      </c>
      <c r="D7681" s="10" t="s">
        <v>250</v>
      </c>
      <c r="E7681" s="10" t="s">
        <v>250</v>
      </c>
      <c r="F7681" s="10" t="s">
        <v>250</v>
      </c>
      <c r="G7681" s="10" t="s">
        <v>250</v>
      </c>
      <c r="H7681" s="10" t="s">
        <v>250</v>
      </c>
      <c r="I7681" s="3" t="str">
        <f aca="false">HYPERLINK("#'Главная'!A150","На главную")</f>
        <v>На главную</v>
      </c>
    </row>
    <row r="7682" customFormat="false" ht="34" hidden="false" customHeight="true" outlineLevel="0" collapsed="false">
      <c r="A7682" s="12" t="s">
        <v>251</v>
      </c>
      <c r="B7682" s="12" t="s">
        <v>251</v>
      </c>
      <c r="C7682" s="12" t="s">
        <v>251</v>
      </c>
      <c r="D7682" s="12" t="s">
        <v>252</v>
      </c>
      <c r="E7682" s="12" t="s">
        <v>252</v>
      </c>
      <c r="F7682" s="12" t="s">
        <v>252</v>
      </c>
      <c r="G7682" s="12" t="s">
        <v>253</v>
      </c>
      <c r="H7682" s="12" t="s">
        <v>254</v>
      </c>
      <c r="I7682" s="12" t="s">
        <v>254</v>
      </c>
    </row>
    <row r="7683" customFormat="false" ht="38" hidden="false" customHeight="true" outlineLevel="0" collapsed="false">
      <c r="A7683" s="1" t="s">
        <v>2090</v>
      </c>
      <c r="B7683" s="1" t="s">
        <v>2090</v>
      </c>
      <c r="C7683" s="1" t="s">
        <v>2090</v>
      </c>
      <c r="D7683" s="1" t="s">
        <v>292</v>
      </c>
      <c r="E7683" s="1" t="s">
        <v>292</v>
      </c>
      <c r="F7683" s="1" t="s">
        <v>292</v>
      </c>
      <c r="G7683" s="1" t="n">
        <v>3.6</v>
      </c>
      <c r="H7683" s="1" t="s">
        <v>2058</v>
      </c>
      <c r="I7683" s="1" t="s">
        <v>2058</v>
      </c>
    </row>
    <row r="7684" customFormat="false" ht="38" hidden="false" customHeight="true" outlineLevel="0" collapsed="false">
      <c r="A7684" s="1" t="s">
        <v>2090</v>
      </c>
      <c r="B7684" s="1" t="s">
        <v>2090</v>
      </c>
      <c r="C7684" s="1" t="s">
        <v>2090</v>
      </c>
      <c r="D7684" s="1" t="s">
        <v>258</v>
      </c>
      <c r="E7684" s="1" t="s">
        <v>258</v>
      </c>
      <c r="F7684" s="1" t="s">
        <v>258</v>
      </c>
      <c r="G7684" s="1" t="n">
        <v>5.76</v>
      </c>
      <c r="H7684" s="1" t="s">
        <v>2058</v>
      </c>
      <c r="I7684" s="1" t="s">
        <v>2058</v>
      </c>
    </row>
    <row r="7685" customFormat="false" ht="38" hidden="false" customHeight="true" outlineLevel="0" collapsed="false">
      <c r="A7685" s="1" t="s">
        <v>2090</v>
      </c>
      <c r="B7685" s="1" t="s">
        <v>2090</v>
      </c>
      <c r="C7685" s="1" t="s">
        <v>2090</v>
      </c>
      <c r="D7685" s="1" t="s">
        <v>2091</v>
      </c>
      <c r="E7685" s="1" t="s">
        <v>2091</v>
      </c>
      <c r="F7685" s="1" t="s">
        <v>2091</v>
      </c>
      <c r="G7685" s="1" t="n">
        <v>680</v>
      </c>
      <c r="H7685" s="1" t="s">
        <v>2058</v>
      </c>
      <c r="I7685" s="1" t="s">
        <v>2058</v>
      </c>
    </row>
    <row r="7686" customFormat="false" ht="38" hidden="false" customHeight="true" outlineLevel="0" collapsed="false">
      <c r="A7686" s="1" t="s">
        <v>2090</v>
      </c>
      <c r="B7686" s="1" t="s">
        <v>2090</v>
      </c>
      <c r="C7686" s="1" t="s">
        <v>2090</v>
      </c>
      <c r="D7686" s="1" t="s">
        <v>2063</v>
      </c>
      <c r="E7686" s="1" t="s">
        <v>2063</v>
      </c>
      <c r="F7686" s="1" t="s">
        <v>2063</v>
      </c>
      <c r="G7686" s="1" t="n">
        <v>41</v>
      </c>
      <c r="H7686" s="1" t="s">
        <v>2058</v>
      </c>
      <c r="I7686" s="1" t="s">
        <v>2058</v>
      </c>
    </row>
    <row r="7687" customFormat="false" ht="27" hidden="false" customHeight="true" outlineLevel="0" collapsed="false">
      <c r="A7687" s="1"/>
      <c r="B7687" s="1"/>
      <c r="C7687" s="1"/>
      <c r="D7687" s="1"/>
      <c r="E7687" s="1"/>
      <c r="F7687" s="1"/>
      <c r="G7687" s="1"/>
      <c r="H7687" s="1"/>
      <c r="I7687" s="1"/>
    </row>
    <row r="7688" customFormat="false" ht="31" hidden="false" customHeight="true" outlineLevel="0" collapsed="false">
      <c r="A7688" s="10" t="s">
        <v>304</v>
      </c>
      <c r="B7688" s="10" t="s">
        <v>304</v>
      </c>
      <c r="C7688" s="10" t="s">
        <v>304</v>
      </c>
      <c r="D7688" s="10" t="s">
        <v>304</v>
      </c>
      <c r="E7688" s="10" t="s">
        <v>304</v>
      </c>
      <c r="F7688" s="10" t="s">
        <v>304</v>
      </c>
      <c r="G7688" s="10" t="s">
        <v>304</v>
      </c>
      <c r="H7688" s="10" t="s">
        <v>304</v>
      </c>
      <c r="I7688" s="1"/>
    </row>
    <row r="7689" customFormat="false" ht="28" hidden="false" customHeight="true" outlineLevel="0" collapsed="false">
      <c r="A7689" s="4" t="s">
        <v>305</v>
      </c>
      <c r="B7689" s="4" t="s">
        <v>305</v>
      </c>
      <c r="C7689" s="4" t="s">
        <v>305</v>
      </c>
      <c r="D7689" s="4" t="s">
        <v>305</v>
      </c>
      <c r="E7689" s="4" t="s">
        <v>305</v>
      </c>
      <c r="F7689" s="4" t="s">
        <v>305</v>
      </c>
      <c r="G7689" s="4" t="s">
        <v>305</v>
      </c>
      <c r="H7689" s="4" t="s">
        <v>305</v>
      </c>
      <c r="I7689" s="4" t="s">
        <v>305</v>
      </c>
    </row>
    <row r="7690" customFormat="false" ht="27" hidden="false" customHeight="true" outlineLevel="0" collapsed="false">
      <c r="A7690" s="1"/>
      <c r="B7690" s="1"/>
      <c r="C7690" s="1"/>
      <c r="D7690" s="1"/>
      <c r="E7690" s="1"/>
      <c r="F7690" s="1"/>
      <c r="G7690" s="1"/>
      <c r="H7690" s="1"/>
      <c r="I7690" s="1"/>
    </row>
    <row r="7691" customFormat="false" ht="27" hidden="false" customHeight="true" outlineLevel="0" collapsed="false">
      <c r="A7691" s="1"/>
      <c r="B7691" s="1"/>
      <c r="C7691" s="1"/>
      <c r="D7691" s="1"/>
      <c r="E7691" s="1"/>
      <c r="F7691" s="1"/>
      <c r="G7691" s="1"/>
      <c r="H7691" s="1"/>
      <c r="I7691" s="1"/>
    </row>
    <row r="7692" customFormat="false" ht="27" hidden="false" customHeight="true" outlineLevel="0" collapsed="false">
      <c r="A7692" s="1"/>
      <c r="B7692" s="1"/>
      <c r="C7692" s="1"/>
      <c r="D7692" s="1"/>
      <c r="E7692" s="1"/>
      <c r="F7692" s="1"/>
      <c r="G7692" s="1"/>
      <c r="H7692" s="1"/>
      <c r="I7692" s="1"/>
    </row>
    <row r="7693" customFormat="false" ht="35" hidden="false" customHeight="true" outlineLevel="0" collapsed="false">
      <c r="A7693" s="2" t="s">
        <v>2107</v>
      </c>
      <c r="B7693" s="2" t="s">
        <v>2107</v>
      </c>
      <c r="C7693" s="2" t="s">
        <v>2107</v>
      </c>
      <c r="D7693" s="2" t="s">
        <v>2107</v>
      </c>
      <c r="E7693" s="2" t="s">
        <v>2107</v>
      </c>
      <c r="F7693" s="2" t="s">
        <v>2107</v>
      </c>
      <c r="G7693" s="2" t="s">
        <v>2107</v>
      </c>
      <c r="H7693" s="2" t="s">
        <v>2107</v>
      </c>
      <c r="I7693" s="3" t="str">
        <f aca="false">HYPERLINK("#'Главная'!A151","На главную")</f>
        <v>На главную</v>
      </c>
    </row>
    <row r="7694" customFormat="false" ht="28" hidden="false" customHeight="true" outlineLevel="0" collapsed="false">
      <c r="A7694" s="4" t="s">
        <v>2058</v>
      </c>
      <c r="B7694" s="4" t="s">
        <v>2058</v>
      </c>
      <c r="C7694" s="4" t="s">
        <v>2058</v>
      </c>
      <c r="D7694" s="4" t="s">
        <v>2058</v>
      </c>
      <c r="E7694" s="4" t="s">
        <v>2058</v>
      </c>
      <c r="F7694" s="4" t="s">
        <v>2058</v>
      </c>
      <c r="G7694" s="4" t="s">
        <v>2058</v>
      </c>
      <c r="H7694" s="4" t="s">
        <v>2058</v>
      </c>
      <c r="I7694" s="4" t="s">
        <v>2058</v>
      </c>
    </row>
    <row r="7695" customFormat="false" ht="27" hidden="false" customHeight="true" outlineLevel="0" collapsed="false">
      <c r="A7695" s="3" t="str">
        <f aca="false">HYPERLINK("#'Главная'!A151","Список моделей")</f>
        <v>Список моделей</v>
      </c>
      <c r="B7695" s="1"/>
      <c r="C7695" s="3" t="str">
        <f aca="false">HYPERLINK("#'Данные моделей'!A7696","Характеристики")</f>
        <v>Характеристики</v>
      </c>
      <c r="D7695" s="1"/>
      <c r="E7695" s="1"/>
      <c r="F7695" s="3" t="str">
        <f aca="false">HYPERLINK("#'Данные моделей'!A7725","Рабочие точки")</f>
        <v>Рабочие точки</v>
      </c>
      <c r="G7695" s="1"/>
      <c r="H7695" s="3" t="str">
        <f aca="false">HYPERLINK("#'Данные моделей'!A7732","Карты")</f>
        <v>Карты</v>
      </c>
      <c r="I7695" s="1"/>
    </row>
    <row r="7696" customFormat="false" ht="31" hidden="false" customHeight="true" outlineLevel="0" collapsed="false">
      <c r="A7696" s="10" t="s">
        <v>9</v>
      </c>
      <c r="B7696" s="10" t="s">
        <v>9</v>
      </c>
      <c r="C7696" s="10" t="s">
        <v>9</v>
      </c>
      <c r="D7696" s="10" t="s">
        <v>9</v>
      </c>
      <c r="E7696" s="10" t="s">
        <v>9</v>
      </c>
      <c r="F7696" s="10" t="s">
        <v>9</v>
      </c>
      <c r="G7696" s="10" t="s">
        <v>9</v>
      </c>
      <c r="H7696" s="10" t="s">
        <v>9</v>
      </c>
      <c r="I7696" s="1"/>
    </row>
    <row r="7697" customFormat="false" ht="28" hidden="false" customHeight="true" outlineLevel="0" collapsed="false">
      <c r="A7697" s="11" t="s">
        <v>207</v>
      </c>
      <c r="B7697" s="11" t="s">
        <v>207</v>
      </c>
      <c r="C7697" s="11" t="s">
        <v>207</v>
      </c>
      <c r="D7697" s="11" t="s">
        <v>207</v>
      </c>
      <c r="E7697" s="11" t="s">
        <v>2059</v>
      </c>
      <c r="F7697" s="11" t="s">
        <v>2059</v>
      </c>
      <c r="G7697" s="11" t="s">
        <v>2059</v>
      </c>
      <c r="H7697" s="11"/>
      <c r="I7697" s="11"/>
    </row>
    <row r="7698" customFormat="false" ht="28" hidden="false" customHeight="true" outlineLevel="0" collapsed="false">
      <c r="A7698" s="11" t="s">
        <v>8</v>
      </c>
      <c r="B7698" s="11" t="s">
        <v>8</v>
      </c>
      <c r="C7698" s="11" t="s">
        <v>8</v>
      </c>
      <c r="D7698" s="11" t="s">
        <v>8</v>
      </c>
      <c r="E7698" s="11" t="s">
        <v>176</v>
      </c>
      <c r="F7698" s="11" t="s">
        <v>176</v>
      </c>
      <c r="G7698" s="11" t="s">
        <v>176</v>
      </c>
      <c r="H7698" s="11"/>
      <c r="I7698" s="11"/>
    </row>
    <row r="7699" customFormat="false" ht="28" hidden="false" customHeight="true" outlineLevel="0" collapsed="false">
      <c r="A7699" s="11" t="s">
        <v>209</v>
      </c>
      <c r="B7699" s="11" t="s">
        <v>209</v>
      </c>
      <c r="C7699" s="11" t="s">
        <v>209</v>
      </c>
      <c r="D7699" s="11" t="s">
        <v>209</v>
      </c>
      <c r="E7699" s="11" t="s">
        <v>2108</v>
      </c>
      <c r="F7699" s="11" t="s">
        <v>2108</v>
      </c>
      <c r="G7699" s="11" t="s">
        <v>2108</v>
      </c>
      <c r="H7699" s="11"/>
      <c r="I7699" s="11"/>
    </row>
    <row r="7700" customFormat="false" ht="28" hidden="false" customHeight="true" outlineLevel="0" collapsed="false">
      <c r="A7700" s="11" t="s">
        <v>211</v>
      </c>
      <c r="B7700" s="11" t="s">
        <v>211</v>
      </c>
      <c r="C7700" s="11" t="s">
        <v>211</v>
      </c>
      <c r="D7700" s="11" t="s">
        <v>211</v>
      </c>
      <c r="E7700" s="11" t="n">
        <v>14.4</v>
      </c>
      <c r="F7700" s="11" t="n">
        <v>14.4</v>
      </c>
      <c r="G7700" s="11" t="n">
        <v>14.4</v>
      </c>
      <c r="H7700" s="11"/>
      <c r="I7700" s="11"/>
    </row>
    <row r="7701" customFormat="false" ht="38" hidden="false" customHeight="true" outlineLevel="0" collapsed="false">
      <c r="A7701" s="11" t="s">
        <v>8</v>
      </c>
      <c r="B7701" s="11" t="s">
        <v>8</v>
      </c>
      <c r="C7701" s="11" t="s">
        <v>8</v>
      </c>
      <c r="D7701" s="11" t="s">
        <v>8</v>
      </c>
      <c r="E7701" s="11" t="s">
        <v>176</v>
      </c>
      <c r="F7701" s="11" t="s">
        <v>176</v>
      </c>
      <c r="G7701" s="11" t="s">
        <v>176</v>
      </c>
      <c r="H7701" s="11" t="s">
        <v>2061</v>
      </c>
      <c r="I7701" s="11" t="s">
        <v>2061</v>
      </c>
    </row>
    <row r="7702" customFormat="false" ht="38" hidden="false" customHeight="true" outlineLevel="0" collapsed="false">
      <c r="A7702" s="11" t="s">
        <v>221</v>
      </c>
      <c r="B7702" s="11" t="s">
        <v>221</v>
      </c>
      <c r="C7702" s="11" t="s">
        <v>221</v>
      </c>
      <c r="D7702" s="11" t="s">
        <v>221</v>
      </c>
      <c r="E7702" s="11" t="s">
        <v>2108</v>
      </c>
      <c r="F7702" s="11" t="s">
        <v>2108</v>
      </c>
      <c r="G7702" s="11" t="s">
        <v>2108</v>
      </c>
      <c r="H7702" s="11" t="s">
        <v>2061</v>
      </c>
      <c r="I7702" s="11" t="s">
        <v>2061</v>
      </c>
    </row>
    <row r="7703" customFormat="false" ht="38" hidden="false" customHeight="true" outlineLevel="0" collapsed="false">
      <c r="A7703" s="11" t="s">
        <v>211</v>
      </c>
      <c r="B7703" s="11" t="s">
        <v>211</v>
      </c>
      <c r="C7703" s="11" t="s">
        <v>211</v>
      </c>
      <c r="D7703" s="11" t="s">
        <v>211</v>
      </c>
      <c r="E7703" s="11" t="n">
        <v>14.4</v>
      </c>
      <c r="F7703" s="11" t="n">
        <v>14.4</v>
      </c>
      <c r="G7703" s="11" t="n">
        <v>14.4</v>
      </c>
      <c r="H7703" s="11" t="s">
        <v>2061</v>
      </c>
      <c r="I7703" s="11" t="s">
        <v>2061</v>
      </c>
    </row>
    <row r="7704" customFormat="false" ht="38" hidden="false" customHeight="true" outlineLevel="0" collapsed="false">
      <c r="A7704" s="11" t="s">
        <v>2062</v>
      </c>
      <c r="B7704" s="11" t="s">
        <v>2062</v>
      </c>
      <c r="C7704" s="11" t="s">
        <v>2062</v>
      </c>
      <c r="D7704" s="11" t="s">
        <v>2062</v>
      </c>
      <c r="E7704" s="11" t="s">
        <v>2063</v>
      </c>
      <c r="F7704" s="11" t="s">
        <v>2063</v>
      </c>
      <c r="G7704" s="11" t="s">
        <v>2063</v>
      </c>
      <c r="H7704" s="11" t="s">
        <v>2061</v>
      </c>
      <c r="I7704" s="11" t="s">
        <v>2061</v>
      </c>
    </row>
    <row r="7705" customFormat="false" ht="38" hidden="false" customHeight="true" outlineLevel="0" collapsed="false">
      <c r="A7705" s="11" t="s">
        <v>2064</v>
      </c>
      <c r="B7705" s="11" t="s">
        <v>2064</v>
      </c>
      <c r="C7705" s="11" t="s">
        <v>2064</v>
      </c>
      <c r="D7705" s="11" t="s">
        <v>2064</v>
      </c>
      <c r="E7705" s="11" t="s">
        <v>99</v>
      </c>
      <c r="F7705" s="11" t="s">
        <v>99</v>
      </c>
      <c r="G7705" s="11" t="s">
        <v>99</v>
      </c>
      <c r="H7705" s="11" t="s">
        <v>2061</v>
      </c>
      <c r="I7705" s="11" t="s">
        <v>2061</v>
      </c>
    </row>
    <row r="7706" customFormat="false" ht="38" hidden="false" customHeight="true" outlineLevel="0" collapsed="false">
      <c r="A7706" s="11" t="s">
        <v>2065</v>
      </c>
      <c r="B7706" s="11" t="s">
        <v>2065</v>
      </c>
      <c r="C7706" s="11" t="s">
        <v>2065</v>
      </c>
      <c r="D7706" s="11" t="s">
        <v>2065</v>
      </c>
      <c r="E7706" s="11" t="s">
        <v>2109</v>
      </c>
      <c r="F7706" s="11" t="s">
        <v>2109</v>
      </c>
      <c r="G7706" s="11" t="s">
        <v>2109</v>
      </c>
      <c r="H7706" s="11" t="s">
        <v>2061</v>
      </c>
      <c r="I7706" s="11" t="s">
        <v>2061</v>
      </c>
    </row>
    <row r="7707" customFormat="false" ht="38" hidden="false" customHeight="true" outlineLevel="0" collapsed="false">
      <c r="A7707" s="11" t="s">
        <v>2067</v>
      </c>
      <c r="B7707" s="11" t="s">
        <v>2067</v>
      </c>
      <c r="C7707" s="11" t="s">
        <v>2067</v>
      </c>
      <c r="D7707" s="11" t="s">
        <v>2067</v>
      </c>
      <c r="E7707" s="11" t="n">
        <v>2</v>
      </c>
      <c r="F7707" s="11" t="n">
        <v>2</v>
      </c>
      <c r="G7707" s="11" t="n">
        <v>2</v>
      </c>
      <c r="H7707" s="11" t="s">
        <v>2061</v>
      </c>
      <c r="I7707" s="11" t="s">
        <v>2061</v>
      </c>
    </row>
    <row r="7708" customFormat="false" ht="38" hidden="false" customHeight="true" outlineLevel="0" collapsed="false">
      <c r="A7708" s="11" t="s">
        <v>2068</v>
      </c>
      <c r="B7708" s="11" t="s">
        <v>2068</v>
      </c>
      <c r="C7708" s="11" t="s">
        <v>2068</v>
      </c>
      <c r="D7708" s="11" t="s">
        <v>2068</v>
      </c>
      <c r="E7708" s="11" t="s">
        <v>2110</v>
      </c>
      <c r="F7708" s="11" t="s">
        <v>2110</v>
      </c>
      <c r="G7708" s="11" t="s">
        <v>2110</v>
      </c>
      <c r="H7708" s="11" t="s">
        <v>2061</v>
      </c>
      <c r="I7708" s="11" t="s">
        <v>2061</v>
      </c>
    </row>
    <row r="7709" customFormat="false" ht="38" hidden="false" customHeight="true" outlineLevel="0" collapsed="false">
      <c r="A7709" s="11" t="s">
        <v>2070</v>
      </c>
      <c r="B7709" s="11" t="s">
        <v>2070</v>
      </c>
      <c r="C7709" s="11" t="s">
        <v>2070</v>
      </c>
      <c r="D7709" s="11" t="s">
        <v>2070</v>
      </c>
      <c r="E7709" s="11" t="s">
        <v>2111</v>
      </c>
      <c r="F7709" s="11" t="s">
        <v>2111</v>
      </c>
      <c r="G7709" s="11" t="s">
        <v>2111</v>
      </c>
      <c r="H7709" s="11" t="s">
        <v>2061</v>
      </c>
      <c r="I7709" s="11" t="s">
        <v>2061</v>
      </c>
    </row>
    <row r="7710" customFormat="false" ht="38" hidden="false" customHeight="true" outlineLevel="0" collapsed="false">
      <c r="A7710" s="11" t="s">
        <v>2072</v>
      </c>
      <c r="B7710" s="11" t="s">
        <v>2072</v>
      </c>
      <c r="C7710" s="11" t="s">
        <v>2072</v>
      </c>
      <c r="D7710" s="11" t="s">
        <v>2072</v>
      </c>
      <c r="E7710" s="11" t="s">
        <v>2112</v>
      </c>
      <c r="F7710" s="11" t="s">
        <v>2112</v>
      </c>
      <c r="G7710" s="11" t="s">
        <v>2112</v>
      </c>
      <c r="H7710" s="11" t="s">
        <v>2061</v>
      </c>
      <c r="I7710" s="11" t="s">
        <v>2061</v>
      </c>
    </row>
    <row r="7711" customFormat="false" ht="38" hidden="false" customHeight="true" outlineLevel="0" collapsed="false">
      <c r="A7711" s="11" t="s">
        <v>2074</v>
      </c>
      <c r="B7711" s="11" t="s">
        <v>2074</v>
      </c>
      <c r="C7711" s="11" t="s">
        <v>2074</v>
      </c>
      <c r="D7711" s="11" t="s">
        <v>2074</v>
      </c>
      <c r="E7711" s="11" t="s">
        <v>2113</v>
      </c>
      <c r="F7711" s="11" t="s">
        <v>2113</v>
      </c>
      <c r="G7711" s="11" t="s">
        <v>2113</v>
      </c>
      <c r="H7711" s="11" t="s">
        <v>2061</v>
      </c>
      <c r="I7711" s="11" t="s">
        <v>2061</v>
      </c>
    </row>
    <row r="7712" customFormat="false" ht="38" hidden="false" customHeight="true" outlineLevel="0" collapsed="false">
      <c r="A7712" s="11" t="s">
        <v>2076</v>
      </c>
      <c r="B7712" s="11" t="s">
        <v>2076</v>
      </c>
      <c r="C7712" s="11" t="s">
        <v>2076</v>
      </c>
      <c r="D7712" s="11" t="s">
        <v>2076</v>
      </c>
      <c r="E7712" s="11" t="n">
        <v>14.4</v>
      </c>
      <c r="F7712" s="11" t="n">
        <v>14.4</v>
      </c>
      <c r="G7712" s="11" t="n">
        <v>14.4</v>
      </c>
      <c r="H7712" s="11" t="s">
        <v>2061</v>
      </c>
      <c r="I7712" s="11" t="s">
        <v>2061</v>
      </c>
    </row>
    <row r="7713" customFormat="false" ht="38" hidden="false" customHeight="true" outlineLevel="0" collapsed="false">
      <c r="A7713" s="11" t="s">
        <v>2077</v>
      </c>
      <c r="B7713" s="11" t="s">
        <v>2077</v>
      </c>
      <c r="C7713" s="11" t="s">
        <v>2077</v>
      </c>
      <c r="D7713" s="11" t="s">
        <v>2077</v>
      </c>
      <c r="E7713" s="11" t="n">
        <v>14</v>
      </c>
      <c r="F7713" s="11" t="n">
        <v>14</v>
      </c>
      <c r="G7713" s="11" t="n">
        <v>14</v>
      </c>
      <c r="H7713" s="11" t="s">
        <v>2061</v>
      </c>
      <c r="I7713" s="11" t="s">
        <v>2061</v>
      </c>
    </row>
    <row r="7714" customFormat="false" ht="38" hidden="false" customHeight="true" outlineLevel="0" collapsed="false">
      <c r="A7714" s="11" t="s">
        <v>2078</v>
      </c>
      <c r="B7714" s="11" t="s">
        <v>2078</v>
      </c>
      <c r="C7714" s="11" t="s">
        <v>2078</v>
      </c>
      <c r="D7714" s="11" t="s">
        <v>2078</v>
      </c>
      <c r="E7714" s="11" t="s">
        <v>2079</v>
      </c>
      <c r="F7714" s="11" t="s">
        <v>2079</v>
      </c>
      <c r="G7714" s="11" t="s">
        <v>2079</v>
      </c>
      <c r="H7714" s="11" t="s">
        <v>2061</v>
      </c>
      <c r="I7714" s="11" t="s">
        <v>2061</v>
      </c>
    </row>
    <row r="7715" customFormat="false" ht="38" hidden="false" customHeight="true" outlineLevel="0" collapsed="false">
      <c r="A7715" s="11" t="s">
        <v>2080</v>
      </c>
      <c r="B7715" s="11" t="s">
        <v>2080</v>
      </c>
      <c r="C7715" s="11" t="s">
        <v>2080</v>
      </c>
      <c r="D7715" s="11" t="s">
        <v>2080</v>
      </c>
      <c r="E7715" s="11" t="n">
        <v>16.8</v>
      </c>
      <c r="F7715" s="11" t="n">
        <v>16.8</v>
      </c>
      <c r="G7715" s="11" t="n">
        <v>16.8</v>
      </c>
      <c r="H7715" s="11" t="s">
        <v>2061</v>
      </c>
      <c r="I7715" s="11" t="s">
        <v>2061</v>
      </c>
    </row>
    <row r="7716" customFormat="false" ht="38" hidden="false" customHeight="true" outlineLevel="0" collapsed="false">
      <c r="A7716" s="11" t="s">
        <v>2081</v>
      </c>
      <c r="B7716" s="11" t="s">
        <v>2081</v>
      </c>
      <c r="C7716" s="11" t="s">
        <v>2081</v>
      </c>
      <c r="D7716" s="11" t="s">
        <v>2081</v>
      </c>
      <c r="E7716" s="11" t="n">
        <v>16.25</v>
      </c>
      <c r="F7716" s="11" t="n">
        <v>16.25</v>
      </c>
      <c r="G7716" s="11" t="n">
        <v>16.25</v>
      </c>
      <c r="H7716" s="11" t="s">
        <v>2061</v>
      </c>
      <c r="I7716" s="11" t="s">
        <v>2061</v>
      </c>
    </row>
    <row r="7717" customFormat="false" ht="38" hidden="false" customHeight="true" outlineLevel="0" collapsed="false">
      <c r="A7717" s="11" t="s">
        <v>2082</v>
      </c>
      <c r="B7717" s="11" t="s">
        <v>2082</v>
      </c>
      <c r="C7717" s="11" t="s">
        <v>2082</v>
      </c>
      <c r="D7717" s="11" t="s">
        <v>2082</v>
      </c>
      <c r="E7717" s="11" t="s">
        <v>2114</v>
      </c>
      <c r="F7717" s="11" t="s">
        <v>2114</v>
      </c>
      <c r="G7717" s="11" t="s">
        <v>2114</v>
      </c>
      <c r="H7717" s="11" t="s">
        <v>2061</v>
      </c>
      <c r="I7717" s="11" t="s">
        <v>2061</v>
      </c>
    </row>
    <row r="7718" customFormat="false" ht="38" hidden="false" customHeight="true" outlineLevel="0" collapsed="false">
      <c r="A7718" s="11" t="s">
        <v>2084</v>
      </c>
      <c r="B7718" s="11" t="s">
        <v>2084</v>
      </c>
      <c r="C7718" s="11" t="s">
        <v>2084</v>
      </c>
      <c r="D7718" s="11" t="s">
        <v>2084</v>
      </c>
      <c r="E7718" s="11" t="s">
        <v>2079</v>
      </c>
      <c r="F7718" s="11" t="s">
        <v>2079</v>
      </c>
      <c r="G7718" s="11" t="s">
        <v>2079</v>
      </c>
      <c r="H7718" s="11" t="s">
        <v>2061</v>
      </c>
      <c r="I7718" s="11" t="s">
        <v>2061</v>
      </c>
    </row>
    <row r="7719" customFormat="false" ht="38" hidden="false" customHeight="true" outlineLevel="0" collapsed="false">
      <c r="A7719" s="11" t="s">
        <v>2085</v>
      </c>
      <c r="B7719" s="11" t="s">
        <v>2085</v>
      </c>
      <c r="C7719" s="11" t="s">
        <v>2085</v>
      </c>
      <c r="D7719" s="11" t="s">
        <v>2085</v>
      </c>
      <c r="E7719" s="11" t="n">
        <v>1060</v>
      </c>
      <c r="F7719" s="11" t="n">
        <v>1060</v>
      </c>
      <c r="G7719" s="11" t="n">
        <v>1060</v>
      </c>
      <c r="H7719" s="11" t="s">
        <v>2061</v>
      </c>
      <c r="I7719" s="11" t="s">
        <v>2061</v>
      </c>
    </row>
    <row r="7720" customFormat="false" ht="38" hidden="false" customHeight="true" outlineLevel="0" collapsed="false">
      <c r="A7720" s="11" t="s">
        <v>2086</v>
      </c>
      <c r="B7720" s="11" t="s">
        <v>2086</v>
      </c>
      <c r="C7720" s="11" t="s">
        <v>2086</v>
      </c>
      <c r="D7720" s="11" t="s">
        <v>2086</v>
      </c>
      <c r="E7720" s="11" t="n">
        <v>830</v>
      </c>
      <c r="F7720" s="11" t="n">
        <v>830</v>
      </c>
      <c r="G7720" s="11" t="n">
        <v>830</v>
      </c>
      <c r="H7720" s="11" t="s">
        <v>2061</v>
      </c>
      <c r="I7720" s="11" t="s">
        <v>2061</v>
      </c>
    </row>
    <row r="7721" customFormat="false" ht="38" hidden="false" customHeight="true" outlineLevel="0" collapsed="false">
      <c r="A7721" s="11" t="s">
        <v>2087</v>
      </c>
      <c r="B7721" s="11" t="s">
        <v>2087</v>
      </c>
      <c r="C7721" s="11" t="s">
        <v>2087</v>
      </c>
      <c r="D7721" s="11" t="s">
        <v>2087</v>
      </c>
      <c r="E7721" s="11" t="n">
        <v>810</v>
      </c>
      <c r="F7721" s="11" t="n">
        <v>810</v>
      </c>
      <c r="G7721" s="11" t="n">
        <v>810</v>
      </c>
      <c r="H7721" s="11" t="s">
        <v>2061</v>
      </c>
      <c r="I7721" s="11" t="s">
        <v>2061</v>
      </c>
    </row>
    <row r="7722" customFormat="false" ht="38" hidden="false" customHeight="true" outlineLevel="0" collapsed="false">
      <c r="A7722" s="11" t="s">
        <v>2088</v>
      </c>
      <c r="B7722" s="11" t="s">
        <v>2088</v>
      </c>
      <c r="C7722" s="11" t="s">
        <v>2088</v>
      </c>
      <c r="D7722" s="11" t="s">
        <v>2088</v>
      </c>
      <c r="E7722" s="11" t="s">
        <v>2089</v>
      </c>
      <c r="F7722" s="11" t="s">
        <v>2089</v>
      </c>
      <c r="G7722" s="11" t="s">
        <v>2089</v>
      </c>
      <c r="H7722" s="11" t="s">
        <v>2061</v>
      </c>
      <c r="I7722" s="11" t="s">
        <v>2061</v>
      </c>
    </row>
    <row r="7723" customFormat="false" ht="28" hidden="false" customHeight="true" outlineLevel="0" collapsed="false">
      <c r="A7723" s="4" t="s">
        <v>2061</v>
      </c>
      <c r="B7723" s="4" t="s">
        <v>2061</v>
      </c>
      <c r="C7723" s="4" t="s">
        <v>2061</v>
      </c>
      <c r="D7723" s="4" t="s">
        <v>2061</v>
      </c>
      <c r="E7723" s="4" t="s">
        <v>2061</v>
      </c>
      <c r="F7723" s="4" t="s">
        <v>2061</v>
      </c>
      <c r="G7723" s="4" t="s">
        <v>2061</v>
      </c>
      <c r="H7723" s="4" t="s">
        <v>2061</v>
      </c>
      <c r="I7723" s="4" t="s">
        <v>2061</v>
      </c>
    </row>
    <row r="7724" customFormat="false" ht="27" hidden="false" customHeight="true" outlineLevel="0" collapsed="false">
      <c r="A7724" s="1"/>
      <c r="B7724" s="1"/>
      <c r="C7724" s="1"/>
      <c r="D7724" s="1"/>
      <c r="E7724" s="1"/>
      <c r="F7724" s="1"/>
      <c r="G7724" s="1"/>
      <c r="H7724" s="1"/>
      <c r="I7724" s="1"/>
    </row>
    <row r="7725" customFormat="false" ht="31" hidden="false" customHeight="true" outlineLevel="0" collapsed="false">
      <c r="A7725" s="10" t="s">
        <v>250</v>
      </c>
      <c r="B7725" s="10" t="s">
        <v>250</v>
      </c>
      <c r="C7725" s="10" t="s">
        <v>250</v>
      </c>
      <c r="D7725" s="10" t="s">
        <v>250</v>
      </c>
      <c r="E7725" s="10" t="s">
        <v>250</v>
      </c>
      <c r="F7725" s="10" t="s">
        <v>250</v>
      </c>
      <c r="G7725" s="10" t="s">
        <v>250</v>
      </c>
      <c r="H7725" s="10" t="s">
        <v>250</v>
      </c>
      <c r="I7725" s="3" t="str">
        <f aca="false">HYPERLINK("#'Главная'!A151","На главную")</f>
        <v>На главную</v>
      </c>
    </row>
    <row r="7726" customFormat="false" ht="34" hidden="false" customHeight="true" outlineLevel="0" collapsed="false">
      <c r="A7726" s="12" t="s">
        <v>251</v>
      </c>
      <c r="B7726" s="12" t="s">
        <v>251</v>
      </c>
      <c r="C7726" s="12" t="s">
        <v>251</v>
      </c>
      <c r="D7726" s="12" t="s">
        <v>252</v>
      </c>
      <c r="E7726" s="12" t="s">
        <v>252</v>
      </c>
      <c r="F7726" s="12" t="s">
        <v>252</v>
      </c>
      <c r="G7726" s="12" t="s">
        <v>253</v>
      </c>
      <c r="H7726" s="12" t="s">
        <v>254</v>
      </c>
      <c r="I7726" s="12" t="s">
        <v>254</v>
      </c>
    </row>
    <row r="7727" customFormat="false" ht="38" hidden="false" customHeight="true" outlineLevel="0" collapsed="false">
      <c r="A7727" s="1" t="s">
        <v>2090</v>
      </c>
      <c r="B7727" s="1" t="s">
        <v>2090</v>
      </c>
      <c r="C7727" s="1" t="s">
        <v>2090</v>
      </c>
      <c r="D7727" s="1" t="s">
        <v>292</v>
      </c>
      <c r="E7727" s="1" t="s">
        <v>292</v>
      </c>
      <c r="F7727" s="1" t="s">
        <v>292</v>
      </c>
      <c r="G7727" s="1" t="n">
        <v>4.5</v>
      </c>
      <c r="H7727" s="1" t="s">
        <v>2058</v>
      </c>
      <c r="I7727" s="1" t="s">
        <v>2058</v>
      </c>
    </row>
    <row r="7728" customFormat="false" ht="38" hidden="false" customHeight="true" outlineLevel="0" collapsed="false">
      <c r="A7728" s="1" t="s">
        <v>2090</v>
      </c>
      <c r="B7728" s="1" t="s">
        <v>2090</v>
      </c>
      <c r="C7728" s="1" t="s">
        <v>2090</v>
      </c>
      <c r="D7728" s="1" t="s">
        <v>258</v>
      </c>
      <c r="E7728" s="1" t="s">
        <v>258</v>
      </c>
      <c r="F7728" s="1" t="s">
        <v>258</v>
      </c>
      <c r="G7728" s="1" t="n">
        <v>7.2</v>
      </c>
      <c r="H7728" s="1" t="s">
        <v>2058</v>
      </c>
      <c r="I7728" s="1" t="s">
        <v>2058</v>
      </c>
    </row>
    <row r="7729" customFormat="false" ht="38" hidden="false" customHeight="true" outlineLevel="0" collapsed="false">
      <c r="A7729" s="1" t="s">
        <v>2090</v>
      </c>
      <c r="B7729" s="1" t="s">
        <v>2090</v>
      </c>
      <c r="C7729" s="1" t="s">
        <v>2090</v>
      </c>
      <c r="D7729" s="1" t="s">
        <v>2091</v>
      </c>
      <c r="E7729" s="1" t="s">
        <v>2091</v>
      </c>
      <c r="F7729" s="1" t="s">
        <v>2091</v>
      </c>
      <c r="G7729" s="1" t="n">
        <v>850</v>
      </c>
      <c r="H7729" s="1" t="s">
        <v>2058</v>
      </c>
      <c r="I7729" s="1" t="s">
        <v>2058</v>
      </c>
    </row>
    <row r="7730" customFormat="false" ht="38" hidden="false" customHeight="true" outlineLevel="0" collapsed="false">
      <c r="A7730" s="1" t="s">
        <v>2090</v>
      </c>
      <c r="B7730" s="1" t="s">
        <v>2090</v>
      </c>
      <c r="C7730" s="1" t="s">
        <v>2090</v>
      </c>
      <c r="D7730" s="1" t="s">
        <v>2063</v>
      </c>
      <c r="E7730" s="1" t="s">
        <v>2063</v>
      </c>
      <c r="F7730" s="1" t="s">
        <v>2063</v>
      </c>
      <c r="G7730" s="1" t="n">
        <v>46</v>
      </c>
      <c r="H7730" s="1" t="s">
        <v>2058</v>
      </c>
      <c r="I7730" s="1" t="s">
        <v>2058</v>
      </c>
    </row>
    <row r="7731" customFormat="false" ht="27" hidden="false" customHeight="true" outlineLevel="0" collapsed="false">
      <c r="A7731" s="1"/>
      <c r="B7731" s="1"/>
      <c r="C7731" s="1"/>
      <c r="D7731" s="1"/>
      <c r="E7731" s="1"/>
      <c r="F7731" s="1"/>
      <c r="G7731" s="1"/>
      <c r="H7731" s="1"/>
      <c r="I7731" s="1"/>
    </row>
    <row r="7732" customFormat="false" ht="31" hidden="false" customHeight="true" outlineLevel="0" collapsed="false">
      <c r="A7732" s="10" t="s">
        <v>304</v>
      </c>
      <c r="B7732" s="10" t="s">
        <v>304</v>
      </c>
      <c r="C7732" s="10" t="s">
        <v>304</v>
      </c>
      <c r="D7732" s="10" t="s">
        <v>304</v>
      </c>
      <c r="E7732" s="10" t="s">
        <v>304</v>
      </c>
      <c r="F7732" s="10" t="s">
        <v>304</v>
      </c>
      <c r="G7732" s="10" t="s">
        <v>304</v>
      </c>
      <c r="H7732" s="10" t="s">
        <v>304</v>
      </c>
      <c r="I7732" s="1"/>
    </row>
    <row r="7733" customFormat="false" ht="28" hidden="false" customHeight="true" outlineLevel="0" collapsed="false">
      <c r="A7733" s="4" t="s">
        <v>305</v>
      </c>
      <c r="B7733" s="4" t="s">
        <v>305</v>
      </c>
      <c r="C7733" s="4" t="s">
        <v>305</v>
      </c>
      <c r="D7733" s="4" t="s">
        <v>305</v>
      </c>
      <c r="E7733" s="4" t="s">
        <v>305</v>
      </c>
      <c r="F7733" s="4" t="s">
        <v>305</v>
      </c>
      <c r="G7733" s="4" t="s">
        <v>305</v>
      </c>
      <c r="H7733" s="4" t="s">
        <v>305</v>
      </c>
      <c r="I7733" s="4" t="s">
        <v>305</v>
      </c>
    </row>
    <row r="7734" customFormat="false" ht="27" hidden="false" customHeight="true" outlineLevel="0" collapsed="false">
      <c r="A7734" s="1"/>
      <c r="B7734" s="1"/>
      <c r="C7734" s="1"/>
      <c r="D7734" s="1"/>
      <c r="E7734" s="1"/>
      <c r="F7734" s="1"/>
      <c r="G7734" s="1"/>
      <c r="H7734" s="1"/>
      <c r="I7734" s="1"/>
    </row>
    <row r="7735" customFormat="false" ht="27" hidden="false" customHeight="true" outlineLevel="0" collapsed="false">
      <c r="A7735" s="1"/>
      <c r="B7735" s="1"/>
      <c r="C7735" s="1"/>
      <c r="D7735" s="1"/>
      <c r="E7735" s="1"/>
      <c r="F7735" s="1"/>
      <c r="G7735" s="1"/>
      <c r="H7735" s="1"/>
      <c r="I7735" s="1"/>
    </row>
    <row r="7736" customFormat="false" ht="27" hidden="false" customHeight="true" outlineLevel="0" collapsed="false">
      <c r="A7736" s="1"/>
      <c r="B7736" s="1"/>
      <c r="C7736" s="1"/>
      <c r="D7736" s="1"/>
      <c r="E7736" s="1"/>
      <c r="F7736" s="1"/>
      <c r="G7736" s="1"/>
      <c r="H7736" s="1"/>
      <c r="I7736" s="1"/>
    </row>
    <row r="7737" customFormat="false" ht="35" hidden="false" customHeight="true" outlineLevel="0" collapsed="false">
      <c r="A7737" s="2" t="s">
        <v>2115</v>
      </c>
      <c r="B7737" s="2" t="s">
        <v>2115</v>
      </c>
      <c r="C7737" s="2" t="s">
        <v>2115</v>
      </c>
      <c r="D7737" s="2" t="s">
        <v>2115</v>
      </c>
      <c r="E7737" s="2" t="s">
        <v>2115</v>
      </c>
      <c r="F7737" s="2" t="s">
        <v>2115</v>
      </c>
      <c r="G7737" s="2" t="s">
        <v>2115</v>
      </c>
      <c r="H7737" s="2" t="s">
        <v>2115</v>
      </c>
      <c r="I7737" s="3" t="str">
        <f aca="false">HYPERLINK("#'Главная'!A152","На главную")</f>
        <v>На главную</v>
      </c>
    </row>
    <row r="7738" customFormat="false" ht="28" hidden="false" customHeight="true" outlineLevel="0" collapsed="false">
      <c r="A7738" s="4" t="s">
        <v>2058</v>
      </c>
      <c r="B7738" s="4" t="s">
        <v>2058</v>
      </c>
      <c r="C7738" s="4" t="s">
        <v>2058</v>
      </c>
      <c r="D7738" s="4" t="s">
        <v>2058</v>
      </c>
      <c r="E7738" s="4" t="s">
        <v>2058</v>
      </c>
      <c r="F7738" s="4" t="s">
        <v>2058</v>
      </c>
      <c r="G7738" s="4" t="s">
        <v>2058</v>
      </c>
      <c r="H7738" s="4" t="s">
        <v>2058</v>
      </c>
      <c r="I7738" s="4" t="s">
        <v>2058</v>
      </c>
    </row>
    <row r="7739" customFormat="false" ht="27" hidden="false" customHeight="true" outlineLevel="0" collapsed="false">
      <c r="A7739" s="3" t="str">
        <f aca="false">HYPERLINK("#'Главная'!A152","Список моделей")</f>
        <v>Список моделей</v>
      </c>
      <c r="B7739" s="1"/>
      <c r="C7739" s="3" t="str">
        <f aca="false">HYPERLINK("#'Данные моделей'!A7740","Характеристики")</f>
        <v>Характеристики</v>
      </c>
      <c r="D7739" s="1"/>
      <c r="E7739" s="1"/>
      <c r="F7739" s="3" t="str">
        <f aca="false">HYPERLINK("#'Данные моделей'!A7769","Рабочие точки")</f>
        <v>Рабочие точки</v>
      </c>
      <c r="G7739" s="1"/>
      <c r="H7739" s="3" t="str">
        <f aca="false">HYPERLINK("#'Данные моделей'!A7776","Карты")</f>
        <v>Карты</v>
      </c>
      <c r="I7739" s="1"/>
    </row>
    <row r="7740" customFormat="false" ht="31" hidden="false" customHeight="true" outlineLevel="0" collapsed="false">
      <c r="A7740" s="10" t="s">
        <v>9</v>
      </c>
      <c r="B7740" s="10" t="s">
        <v>9</v>
      </c>
      <c r="C7740" s="10" t="s">
        <v>9</v>
      </c>
      <c r="D7740" s="10" t="s">
        <v>9</v>
      </c>
      <c r="E7740" s="10" t="s">
        <v>9</v>
      </c>
      <c r="F7740" s="10" t="s">
        <v>9</v>
      </c>
      <c r="G7740" s="10" t="s">
        <v>9</v>
      </c>
      <c r="H7740" s="10" t="s">
        <v>9</v>
      </c>
      <c r="I7740" s="1"/>
    </row>
    <row r="7741" customFormat="false" ht="28" hidden="false" customHeight="true" outlineLevel="0" collapsed="false">
      <c r="A7741" s="11" t="s">
        <v>207</v>
      </c>
      <c r="B7741" s="11" t="s">
        <v>207</v>
      </c>
      <c r="C7741" s="11" t="s">
        <v>207</v>
      </c>
      <c r="D7741" s="11" t="s">
        <v>207</v>
      </c>
      <c r="E7741" s="11" t="s">
        <v>2059</v>
      </c>
      <c r="F7741" s="11" t="s">
        <v>2059</v>
      </c>
      <c r="G7741" s="11" t="s">
        <v>2059</v>
      </c>
      <c r="H7741" s="11"/>
      <c r="I7741" s="11"/>
    </row>
    <row r="7742" customFormat="false" ht="28" hidden="false" customHeight="true" outlineLevel="0" collapsed="false">
      <c r="A7742" s="11" t="s">
        <v>8</v>
      </c>
      <c r="B7742" s="11" t="s">
        <v>8</v>
      </c>
      <c r="C7742" s="11" t="s">
        <v>8</v>
      </c>
      <c r="D7742" s="11" t="s">
        <v>8</v>
      </c>
      <c r="E7742" s="11" t="s">
        <v>176</v>
      </c>
      <c r="F7742" s="11" t="s">
        <v>176</v>
      </c>
      <c r="G7742" s="11" t="s">
        <v>176</v>
      </c>
      <c r="H7742" s="11"/>
      <c r="I7742" s="11"/>
    </row>
    <row r="7743" customFormat="false" ht="28" hidden="false" customHeight="true" outlineLevel="0" collapsed="false">
      <c r="A7743" s="11" t="s">
        <v>209</v>
      </c>
      <c r="B7743" s="11" t="s">
        <v>209</v>
      </c>
      <c r="C7743" s="11" t="s">
        <v>209</v>
      </c>
      <c r="D7743" s="11" t="s">
        <v>209</v>
      </c>
      <c r="E7743" s="11" t="s">
        <v>2116</v>
      </c>
      <c r="F7743" s="11" t="s">
        <v>2116</v>
      </c>
      <c r="G7743" s="11" t="s">
        <v>2116</v>
      </c>
      <c r="H7743" s="11"/>
      <c r="I7743" s="11"/>
    </row>
    <row r="7744" customFormat="false" ht="28" hidden="false" customHeight="true" outlineLevel="0" collapsed="false">
      <c r="A7744" s="11" t="s">
        <v>211</v>
      </c>
      <c r="B7744" s="11" t="s">
        <v>211</v>
      </c>
      <c r="C7744" s="11" t="s">
        <v>211</v>
      </c>
      <c r="D7744" s="11" t="s">
        <v>211</v>
      </c>
      <c r="E7744" s="11" t="n">
        <v>15.85</v>
      </c>
      <c r="F7744" s="11" t="n">
        <v>15.85</v>
      </c>
      <c r="G7744" s="11" t="n">
        <v>15.85</v>
      </c>
      <c r="H7744" s="11"/>
      <c r="I7744" s="11"/>
    </row>
    <row r="7745" customFormat="false" ht="38" hidden="false" customHeight="true" outlineLevel="0" collapsed="false">
      <c r="A7745" s="11" t="s">
        <v>8</v>
      </c>
      <c r="B7745" s="11" t="s">
        <v>8</v>
      </c>
      <c r="C7745" s="11" t="s">
        <v>8</v>
      </c>
      <c r="D7745" s="11" t="s">
        <v>8</v>
      </c>
      <c r="E7745" s="11" t="s">
        <v>176</v>
      </c>
      <c r="F7745" s="11" t="s">
        <v>176</v>
      </c>
      <c r="G7745" s="11" t="s">
        <v>176</v>
      </c>
      <c r="H7745" s="11" t="s">
        <v>2061</v>
      </c>
      <c r="I7745" s="11" t="s">
        <v>2061</v>
      </c>
    </row>
    <row r="7746" customFormat="false" ht="38" hidden="false" customHeight="true" outlineLevel="0" collapsed="false">
      <c r="A7746" s="11" t="s">
        <v>221</v>
      </c>
      <c r="B7746" s="11" t="s">
        <v>221</v>
      </c>
      <c r="C7746" s="11" t="s">
        <v>221</v>
      </c>
      <c r="D7746" s="11" t="s">
        <v>221</v>
      </c>
      <c r="E7746" s="11" t="s">
        <v>2116</v>
      </c>
      <c r="F7746" s="11" t="s">
        <v>2116</v>
      </c>
      <c r="G7746" s="11" t="s">
        <v>2116</v>
      </c>
      <c r="H7746" s="11" t="s">
        <v>2061</v>
      </c>
      <c r="I7746" s="11" t="s">
        <v>2061</v>
      </c>
    </row>
    <row r="7747" customFormat="false" ht="38" hidden="false" customHeight="true" outlineLevel="0" collapsed="false">
      <c r="A7747" s="11" t="s">
        <v>211</v>
      </c>
      <c r="B7747" s="11" t="s">
        <v>211</v>
      </c>
      <c r="C7747" s="11" t="s">
        <v>211</v>
      </c>
      <c r="D7747" s="11" t="s">
        <v>211</v>
      </c>
      <c r="E7747" s="11" t="n">
        <v>15.85</v>
      </c>
      <c r="F7747" s="11" t="n">
        <v>15.85</v>
      </c>
      <c r="G7747" s="11" t="n">
        <v>15.85</v>
      </c>
      <c r="H7747" s="11" t="s">
        <v>2061</v>
      </c>
      <c r="I7747" s="11" t="s">
        <v>2061</v>
      </c>
    </row>
    <row r="7748" customFormat="false" ht="38" hidden="false" customHeight="true" outlineLevel="0" collapsed="false">
      <c r="A7748" s="11" t="s">
        <v>2062</v>
      </c>
      <c r="B7748" s="11" t="s">
        <v>2062</v>
      </c>
      <c r="C7748" s="11" t="s">
        <v>2062</v>
      </c>
      <c r="D7748" s="11" t="s">
        <v>2062</v>
      </c>
      <c r="E7748" s="11" t="s">
        <v>2063</v>
      </c>
      <c r="F7748" s="11" t="s">
        <v>2063</v>
      </c>
      <c r="G7748" s="11" t="s">
        <v>2063</v>
      </c>
      <c r="H7748" s="11" t="s">
        <v>2061</v>
      </c>
      <c r="I7748" s="11" t="s">
        <v>2061</v>
      </c>
    </row>
    <row r="7749" customFormat="false" ht="38" hidden="false" customHeight="true" outlineLevel="0" collapsed="false">
      <c r="A7749" s="11" t="s">
        <v>2064</v>
      </c>
      <c r="B7749" s="11" t="s">
        <v>2064</v>
      </c>
      <c r="C7749" s="11" t="s">
        <v>2064</v>
      </c>
      <c r="D7749" s="11" t="s">
        <v>2064</v>
      </c>
      <c r="E7749" s="11" t="s">
        <v>99</v>
      </c>
      <c r="F7749" s="11" t="s">
        <v>99</v>
      </c>
      <c r="G7749" s="11" t="s">
        <v>99</v>
      </c>
      <c r="H7749" s="11" t="s">
        <v>2061</v>
      </c>
      <c r="I7749" s="11" t="s">
        <v>2061</v>
      </c>
    </row>
    <row r="7750" customFormat="false" ht="38" hidden="false" customHeight="true" outlineLevel="0" collapsed="false">
      <c r="A7750" s="11" t="s">
        <v>2065</v>
      </c>
      <c r="B7750" s="11" t="s">
        <v>2065</v>
      </c>
      <c r="C7750" s="11" t="s">
        <v>2065</v>
      </c>
      <c r="D7750" s="11" t="s">
        <v>2065</v>
      </c>
      <c r="E7750" s="11" t="s">
        <v>2117</v>
      </c>
      <c r="F7750" s="11" t="s">
        <v>2117</v>
      </c>
      <c r="G7750" s="11" t="s">
        <v>2117</v>
      </c>
      <c r="H7750" s="11" t="s">
        <v>2061</v>
      </c>
      <c r="I7750" s="11" t="s">
        <v>2061</v>
      </c>
    </row>
    <row r="7751" customFormat="false" ht="38" hidden="false" customHeight="true" outlineLevel="0" collapsed="false">
      <c r="A7751" s="11" t="s">
        <v>2067</v>
      </c>
      <c r="B7751" s="11" t="s">
        <v>2067</v>
      </c>
      <c r="C7751" s="11" t="s">
        <v>2067</v>
      </c>
      <c r="D7751" s="11" t="s">
        <v>2067</v>
      </c>
      <c r="E7751" s="11" t="n">
        <v>2</v>
      </c>
      <c r="F7751" s="11" t="n">
        <v>2</v>
      </c>
      <c r="G7751" s="11" t="n">
        <v>2</v>
      </c>
      <c r="H7751" s="11" t="s">
        <v>2061</v>
      </c>
      <c r="I7751" s="11" t="s">
        <v>2061</v>
      </c>
    </row>
    <row r="7752" customFormat="false" ht="38" hidden="false" customHeight="true" outlineLevel="0" collapsed="false">
      <c r="A7752" s="11" t="s">
        <v>2068</v>
      </c>
      <c r="B7752" s="11" t="s">
        <v>2068</v>
      </c>
      <c r="C7752" s="11" t="s">
        <v>2068</v>
      </c>
      <c r="D7752" s="11" t="s">
        <v>2068</v>
      </c>
      <c r="E7752" s="11" t="s">
        <v>2118</v>
      </c>
      <c r="F7752" s="11" t="s">
        <v>2118</v>
      </c>
      <c r="G7752" s="11" t="s">
        <v>2118</v>
      </c>
      <c r="H7752" s="11" t="s">
        <v>2061</v>
      </c>
      <c r="I7752" s="11" t="s">
        <v>2061</v>
      </c>
    </row>
    <row r="7753" customFormat="false" ht="38" hidden="false" customHeight="true" outlineLevel="0" collapsed="false">
      <c r="A7753" s="11" t="s">
        <v>2070</v>
      </c>
      <c r="B7753" s="11" t="s">
        <v>2070</v>
      </c>
      <c r="C7753" s="11" t="s">
        <v>2070</v>
      </c>
      <c r="D7753" s="11" t="s">
        <v>2070</v>
      </c>
      <c r="E7753" s="11" t="s">
        <v>2119</v>
      </c>
      <c r="F7753" s="11" t="s">
        <v>2119</v>
      </c>
      <c r="G7753" s="11" t="s">
        <v>2119</v>
      </c>
      <c r="H7753" s="11" t="s">
        <v>2061</v>
      </c>
      <c r="I7753" s="11" t="s">
        <v>2061</v>
      </c>
    </row>
    <row r="7754" customFormat="false" ht="38" hidden="false" customHeight="true" outlineLevel="0" collapsed="false">
      <c r="A7754" s="11" t="s">
        <v>2072</v>
      </c>
      <c r="B7754" s="11" t="s">
        <v>2072</v>
      </c>
      <c r="C7754" s="11" t="s">
        <v>2072</v>
      </c>
      <c r="D7754" s="11" t="s">
        <v>2072</v>
      </c>
      <c r="E7754" s="11" t="s">
        <v>2120</v>
      </c>
      <c r="F7754" s="11" t="s">
        <v>2120</v>
      </c>
      <c r="G7754" s="11" t="s">
        <v>2120</v>
      </c>
      <c r="H7754" s="11" t="s">
        <v>2061</v>
      </c>
      <c r="I7754" s="11" t="s">
        <v>2061</v>
      </c>
    </row>
    <row r="7755" customFormat="false" ht="38" hidden="false" customHeight="true" outlineLevel="0" collapsed="false">
      <c r="A7755" s="11" t="s">
        <v>2074</v>
      </c>
      <c r="B7755" s="11" t="s">
        <v>2074</v>
      </c>
      <c r="C7755" s="11" t="s">
        <v>2074</v>
      </c>
      <c r="D7755" s="11" t="s">
        <v>2074</v>
      </c>
      <c r="E7755" s="11" t="s">
        <v>2121</v>
      </c>
      <c r="F7755" s="11" t="s">
        <v>2121</v>
      </c>
      <c r="G7755" s="11" t="s">
        <v>2121</v>
      </c>
      <c r="H7755" s="11" t="s">
        <v>2061</v>
      </c>
      <c r="I7755" s="11" t="s">
        <v>2061</v>
      </c>
    </row>
    <row r="7756" customFormat="false" ht="38" hidden="false" customHeight="true" outlineLevel="0" collapsed="false">
      <c r="A7756" s="11" t="s">
        <v>2076</v>
      </c>
      <c r="B7756" s="11" t="s">
        <v>2076</v>
      </c>
      <c r="C7756" s="11" t="s">
        <v>2076</v>
      </c>
      <c r="D7756" s="11" t="s">
        <v>2076</v>
      </c>
      <c r="E7756" s="11" t="n">
        <v>15.85</v>
      </c>
      <c r="F7756" s="11" t="n">
        <v>15.85</v>
      </c>
      <c r="G7756" s="11" t="n">
        <v>15.85</v>
      </c>
      <c r="H7756" s="11" t="s">
        <v>2061</v>
      </c>
      <c r="I7756" s="11" t="s">
        <v>2061</v>
      </c>
    </row>
    <row r="7757" customFormat="false" ht="38" hidden="false" customHeight="true" outlineLevel="0" collapsed="false">
      <c r="A7757" s="11" t="s">
        <v>2077</v>
      </c>
      <c r="B7757" s="11" t="s">
        <v>2077</v>
      </c>
      <c r="C7757" s="11" t="s">
        <v>2077</v>
      </c>
      <c r="D7757" s="11" t="s">
        <v>2077</v>
      </c>
      <c r="E7757" s="11" t="n">
        <v>15.5</v>
      </c>
      <c r="F7757" s="11" t="n">
        <v>15.5</v>
      </c>
      <c r="G7757" s="11" t="n">
        <v>15.5</v>
      </c>
      <c r="H7757" s="11" t="s">
        <v>2061</v>
      </c>
      <c r="I7757" s="11" t="s">
        <v>2061</v>
      </c>
    </row>
    <row r="7758" customFormat="false" ht="38" hidden="false" customHeight="true" outlineLevel="0" collapsed="false">
      <c r="A7758" s="11" t="s">
        <v>2078</v>
      </c>
      <c r="B7758" s="11" t="s">
        <v>2078</v>
      </c>
      <c r="C7758" s="11" t="s">
        <v>2078</v>
      </c>
      <c r="D7758" s="11" t="s">
        <v>2078</v>
      </c>
      <c r="E7758" s="11" t="s">
        <v>2079</v>
      </c>
      <c r="F7758" s="11" t="s">
        <v>2079</v>
      </c>
      <c r="G7758" s="11" t="s">
        <v>2079</v>
      </c>
      <c r="H7758" s="11" t="s">
        <v>2061</v>
      </c>
      <c r="I7758" s="11" t="s">
        <v>2061</v>
      </c>
    </row>
    <row r="7759" customFormat="false" ht="38" hidden="false" customHeight="true" outlineLevel="0" collapsed="false">
      <c r="A7759" s="11" t="s">
        <v>2080</v>
      </c>
      <c r="B7759" s="11" t="s">
        <v>2080</v>
      </c>
      <c r="C7759" s="11" t="s">
        <v>2080</v>
      </c>
      <c r="D7759" s="11" t="s">
        <v>2080</v>
      </c>
      <c r="E7759" s="11" t="n">
        <v>18.25</v>
      </c>
      <c r="F7759" s="11" t="n">
        <v>18.25</v>
      </c>
      <c r="G7759" s="11" t="n">
        <v>18.25</v>
      </c>
      <c r="H7759" s="11" t="s">
        <v>2061</v>
      </c>
      <c r="I7759" s="11" t="s">
        <v>2061</v>
      </c>
    </row>
    <row r="7760" customFormat="false" ht="38" hidden="false" customHeight="true" outlineLevel="0" collapsed="false">
      <c r="A7760" s="11" t="s">
        <v>2081</v>
      </c>
      <c r="B7760" s="11" t="s">
        <v>2081</v>
      </c>
      <c r="C7760" s="11" t="s">
        <v>2081</v>
      </c>
      <c r="D7760" s="11" t="s">
        <v>2081</v>
      </c>
      <c r="E7760" s="11" t="n">
        <v>17.45</v>
      </c>
      <c r="F7760" s="11" t="n">
        <v>17.45</v>
      </c>
      <c r="G7760" s="11" t="n">
        <v>17.45</v>
      </c>
      <c r="H7760" s="11" t="s">
        <v>2061</v>
      </c>
      <c r="I7760" s="11" t="s">
        <v>2061</v>
      </c>
    </row>
    <row r="7761" customFormat="false" ht="38" hidden="false" customHeight="true" outlineLevel="0" collapsed="false">
      <c r="A7761" s="11" t="s">
        <v>2082</v>
      </c>
      <c r="B7761" s="11" t="s">
        <v>2082</v>
      </c>
      <c r="C7761" s="11" t="s">
        <v>2082</v>
      </c>
      <c r="D7761" s="11" t="s">
        <v>2082</v>
      </c>
      <c r="E7761" s="11" t="s">
        <v>2122</v>
      </c>
      <c r="F7761" s="11" t="s">
        <v>2122</v>
      </c>
      <c r="G7761" s="11" t="s">
        <v>2122</v>
      </c>
      <c r="H7761" s="11" t="s">
        <v>2061</v>
      </c>
      <c r="I7761" s="11" t="s">
        <v>2061</v>
      </c>
    </row>
    <row r="7762" customFormat="false" ht="38" hidden="false" customHeight="true" outlineLevel="0" collapsed="false">
      <c r="A7762" s="11" t="s">
        <v>2084</v>
      </c>
      <c r="B7762" s="11" t="s">
        <v>2084</v>
      </c>
      <c r="C7762" s="11" t="s">
        <v>2084</v>
      </c>
      <c r="D7762" s="11" t="s">
        <v>2084</v>
      </c>
      <c r="E7762" s="11" t="s">
        <v>2079</v>
      </c>
      <c r="F7762" s="11" t="s">
        <v>2079</v>
      </c>
      <c r="G7762" s="11" t="s">
        <v>2079</v>
      </c>
      <c r="H7762" s="11" t="s">
        <v>2061</v>
      </c>
      <c r="I7762" s="11" t="s">
        <v>2061</v>
      </c>
    </row>
    <row r="7763" customFormat="false" ht="38" hidden="false" customHeight="true" outlineLevel="0" collapsed="false">
      <c r="A7763" s="11" t="s">
        <v>2085</v>
      </c>
      <c r="B7763" s="11" t="s">
        <v>2085</v>
      </c>
      <c r="C7763" s="11" t="s">
        <v>2085</v>
      </c>
      <c r="D7763" s="11" t="s">
        <v>2085</v>
      </c>
      <c r="E7763" s="11" t="n">
        <v>1160</v>
      </c>
      <c r="F7763" s="11" t="n">
        <v>1160</v>
      </c>
      <c r="G7763" s="11" t="n">
        <v>1160</v>
      </c>
      <c r="H7763" s="11" t="s">
        <v>2061</v>
      </c>
      <c r="I7763" s="11" t="s">
        <v>2061</v>
      </c>
    </row>
    <row r="7764" customFormat="false" ht="38" hidden="false" customHeight="true" outlineLevel="0" collapsed="false">
      <c r="A7764" s="11" t="s">
        <v>2086</v>
      </c>
      <c r="B7764" s="11" t="s">
        <v>2086</v>
      </c>
      <c r="C7764" s="11" t="s">
        <v>2086</v>
      </c>
      <c r="D7764" s="11" t="s">
        <v>2086</v>
      </c>
      <c r="E7764" s="11" t="n">
        <v>950</v>
      </c>
      <c r="F7764" s="11" t="n">
        <v>950</v>
      </c>
      <c r="G7764" s="11" t="n">
        <v>950</v>
      </c>
      <c r="H7764" s="11" t="s">
        <v>2061</v>
      </c>
      <c r="I7764" s="11" t="s">
        <v>2061</v>
      </c>
    </row>
    <row r="7765" customFormat="false" ht="38" hidden="false" customHeight="true" outlineLevel="0" collapsed="false">
      <c r="A7765" s="11" t="s">
        <v>2087</v>
      </c>
      <c r="B7765" s="11" t="s">
        <v>2087</v>
      </c>
      <c r="C7765" s="11" t="s">
        <v>2087</v>
      </c>
      <c r="D7765" s="11" t="s">
        <v>2087</v>
      </c>
      <c r="E7765" s="11" t="n">
        <v>930</v>
      </c>
      <c r="F7765" s="11" t="n">
        <v>930</v>
      </c>
      <c r="G7765" s="11" t="n">
        <v>930</v>
      </c>
      <c r="H7765" s="11" t="s">
        <v>2061</v>
      </c>
      <c r="I7765" s="11" t="s">
        <v>2061</v>
      </c>
    </row>
    <row r="7766" customFormat="false" ht="38" hidden="false" customHeight="true" outlineLevel="0" collapsed="false">
      <c r="A7766" s="11" t="s">
        <v>2088</v>
      </c>
      <c r="B7766" s="11" t="s">
        <v>2088</v>
      </c>
      <c r="C7766" s="11" t="s">
        <v>2088</v>
      </c>
      <c r="D7766" s="11" t="s">
        <v>2088</v>
      </c>
      <c r="E7766" s="11" t="s">
        <v>2089</v>
      </c>
      <c r="F7766" s="11" t="s">
        <v>2089</v>
      </c>
      <c r="G7766" s="11" t="s">
        <v>2089</v>
      </c>
      <c r="H7766" s="11" t="s">
        <v>2061</v>
      </c>
      <c r="I7766" s="11" t="s">
        <v>2061</v>
      </c>
    </row>
    <row r="7767" customFormat="false" ht="28" hidden="false" customHeight="true" outlineLevel="0" collapsed="false">
      <c r="A7767" s="4" t="s">
        <v>2061</v>
      </c>
      <c r="B7767" s="4" t="s">
        <v>2061</v>
      </c>
      <c r="C7767" s="4" t="s">
        <v>2061</v>
      </c>
      <c r="D7767" s="4" t="s">
        <v>2061</v>
      </c>
      <c r="E7767" s="4" t="s">
        <v>2061</v>
      </c>
      <c r="F7767" s="4" t="s">
        <v>2061</v>
      </c>
      <c r="G7767" s="4" t="s">
        <v>2061</v>
      </c>
      <c r="H7767" s="4" t="s">
        <v>2061</v>
      </c>
      <c r="I7767" s="4" t="s">
        <v>2061</v>
      </c>
    </row>
    <row r="7768" customFormat="false" ht="27" hidden="false" customHeight="true" outlineLevel="0" collapsed="false">
      <c r="A7768" s="1"/>
      <c r="B7768" s="1"/>
      <c r="C7768" s="1"/>
      <c r="D7768" s="1"/>
      <c r="E7768" s="1"/>
      <c r="F7768" s="1"/>
      <c r="G7768" s="1"/>
      <c r="H7768" s="1"/>
      <c r="I7768" s="1"/>
    </row>
    <row r="7769" customFormat="false" ht="31" hidden="false" customHeight="true" outlineLevel="0" collapsed="false">
      <c r="A7769" s="10" t="s">
        <v>250</v>
      </c>
      <c r="B7769" s="10" t="s">
        <v>250</v>
      </c>
      <c r="C7769" s="10" t="s">
        <v>250</v>
      </c>
      <c r="D7769" s="10" t="s">
        <v>250</v>
      </c>
      <c r="E7769" s="10" t="s">
        <v>250</v>
      </c>
      <c r="F7769" s="10" t="s">
        <v>250</v>
      </c>
      <c r="G7769" s="10" t="s">
        <v>250</v>
      </c>
      <c r="H7769" s="10" t="s">
        <v>250</v>
      </c>
      <c r="I7769" s="3" t="str">
        <f aca="false">HYPERLINK("#'Главная'!A152","На главную")</f>
        <v>На главную</v>
      </c>
    </row>
    <row r="7770" customFormat="false" ht="34" hidden="false" customHeight="true" outlineLevel="0" collapsed="false">
      <c r="A7770" s="12" t="s">
        <v>251</v>
      </c>
      <c r="B7770" s="12" t="s">
        <v>251</v>
      </c>
      <c r="C7770" s="12" t="s">
        <v>251</v>
      </c>
      <c r="D7770" s="12" t="s">
        <v>252</v>
      </c>
      <c r="E7770" s="12" t="s">
        <v>252</v>
      </c>
      <c r="F7770" s="12" t="s">
        <v>252</v>
      </c>
      <c r="G7770" s="12" t="s">
        <v>253</v>
      </c>
      <c r="H7770" s="12" t="s">
        <v>254</v>
      </c>
      <c r="I7770" s="12" t="s">
        <v>254</v>
      </c>
    </row>
    <row r="7771" customFormat="false" ht="38" hidden="false" customHeight="true" outlineLevel="0" collapsed="false">
      <c r="A7771" s="1" t="s">
        <v>2090</v>
      </c>
      <c r="B7771" s="1" t="s">
        <v>2090</v>
      </c>
      <c r="C7771" s="1" t="s">
        <v>2090</v>
      </c>
      <c r="D7771" s="1" t="s">
        <v>292</v>
      </c>
      <c r="E7771" s="1" t="s">
        <v>292</v>
      </c>
      <c r="F7771" s="1" t="s">
        <v>292</v>
      </c>
      <c r="G7771" s="1" t="n">
        <v>5.45</v>
      </c>
      <c r="H7771" s="1" t="s">
        <v>2058</v>
      </c>
      <c r="I7771" s="1" t="s">
        <v>2058</v>
      </c>
    </row>
    <row r="7772" customFormat="false" ht="38" hidden="false" customHeight="true" outlineLevel="0" collapsed="false">
      <c r="A7772" s="1" t="s">
        <v>2090</v>
      </c>
      <c r="B7772" s="1" t="s">
        <v>2090</v>
      </c>
      <c r="C7772" s="1" t="s">
        <v>2090</v>
      </c>
      <c r="D7772" s="1" t="s">
        <v>258</v>
      </c>
      <c r="E7772" s="1" t="s">
        <v>258</v>
      </c>
      <c r="F7772" s="1" t="s">
        <v>258</v>
      </c>
      <c r="G7772" s="1" t="n">
        <v>8.72</v>
      </c>
      <c r="H7772" s="1" t="s">
        <v>2058</v>
      </c>
      <c r="I7772" s="1" t="s">
        <v>2058</v>
      </c>
    </row>
    <row r="7773" customFormat="false" ht="38" hidden="false" customHeight="true" outlineLevel="0" collapsed="false">
      <c r="A7773" s="1" t="s">
        <v>2090</v>
      </c>
      <c r="B7773" s="1" t="s">
        <v>2090</v>
      </c>
      <c r="C7773" s="1" t="s">
        <v>2090</v>
      </c>
      <c r="D7773" s="1" t="s">
        <v>2091</v>
      </c>
      <c r="E7773" s="1" t="s">
        <v>2091</v>
      </c>
      <c r="F7773" s="1" t="s">
        <v>2091</v>
      </c>
      <c r="G7773" s="1" t="n">
        <v>1020</v>
      </c>
      <c r="H7773" s="1" t="s">
        <v>2058</v>
      </c>
      <c r="I7773" s="1" t="s">
        <v>2058</v>
      </c>
    </row>
    <row r="7774" customFormat="false" ht="38" hidden="false" customHeight="true" outlineLevel="0" collapsed="false">
      <c r="A7774" s="1" t="s">
        <v>2090</v>
      </c>
      <c r="B7774" s="1" t="s">
        <v>2090</v>
      </c>
      <c r="C7774" s="1" t="s">
        <v>2090</v>
      </c>
      <c r="D7774" s="1" t="s">
        <v>2063</v>
      </c>
      <c r="E7774" s="1" t="s">
        <v>2063</v>
      </c>
      <c r="F7774" s="1" t="s">
        <v>2063</v>
      </c>
      <c r="G7774" s="1" t="n">
        <v>44</v>
      </c>
      <c r="H7774" s="1" t="s">
        <v>2058</v>
      </c>
      <c r="I7774" s="1" t="s">
        <v>2058</v>
      </c>
    </row>
    <row r="7775" customFormat="false" ht="27" hidden="false" customHeight="true" outlineLevel="0" collapsed="false">
      <c r="A7775" s="1"/>
      <c r="B7775" s="1"/>
      <c r="C7775" s="1"/>
      <c r="D7775" s="1"/>
      <c r="E7775" s="1"/>
      <c r="F7775" s="1"/>
      <c r="G7775" s="1"/>
      <c r="H7775" s="1"/>
      <c r="I7775" s="1"/>
    </row>
    <row r="7776" customFormat="false" ht="31" hidden="false" customHeight="true" outlineLevel="0" collapsed="false">
      <c r="A7776" s="10" t="s">
        <v>304</v>
      </c>
      <c r="B7776" s="10" t="s">
        <v>304</v>
      </c>
      <c r="C7776" s="10" t="s">
        <v>304</v>
      </c>
      <c r="D7776" s="10" t="s">
        <v>304</v>
      </c>
      <c r="E7776" s="10" t="s">
        <v>304</v>
      </c>
      <c r="F7776" s="10" t="s">
        <v>304</v>
      </c>
      <c r="G7776" s="10" t="s">
        <v>304</v>
      </c>
      <c r="H7776" s="10" t="s">
        <v>304</v>
      </c>
      <c r="I7776" s="1"/>
    </row>
    <row r="7777" customFormat="false" ht="28" hidden="false" customHeight="true" outlineLevel="0" collapsed="false">
      <c r="A7777" s="4" t="s">
        <v>305</v>
      </c>
      <c r="B7777" s="4" t="s">
        <v>305</v>
      </c>
      <c r="C7777" s="4" t="s">
        <v>305</v>
      </c>
      <c r="D7777" s="4" t="s">
        <v>305</v>
      </c>
      <c r="E7777" s="4" t="s">
        <v>305</v>
      </c>
      <c r="F7777" s="4" t="s">
        <v>305</v>
      </c>
      <c r="G7777" s="4" t="s">
        <v>305</v>
      </c>
      <c r="H7777" s="4" t="s">
        <v>305</v>
      </c>
      <c r="I7777" s="4" t="s">
        <v>305</v>
      </c>
    </row>
    <row r="7778" customFormat="false" ht="27" hidden="false" customHeight="true" outlineLevel="0" collapsed="false">
      <c r="A7778" s="1"/>
      <c r="B7778" s="1"/>
      <c r="C7778" s="1"/>
      <c r="D7778" s="1"/>
      <c r="E7778" s="1"/>
      <c r="F7778" s="1"/>
      <c r="G7778" s="1"/>
      <c r="H7778" s="1"/>
      <c r="I7778" s="1"/>
    </row>
    <row r="7779" customFormat="false" ht="27" hidden="false" customHeight="true" outlineLevel="0" collapsed="false">
      <c r="A7779" s="1"/>
      <c r="B7779" s="1"/>
      <c r="C7779" s="1"/>
      <c r="D7779" s="1"/>
      <c r="E7779" s="1"/>
      <c r="F7779" s="1"/>
      <c r="G7779" s="1"/>
      <c r="H7779" s="1"/>
      <c r="I7779" s="1"/>
    </row>
    <row r="7780" customFormat="false" ht="27" hidden="false" customHeight="true" outlineLevel="0" collapsed="false">
      <c r="A7780" s="1"/>
      <c r="B7780" s="1"/>
      <c r="C7780" s="1"/>
      <c r="D7780" s="1"/>
      <c r="E7780" s="1"/>
      <c r="F7780" s="1"/>
      <c r="G7780" s="1"/>
      <c r="H7780" s="1"/>
      <c r="I7780" s="1"/>
    </row>
    <row r="7781" customFormat="false" ht="35" hidden="false" customHeight="true" outlineLevel="0" collapsed="false">
      <c r="A7781" s="2" t="s">
        <v>2123</v>
      </c>
      <c r="B7781" s="2" t="s">
        <v>2123</v>
      </c>
      <c r="C7781" s="2" t="s">
        <v>2123</v>
      </c>
      <c r="D7781" s="2" t="s">
        <v>2123</v>
      </c>
      <c r="E7781" s="2" t="s">
        <v>2123</v>
      </c>
      <c r="F7781" s="2" t="s">
        <v>2123</v>
      </c>
      <c r="G7781" s="2" t="s">
        <v>2123</v>
      </c>
      <c r="H7781" s="2" t="s">
        <v>2123</v>
      </c>
      <c r="I7781" s="3" t="str">
        <f aca="false">HYPERLINK("#'Главная'!A153","На главную")</f>
        <v>На главную</v>
      </c>
    </row>
    <row r="7782" customFormat="false" ht="28" hidden="false" customHeight="true" outlineLevel="0" collapsed="false">
      <c r="A7782" s="4" t="s">
        <v>2058</v>
      </c>
      <c r="B7782" s="4" t="s">
        <v>2058</v>
      </c>
      <c r="C7782" s="4" t="s">
        <v>2058</v>
      </c>
      <c r="D7782" s="4" t="s">
        <v>2058</v>
      </c>
      <c r="E7782" s="4" t="s">
        <v>2058</v>
      </c>
      <c r="F7782" s="4" t="s">
        <v>2058</v>
      </c>
      <c r="G7782" s="4" t="s">
        <v>2058</v>
      </c>
      <c r="H7782" s="4" t="s">
        <v>2058</v>
      </c>
      <c r="I7782" s="4" t="s">
        <v>2058</v>
      </c>
    </row>
    <row r="7783" customFormat="false" ht="27" hidden="false" customHeight="true" outlineLevel="0" collapsed="false">
      <c r="A7783" s="3" t="str">
        <f aca="false">HYPERLINK("#'Главная'!A153","Список моделей")</f>
        <v>Список моделей</v>
      </c>
      <c r="B7783" s="1"/>
      <c r="C7783" s="3" t="str">
        <f aca="false">HYPERLINK("#'Данные моделей'!A7784","Характеристики")</f>
        <v>Характеристики</v>
      </c>
      <c r="D7783" s="1"/>
      <c r="E7783" s="1"/>
      <c r="F7783" s="3" t="str">
        <f aca="false">HYPERLINK("#'Данные моделей'!A7813","Рабочие точки")</f>
        <v>Рабочие точки</v>
      </c>
      <c r="G7783" s="1"/>
      <c r="H7783" s="3" t="str">
        <f aca="false">HYPERLINK("#'Данные моделей'!A7820","Карты")</f>
        <v>Карты</v>
      </c>
      <c r="I7783" s="1"/>
    </row>
    <row r="7784" customFormat="false" ht="31" hidden="false" customHeight="true" outlineLevel="0" collapsed="false">
      <c r="A7784" s="10" t="s">
        <v>9</v>
      </c>
      <c r="B7784" s="10" t="s">
        <v>9</v>
      </c>
      <c r="C7784" s="10" t="s">
        <v>9</v>
      </c>
      <c r="D7784" s="10" t="s">
        <v>9</v>
      </c>
      <c r="E7784" s="10" t="s">
        <v>9</v>
      </c>
      <c r="F7784" s="10" t="s">
        <v>9</v>
      </c>
      <c r="G7784" s="10" t="s">
        <v>9</v>
      </c>
      <c r="H7784" s="10" t="s">
        <v>9</v>
      </c>
      <c r="I7784" s="1"/>
    </row>
    <row r="7785" customFormat="false" ht="28" hidden="false" customHeight="true" outlineLevel="0" collapsed="false">
      <c r="A7785" s="11" t="s">
        <v>207</v>
      </c>
      <c r="B7785" s="11" t="s">
        <v>207</v>
      </c>
      <c r="C7785" s="11" t="s">
        <v>207</v>
      </c>
      <c r="D7785" s="11" t="s">
        <v>207</v>
      </c>
      <c r="E7785" s="11" t="s">
        <v>2059</v>
      </c>
      <c r="F7785" s="11" t="s">
        <v>2059</v>
      </c>
      <c r="G7785" s="11" t="s">
        <v>2059</v>
      </c>
      <c r="H7785" s="11"/>
      <c r="I7785" s="11"/>
    </row>
    <row r="7786" customFormat="false" ht="28" hidden="false" customHeight="true" outlineLevel="0" collapsed="false">
      <c r="A7786" s="11" t="s">
        <v>8</v>
      </c>
      <c r="B7786" s="11" t="s">
        <v>8</v>
      </c>
      <c r="C7786" s="11" t="s">
        <v>8</v>
      </c>
      <c r="D7786" s="11" t="s">
        <v>8</v>
      </c>
      <c r="E7786" s="11" t="s">
        <v>176</v>
      </c>
      <c r="F7786" s="11" t="s">
        <v>176</v>
      </c>
      <c r="G7786" s="11" t="s">
        <v>176</v>
      </c>
      <c r="H7786" s="11"/>
      <c r="I7786" s="11"/>
    </row>
    <row r="7787" customFormat="false" ht="28" hidden="false" customHeight="true" outlineLevel="0" collapsed="false">
      <c r="A7787" s="11" t="s">
        <v>209</v>
      </c>
      <c r="B7787" s="11" t="s">
        <v>209</v>
      </c>
      <c r="C7787" s="11" t="s">
        <v>209</v>
      </c>
      <c r="D7787" s="11" t="s">
        <v>209</v>
      </c>
      <c r="E7787" s="11" t="s">
        <v>2124</v>
      </c>
      <c r="F7787" s="11" t="s">
        <v>2124</v>
      </c>
      <c r="G7787" s="11" t="s">
        <v>2124</v>
      </c>
      <c r="H7787" s="11"/>
      <c r="I7787" s="11"/>
    </row>
    <row r="7788" customFormat="false" ht="28" hidden="false" customHeight="true" outlineLevel="0" collapsed="false">
      <c r="A7788" s="11" t="s">
        <v>211</v>
      </c>
      <c r="B7788" s="11" t="s">
        <v>211</v>
      </c>
      <c r="C7788" s="11" t="s">
        <v>211</v>
      </c>
      <c r="D7788" s="11" t="s">
        <v>211</v>
      </c>
      <c r="E7788" s="11" t="n">
        <v>22.5</v>
      </c>
      <c r="F7788" s="11" t="n">
        <v>22.5</v>
      </c>
      <c r="G7788" s="11" t="n">
        <v>22.5</v>
      </c>
      <c r="H7788" s="11"/>
      <c r="I7788" s="11"/>
    </row>
    <row r="7789" customFormat="false" ht="68" hidden="false" customHeight="true" outlineLevel="0" collapsed="false">
      <c r="A7789" s="11" t="s">
        <v>8</v>
      </c>
      <c r="B7789" s="11" t="s">
        <v>8</v>
      </c>
      <c r="C7789" s="11" t="s">
        <v>8</v>
      </c>
      <c r="D7789" s="11" t="s">
        <v>8</v>
      </c>
      <c r="E7789" s="11" t="s">
        <v>176</v>
      </c>
      <c r="F7789" s="11" t="s">
        <v>176</v>
      </c>
      <c r="G7789" s="11" t="s">
        <v>176</v>
      </c>
      <c r="H7789" s="11" t="s">
        <v>2125</v>
      </c>
      <c r="I7789" s="11" t="s">
        <v>2125</v>
      </c>
    </row>
    <row r="7790" customFormat="false" ht="68" hidden="false" customHeight="true" outlineLevel="0" collapsed="false">
      <c r="A7790" s="11" t="s">
        <v>221</v>
      </c>
      <c r="B7790" s="11" t="s">
        <v>221</v>
      </c>
      <c r="C7790" s="11" t="s">
        <v>221</v>
      </c>
      <c r="D7790" s="11" t="s">
        <v>221</v>
      </c>
      <c r="E7790" s="11" t="s">
        <v>2124</v>
      </c>
      <c r="F7790" s="11" t="s">
        <v>2124</v>
      </c>
      <c r="G7790" s="11" t="s">
        <v>2124</v>
      </c>
      <c r="H7790" s="11" t="s">
        <v>2125</v>
      </c>
      <c r="I7790" s="11" t="s">
        <v>2125</v>
      </c>
    </row>
    <row r="7791" customFormat="false" ht="68" hidden="false" customHeight="true" outlineLevel="0" collapsed="false">
      <c r="A7791" s="11" t="s">
        <v>211</v>
      </c>
      <c r="B7791" s="11" t="s">
        <v>211</v>
      </c>
      <c r="C7791" s="11" t="s">
        <v>211</v>
      </c>
      <c r="D7791" s="11" t="s">
        <v>211</v>
      </c>
      <c r="E7791" s="11" t="n">
        <v>22.5</v>
      </c>
      <c r="F7791" s="11" t="n">
        <v>22.5</v>
      </c>
      <c r="G7791" s="11" t="n">
        <v>22.5</v>
      </c>
      <c r="H7791" s="11" t="s">
        <v>2125</v>
      </c>
      <c r="I7791" s="11" t="s">
        <v>2125</v>
      </c>
    </row>
    <row r="7792" customFormat="false" ht="68" hidden="false" customHeight="true" outlineLevel="0" collapsed="false">
      <c r="A7792" s="11" t="s">
        <v>2062</v>
      </c>
      <c r="B7792" s="11" t="s">
        <v>2062</v>
      </c>
      <c r="C7792" s="11" t="s">
        <v>2062</v>
      </c>
      <c r="D7792" s="11" t="s">
        <v>2062</v>
      </c>
      <c r="E7792" s="11" t="s">
        <v>2063</v>
      </c>
      <c r="F7792" s="11" t="s">
        <v>2063</v>
      </c>
      <c r="G7792" s="11" t="s">
        <v>2063</v>
      </c>
      <c r="H7792" s="11" t="s">
        <v>2125</v>
      </c>
      <c r="I7792" s="11" t="s">
        <v>2125</v>
      </c>
    </row>
    <row r="7793" customFormat="false" ht="68" hidden="false" customHeight="true" outlineLevel="0" collapsed="false">
      <c r="A7793" s="11" t="s">
        <v>2064</v>
      </c>
      <c r="B7793" s="11" t="s">
        <v>2064</v>
      </c>
      <c r="C7793" s="11" t="s">
        <v>2064</v>
      </c>
      <c r="D7793" s="11" t="s">
        <v>2064</v>
      </c>
      <c r="E7793" s="11" t="s">
        <v>99</v>
      </c>
      <c r="F7793" s="11" t="s">
        <v>99</v>
      </c>
      <c r="G7793" s="11" t="s">
        <v>99</v>
      </c>
      <c r="H7793" s="11" t="s">
        <v>2125</v>
      </c>
      <c r="I7793" s="11" t="s">
        <v>2125</v>
      </c>
    </row>
    <row r="7794" customFormat="false" ht="68" hidden="false" customHeight="true" outlineLevel="0" collapsed="false">
      <c r="A7794" s="11" t="s">
        <v>2065</v>
      </c>
      <c r="B7794" s="11" t="s">
        <v>2065</v>
      </c>
      <c r="C7794" s="11" t="s">
        <v>2065</v>
      </c>
      <c r="D7794" s="11" t="s">
        <v>2065</v>
      </c>
      <c r="E7794" s="11" t="s">
        <v>2126</v>
      </c>
      <c r="F7794" s="11" t="s">
        <v>2126</v>
      </c>
      <c r="G7794" s="11" t="s">
        <v>2126</v>
      </c>
      <c r="H7794" s="11" t="s">
        <v>2125</v>
      </c>
      <c r="I7794" s="11" t="s">
        <v>2125</v>
      </c>
    </row>
    <row r="7795" customFormat="false" ht="68" hidden="false" customHeight="true" outlineLevel="0" collapsed="false">
      <c r="A7795" s="11" t="s">
        <v>2067</v>
      </c>
      <c r="B7795" s="11" t="s">
        <v>2067</v>
      </c>
      <c r="C7795" s="11" t="s">
        <v>2067</v>
      </c>
      <c r="D7795" s="11" t="s">
        <v>2067</v>
      </c>
      <c r="E7795" s="11" t="n">
        <v>3</v>
      </c>
      <c r="F7795" s="11" t="n">
        <v>3</v>
      </c>
      <c r="G7795" s="11" t="n">
        <v>3</v>
      </c>
      <c r="H7795" s="11" t="s">
        <v>2125</v>
      </c>
      <c r="I7795" s="11" t="s">
        <v>2125</v>
      </c>
    </row>
    <row r="7796" customFormat="false" ht="68" hidden="false" customHeight="true" outlineLevel="0" collapsed="false">
      <c r="A7796" s="11" t="s">
        <v>2068</v>
      </c>
      <c r="B7796" s="11" t="s">
        <v>2068</v>
      </c>
      <c r="C7796" s="11" t="s">
        <v>2068</v>
      </c>
      <c r="D7796" s="11" t="s">
        <v>2068</v>
      </c>
      <c r="E7796" s="11" t="s">
        <v>2127</v>
      </c>
      <c r="F7796" s="11" t="s">
        <v>2127</v>
      </c>
      <c r="G7796" s="11" t="s">
        <v>2127</v>
      </c>
      <c r="H7796" s="11" t="s">
        <v>2125</v>
      </c>
      <c r="I7796" s="11" t="s">
        <v>2125</v>
      </c>
    </row>
    <row r="7797" customFormat="false" ht="68" hidden="false" customHeight="true" outlineLevel="0" collapsed="false">
      <c r="A7797" s="11" t="s">
        <v>2070</v>
      </c>
      <c r="B7797" s="11" t="s">
        <v>2070</v>
      </c>
      <c r="C7797" s="11" t="s">
        <v>2070</v>
      </c>
      <c r="D7797" s="11" t="s">
        <v>2070</v>
      </c>
      <c r="E7797" s="11" t="s">
        <v>2128</v>
      </c>
      <c r="F7797" s="11" t="s">
        <v>2128</v>
      </c>
      <c r="G7797" s="11" t="s">
        <v>2128</v>
      </c>
      <c r="H7797" s="11" t="s">
        <v>2125</v>
      </c>
      <c r="I7797" s="11" t="s">
        <v>2125</v>
      </c>
    </row>
    <row r="7798" customFormat="false" ht="68" hidden="false" customHeight="true" outlineLevel="0" collapsed="false">
      <c r="A7798" s="11" t="s">
        <v>2072</v>
      </c>
      <c r="B7798" s="11" t="s">
        <v>2072</v>
      </c>
      <c r="C7798" s="11" t="s">
        <v>2072</v>
      </c>
      <c r="D7798" s="11" t="s">
        <v>2072</v>
      </c>
      <c r="E7798" s="11" t="s">
        <v>2129</v>
      </c>
      <c r="F7798" s="11" t="s">
        <v>2129</v>
      </c>
      <c r="G7798" s="11" t="s">
        <v>2129</v>
      </c>
      <c r="H7798" s="11" t="s">
        <v>2125</v>
      </c>
      <c r="I7798" s="11" t="s">
        <v>2125</v>
      </c>
    </row>
    <row r="7799" customFormat="false" ht="68" hidden="false" customHeight="true" outlineLevel="0" collapsed="false">
      <c r="A7799" s="11" t="s">
        <v>2074</v>
      </c>
      <c r="B7799" s="11" t="s">
        <v>2074</v>
      </c>
      <c r="C7799" s="11" t="s">
        <v>2074</v>
      </c>
      <c r="D7799" s="11" t="s">
        <v>2074</v>
      </c>
      <c r="E7799" s="11" t="s">
        <v>2130</v>
      </c>
      <c r="F7799" s="11" t="s">
        <v>2130</v>
      </c>
      <c r="G7799" s="11" t="s">
        <v>2130</v>
      </c>
      <c r="H7799" s="11" t="s">
        <v>2125</v>
      </c>
      <c r="I7799" s="11" t="s">
        <v>2125</v>
      </c>
    </row>
    <row r="7800" customFormat="false" ht="68" hidden="false" customHeight="true" outlineLevel="0" collapsed="false">
      <c r="A7800" s="11" t="s">
        <v>2076</v>
      </c>
      <c r="B7800" s="11" t="s">
        <v>2076</v>
      </c>
      <c r="C7800" s="11" t="s">
        <v>2076</v>
      </c>
      <c r="D7800" s="11" t="s">
        <v>2076</v>
      </c>
      <c r="E7800" s="11" t="n">
        <v>22.5</v>
      </c>
      <c r="F7800" s="11" t="n">
        <v>22.5</v>
      </c>
      <c r="G7800" s="11" t="n">
        <v>22.5</v>
      </c>
      <c r="H7800" s="11" t="s">
        <v>2125</v>
      </c>
      <c r="I7800" s="11" t="s">
        <v>2125</v>
      </c>
    </row>
    <row r="7801" customFormat="false" ht="68" hidden="false" customHeight="true" outlineLevel="0" collapsed="false">
      <c r="A7801" s="11" t="s">
        <v>2077</v>
      </c>
      <c r="B7801" s="11" t="s">
        <v>2077</v>
      </c>
      <c r="C7801" s="11" t="s">
        <v>2077</v>
      </c>
      <c r="D7801" s="11" t="s">
        <v>2077</v>
      </c>
      <c r="E7801" s="11" t="n">
        <v>21</v>
      </c>
      <c r="F7801" s="11" t="n">
        <v>21</v>
      </c>
      <c r="G7801" s="11" t="n">
        <v>21</v>
      </c>
      <c r="H7801" s="11" t="s">
        <v>2125</v>
      </c>
      <c r="I7801" s="11" t="s">
        <v>2125</v>
      </c>
    </row>
    <row r="7802" customFormat="false" ht="68" hidden="false" customHeight="true" outlineLevel="0" collapsed="false">
      <c r="A7802" s="11" t="s">
        <v>2078</v>
      </c>
      <c r="B7802" s="11" t="s">
        <v>2078</v>
      </c>
      <c r="C7802" s="11" t="s">
        <v>2078</v>
      </c>
      <c r="D7802" s="11" t="s">
        <v>2078</v>
      </c>
      <c r="E7802" s="11" t="s">
        <v>2079</v>
      </c>
      <c r="F7802" s="11" t="s">
        <v>2079</v>
      </c>
      <c r="G7802" s="11" t="s">
        <v>2079</v>
      </c>
      <c r="H7802" s="11" t="s">
        <v>2125</v>
      </c>
      <c r="I7802" s="11" t="s">
        <v>2125</v>
      </c>
    </row>
    <row r="7803" customFormat="false" ht="68" hidden="false" customHeight="true" outlineLevel="0" collapsed="false">
      <c r="A7803" s="11" t="s">
        <v>2080</v>
      </c>
      <c r="B7803" s="11" t="s">
        <v>2080</v>
      </c>
      <c r="C7803" s="11" t="s">
        <v>2080</v>
      </c>
      <c r="D7803" s="11" t="s">
        <v>2080</v>
      </c>
      <c r="E7803" s="11" t="n">
        <v>25</v>
      </c>
      <c r="F7803" s="11" t="n">
        <v>25</v>
      </c>
      <c r="G7803" s="11" t="n">
        <v>25</v>
      </c>
      <c r="H7803" s="11" t="s">
        <v>2125</v>
      </c>
      <c r="I7803" s="11" t="s">
        <v>2125</v>
      </c>
    </row>
    <row r="7804" customFormat="false" ht="68" hidden="false" customHeight="true" outlineLevel="0" collapsed="false">
      <c r="A7804" s="11" t="s">
        <v>2081</v>
      </c>
      <c r="B7804" s="11" t="s">
        <v>2081</v>
      </c>
      <c r="C7804" s="11" t="s">
        <v>2081</v>
      </c>
      <c r="D7804" s="11" t="s">
        <v>2081</v>
      </c>
      <c r="E7804" s="11" t="n">
        <v>24</v>
      </c>
      <c r="F7804" s="11" t="n">
        <v>24</v>
      </c>
      <c r="G7804" s="11" t="n">
        <v>24</v>
      </c>
      <c r="H7804" s="11" t="s">
        <v>2125</v>
      </c>
      <c r="I7804" s="11" t="s">
        <v>2125</v>
      </c>
    </row>
    <row r="7805" customFormat="false" ht="68" hidden="false" customHeight="true" outlineLevel="0" collapsed="false">
      <c r="A7805" s="11" t="s">
        <v>2082</v>
      </c>
      <c r="B7805" s="11" t="s">
        <v>2082</v>
      </c>
      <c r="C7805" s="11" t="s">
        <v>2082</v>
      </c>
      <c r="D7805" s="11" t="s">
        <v>2082</v>
      </c>
      <c r="E7805" s="11" t="s">
        <v>2131</v>
      </c>
      <c r="F7805" s="11" t="s">
        <v>2131</v>
      </c>
      <c r="G7805" s="11" t="s">
        <v>2131</v>
      </c>
      <c r="H7805" s="11" t="s">
        <v>2125</v>
      </c>
      <c r="I7805" s="11" t="s">
        <v>2125</v>
      </c>
    </row>
    <row r="7806" customFormat="false" ht="68" hidden="false" customHeight="true" outlineLevel="0" collapsed="false">
      <c r="A7806" s="11" t="s">
        <v>2084</v>
      </c>
      <c r="B7806" s="11" t="s">
        <v>2084</v>
      </c>
      <c r="C7806" s="11" t="s">
        <v>2084</v>
      </c>
      <c r="D7806" s="11" t="s">
        <v>2084</v>
      </c>
      <c r="E7806" s="11" t="s">
        <v>2079</v>
      </c>
      <c r="F7806" s="11" t="s">
        <v>2079</v>
      </c>
      <c r="G7806" s="11" t="s">
        <v>2079</v>
      </c>
      <c r="H7806" s="11" t="s">
        <v>2125</v>
      </c>
      <c r="I7806" s="11" t="s">
        <v>2125</v>
      </c>
    </row>
    <row r="7807" customFormat="false" ht="68" hidden="false" customHeight="true" outlineLevel="0" collapsed="false">
      <c r="A7807" s="11" t="s">
        <v>2085</v>
      </c>
      <c r="B7807" s="11" t="s">
        <v>2085</v>
      </c>
      <c r="C7807" s="11" t="s">
        <v>2085</v>
      </c>
      <c r="D7807" s="11" t="s">
        <v>2085</v>
      </c>
      <c r="E7807" s="11" t="n">
        <v>1360</v>
      </c>
      <c r="F7807" s="11" t="n">
        <v>1360</v>
      </c>
      <c r="G7807" s="11" t="n">
        <v>1360</v>
      </c>
      <c r="H7807" s="11" t="s">
        <v>2125</v>
      </c>
      <c r="I7807" s="11" t="s">
        <v>2125</v>
      </c>
    </row>
    <row r="7808" customFormat="false" ht="68" hidden="false" customHeight="true" outlineLevel="0" collapsed="false">
      <c r="A7808" s="11" t="s">
        <v>2086</v>
      </c>
      <c r="B7808" s="11" t="s">
        <v>2086</v>
      </c>
      <c r="C7808" s="11" t="s">
        <v>2086</v>
      </c>
      <c r="D7808" s="11" t="s">
        <v>2086</v>
      </c>
      <c r="E7808" s="11" t="n">
        <v>1150</v>
      </c>
      <c r="F7808" s="11" t="n">
        <v>1150</v>
      </c>
      <c r="G7808" s="11" t="n">
        <v>1150</v>
      </c>
      <c r="H7808" s="11" t="s">
        <v>2125</v>
      </c>
      <c r="I7808" s="11" t="s">
        <v>2125</v>
      </c>
    </row>
    <row r="7809" customFormat="false" ht="68" hidden="false" customHeight="true" outlineLevel="0" collapsed="false">
      <c r="A7809" s="11" t="s">
        <v>2087</v>
      </c>
      <c r="B7809" s="11" t="s">
        <v>2087</v>
      </c>
      <c r="C7809" s="11" t="s">
        <v>2087</v>
      </c>
      <c r="D7809" s="11" t="s">
        <v>2087</v>
      </c>
      <c r="E7809" s="11" t="n">
        <v>1130</v>
      </c>
      <c r="F7809" s="11" t="n">
        <v>1130</v>
      </c>
      <c r="G7809" s="11" t="n">
        <v>1130</v>
      </c>
      <c r="H7809" s="11" t="s">
        <v>2125</v>
      </c>
      <c r="I7809" s="11" t="s">
        <v>2125</v>
      </c>
    </row>
    <row r="7810" customFormat="false" ht="68" hidden="false" customHeight="true" outlineLevel="0" collapsed="false">
      <c r="A7810" s="11" t="s">
        <v>2088</v>
      </c>
      <c r="B7810" s="11" t="s">
        <v>2088</v>
      </c>
      <c r="C7810" s="11" t="s">
        <v>2088</v>
      </c>
      <c r="D7810" s="11" t="s">
        <v>2088</v>
      </c>
      <c r="E7810" s="11" t="s">
        <v>2089</v>
      </c>
      <c r="F7810" s="11" t="s">
        <v>2089</v>
      </c>
      <c r="G7810" s="11" t="s">
        <v>2089</v>
      </c>
      <c r="H7810" s="11" t="s">
        <v>2125</v>
      </c>
      <c r="I7810" s="11" t="s">
        <v>2125</v>
      </c>
    </row>
    <row r="7811" customFormat="false" ht="42" hidden="false" customHeight="true" outlineLevel="0" collapsed="false">
      <c r="A7811" s="4" t="s">
        <v>2132</v>
      </c>
      <c r="B7811" s="4" t="s">
        <v>2132</v>
      </c>
      <c r="C7811" s="4" t="s">
        <v>2132</v>
      </c>
      <c r="D7811" s="4" t="s">
        <v>2132</v>
      </c>
      <c r="E7811" s="4" t="s">
        <v>2132</v>
      </c>
      <c r="F7811" s="4" t="s">
        <v>2132</v>
      </c>
      <c r="G7811" s="4" t="s">
        <v>2132</v>
      </c>
      <c r="H7811" s="4" t="s">
        <v>2132</v>
      </c>
      <c r="I7811" s="4" t="s">
        <v>2132</v>
      </c>
    </row>
    <row r="7812" customFormat="false" ht="27" hidden="false" customHeight="true" outlineLevel="0" collapsed="false">
      <c r="A7812" s="1"/>
      <c r="B7812" s="1"/>
      <c r="C7812" s="1"/>
      <c r="D7812" s="1"/>
      <c r="E7812" s="1"/>
      <c r="F7812" s="1"/>
      <c r="G7812" s="1"/>
      <c r="H7812" s="1"/>
      <c r="I7812" s="1"/>
    </row>
    <row r="7813" customFormat="false" ht="31" hidden="false" customHeight="true" outlineLevel="0" collapsed="false">
      <c r="A7813" s="10" t="s">
        <v>250</v>
      </c>
      <c r="B7813" s="10" t="s">
        <v>250</v>
      </c>
      <c r="C7813" s="10" t="s">
        <v>250</v>
      </c>
      <c r="D7813" s="10" t="s">
        <v>250</v>
      </c>
      <c r="E7813" s="10" t="s">
        <v>250</v>
      </c>
      <c r="F7813" s="10" t="s">
        <v>250</v>
      </c>
      <c r="G7813" s="10" t="s">
        <v>250</v>
      </c>
      <c r="H7813" s="10" t="s">
        <v>250</v>
      </c>
      <c r="I7813" s="3" t="str">
        <f aca="false">HYPERLINK("#'Главная'!A153","На главную")</f>
        <v>На главную</v>
      </c>
    </row>
    <row r="7814" customFormat="false" ht="34" hidden="false" customHeight="true" outlineLevel="0" collapsed="false">
      <c r="A7814" s="12" t="s">
        <v>251</v>
      </c>
      <c r="B7814" s="12" t="s">
        <v>251</v>
      </c>
      <c r="C7814" s="12" t="s">
        <v>251</v>
      </c>
      <c r="D7814" s="12" t="s">
        <v>252</v>
      </c>
      <c r="E7814" s="12" t="s">
        <v>252</v>
      </c>
      <c r="F7814" s="12" t="s">
        <v>252</v>
      </c>
      <c r="G7814" s="12" t="s">
        <v>253</v>
      </c>
      <c r="H7814" s="12" t="s">
        <v>254</v>
      </c>
      <c r="I7814" s="12" t="s">
        <v>254</v>
      </c>
    </row>
    <row r="7815" customFormat="false" ht="38" hidden="false" customHeight="true" outlineLevel="0" collapsed="false">
      <c r="A7815" s="1" t="s">
        <v>2090</v>
      </c>
      <c r="B7815" s="1" t="s">
        <v>2090</v>
      </c>
      <c r="C7815" s="1" t="s">
        <v>2090</v>
      </c>
      <c r="D7815" s="1" t="s">
        <v>292</v>
      </c>
      <c r="E7815" s="1" t="s">
        <v>292</v>
      </c>
      <c r="F7815" s="1" t="s">
        <v>292</v>
      </c>
      <c r="G7815" s="1" t="n">
        <v>7.2</v>
      </c>
      <c r="H7815" s="1" t="s">
        <v>2058</v>
      </c>
      <c r="I7815" s="1" t="s">
        <v>2058</v>
      </c>
    </row>
    <row r="7816" customFormat="false" ht="38" hidden="false" customHeight="true" outlineLevel="0" collapsed="false">
      <c r="A7816" s="1" t="s">
        <v>2090</v>
      </c>
      <c r="B7816" s="1" t="s">
        <v>2090</v>
      </c>
      <c r="C7816" s="1" t="s">
        <v>2090</v>
      </c>
      <c r="D7816" s="1" t="s">
        <v>258</v>
      </c>
      <c r="E7816" s="1" t="s">
        <v>258</v>
      </c>
      <c r="F7816" s="1" t="s">
        <v>258</v>
      </c>
      <c r="G7816" s="1" t="n">
        <v>11.52</v>
      </c>
      <c r="H7816" s="1" t="s">
        <v>2058</v>
      </c>
      <c r="I7816" s="1" t="s">
        <v>2058</v>
      </c>
    </row>
    <row r="7817" customFormat="false" ht="38" hidden="false" customHeight="true" outlineLevel="0" collapsed="false">
      <c r="A7817" s="1" t="s">
        <v>2090</v>
      </c>
      <c r="B7817" s="1" t="s">
        <v>2090</v>
      </c>
      <c r="C7817" s="1" t="s">
        <v>2090</v>
      </c>
      <c r="D7817" s="1" t="s">
        <v>2091</v>
      </c>
      <c r="E7817" s="1" t="s">
        <v>2091</v>
      </c>
      <c r="F7817" s="1" t="s">
        <v>2091</v>
      </c>
      <c r="G7817" s="1" t="n">
        <v>1360</v>
      </c>
      <c r="H7817" s="1" t="s">
        <v>2058</v>
      </c>
      <c r="I7817" s="1" t="s">
        <v>2058</v>
      </c>
    </row>
    <row r="7818" customFormat="false" ht="38" hidden="false" customHeight="true" outlineLevel="0" collapsed="false">
      <c r="A7818" s="1" t="s">
        <v>2090</v>
      </c>
      <c r="B7818" s="1" t="s">
        <v>2090</v>
      </c>
      <c r="C7818" s="1" t="s">
        <v>2090</v>
      </c>
      <c r="D7818" s="1" t="s">
        <v>2063</v>
      </c>
      <c r="E7818" s="1" t="s">
        <v>2063</v>
      </c>
      <c r="F7818" s="1" t="s">
        <v>2063</v>
      </c>
      <c r="G7818" s="1" t="n">
        <v>44</v>
      </c>
      <c r="H7818" s="1" t="s">
        <v>2058</v>
      </c>
      <c r="I7818" s="1" t="s">
        <v>2058</v>
      </c>
    </row>
    <row r="7819" customFormat="false" ht="27" hidden="false" customHeight="true" outlineLevel="0" collapsed="false">
      <c r="A7819" s="1"/>
      <c r="B7819" s="1"/>
      <c r="C7819" s="1"/>
      <c r="D7819" s="1"/>
      <c r="E7819" s="1"/>
      <c r="F7819" s="1"/>
      <c r="G7819" s="1"/>
      <c r="H7819" s="1"/>
      <c r="I7819" s="1"/>
    </row>
    <row r="7820" customFormat="false" ht="31" hidden="false" customHeight="true" outlineLevel="0" collapsed="false">
      <c r="A7820" s="10" t="s">
        <v>304</v>
      </c>
      <c r="B7820" s="10" t="s">
        <v>304</v>
      </c>
      <c r="C7820" s="10" t="s">
        <v>304</v>
      </c>
      <c r="D7820" s="10" t="s">
        <v>304</v>
      </c>
      <c r="E7820" s="10" t="s">
        <v>304</v>
      </c>
      <c r="F7820" s="10" t="s">
        <v>304</v>
      </c>
      <c r="G7820" s="10" t="s">
        <v>304</v>
      </c>
      <c r="H7820" s="10" t="s">
        <v>304</v>
      </c>
      <c r="I7820" s="1"/>
    </row>
    <row r="7821" customFormat="false" ht="28" hidden="false" customHeight="true" outlineLevel="0" collapsed="false">
      <c r="A7821" s="4" t="s">
        <v>305</v>
      </c>
      <c r="B7821" s="4" t="s">
        <v>305</v>
      </c>
      <c r="C7821" s="4" t="s">
        <v>305</v>
      </c>
      <c r="D7821" s="4" t="s">
        <v>305</v>
      </c>
      <c r="E7821" s="4" t="s">
        <v>305</v>
      </c>
      <c r="F7821" s="4" t="s">
        <v>305</v>
      </c>
      <c r="G7821" s="4" t="s">
        <v>305</v>
      </c>
      <c r="H7821" s="4" t="s">
        <v>305</v>
      </c>
      <c r="I7821" s="4" t="s">
        <v>305</v>
      </c>
    </row>
    <row r="7822" customFormat="false" ht="27" hidden="false" customHeight="true" outlineLevel="0" collapsed="false">
      <c r="A7822" s="1"/>
      <c r="B7822" s="1"/>
      <c r="C7822" s="1"/>
      <c r="D7822" s="1"/>
      <c r="E7822" s="1"/>
      <c r="F7822" s="1"/>
      <c r="G7822" s="1"/>
      <c r="H7822" s="1"/>
      <c r="I7822" s="1"/>
    </row>
    <row r="7823" customFormat="false" ht="27" hidden="false" customHeight="true" outlineLevel="0" collapsed="false">
      <c r="A7823" s="1"/>
      <c r="B7823" s="1"/>
      <c r="C7823" s="1"/>
      <c r="D7823" s="1"/>
      <c r="E7823" s="1"/>
      <c r="F7823" s="1"/>
      <c r="G7823" s="1"/>
      <c r="H7823" s="1"/>
      <c r="I7823" s="1"/>
    </row>
    <row r="7824" customFormat="false" ht="27" hidden="false" customHeight="true" outlineLevel="0" collapsed="false">
      <c r="A7824" s="1"/>
      <c r="B7824" s="1"/>
      <c r="C7824" s="1"/>
      <c r="D7824" s="1"/>
      <c r="E7824" s="1"/>
      <c r="F7824" s="1"/>
      <c r="G7824" s="1"/>
      <c r="H7824" s="1"/>
      <c r="I7824" s="1"/>
    </row>
    <row r="7825" customFormat="false" ht="35" hidden="false" customHeight="true" outlineLevel="0" collapsed="false">
      <c r="A7825" s="2" t="s">
        <v>2133</v>
      </c>
      <c r="B7825" s="2" t="s">
        <v>2133</v>
      </c>
      <c r="C7825" s="2" t="s">
        <v>2133</v>
      </c>
      <c r="D7825" s="2" t="s">
        <v>2133</v>
      </c>
      <c r="E7825" s="2" t="s">
        <v>2133</v>
      </c>
      <c r="F7825" s="2" t="s">
        <v>2133</v>
      </c>
      <c r="G7825" s="2" t="s">
        <v>2133</v>
      </c>
      <c r="H7825" s="2" t="s">
        <v>2133</v>
      </c>
      <c r="I7825" s="3" t="str">
        <f aca="false">HYPERLINK("#'Главная'!A154","На главную")</f>
        <v>На главную</v>
      </c>
    </row>
    <row r="7826" customFormat="false" ht="28" hidden="false" customHeight="true" outlineLevel="0" collapsed="false">
      <c r="A7826" s="4" t="s">
        <v>2058</v>
      </c>
      <c r="B7826" s="4" t="s">
        <v>2058</v>
      </c>
      <c r="C7826" s="4" t="s">
        <v>2058</v>
      </c>
      <c r="D7826" s="4" t="s">
        <v>2058</v>
      </c>
      <c r="E7826" s="4" t="s">
        <v>2058</v>
      </c>
      <c r="F7826" s="4" t="s">
        <v>2058</v>
      </c>
      <c r="G7826" s="4" t="s">
        <v>2058</v>
      </c>
      <c r="H7826" s="4" t="s">
        <v>2058</v>
      </c>
      <c r="I7826" s="4" t="s">
        <v>2058</v>
      </c>
    </row>
    <row r="7827" customFormat="false" ht="27" hidden="false" customHeight="true" outlineLevel="0" collapsed="false">
      <c r="A7827" s="3" t="str">
        <f aca="false">HYPERLINK("#'Главная'!A154","Список моделей")</f>
        <v>Список моделей</v>
      </c>
      <c r="B7827" s="1"/>
      <c r="C7827" s="3" t="str">
        <f aca="false">HYPERLINK("#'Данные моделей'!A7828","Характеристики")</f>
        <v>Характеристики</v>
      </c>
      <c r="D7827" s="1"/>
      <c r="E7827" s="1"/>
      <c r="F7827" s="3" t="str">
        <f aca="false">HYPERLINK("#'Данные моделей'!A7857","Рабочие точки")</f>
        <v>Рабочие точки</v>
      </c>
      <c r="G7827" s="1"/>
      <c r="H7827" s="3" t="str">
        <f aca="false">HYPERLINK("#'Данные моделей'!A7864","Карты")</f>
        <v>Карты</v>
      </c>
      <c r="I7827" s="1"/>
    </row>
    <row r="7828" customFormat="false" ht="31" hidden="false" customHeight="true" outlineLevel="0" collapsed="false">
      <c r="A7828" s="10" t="s">
        <v>9</v>
      </c>
      <c r="B7828" s="10" t="s">
        <v>9</v>
      </c>
      <c r="C7828" s="10" t="s">
        <v>9</v>
      </c>
      <c r="D7828" s="10" t="s">
        <v>9</v>
      </c>
      <c r="E7828" s="10" t="s">
        <v>9</v>
      </c>
      <c r="F7828" s="10" t="s">
        <v>9</v>
      </c>
      <c r="G7828" s="10" t="s">
        <v>9</v>
      </c>
      <c r="H7828" s="10" t="s">
        <v>9</v>
      </c>
      <c r="I7828" s="1"/>
    </row>
    <row r="7829" customFormat="false" ht="28" hidden="false" customHeight="true" outlineLevel="0" collapsed="false">
      <c r="A7829" s="11" t="s">
        <v>207</v>
      </c>
      <c r="B7829" s="11" t="s">
        <v>207</v>
      </c>
      <c r="C7829" s="11" t="s">
        <v>207</v>
      </c>
      <c r="D7829" s="11" t="s">
        <v>207</v>
      </c>
      <c r="E7829" s="11" t="s">
        <v>2059</v>
      </c>
      <c r="F7829" s="11" t="s">
        <v>2059</v>
      </c>
      <c r="G7829" s="11" t="s">
        <v>2059</v>
      </c>
      <c r="H7829" s="11"/>
      <c r="I7829" s="11"/>
    </row>
    <row r="7830" customFormat="false" ht="28" hidden="false" customHeight="true" outlineLevel="0" collapsed="false">
      <c r="A7830" s="11" t="s">
        <v>8</v>
      </c>
      <c r="B7830" s="11" t="s">
        <v>8</v>
      </c>
      <c r="C7830" s="11" t="s">
        <v>8</v>
      </c>
      <c r="D7830" s="11" t="s">
        <v>8</v>
      </c>
      <c r="E7830" s="11" t="s">
        <v>176</v>
      </c>
      <c r="F7830" s="11" t="s">
        <v>176</v>
      </c>
      <c r="G7830" s="11" t="s">
        <v>176</v>
      </c>
      <c r="H7830" s="11"/>
      <c r="I7830" s="11"/>
    </row>
    <row r="7831" customFormat="false" ht="28" hidden="false" customHeight="true" outlineLevel="0" collapsed="false">
      <c r="A7831" s="11" t="s">
        <v>209</v>
      </c>
      <c r="B7831" s="11" t="s">
        <v>209</v>
      </c>
      <c r="C7831" s="11" t="s">
        <v>209</v>
      </c>
      <c r="D7831" s="11" t="s">
        <v>209</v>
      </c>
      <c r="E7831" s="11" t="s">
        <v>2134</v>
      </c>
      <c r="F7831" s="11" t="s">
        <v>2134</v>
      </c>
      <c r="G7831" s="11" t="s">
        <v>2134</v>
      </c>
      <c r="H7831" s="11"/>
      <c r="I7831" s="11"/>
    </row>
    <row r="7832" customFormat="false" ht="28" hidden="false" customHeight="true" outlineLevel="0" collapsed="false">
      <c r="A7832" s="11" t="s">
        <v>211</v>
      </c>
      <c r="B7832" s="11" t="s">
        <v>211</v>
      </c>
      <c r="C7832" s="11" t="s">
        <v>211</v>
      </c>
      <c r="D7832" s="11" t="s">
        <v>211</v>
      </c>
      <c r="E7832" s="11" t="n">
        <v>26</v>
      </c>
      <c r="F7832" s="11" t="n">
        <v>26</v>
      </c>
      <c r="G7832" s="11" t="n">
        <v>26</v>
      </c>
      <c r="H7832" s="11"/>
      <c r="I7832" s="11"/>
    </row>
    <row r="7833" customFormat="false" ht="38" hidden="false" customHeight="true" outlineLevel="0" collapsed="false">
      <c r="A7833" s="11" t="s">
        <v>8</v>
      </c>
      <c r="B7833" s="11" t="s">
        <v>8</v>
      </c>
      <c r="C7833" s="11" t="s">
        <v>8</v>
      </c>
      <c r="D7833" s="11" t="s">
        <v>8</v>
      </c>
      <c r="E7833" s="11" t="s">
        <v>176</v>
      </c>
      <c r="F7833" s="11" t="s">
        <v>176</v>
      </c>
      <c r="G7833" s="11" t="s">
        <v>176</v>
      </c>
      <c r="H7833" s="11" t="s">
        <v>2061</v>
      </c>
      <c r="I7833" s="11" t="s">
        <v>2061</v>
      </c>
    </row>
    <row r="7834" customFormat="false" ht="38" hidden="false" customHeight="true" outlineLevel="0" collapsed="false">
      <c r="A7834" s="11" t="s">
        <v>221</v>
      </c>
      <c r="B7834" s="11" t="s">
        <v>221</v>
      </c>
      <c r="C7834" s="11" t="s">
        <v>221</v>
      </c>
      <c r="D7834" s="11" t="s">
        <v>221</v>
      </c>
      <c r="E7834" s="11" t="s">
        <v>2134</v>
      </c>
      <c r="F7834" s="11" t="s">
        <v>2134</v>
      </c>
      <c r="G7834" s="11" t="s">
        <v>2134</v>
      </c>
      <c r="H7834" s="11" t="s">
        <v>2061</v>
      </c>
      <c r="I7834" s="11" t="s">
        <v>2061</v>
      </c>
    </row>
    <row r="7835" customFormat="false" ht="38" hidden="false" customHeight="true" outlineLevel="0" collapsed="false">
      <c r="A7835" s="11" t="s">
        <v>211</v>
      </c>
      <c r="B7835" s="11" t="s">
        <v>211</v>
      </c>
      <c r="C7835" s="11" t="s">
        <v>211</v>
      </c>
      <c r="D7835" s="11" t="s">
        <v>211</v>
      </c>
      <c r="E7835" s="11" t="n">
        <v>26</v>
      </c>
      <c r="F7835" s="11" t="n">
        <v>26</v>
      </c>
      <c r="G7835" s="11" t="n">
        <v>26</v>
      </c>
      <c r="H7835" s="11" t="s">
        <v>2061</v>
      </c>
      <c r="I7835" s="11" t="s">
        <v>2061</v>
      </c>
    </row>
    <row r="7836" customFormat="false" ht="38" hidden="false" customHeight="true" outlineLevel="0" collapsed="false">
      <c r="A7836" s="11" t="s">
        <v>2062</v>
      </c>
      <c r="B7836" s="11" t="s">
        <v>2062</v>
      </c>
      <c r="C7836" s="11" t="s">
        <v>2062</v>
      </c>
      <c r="D7836" s="11" t="s">
        <v>2062</v>
      </c>
      <c r="E7836" s="11" t="s">
        <v>2063</v>
      </c>
      <c r="F7836" s="11" t="s">
        <v>2063</v>
      </c>
      <c r="G7836" s="11" t="s">
        <v>2063</v>
      </c>
      <c r="H7836" s="11" t="s">
        <v>2061</v>
      </c>
      <c r="I7836" s="11" t="s">
        <v>2061</v>
      </c>
    </row>
    <row r="7837" customFormat="false" ht="38" hidden="false" customHeight="true" outlineLevel="0" collapsed="false">
      <c r="A7837" s="11" t="s">
        <v>2064</v>
      </c>
      <c r="B7837" s="11" t="s">
        <v>2064</v>
      </c>
      <c r="C7837" s="11" t="s">
        <v>2064</v>
      </c>
      <c r="D7837" s="11" t="s">
        <v>2064</v>
      </c>
      <c r="E7837" s="11" t="s">
        <v>99</v>
      </c>
      <c r="F7837" s="11" t="s">
        <v>99</v>
      </c>
      <c r="G7837" s="11" t="s">
        <v>99</v>
      </c>
      <c r="H7837" s="11" t="s">
        <v>2061</v>
      </c>
      <c r="I7837" s="11" t="s">
        <v>2061</v>
      </c>
    </row>
    <row r="7838" customFormat="false" ht="38" hidden="false" customHeight="true" outlineLevel="0" collapsed="false">
      <c r="A7838" s="11" t="s">
        <v>2065</v>
      </c>
      <c r="B7838" s="11" t="s">
        <v>2065</v>
      </c>
      <c r="C7838" s="11" t="s">
        <v>2065</v>
      </c>
      <c r="D7838" s="11" t="s">
        <v>2065</v>
      </c>
      <c r="E7838" s="11" t="s">
        <v>2135</v>
      </c>
      <c r="F7838" s="11" t="s">
        <v>2135</v>
      </c>
      <c r="G7838" s="11" t="s">
        <v>2135</v>
      </c>
      <c r="H7838" s="11" t="s">
        <v>2061</v>
      </c>
      <c r="I7838" s="11" t="s">
        <v>2061</v>
      </c>
    </row>
    <row r="7839" customFormat="false" ht="38" hidden="false" customHeight="true" outlineLevel="0" collapsed="false">
      <c r="A7839" s="11" t="s">
        <v>2067</v>
      </c>
      <c r="B7839" s="11" t="s">
        <v>2067</v>
      </c>
      <c r="C7839" s="11" t="s">
        <v>2067</v>
      </c>
      <c r="D7839" s="11" t="s">
        <v>2067</v>
      </c>
      <c r="E7839" s="11" t="n">
        <v>4</v>
      </c>
      <c r="F7839" s="11" t="n">
        <v>4</v>
      </c>
      <c r="G7839" s="11" t="n">
        <v>4</v>
      </c>
      <c r="H7839" s="11" t="s">
        <v>2061</v>
      </c>
      <c r="I7839" s="11" t="s">
        <v>2061</v>
      </c>
    </row>
    <row r="7840" customFormat="false" ht="38" hidden="false" customHeight="true" outlineLevel="0" collapsed="false">
      <c r="A7840" s="11" t="s">
        <v>2068</v>
      </c>
      <c r="B7840" s="11" t="s">
        <v>2068</v>
      </c>
      <c r="C7840" s="11" t="s">
        <v>2068</v>
      </c>
      <c r="D7840" s="11" t="s">
        <v>2068</v>
      </c>
      <c r="E7840" s="11" t="s">
        <v>2136</v>
      </c>
      <c r="F7840" s="11" t="s">
        <v>2136</v>
      </c>
      <c r="G7840" s="11" t="s">
        <v>2136</v>
      </c>
      <c r="H7840" s="11" t="s">
        <v>2061</v>
      </c>
      <c r="I7840" s="11" t="s">
        <v>2061</v>
      </c>
    </row>
    <row r="7841" customFormat="false" ht="38" hidden="false" customHeight="true" outlineLevel="0" collapsed="false">
      <c r="A7841" s="11" t="s">
        <v>2070</v>
      </c>
      <c r="B7841" s="11" t="s">
        <v>2070</v>
      </c>
      <c r="C7841" s="11" t="s">
        <v>2070</v>
      </c>
      <c r="D7841" s="11" t="s">
        <v>2070</v>
      </c>
      <c r="E7841" s="11" t="s">
        <v>2137</v>
      </c>
      <c r="F7841" s="11" t="s">
        <v>2137</v>
      </c>
      <c r="G7841" s="11" t="s">
        <v>2137</v>
      </c>
      <c r="H7841" s="11" t="s">
        <v>2061</v>
      </c>
      <c r="I7841" s="11" t="s">
        <v>2061</v>
      </c>
    </row>
    <row r="7842" customFormat="false" ht="38" hidden="false" customHeight="true" outlineLevel="0" collapsed="false">
      <c r="A7842" s="11" t="s">
        <v>2072</v>
      </c>
      <c r="B7842" s="11" t="s">
        <v>2072</v>
      </c>
      <c r="C7842" s="11" t="s">
        <v>2072</v>
      </c>
      <c r="D7842" s="11" t="s">
        <v>2072</v>
      </c>
      <c r="E7842" s="11" t="s">
        <v>2138</v>
      </c>
      <c r="F7842" s="11" t="s">
        <v>2138</v>
      </c>
      <c r="G7842" s="11" t="s">
        <v>2138</v>
      </c>
      <c r="H7842" s="11" t="s">
        <v>2061</v>
      </c>
      <c r="I7842" s="11" t="s">
        <v>2061</v>
      </c>
    </row>
    <row r="7843" customFormat="false" ht="38" hidden="false" customHeight="true" outlineLevel="0" collapsed="false">
      <c r="A7843" s="11" t="s">
        <v>2074</v>
      </c>
      <c r="B7843" s="11" t="s">
        <v>2074</v>
      </c>
      <c r="C7843" s="11" t="s">
        <v>2074</v>
      </c>
      <c r="D7843" s="11" t="s">
        <v>2074</v>
      </c>
      <c r="E7843" s="11" t="s">
        <v>2139</v>
      </c>
      <c r="F7843" s="11" t="s">
        <v>2139</v>
      </c>
      <c r="G7843" s="11" t="s">
        <v>2139</v>
      </c>
      <c r="H7843" s="11" t="s">
        <v>2061</v>
      </c>
      <c r="I7843" s="11" t="s">
        <v>2061</v>
      </c>
    </row>
    <row r="7844" customFormat="false" ht="38" hidden="false" customHeight="true" outlineLevel="0" collapsed="false">
      <c r="A7844" s="11" t="s">
        <v>2076</v>
      </c>
      <c r="B7844" s="11" t="s">
        <v>2076</v>
      </c>
      <c r="C7844" s="11" t="s">
        <v>2076</v>
      </c>
      <c r="D7844" s="11" t="s">
        <v>2076</v>
      </c>
      <c r="E7844" s="11" t="n">
        <v>26</v>
      </c>
      <c r="F7844" s="11" t="n">
        <v>26</v>
      </c>
      <c r="G7844" s="11" t="n">
        <v>26</v>
      </c>
      <c r="H7844" s="11" t="s">
        <v>2061</v>
      </c>
      <c r="I7844" s="11" t="s">
        <v>2061</v>
      </c>
    </row>
    <row r="7845" customFormat="false" ht="38" hidden="false" customHeight="true" outlineLevel="0" collapsed="false">
      <c r="A7845" s="11" t="s">
        <v>2077</v>
      </c>
      <c r="B7845" s="11" t="s">
        <v>2077</v>
      </c>
      <c r="C7845" s="11" t="s">
        <v>2077</v>
      </c>
      <c r="D7845" s="11" t="s">
        <v>2077</v>
      </c>
      <c r="E7845" s="11" t="n">
        <v>24.3</v>
      </c>
      <c r="F7845" s="11" t="n">
        <v>24.3</v>
      </c>
      <c r="G7845" s="11" t="n">
        <v>24.3</v>
      </c>
      <c r="H7845" s="11" t="s">
        <v>2061</v>
      </c>
      <c r="I7845" s="11" t="s">
        <v>2061</v>
      </c>
    </row>
    <row r="7846" customFormat="false" ht="38" hidden="false" customHeight="true" outlineLevel="0" collapsed="false">
      <c r="A7846" s="11" t="s">
        <v>2078</v>
      </c>
      <c r="B7846" s="11" t="s">
        <v>2078</v>
      </c>
      <c r="C7846" s="11" t="s">
        <v>2078</v>
      </c>
      <c r="D7846" s="11" t="s">
        <v>2078</v>
      </c>
      <c r="E7846" s="11" t="s">
        <v>2079</v>
      </c>
      <c r="F7846" s="11" t="s">
        <v>2079</v>
      </c>
      <c r="G7846" s="11" t="s">
        <v>2079</v>
      </c>
      <c r="H7846" s="11" t="s">
        <v>2061</v>
      </c>
      <c r="I7846" s="11" t="s">
        <v>2061</v>
      </c>
    </row>
    <row r="7847" customFormat="false" ht="38" hidden="false" customHeight="true" outlineLevel="0" collapsed="false">
      <c r="A7847" s="11" t="s">
        <v>2080</v>
      </c>
      <c r="B7847" s="11" t="s">
        <v>2080</v>
      </c>
      <c r="C7847" s="11" t="s">
        <v>2080</v>
      </c>
      <c r="D7847" s="11" t="s">
        <v>2080</v>
      </c>
      <c r="E7847" s="11" t="n">
        <v>29.35</v>
      </c>
      <c r="F7847" s="11" t="n">
        <v>29.35</v>
      </c>
      <c r="G7847" s="11" t="n">
        <v>29.35</v>
      </c>
      <c r="H7847" s="11" t="s">
        <v>2061</v>
      </c>
      <c r="I7847" s="11" t="s">
        <v>2061</v>
      </c>
    </row>
    <row r="7848" customFormat="false" ht="38" hidden="false" customHeight="true" outlineLevel="0" collapsed="false">
      <c r="A7848" s="11" t="s">
        <v>2081</v>
      </c>
      <c r="B7848" s="11" t="s">
        <v>2081</v>
      </c>
      <c r="C7848" s="11" t="s">
        <v>2081</v>
      </c>
      <c r="D7848" s="11" t="s">
        <v>2081</v>
      </c>
      <c r="E7848" s="11" t="n">
        <v>27.8</v>
      </c>
      <c r="F7848" s="11" t="n">
        <v>27.8</v>
      </c>
      <c r="G7848" s="11" t="n">
        <v>27.8</v>
      </c>
      <c r="H7848" s="11" t="s">
        <v>2061</v>
      </c>
      <c r="I7848" s="11" t="s">
        <v>2061</v>
      </c>
    </row>
    <row r="7849" customFormat="false" ht="38" hidden="false" customHeight="true" outlineLevel="0" collapsed="false">
      <c r="A7849" s="11" t="s">
        <v>2082</v>
      </c>
      <c r="B7849" s="11" t="s">
        <v>2082</v>
      </c>
      <c r="C7849" s="11" t="s">
        <v>2082</v>
      </c>
      <c r="D7849" s="11" t="s">
        <v>2082</v>
      </c>
      <c r="E7849" s="11" t="s">
        <v>2140</v>
      </c>
      <c r="F7849" s="11" t="s">
        <v>2140</v>
      </c>
      <c r="G7849" s="11" t="s">
        <v>2140</v>
      </c>
      <c r="H7849" s="11" t="s">
        <v>2061</v>
      </c>
      <c r="I7849" s="11" t="s">
        <v>2061</v>
      </c>
    </row>
    <row r="7850" customFormat="false" ht="38" hidden="false" customHeight="true" outlineLevel="0" collapsed="false">
      <c r="A7850" s="11" t="s">
        <v>2084</v>
      </c>
      <c r="B7850" s="11" t="s">
        <v>2084</v>
      </c>
      <c r="C7850" s="11" t="s">
        <v>2084</v>
      </c>
      <c r="D7850" s="11" t="s">
        <v>2084</v>
      </c>
      <c r="E7850" s="11" t="s">
        <v>2079</v>
      </c>
      <c r="F7850" s="11" t="s">
        <v>2079</v>
      </c>
      <c r="G7850" s="11" t="s">
        <v>2079</v>
      </c>
      <c r="H7850" s="11" t="s">
        <v>2061</v>
      </c>
      <c r="I7850" s="11" t="s">
        <v>2061</v>
      </c>
    </row>
    <row r="7851" customFormat="false" ht="38" hidden="false" customHeight="true" outlineLevel="0" collapsed="false">
      <c r="A7851" s="11" t="s">
        <v>2085</v>
      </c>
      <c r="B7851" s="11" t="s">
        <v>2085</v>
      </c>
      <c r="C7851" s="11" t="s">
        <v>2085</v>
      </c>
      <c r="D7851" s="11" t="s">
        <v>2085</v>
      </c>
      <c r="E7851" s="11" t="n">
        <v>1660</v>
      </c>
      <c r="F7851" s="11" t="n">
        <v>1660</v>
      </c>
      <c r="G7851" s="11" t="n">
        <v>1660</v>
      </c>
      <c r="H7851" s="11" t="s">
        <v>2061</v>
      </c>
      <c r="I7851" s="11" t="s">
        <v>2061</v>
      </c>
    </row>
    <row r="7852" customFormat="false" ht="38" hidden="false" customHeight="true" outlineLevel="0" collapsed="false">
      <c r="A7852" s="11" t="s">
        <v>2086</v>
      </c>
      <c r="B7852" s="11" t="s">
        <v>2086</v>
      </c>
      <c r="C7852" s="11" t="s">
        <v>2086</v>
      </c>
      <c r="D7852" s="11" t="s">
        <v>2086</v>
      </c>
      <c r="E7852" s="11" t="n">
        <v>1410</v>
      </c>
      <c r="F7852" s="11" t="n">
        <v>1410</v>
      </c>
      <c r="G7852" s="11" t="n">
        <v>1410</v>
      </c>
      <c r="H7852" s="11" t="s">
        <v>2061</v>
      </c>
      <c r="I7852" s="11" t="s">
        <v>2061</v>
      </c>
    </row>
    <row r="7853" customFormat="false" ht="38" hidden="false" customHeight="true" outlineLevel="0" collapsed="false">
      <c r="A7853" s="11" t="s">
        <v>2087</v>
      </c>
      <c r="B7853" s="11" t="s">
        <v>2087</v>
      </c>
      <c r="C7853" s="11" t="s">
        <v>2087</v>
      </c>
      <c r="D7853" s="11" t="s">
        <v>2087</v>
      </c>
      <c r="E7853" s="11" t="n">
        <v>1390</v>
      </c>
      <c r="F7853" s="11" t="n">
        <v>1390</v>
      </c>
      <c r="G7853" s="11" t="n">
        <v>1390</v>
      </c>
      <c r="H7853" s="11" t="s">
        <v>2061</v>
      </c>
      <c r="I7853" s="11" t="s">
        <v>2061</v>
      </c>
    </row>
    <row r="7854" customFormat="false" ht="38" hidden="false" customHeight="true" outlineLevel="0" collapsed="false">
      <c r="A7854" s="11" t="s">
        <v>2088</v>
      </c>
      <c r="B7854" s="11" t="s">
        <v>2088</v>
      </c>
      <c r="C7854" s="11" t="s">
        <v>2088</v>
      </c>
      <c r="D7854" s="11" t="s">
        <v>2088</v>
      </c>
      <c r="E7854" s="11" t="s">
        <v>2089</v>
      </c>
      <c r="F7854" s="11" t="s">
        <v>2089</v>
      </c>
      <c r="G7854" s="11" t="s">
        <v>2089</v>
      </c>
      <c r="H7854" s="11" t="s">
        <v>2061</v>
      </c>
      <c r="I7854" s="11" t="s">
        <v>2061</v>
      </c>
    </row>
    <row r="7855" customFormat="false" ht="28" hidden="false" customHeight="true" outlineLevel="0" collapsed="false">
      <c r="A7855" s="4" t="s">
        <v>2061</v>
      </c>
      <c r="B7855" s="4" t="s">
        <v>2061</v>
      </c>
      <c r="C7855" s="4" t="s">
        <v>2061</v>
      </c>
      <c r="D7855" s="4" t="s">
        <v>2061</v>
      </c>
      <c r="E7855" s="4" t="s">
        <v>2061</v>
      </c>
      <c r="F7855" s="4" t="s">
        <v>2061</v>
      </c>
      <c r="G7855" s="4" t="s">
        <v>2061</v>
      </c>
      <c r="H7855" s="4" t="s">
        <v>2061</v>
      </c>
      <c r="I7855" s="4" t="s">
        <v>2061</v>
      </c>
    </row>
    <row r="7856" customFormat="false" ht="27" hidden="false" customHeight="true" outlineLevel="0" collapsed="false">
      <c r="A7856" s="1"/>
      <c r="B7856" s="1"/>
      <c r="C7856" s="1"/>
      <c r="D7856" s="1"/>
      <c r="E7856" s="1"/>
      <c r="F7856" s="1"/>
      <c r="G7856" s="1"/>
      <c r="H7856" s="1"/>
      <c r="I7856" s="1"/>
    </row>
    <row r="7857" customFormat="false" ht="31" hidden="false" customHeight="true" outlineLevel="0" collapsed="false">
      <c r="A7857" s="10" t="s">
        <v>250</v>
      </c>
      <c r="B7857" s="10" t="s">
        <v>250</v>
      </c>
      <c r="C7857" s="10" t="s">
        <v>250</v>
      </c>
      <c r="D7857" s="10" t="s">
        <v>250</v>
      </c>
      <c r="E7857" s="10" t="s">
        <v>250</v>
      </c>
      <c r="F7857" s="10" t="s">
        <v>250</v>
      </c>
      <c r="G7857" s="10" t="s">
        <v>250</v>
      </c>
      <c r="H7857" s="10" t="s">
        <v>250</v>
      </c>
      <c r="I7857" s="3" t="str">
        <f aca="false">HYPERLINK("#'Главная'!A154","На главную")</f>
        <v>На главную</v>
      </c>
    </row>
    <row r="7858" customFormat="false" ht="34" hidden="false" customHeight="true" outlineLevel="0" collapsed="false">
      <c r="A7858" s="12" t="s">
        <v>251</v>
      </c>
      <c r="B7858" s="12" t="s">
        <v>251</v>
      </c>
      <c r="C7858" s="12" t="s">
        <v>251</v>
      </c>
      <c r="D7858" s="12" t="s">
        <v>252</v>
      </c>
      <c r="E7858" s="12" t="s">
        <v>252</v>
      </c>
      <c r="F7858" s="12" t="s">
        <v>252</v>
      </c>
      <c r="G7858" s="12" t="s">
        <v>253</v>
      </c>
      <c r="H7858" s="12" t="s">
        <v>254</v>
      </c>
      <c r="I7858" s="12" t="s">
        <v>254</v>
      </c>
    </row>
    <row r="7859" customFormat="false" ht="38" hidden="false" customHeight="true" outlineLevel="0" collapsed="false">
      <c r="A7859" s="1" t="s">
        <v>2090</v>
      </c>
      <c r="B7859" s="1" t="s">
        <v>2090</v>
      </c>
      <c r="C7859" s="1" t="s">
        <v>2090</v>
      </c>
      <c r="D7859" s="1" t="s">
        <v>292</v>
      </c>
      <c r="E7859" s="1" t="s">
        <v>292</v>
      </c>
      <c r="F7859" s="1" t="s">
        <v>292</v>
      </c>
      <c r="G7859" s="1" t="n">
        <v>9</v>
      </c>
      <c r="H7859" s="1" t="s">
        <v>2058</v>
      </c>
      <c r="I7859" s="1" t="s">
        <v>2058</v>
      </c>
    </row>
    <row r="7860" customFormat="false" ht="38" hidden="false" customHeight="true" outlineLevel="0" collapsed="false">
      <c r="A7860" s="1" t="s">
        <v>2090</v>
      </c>
      <c r="B7860" s="1" t="s">
        <v>2090</v>
      </c>
      <c r="C7860" s="1" t="s">
        <v>2090</v>
      </c>
      <c r="D7860" s="1" t="s">
        <v>258</v>
      </c>
      <c r="E7860" s="1" t="s">
        <v>258</v>
      </c>
      <c r="F7860" s="1" t="s">
        <v>258</v>
      </c>
      <c r="G7860" s="1" t="n">
        <v>14.4</v>
      </c>
      <c r="H7860" s="1" t="s">
        <v>2058</v>
      </c>
      <c r="I7860" s="1" t="s">
        <v>2058</v>
      </c>
    </row>
    <row r="7861" customFormat="false" ht="38" hidden="false" customHeight="true" outlineLevel="0" collapsed="false">
      <c r="A7861" s="1" t="s">
        <v>2090</v>
      </c>
      <c r="B7861" s="1" t="s">
        <v>2090</v>
      </c>
      <c r="C7861" s="1" t="s">
        <v>2090</v>
      </c>
      <c r="D7861" s="1" t="s">
        <v>2091</v>
      </c>
      <c r="E7861" s="1" t="s">
        <v>2091</v>
      </c>
      <c r="F7861" s="1" t="s">
        <v>2091</v>
      </c>
      <c r="G7861" s="1" t="n">
        <v>1700</v>
      </c>
      <c r="H7861" s="1" t="s">
        <v>2058</v>
      </c>
      <c r="I7861" s="1" t="s">
        <v>2058</v>
      </c>
    </row>
    <row r="7862" customFormat="false" ht="38" hidden="false" customHeight="true" outlineLevel="0" collapsed="false">
      <c r="A7862" s="1" t="s">
        <v>2090</v>
      </c>
      <c r="B7862" s="1" t="s">
        <v>2090</v>
      </c>
      <c r="C7862" s="1" t="s">
        <v>2090</v>
      </c>
      <c r="D7862" s="1" t="s">
        <v>2063</v>
      </c>
      <c r="E7862" s="1" t="s">
        <v>2063</v>
      </c>
      <c r="F7862" s="1" t="s">
        <v>2063</v>
      </c>
      <c r="G7862" s="1" t="n">
        <v>45</v>
      </c>
      <c r="H7862" s="1" t="s">
        <v>2058</v>
      </c>
      <c r="I7862" s="1" t="s">
        <v>2058</v>
      </c>
    </row>
    <row r="7863" customFormat="false" ht="27" hidden="false" customHeight="true" outlineLevel="0" collapsed="false">
      <c r="A7863" s="1"/>
      <c r="B7863" s="1"/>
      <c r="C7863" s="1"/>
      <c r="D7863" s="1"/>
      <c r="E7863" s="1"/>
      <c r="F7863" s="1"/>
      <c r="G7863" s="1"/>
      <c r="H7863" s="1"/>
      <c r="I7863" s="1"/>
    </row>
    <row r="7864" customFormat="false" ht="31" hidden="false" customHeight="true" outlineLevel="0" collapsed="false">
      <c r="A7864" s="10" t="s">
        <v>304</v>
      </c>
      <c r="B7864" s="10" t="s">
        <v>304</v>
      </c>
      <c r="C7864" s="10" t="s">
        <v>304</v>
      </c>
      <c r="D7864" s="10" t="s">
        <v>304</v>
      </c>
      <c r="E7864" s="10" t="s">
        <v>304</v>
      </c>
      <c r="F7864" s="10" t="s">
        <v>304</v>
      </c>
      <c r="G7864" s="10" t="s">
        <v>304</v>
      </c>
      <c r="H7864" s="10" t="s">
        <v>304</v>
      </c>
      <c r="I7864" s="1"/>
    </row>
    <row r="7865" customFormat="false" ht="28" hidden="false" customHeight="true" outlineLevel="0" collapsed="false">
      <c r="A7865" s="4" t="s">
        <v>305</v>
      </c>
      <c r="B7865" s="4" t="s">
        <v>305</v>
      </c>
      <c r="C7865" s="4" t="s">
        <v>305</v>
      </c>
      <c r="D7865" s="4" t="s">
        <v>305</v>
      </c>
      <c r="E7865" s="4" t="s">
        <v>305</v>
      </c>
      <c r="F7865" s="4" t="s">
        <v>305</v>
      </c>
      <c r="G7865" s="4" t="s">
        <v>305</v>
      </c>
      <c r="H7865" s="4" t="s">
        <v>305</v>
      </c>
      <c r="I7865" s="4" t="s">
        <v>305</v>
      </c>
    </row>
    <row r="7866" customFormat="false" ht="27" hidden="false" customHeight="true" outlineLevel="0" collapsed="false">
      <c r="A7866" s="1"/>
      <c r="B7866" s="1"/>
      <c r="C7866" s="1"/>
      <c r="D7866" s="1"/>
      <c r="E7866" s="1"/>
      <c r="F7866" s="1"/>
      <c r="G7866" s="1"/>
      <c r="H7866" s="1"/>
      <c r="I7866" s="1"/>
    </row>
    <row r="7867" customFormat="false" ht="27" hidden="false" customHeight="true" outlineLevel="0" collapsed="false">
      <c r="A7867" s="1"/>
      <c r="B7867" s="1"/>
      <c r="C7867" s="1"/>
      <c r="D7867" s="1"/>
      <c r="E7867" s="1"/>
      <c r="F7867" s="1"/>
      <c r="G7867" s="1"/>
      <c r="H7867" s="1"/>
      <c r="I7867" s="1"/>
    </row>
    <row r="7868" customFormat="false" ht="27" hidden="false" customHeight="true" outlineLevel="0" collapsed="false">
      <c r="A7868" s="1"/>
      <c r="B7868" s="1"/>
      <c r="C7868" s="1"/>
      <c r="D7868" s="1"/>
      <c r="E7868" s="1"/>
      <c r="F7868" s="1"/>
      <c r="G7868" s="1"/>
      <c r="H7868" s="1"/>
      <c r="I7868" s="1"/>
    </row>
    <row r="7869" customFormat="false" ht="35" hidden="false" customHeight="true" outlineLevel="0" collapsed="false">
      <c r="A7869" s="2" t="s">
        <v>2141</v>
      </c>
      <c r="B7869" s="2" t="s">
        <v>2141</v>
      </c>
      <c r="C7869" s="2" t="s">
        <v>2141</v>
      </c>
      <c r="D7869" s="2" t="s">
        <v>2141</v>
      </c>
      <c r="E7869" s="2" t="s">
        <v>2141</v>
      </c>
      <c r="F7869" s="2" t="s">
        <v>2141</v>
      </c>
      <c r="G7869" s="2" t="s">
        <v>2141</v>
      </c>
      <c r="H7869" s="2" t="s">
        <v>2141</v>
      </c>
      <c r="I7869" s="3" t="str">
        <f aca="false">HYPERLINK("#'Главная'!A155","На главную")</f>
        <v>На главную</v>
      </c>
    </row>
    <row r="7870" customFormat="false" ht="28" hidden="false" customHeight="true" outlineLevel="0" collapsed="false">
      <c r="A7870" s="4" t="s">
        <v>2058</v>
      </c>
      <c r="B7870" s="4" t="s">
        <v>2058</v>
      </c>
      <c r="C7870" s="4" t="s">
        <v>2058</v>
      </c>
      <c r="D7870" s="4" t="s">
        <v>2058</v>
      </c>
      <c r="E7870" s="4" t="s">
        <v>2058</v>
      </c>
      <c r="F7870" s="4" t="s">
        <v>2058</v>
      </c>
      <c r="G7870" s="4" t="s">
        <v>2058</v>
      </c>
      <c r="H7870" s="4" t="s">
        <v>2058</v>
      </c>
      <c r="I7870" s="4" t="s">
        <v>2058</v>
      </c>
    </row>
    <row r="7871" customFormat="false" ht="27" hidden="false" customHeight="true" outlineLevel="0" collapsed="false">
      <c r="A7871" s="3" t="str">
        <f aca="false">HYPERLINK("#'Главная'!A155","Список моделей")</f>
        <v>Список моделей</v>
      </c>
      <c r="B7871" s="1"/>
      <c r="C7871" s="3" t="str">
        <f aca="false">HYPERLINK("#'Данные моделей'!A7872","Характеристики")</f>
        <v>Характеристики</v>
      </c>
      <c r="D7871" s="1"/>
      <c r="E7871" s="1"/>
      <c r="F7871" s="3" t="str">
        <f aca="false">HYPERLINK("#'Данные моделей'!A7901","Рабочие точки")</f>
        <v>Рабочие точки</v>
      </c>
      <c r="G7871" s="1"/>
      <c r="H7871" s="3" t="str">
        <f aca="false">HYPERLINK("#'Данные моделей'!A7908","Карты")</f>
        <v>Карты</v>
      </c>
      <c r="I7871" s="1"/>
    </row>
    <row r="7872" customFormat="false" ht="31" hidden="false" customHeight="true" outlineLevel="0" collapsed="false">
      <c r="A7872" s="10" t="s">
        <v>9</v>
      </c>
      <c r="B7872" s="10" t="s">
        <v>9</v>
      </c>
      <c r="C7872" s="10" t="s">
        <v>9</v>
      </c>
      <c r="D7872" s="10" t="s">
        <v>9</v>
      </c>
      <c r="E7872" s="10" t="s">
        <v>9</v>
      </c>
      <c r="F7872" s="10" t="s">
        <v>9</v>
      </c>
      <c r="G7872" s="10" t="s">
        <v>9</v>
      </c>
      <c r="H7872" s="10" t="s">
        <v>9</v>
      </c>
      <c r="I7872" s="1"/>
    </row>
    <row r="7873" customFormat="false" ht="28" hidden="false" customHeight="true" outlineLevel="0" collapsed="false">
      <c r="A7873" s="11" t="s">
        <v>207</v>
      </c>
      <c r="B7873" s="11" t="s">
        <v>207</v>
      </c>
      <c r="C7873" s="11" t="s">
        <v>207</v>
      </c>
      <c r="D7873" s="11" t="s">
        <v>207</v>
      </c>
      <c r="E7873" s="11" t="s">
        <v>2059</v>
      </c>
      <c r="F7873" s="11" t="s">
        <v>2059</v>
      </c>
      <c r="G7873" s="11" t="s">
        <v>2059</v>
      </c>
      <c r="H7873" s="11"/>
      <c r="I7873" s="11"/>
    </row>
    <row r="7874" customFormat="false" ht="28" hidden="false" customHeight="true" outlineLevel="0" collapsed="false">
      <c r="A7874" s="11" t="s">
        <v>8</v>
      </c>
      <c r="B7874" s="11" t="s">
        <v>8</v>
      </c>
      <c r="C7874" s="11" t="s">
        <v>8</v>
      </c>
      <c r="D7874" s="11" t="s">
        <v>8</v>
      </c>
      <c r="E7874" s="11" t="s">
        <v>176</v>
      </c>
      <c r="F7874" s="11" t="s">
        <v>176</v>
      </c>
      <c r="G7874" s="11" t="s">
        <v>176</v>
      </c>
      <c r="H7874" s="11"/>
      <c r="I7874" s="11"/>
    </row>
    <row r="7875" customFormat="false" ht="28" hidden="false" customHeight="true" outlineLevel="0" collapsed="false">
      <c r="A7875" s="11" t="s">
        <v>209</v>
      </c>
      <c r="B7875" s="11" t="s">
        <v>209</v>
      </c>
      <c r="C7875" s="11" t="s">
        <v>209</v>
      </c>
      <c r="D7875" s="11" t="s">
        <v>209</v>
      </c>
      <c r="E7875" s="11" t="s">
        <v>2142</v>
      </c>
      <c r="F7875" s="11" t="s">
        <v>2142</v>
      </c>
      <c r="G7875" s="11" t="s">
        <v>2142</v>
      </c>
      <c r="H7875" s="11"/>
      <c r="I7875" s="11"/>
    </row>
    <row r="7876" customFormat="false" ht="28" hidden="false" customHeight="true" outlineLevel="0" collapsed="false">
      <c r="A7876" s="11" t="s">
        <v>211</v>
      </c>
      <c r="B7876" s="11" t="s">
        <v>211</v>
      </c>
      <c r="C7876" s="11" t="s">
        <v>211</v>
      </c>
      <c r="D7876" s="11" t="s">
        <v>211</v>
      </c>
      <c r="E7876" s="11" t="n">
        <v>27.5</v>
      </c>
      <c r="F7876" s="11" t="n">
        <v>27.5</v>
      </c>
      <c r="G7876" s="11" t="n">
        <v>27.5</v>
      </c>
      <c r="H7876" s="11"/>
      <c r="I7876" s="11"/>
    </row>
    <row r="7877" customFormat="false" ht="38" hidden="false" customHeight="true" outlineLevel="0" collapsed="false">
      <c r="A7877" s="11" t="s">
        <v>8</v>
      </c>
      <c r="B7877" s="11" t="s">
        <v>8</v>
      </c>
      <c r="C7877" s="11" t="s">
        <v>8</v>
      </c>
      <c r="D7877" s="11" t="s">
        <v>8</v>
      </c>
      <c r="E7877" s="11" t="s">
        <v>176</v>
      </c>
      <c r="F7877" s="11" t="s">
        <v>176</v>
      </c>
      <c r="G7877" s="11" t="s">
        <v>176</v>
      </c>
      <c r="H7877" s="11" t="s">
        <v>2061</v>
      </c>
      <c r="I7877" s="11" t="s">
        <v>2061</v>
      </c>
    </row>
    <row r="7878" customFormat="false" ht="38" hidden="false" customHeight="true" outlineLevel="0" collapsed="false">
      <c r="A7878" s="11" t="s">
        <v>221</v>
      </c>
      <c r="B7878" s="11" t="s">
        <v>221</v>
      </c>
      <c r="C7878" s="11" t="s">
        <v>221</v>
      </c>
      <c r="D7878" s="11" t="s">
        <v>221</v>
      </c>
      <c r="E7878" s="11" t="s">
        <v>2142</v>
      </c>
      <c r="F7878" s="11" t="s">
        <v>2142</v>
      </c>
      <c r="G7878" s="11" t="s">
        <v>2142</v>
      </c>
      <c r="H7878" s="11" t="s">
        <v>2061</v>
      </c>
      <c r="I7878" s="11" t="s">
        <v>2061</v>
      </c>
    </row>
    <row r="7879" customFormat="false" ht="38" hidden="false" customHeight="true" outlineLevel="0" collapsed="false">
      <c r="A7879" s="11" t="s">
        <v>211</v>
      </c>
      <c r="B7879" s="11" t="s">
        <v>211</v>
      </c>
      <c r="C7879" s="11" t="s">
        <v>211</v>
      </c>
      <c r="D7879" s="11" t="s">
        <v>211</v>
      </c>
      <c r="E7879" s="11" t="n">
        <v>27.5</v>
      </c>
      <c r="F7879" s="11" t="n">
        <v>27.5</v>
      </c>
      <c r="G7879" s="11" t="n">
        <v>27.5</v>
      </c>
      <c r="H7879" s="11" t="s">
        <v>2061</v>
      </c>
      <c r="I7879" s="11" t="s">
        <v>2061</v>
      </c>
    </row>
    <row r="7880" customFormat="false" ht="38" hidden="false" customHeight="true" outlineLevel="0" collapsed="false">
      <c r="A7880" s="11" t="s">
        <v>2062</v>
      </c>
      <c r="B7880" s="11" t="s">
        <v>2062</v>
      </c>
      <c r="C7880" s="11" t="s">
        <v>2062</v>
      </c>
      <c r="D7880" s="11" t="s">
        <v>2062</v>
      </c>
      <c r="E7880" s="11" t="s">
        <v>2063</v>
      </c>
      <c r="F7880" s="11" t="s">
        <v>2063</v>
      </c>
      <c r="G7880" s="11" t="s">
        <v>2063</v>
      </c>
      <c r="H7880" s="11" t="s">
        <v>2061</v>
      </c>
      <c r="I7880" s="11" t="s">
        <v>2061</v>
      </c>
    </row>
    <row r="7881" customFormat="false" ht="38" hidden="false" customHeight="true" outlineLevel="0" collapsed="false">
      <c r="A7881" s="11" t="s">
        <v>2064</v>
      </c>
      <c r="B7881" s="11" t="s">
        <v>2064</v>
      </c>
      <c r="C7881" s="11" t="s">
        <v>2064</v>
      </c>
      <c r="D7881" s="11" t="s">
        <v>2064</v>
      </c>
      <c r="E7881" s="11" t="s">
        <v>99</v>
      </c>
      <c r="F7881" s="11" t="s">
        <v>99</v>
      </c>
      <c r="G7881" s="11" t="s">
        <v>99</v>
      </c>
      <c r="H7881" s="11" t="s">
        <v>2061</v>
      </c>
      <c r="I7881" s="11" t="s">
        <v>2061</v>
      </c>
    </row>
    <row r="7882" customFormat="false" ht="38" hidden="false" customHeight="true" outlineLevel="0" collapsed="false">
      <c r="A7882" s="11" t="s">
        <v>2065</v>
      </c>
      <c r="B7882" s="11" t="s">
        <v>2065</v>
      </c>
      <c r="C7882" s="11" t="s">
        <v>2065</v>
      </c>
      <c r="D7882" s="11" t="s">
        <v>2065</v>
      </c>
      <c r="E7882" s="11" t="s">
        <v>2143</v>
      </c>
      <c r="F7882" s="11" t="s">
        <v>2143</v>
      </c>
      <c r="G7882" s="11" t="s">
        <v>2143</v>
      </c>
      <c r="H7882" s="11" t="s">
        <v>2061</v>
      </c>
      <c r="I7882" s="11" t="s">
        <v>2061</v>
      </c>
    </row>
    <row r="7883" customFormat="false" ht="38" hidden="false" customHeight="true" outlineLevel="0" collapsed="false">
      <c r="A7883" s="11" t="s">
        <v>2067</v>
      </c>
      <c r="B7883" s="11" t="s">
        <v>2067</v>
      </c>
      <c r="C7883" s="11" t="s">
        <v>2067</v>
      </c>
      <c r="D7883" s="11" t="s">
        <v>2067</v>
      </c>
      <c r="E7883" s="11" t="n">
        <v>4</v>
      </c>
      <c r="F7883" s="11" t="n">
        <v>4</v>
      </c>
      <c r="G7883" s="11" t="n">
        <v>4</v>
      </c>
      <c r="H7883" s="11" t="s">
        <v>2061</v>
      </c>
      <c r="I7883" s="11" t="s">
        <v>2061</v>
      </c>
    </row>
    <row r="7884" customFormat="false" ht="38" hidden="false" customHeight="true" outlineLevel="0" collapsed="false">
      <c r="A7884" s="11" t="s">
        <v>2068</v>
      </c>
      <c r="B7884" s="11" t="s">
        <v>2068</v>
      </c>
      <c r="C7884" s="11" t="s">
        <v>2068</v>
      </c>
      <c r="D7884" s="11" t="s">
        <v>2068</v>
      </c>
      <c r="E7884" s="11" t="s">
        <v>2144</v>
      </c>
      <c r="F7884" s="11" t="s">
        <v>2144</v>
      </c>
      <c r="G7884" s="11" t="s">
        <v>2144</v>
      </c>
      <c r="H7884" s="11" t="s">
        <v>2061</v>
      </c>
      <c r="I7884" s="11" t="s">
        <v>2061</v>
      </c>
    </row>
    <row r="7885" customFormat="false" ht="38" hidden="false" customHeight="true" outlineLevel="0" collapsed="false">
      <c r="A7885" s="11" t="s">
        <v>2070</v>
      </c>
      <c r="B7885" s="11" t="s">
        <v>2070</v>
      </c>
      <c r="C7885" s="11" t="s">
        <v>2070</v>
      </c>
      <c r="D7885" s="11" t="s">
        <v>2070</v>
      </c>
      <c r="E7885" s="11" t="s">
        <v>2145</v>
      </c>
      <c r="F7885" s="11" t="s">
        <v>2145</v>
      </c>
      <c r="G7885" s="11" t="s">
        <v>2145</v>
      </c>
      <c r="H7885" s="11" t="s">
        <v>2061</v>
      </c>
      <c r="I7885" s="11" t="s">
        <v>2061</v>
      </c>
    </row>
    <row r="7886" customFormat="false" ht="38" hidden="false" customHeight="true" outlineLevel="0" collapsed="false">
      <c r="A7886" s="11" t="s">
        <v>2072</v>
      </c>
      <c r="B7886" s="11" t="s">
        <v>2072</v>
      </c>
      <c r="C7886" s="11" t="s">
        <v>2072</v>
      </c>
      <c r="D7886" s="11" t="s">
        <v>2072</v>
      </c>
      <c r="E7886" s="11" t="s">
        <v>2146</v>
      </c>
      <c r="F7886" s="11" t="s">
        <v>2146</v>
      </c>
      <c r="G7886" s="11" t="s">
        <v>2146</v>
      </c>
      <c r="H7886" s="11" t="s">
        <v>2061</v>
      </c>
      <c r="I7886" s="11" t="s">
        <v>2061</v>
      </c>
    </row>
    <row r="7887" customFormat="false" ht="38" hidden="false" customHeight="true" outlineLevel="0" collapsed="false">
      <c r="A7887" s="11" t="s">
        <v>2074</v>
      </c>
      <c r="B7887" s="11" t="s">
        <v>2074</v>
      </c>
      <c r="C7887" s="11" t="s">
        <v>2074</v>
      </c>
      <c r="D7887" s="11" t="s">
        <v>2074</v>
      </c>
      <c r="E7887" s="11" t="s">
        <v>2147</v>
      </c>
      <c r="F7887" s="11" t="s">
        <v>2147</v>
      </c>
      <c r="G7887" s="11" t="s">
        <v>2147</v>
      </c>
      <c r="H7887" s="11" t="s">
        <v>2061</v>
      </c>
      <c r="I7887" s="11" t="s">
        <v>2061</v>
      </c>
    </row>
    <row r="7888" customFormat="false" ht="38" hidden="false" customHeight="true" outlineLevel="0" collapsed="false">
      <c r="A7888" s="11" t="s">
        <v>2076</v>
      </c>
      <c r="B7888" s="11" t="s">
        <v>2076</v>
      </c>
      <c r="C7888" s="11" t="s">
        <v>2076</v>
      </c>
      <c r="D7888" s="11" t="s">
        <v>2076</v>
      </c>
      <c r="E7888" s="11" t="n">
        <v>27.5</v>
      </c>
      <c r="F7888" s="11" t="n">
        <v>27.5</v>
      </c>
      <c r="G7888" s="11" t="n">
        <v>27.5</v>
      </c>
      <c r="H7888" s="11" t="s">
        <v>2061</v>
      </c>
      <c r="I7888" s="11" t="s">
        <v>2061</v>
      </c>
    </row>
    <row r="7889" customFormat="false" ht="38" hidden="false" customHeight="true" outlineLevel="0" collapsed="false">
      <c r="A7889" s="11" t="s">
        <v>2077</v>
      </c>
      <c r="B7889" s="11" t="s">
        <v>2077</v>
      </c>
      <c r="C7889" s="11" t="s">
        <v>2077</v>
      </c>
      <c r="D7889" s="11" t="s">
        <v>2077</v>
      </c>
      <c r="E7889" s="11" t="n">
        <v>26.8</v>
      </c>
      <c r="F7889" s="11" t="n">
        <v>26.8</v>
      </c>
      <c r="G7889" s="11" t="n">
        <v>26.8</v>
      </c>
      <c r="H7889" s="11" t="s">
        <v>2061</v>
      </c>
      <c r="I7889" s="11" t="s">
        <v>2061</v>
      </c>
    </row>
    <row r="7890" customFormat="false" ht="38" hidden="false" customHeight="true" outlineLevel="0" collapsed="false">
      <c r="A7890" s="11" t="s">
        <v>2078</v>
      </c>
      <c r="B7890" s="11" t="s">
        <v>2078</v>
      </c>
      <c r="C7890" s="11" t="s">
        <v>2078</v>
      </c>
      <c r="D7890" s="11" t="s">
        <v>2078</v>
      </c>
      <c r="E7890" s="11" t="s">
        <v>2079</v>
      </c>
      <c r="F7890" s="11" t="s">
        <v>2079</v>
      </c>
      <c r="G7890" s="11" t="s">
        <v>2079</v>
      </c>
      <c r="H7890" s="11" t="s">
        <v>2061</v>
      </c>
      <c r="I7890" s="11" t="s">
        <v>2061</v>
      </c>
    </row>
    <row r="7891" customFormat="false" ht="38" hidden="false" customHeight="true" outlineLevel="0" collapsed="false">
      <c r="A7891" s="11" t="s">
        <v>2080</v>
      </c>
      <c r="B7891" s="11" t="s">
        <v>2080</v>
      </c>
      <c r="C7891" s="11" t="s">
        <v>2080</v>
      </c>
      <c r="D7891" s="11" t="s">
        <v>2080</v>
      </c>
      <c r="E7891" s="11" t="n">
        <v>31</v>
      </c>
      <c r="F7891" s="11" t="n">
        <v>31</v>
      </c>
      <c r="G7891" s="11" t="n">
        <v>31</v>
      </c>
      <c r="H7891" s="11" t="s">
        <v>2061</v>
      </c>
      <c r="I7891" s="11" t="s">
        <v>2061</v>
      </c>
    </row>
    <row r="7892" customFormat="false" ht="38" hidden="false" customHeight="true" outlineLevel="0" collapsed="false">
      <c r="A7892" s="11" t="s">
        <v>2081</v>
      </c>
      <c r="B7892" s="11" t="s">
        <v>2081</v>
      </c>
      <c r="C7892" s="11" t="s">
        <v>2081</v>
      </c>
      <c r="D7892" s="11" t="s">
        <v>2081</v>
      </c>
      <c r="E7892" s="11" t="n">
        <v>30.4</v>
      </c>
      <c r="F7892" s="11" t="n">
        <v>30.4</v>
      </c>
      <c r="G7892" s="11" t="n">
        <v>30.4</v>
      </c>
      <c r="H7892" s="11" t="s">
        <v>2061</v>
      </c>
      <c r="I7892" s="11" t="s">
        <v>2061</v>
      </c>
    </row>
    <row r="7893" customFormat="false" ht="38" hidden="false" customHeight="true" outlineLevel="0" collapsed="false">
      <c r="A7893" s="11" t="s">
        <v>2082</v>
      </c>
      <c r="B7893" s="11" t="s">
        <v>2082</v>
      </c>
      <c r="C7893" s="11" t="s">
        <v>2082</v>
      </c>
      <c r="D7893" s="11" t="s">
        <v>2082</v>
      </c>
      <c r="E7893" s="11" t="s">
        <v>2148</v>
      </c>
      <c r="F7893" s="11" t="s">
        <v>2148</v>
      </c>
      <c r="G7893" s="11" t="s">
        <v>2148</v>
      </c>
      <c r="H7893" s="11" t="s">
        <v>2061</v>
      </c>
      <c r="I7893" s="11" t="s">
        <v>2061</v>
      </c>
    </row>
    <row r="7894" customFormat="false" ht="38" hidden="false" customHeight="true" outlineLevel="0" collapsed="false">
      <c r="A7894" s="11" t="s">
        <v>2084</v>
      </c>
      <c r="B7894" s="11" t="s">
        <v>2084</v>
      </c>
      <c r="C7894" s="11" t="s">
        <v>2084</v>
      </c>
      <c r="D7894" s="11" t="s">
        <v>2084</v>
      </c>
      <c r="E7894" s="11" t="s">
        <v>2079</v>
      </c>
      <c r="F7894" s="11" t="s">
        <v>2079</v>
      </c>
      <c r="G7894" s="11" t="s">
        <v>2079</v>
      </c>
      <c r="H7894" s="11" t="s">
        <v>2061</v>
      </c>
      <c r="I7894" s="11" t="s">
        <v>2061</v>
      </c>
    </row>
    <row r="7895" customFormat="false" ht="38" hidden="false" customHeight="true" outlineLevel="0" collapsed="false">
      <c r="A7895" s="11" t="s">
        <v>2085</v>
      </c>
      <c r="B7895" s="11" t="s">
        <v>2085</v>
      </c>
      <c r="C7895" s="11" t="s">
        <v>2085</v>
      </c>
      <c r="D7895" s="11" t="s">
        <v>2085</v>
      </c>
      <c r="E7895" s="11" t="n">
        <v>1860</v>
      </c>
      <c r="F7895" s="11" t="n">
        <v>1860</v>
      </c>
      <c r="G7895" s="11" t="n">
        <v>1860</v>
      </c>
      <c r="H7895" s="11" t="s">
        <v>2061</v>
      </c>
      <c r="I7895" s="11" t="s">
        <v>2061</v>
      </c>
    </row>
    <row r="7896" customFormat="false" ht="38" hidden="false" customHeight="true" outlineLevel="0" collapsed="false">
      <c r="A7896" s="11" t="s">
        <v>2086</v>
      </c>
      <c r="B7896" s="11" t="s">
        <v>2086</v>
      </c>
      <c r="C7896" s="11" t="s">
        <v>2086</v>
      </c>
      <c r="D7896" s="11" t="s">
        <v>2086</v>
      </c>
      <c r="E7896" s="11" t="n">
        <v>1610</v>
      </c>
      <c r="F7896" s="11" t="n">
        <v>1610</v>
      </c>
      <c r="G7896" s="11" t="n">
        <v>1610</v>
      </c>
      <c r="H7896" s="11" t="s">
        <v>2061</v>
      </c>
      <c r="I7896" s="11" t="s">
        <v>2061</v>
      </c>
    </row>
    <row r="7897" customFormat="false" ht="38" hidden="false" customHeight="true" outlineLevel="0" collapsed="false">
      <c r="A7897" s="11" t="s">
        <v>2087</v>
      </c>
      <c r="B7897" s="11" t="s">
        <v>2087</v>
      </c>
      <c r="C7897" s="11" t="s">
        <v>2087</v>
      </c>
      <c r="D7897" s="11" t="s">
        <v>2087</v>
      </c>
      <c r="E7897" s="11" t="n">
        <v>1590</v>
      </c>
      <c r="F7897" s="11" t="n">
        <v>1590</v>
      </c>
      <c r="G7897" s="11" t="n">
        <v>1590</v>
      </c>
      <c r="H7897" s="11" t="s">
        <v>2061</v>
      </c>
      <c r="I7897" s="11" t="s">
        <v>2061</v>
      </c>
    </row>
    <row r="7898" customFormat="false" ht="38" hidden="false" customHeight="true" outlineLevel="0" collapsed="false">
      <c r="A7898" s="11" t="s">
        <v>2088</v>
      </c>
      <c r="B7898" s="11" t="s">
        <v>2088</v>
      </c>
      <c r="C7898" s="11" t="s">
        <v>2088</v>
      </c>
      <c r="D7898" s="11" t="s">
        <v>2088</v>
      </c>
      <c r="E7898" s="11" t="s">
        <v>2089</v>
      </c>
      <c r="F7898" s="11" t="s">
        <v>2089</v>
      </c>
      <c r="G7898" s="11" t="s">
        <v>2089</v>
      </c>
      <c r="H7898" s="11" t="s">
        <v>2061</v>
      </c>
      <c r="I7898" s="11" t="s">
        <v>2061</v>
      </c>
    </row>
    <row r="7899" customFormat="false" ht="28" hidden="false" customHeight="true" outlineLevel="0" collapsed="false">
      <c r="A7899" s="4" t="s">
        <v>2061</v>
      </c>
      <c r="B7899" s="4" t="s">
        <v>2061</v>
      </c>
      <c r="C7899" s="4" t="s">
        <v>2061</v>
      </c>
      <c r="D7899" s="4" t="s">
        <v>2061</v>
      </c>
      <c r="E7899" s="4" t="s">
        <v>2061</v>
      </c>
      <c r="F7899" s="4" t="s">
        <v>2061</v>
      </c>
      <c r="G7899" s="4" t="s">
        <v>2061</v>
      </c>
      <c r="H7899" s="4" t="s">
        <v>2061</v>
      </c>
      <c r="I7899" s="4" t="s">
        <v>2061</v>
      </c>
    </row>
    <row r="7900" customFormat="false" ht="27" hidden="false" customHeight="true" outlineLevel="0" collapsed="false">
      <c r="A7900" s="1"/>
      <c r="B7900" s="1"/>
      <c r="C7900" s="1"/>
      <c r="D7900" s="1"/>
      <c r="E7900" s="1"/>
      <c r="F7900" s="1"/>
      <c r="G7900" s="1"/>
      <c r="H7900" s="1"/>
      <c r="I7900" s="1"/>
    </row>
    <row r="7901" customFormat="false" ht="31" hidden="false" customHeight="true" outlineLevel="0" collapsed="false">
      <c r="A7901" s="10" t="s">
        <v>250</v>
      </c>
      <c r="B7901" s="10" t="s">
        <v>250</v>
      </c>
      <c r="C7901" s="10" t="s">
        <v>250</v>
      </c>
      <c r="D7901" s="10" t="s">
        <v>250</v>
      </c>
      <c r="E7901" s="10" t="s">
        <v>250</v>
      </c>
      <c r="F7901" s="10" t="s">
        <v>250</v>
      </c>
      <c r="G7901" s="10" t="s">
        <v>250</v>
      </c>
      <c r="H7901" s="10" t="s">
        <v>250</v>
      </c>
      <c r="I7901" s="3" t="str">
        <f aca="false">HYPERLINK("#'Главная'!A155","На главную")</f>
        <v>На главную</v>
      </c>
    </row>
    <row r="7902" customFormat="false" ht="34" hidden="false" customHeight="true" outlineLevel="0" collapsed="false">
      <c r="A7902" s="12" t="s">
        <v>251</v>
      </c>
      <c r="B7902" s="12" t="s">
        <v>251</v>
      </c>
      <c r="C7902" s="12" t="s">
        <v>251</v>
      </c>
      <c r="D7902" s="12" t="s">
        <v>252</v>
      </c>
      <c r="E7902" s="12" t="s">
        <v>252</v>
      </c>
      <c r="F7902" s="12" t="s">
        <v>252</v>
      </c>
      <c r="G7902" s="12" t="s">
        <v>253</v>
      </c>
      <c r="H7902" s="12" t="s">
        <v>254</v>
      </c>
      <c r="I7902" s="12" t="s">
        <v>254</v>
      </c>
    </row>
    <row r="7903" customFormat="false" ht="38" hidden="false" customHeight="true" outlineLevel="0" collapsed="false">
      <c r="A7903" s="1" t="s">
        <v>2090</v>
      </c>
      <c r="B7903" s="1" t="s">
        <v>2090</v>
      </c>
      <c r="C7903" s="1" t="s">
        <v>2090</v>
      </c>
      <c r="D7903" s="1" t="s">
        <v>292</v>
      </c>
      <c r="E7903" s="1" t="s">
        <v>292</v>
      </c>
      <c r="F7903" s="1" t="s">
        <v>292</v>
      </c>
      <c r="G7903" s="1" t="n">
        <v>10.8</v>
      </c>
      <c r="H7903" s="1" t="s">
        <v>2058</v>
      </c>
      <c r="I7903" s="1" t="s">
        <v>2058</v>
      </c>
    </row>
    <row r="7904" customFormat="false" ht="38" hidden="false" customHeight="true" outlineLevel="0" collapsed="false">
      <c r="A7904" s="1" t="s">
        <v>2090</v>
      </c>
      <c r="B7904" s="1" t="s">
        <v>2090</v>
      </c>
      <c r="C7904" s="1" t="s">
        <v>2090</v>
      </c>
      <c r="D7904" s="1" t="s">
        <v>258</v>
      </c>
      <c r="E7904" s="1" t="s">
        <v>258</v>
      </c>
      <c r="F7904" s="1" t="s">
        <v>258</v>
      </c>
      <c r="G7904" s="1" t="n">
        <v>17.28</v>
      </c>
      <c r="H7904" s="1" t="s">
        <v>2058</v>
      </c>
      <c r="I7904" s="1" t="s">
        <v>2058</v>
      </c>
    </row>
    <row r="7905" customFormat="false" ht="38" hidden="false" customHeight="true" outlineLevel="0" collapsed="false">
      <c r="A7905" s="1" t="s">
        <v>2090</v>
      </c>
      <c r="B7905" s="1" t="s">
        <v>2090</v>
      </c>
      <c r="C7905" s="1" t="s">
        <v>2090</v>
      </c>
      <c r="D7905" s="1" t="s">
        <v>2091</v>
      </c>
      <c r="E7905" s="1" t="s">
        <v>2091</v>
      </c>
      <c r="F7905" s="1" t="s">
        <v>2091</v>
      </c>
      <c r="G7905" s="1" t="n">
        <v>2040</v>
      </c>
      <c r="H7905" s="1" t="s">
        <v>2058</v>
      </c>
      <c r="I7905" s="1" t="s">
        <v>2058</v>
      </c>
    </row>
    <row r="7906" customFormat="false" ht="38" hidden="false" customHeight="true" outlineLevel="0" collapsed="false">
      <c r="A7906" s="1" t="s">
        <v>2090</v>
      </c>
      <c r="B7906" s="1" t="s">
        <v>2090</v>
      </c>
      <c r="C7906" s="1" t="s">
        <v>2090</v>
      </c>
      <c r="D7906" s="1" t="s">
        <v>2063</v>
      </c>
      <c r="E7906" s="1" t="s">
        <v>2063</v>
      </c>
      <c r="F7906" s="1" t="s">
        <v>2063</v>
      </c>
      <c r="G7906" s="1" t="n">
        <v>48</v>
      </c>
      <c r="H7906" s="1" t="s">
        <v>2058</v>
      </c>
      <c r="I7906" s="1" t="s">
        <v>2058</v>
      </c>
    </row>
    <row r="7907" customFormat="false" ht="27" hidden="false" customHeight="true" outlineLevel="0" collapsed="false">
      <c r="A7907" s="1"/>
      <c r="B7907" s="1"/>
      <c r="C7907" s="1"/>
      <c r="D7907" s="1"/>
      <c r="E7907" s="1"/>
      <c r="F7907" s="1"/>
      <c r="G7907" s="1"/>
      <c r="H7907" s="1"/>
      <c r="I7907" s="1"/>
    </row>
    <row r="7908" customFormat="false" ht="31" hidden="false" customHeight="true" outlineLevel="0" collapsed="false">
      <c r="A7908" s="10" t="s">
        <v>304</v>
      </c>
      <c r="B7908" s="10" t="s">
        <v>304</v>
      </c>
      <c r="C7908" s="10" t="s">
        <v>304</v>
      </c>
      <c r="D7908" s="10" t="s">
        <v>304</v>
      </c>
      <c r="E7908" s="10" t="s">
        <v>304</v>
      </c>
      <c r="F7908" s="10" t="s">
        <v>304</v>
      </c>
      <c r="G7908" s="10" t="s">
        <v>304</v>
      </c>
      <c r="H7908" s="10" t="s">
        <v>304</v>
      </c>
      <c r="I7908" s="1"/>
    </row>
    <row r="7909" customFormat="false" ht="28" hidden="false" customHeight="true" outlineLevel="0" collapsed="false">
      <c r="A7909" s="4" t="s">
        <v>305</v>
      </c>
      <c r="B7909" s="4" t="s">
        <v>305</v>
      </c>
      <c r="C7909" s="4" t="s">
        <v>305</v>
      </c>
      <c r="D7909" s="4" t="s">
        <v>305</v>
      </c>
      <c r="E7909" s="4" t="s">
        <v>305</v>
      </c>
      <c r="F7909" s="4" t="s">
        <v>305</v>
      </c>
      <c r="G7909" s="4" t="s">
        <v>305</v>
      </c>
      <c r="H7909" s="4" t="s">
        <v>305</v>
      </c>
      <c r="I7909" s="4" t="s">
        <v>305</v>
      </c>
    </row>
    <row r="7910" customFormat="false" ht="27" hidden="false" customHeight="true" outlineLevel="0" collapsed="false">
      <c r="A7910" s="1"/>
      <c r="B7910" s="1"/>
      <c r="C7910" s="1"/>
      <c r="D7910" s="1"/>
      <c r="E7910" s="1"/>
      <c r="F7910" s="1"/>
      <c r="G7910" s="1"/>
      <c r="H7910" s="1"/>
      <c r="I7910" s="1"/>
    </row>
    <row r="7911" customFormat="false" ht="27" hidden="false" customHeight="true" outlineLevel="0" collapsed="false">
      <c r="A7911" s="1"/>
      <c r="B7911" s="1"/>
      <c r="C7911" s="1"/>
      <c r="D7911" s="1"/>
      <c r="E7911" s="1"/>
      <c r="F7911" s="1"/>
      <c r="G7911" s="1"/>
      <c r="H7911" s="1"/>
      <c r="I7911" s="1"/>
    </row>
    <row r="7912" customFormat="false" ht="27" hidden="false" customHeight="true" outlineLevel="0" collapsed="false">
      <c r="A7912" s="1"/>
      <c r="B7912" s="1"/>
      <c r="C7912" s="1"/>
      <c r="D7912" s="1"/>
      <c r="E7912" s="1"/>
      <c r="F7912" s="1"/>
      <c r="G7912" s="1"/>
      <c r="H7912" s="1"/>
      <c r="I7912" s="1"/>
    </row>
    <row r="7913" customFormat="false" ht="35" hidden="false" customHeight="true" outlineLevel="0" collapsed="false">
      <c r="A7913" s="2" t="s">
        <v>2149</v>
      </c>
      <c r="B7913" s="2" t="s">
        <v>2149</v>
      </c>
      <c r="C7913" s="2" t="s">
        <v>2149</v>
      </c>
      <c r="D7913" s="2" t="s">
        <v>2149</v>
      </c>
      <c r="E7913" s="2" t="s">
        <v>2149</v>
      </c>
      <c r="F7913" s="2" t="s">
        <v>2149</v>
      </c>
      <c r="G7913" s="2" t="s">
        <v>2149</v>
      </c>
      <c r="H7913" s="2" t="s">
        <v>2149</v>
      </c>
      <c r="I7913" s="3" t="str">
        <f aca="false">HYPERLINK("#'Главная'!A156","На главную")</f>
        <v>На главную</v>
      </c>
    </row>
    <row r="7914" customFormat="false" ht="28" hidden="false" customHeight="true" outlineLevel="0" collapsed="false">
      <c r="A7914" s="4" t="s">
        <v>2058</v>
      </c>
      <c r="B7914" s="4" t="s">
        <v>2058</v>
      </c>
      <c r="C7914" s="4" t="s">
        <v>2058</v>
      </c>
      <c r="D7914" s="4" t="s">
        <v>2058</v>
      </c>
      <c r="E7914" s="4" t="s">
        <v>2058</v>
      </c>
      <c r="F7914" s="4" t="s">
        <v>2058</v>
      </c>
      <c r="G7914" s="4" t="s">
        <v>2058</v>
      </c>
      <c r="H7914" s="4" t="s">
        <v>2058</v>
      </c>
      <c r="I7914" s="4" t="s">
        <v>2058</v>
      </c>
    </row>
    <row r="7915" customFormat="false" ht="27" hidden="false" customHeight="true" outlineLevel="0" collapsed="false">
      <c r="A7915" s="3" t="str">
        <f aca="false">HYPERLINK("#'Главная'!A156","Список моделей")</f>
        <v>Список моделей</v>
      </c>
      <c r="B7915" s="1"/>
      <c r="C7915" s="3" t="str">
        <f aca="false">HYPERLINK("#'Данные моделей'!A7916","Характеристики")</f>
        <v>Характеристики</v>
      </c>
      <c r="D7915" s="1"/>
      <c r="E7915" s="1"/>
      <c r="F7915" s="3" t="str">
        <f aca="false">HYPERLINK("#'Данные моделей'!A7945","Рабочие точки")</f>
        <v>Рабочие точки</v>
      </c>
      <c r="G7915" s="1"/>
      <c r="H7915" s="3" t="str">
        <f aca="false">HYPERLINK("#'Данные моделей'!A7952","Карты")</f>
        <v>Карты</v>
      </c>
      <c r="I7915" s="1"/>
    </row>
    <row r="7916" customFormat="false" ht="31" hidden="false" customHeight="true" outlineLevel="0" collapsed="false">
      <c r="A7916" s="10" t="s">
        <v>9</v>
      </c>
      <c r="B7916" s="10" t="s">
        <v>9</v>
      </c>
      <c r="C7916" s="10" t="s">
        <v>9</v>
      </c>
      <c r="D7916" s="10" t="s">
        <v>9</v>
      </c>
      <c r="E7916" s="10" t="s">
        <v>9</v>
      </c>
      <c r="F7916" s="10" t="s">
        <v>9</v>
      </c>
      <c r="G7916" s="10" t="s">
        <v>9</v>
      </c>
      <c r="H7916" s="10" t="s">
        <v>9</v>
      </c>
      <c r="I7916" s="1"/>
    </row>
    <row r="7917" customFormat="false" ht="28" hidden="false" customHeight="true" outlineLevel="0" collapsed="false">
      <c r="A7917" s="11" t="s">
        <v>207</v>
      </c>
      <c r="B7917" s="11" t="s">
        <v>207</v>
      </c>
      <c r="C7917" s="11" t="s">
        <v>207</v>
      </c>
      <c r="D7917" s="11" t="s">
        <v>207</v>
      </c>
      <c r="E7917" s="11" t="s">
        <v>2059</v>
      </c>
      <c r="F7917" s="11" t="s">
        <v>2059</v>
      </c>
      <c r="G7917" s="11" t="s">
        <v>2059</v>
      </c>
      <c r="H7917" s="11"/>
      <c r="I7917" s="11"/>
    </row>
    <row r="7918" customFormat="false" ht="28" hidden="false" customHeight="true" outlineLevel="0" collapsed="false">
      <c r="A7918" s="11" t="s">
        <v>8</v>
      </c>
      <c r="B7918" s="11" t="s">
        <v>8</v>
      </c>
      <c r="C7918" s="11" t="s">
        <v>8</v>
      </c>
      <c r="D7918" s="11" t="s">
        <v>8</v>
      </c>
      <c r="E7918" s="11" t="s">
        <v>176</v>
      </c>
      <c r="F7918" s="11" t="s">
        <v>176</v>
      </c>
      <c r="G7918" s="11" t="s">
        <v>176</v>
      </c>
      <c r="H7918" s="11"/>
      <c r="I7918" s="11"/>
    </row>
    <row r="7919" customFormat="false" ht="28" hidden="false" customHeight="true" outlineLevel="0" collapsed="false">
      <c r="A7919" s="11" t="s">
        <v>209</v>
      </c>
      <c r="B7919" s="11" t="s">
        <v>209</v>
      </c>
      <c r="C7919" s="11" t="s">
        <v>209</v>
      </c>
      <c r="D7919" s="11" t="s">
        <v>209</v>
      </c>
      <c r="E7919" s="11" t="s">
        <v>2150</v>
      </c>
      <c r="F7919" s="11" t="s">
        <v>2150</v>
      </c>
      <c r="G7919" s="11" t="s">
        <v>2150</v>
      </c>
      <c r="H7919" s="11"/>
      <c r="I7919" s="11"/>
    </row>
    <row r="7920" customFormat="false" ht="28" hidden="false" customHeight="true" outlineLevel="0" collapsed="false">
      <c r="A7920" s="11" t="s">
        <v>211</v>
      </c>
      <c r="B7920" s="11" t="s">
        <v>211</v>
      </c>
      <c r="C7920" s="11" t="s">
        <v>211</v>
      </c>
      <c r="D7920" s="11" t="s">
        <v>211</v>
      </c>
      <c r="E7920" s="11" t="n">
        <v>30</v>
      </c>
      <c r="F7920" s="11" t="n">
        <v>30</v>
      </c>
      <c r="G7920" s="11" t="n">
        <v>30</v>
      </c>
      <c r="H7920" s="11"/>
      <c r="I7920" s="11"/>
    </row>
    <row r="7921" customFormat="false" ht="38" hidden="false" customHeight="true" outlineLevel="0" collapsed="false">
      <c r="A7921" s="11" t="s">
        <v>8</v>
      </c>
      <c r="B7921" s="11" t="s">
        <v>8</v>
      </c>
      <c r="C7921" s="11" t="s">
        <v>8</v>
      </c>
      <c r="D7921" s="11" t="s">
        <v>8</v>
      </c>
      <c r="E7921" s="11" t="s">
        <v>176</v>
      </c>
      <c r="F7921" s="11" t="s">
        <v>176</v>
      </c>
      <c r="G7921" s="11" t="s">
        <v>176</v>
      </c>
      <c r="H7921" s="11" t="s">
        <v>2061</v>
      </c>
      <c r="I7921" s="11" t="s">
        <v>2061</v>
      </c>
    </row>
    <row r="7922" customFormat="false" ht="38" hidden="false" customHeight="true" outlineLevel="0" collapsed="false">
      <c r="A7922" s="11" t="s">
        <v>221</v>
      </c>
      <c r="B7922" s="11" t="s">
        <v>221</v>
      </c>
      <c r="C7922" s="11" t="s">
        <v>221</v>
      </c>
      <c r="D7922" s="11" t="s">
        <v>221</v>
      </c>
      <c r="E7922" s="11" t="s">
        <v>2150</v>
      </c>
      <c r="F7922" s="11" t="s">
        <v>2150</v>
      </c>
      <c r="G7922" s="11" t="s">
        <v>2150</v>
      </c>
      <c r="H7922" s="11" t="s">
        <v>2061</v>
      </c>
      <c r="I7922" s="11" t="s">
        <v>2061</v>
      </c>
    </row>
    <row r="7923" customFormat="false" ht="38" hidden="false" customHeight="true" outlineLevel="0" collapsed="false">
      <c r="A7923" s="11" t="s">
        <v>211</v>
      </c>
      <c r="B7923" s="11" t="s">
        <v>211</v>
      </c>
      <c r="C7923" s="11" t="s">
        <v>211</v>
      </c>
      <c r="D7923" s="11" t="s">
        <v>211</v>
      </c>
      <c r="E7923" s="11" t="n">
        <v>30</v>
      </c>
      <c r="F7923" s="11" t="n">
        <v>30</v>
      </c>
      <c r="G7923" s="11" t="n">
        <v>30</v>
      </c>
      <c r="H7923" s="11" t="s">
        <v>2061</v>
      </c>
      <c r="I7923" s="11" t="s">
        <v>2061</v>
      </c>
    </row>
    <row r="7924" customFormat="false" ht="38" hidden="false" customHeight="true" outlineLevel="0" collapsed="false">
      <c r="A7924" s="11" t="s">
        <v>2062</v>
      </c>
      <c r="B7924" s="11" t="s">
        <v>2062</v>
      </c>
      <c r="C7924" s="11" t="s">
        <v>2062</v>
      </c>
      <c r="D7924" s="11" t="s">
        <v>2062</v>
      </c>
      <c r="E7924" s="11" t="s">
        <v>2063</v>
      </c>
      <c r="F7924" s="11" t="s">
        <v>2063</v>
      </c>
      <c r="G7924" s="11" t="s">
        <v>2063</v>
      </c>
      <c r="H7924" s="11" t="s">
        <v>2061</v>
      </c>
      <c r="I7924" s="11" t="s">
        <v>2061</v>
      </c>
    </row>
    <row r="7925" customFormat="false" ht="38" hidden="false" customHeight="true" outlineLevel="0" collapsed="false">
      <c r="A7925" s="11" t="s">
        <v>2064</v>
      </c>
      <c r="B7925" s="11" t="s">
        <v>2064</v>
      </c>
      <c r="C7925" s="11" t="s">
        <v>2064</v>
      </c>
      <c r="D7925" s="11" t="s">
        <v>2064</v>
      </c>
      <c r="E7925" s="11" t="s">
        <v>99</v>
      </c>
      <c r="F7925" s="11" t="s">
        <v>99</v>
      </c>
      <c r="G7925" s="11" t="s">
        <v>99</v>
      </c>
      <c r="H7925" s="11" t="s">
        <v>2061</v>
      </c>
      <c r="I7925" s="11" t="s">
        <v>2061</v>
      </c>
    </row>
    <row r="7926" customFormat="false" ht="38" hidden="false" customHeight="true" outlineLevel="0" collapsed="false">
      <c r="A7926" s="11" t="s">
        <v>2065</v>
      </c>
      <c r="B7926" s="11" t="s">
        <v>2065</v>
      </c>
      <c r="C7926" s="11" t="s">
        <v>2065</v>
      </c>
      <c r="D7926" s="11" t="s">
        <v>2065</v>
      </c>
      <c r="E7926" s="11" t="s">
        <v>2151</v>
      </c>
      <c r="F7926" s="11" t="s">
        <v>2151</v>
      </c>
      <c r="G7926" s="11" t="s">
        <v>2151</v>
      </c>
      <c r="H7926" s="11" t="s">
        <v>2061</v>
      </c>
      <c r="I7926" s="11" t="s">
        <v>2061</v>
      </c>
    </row>
    <row r="7927" customFormat="false" ht="38" hidden="false" customHeight="true" outlineLevel="0" collapsed="false">
      <c r="A7927" s="11" t="s">
        <v>2067</v>
      </c>
      <c r="B7927" s="11" t="s">
        <v>2067</v>
      </c>
      <c r="C7927" s="11" t="s">
        <v>2067</v>
      </c>
      <c r="D7927" s="11" t="s">
        <v>2067</v>
      </c>
      <c r="E7927" s="11" t="n">
        <v>4</v>
      </c>
      <c r="F7927" s="11" t="n">
        <v>4</v>
      </c>
      <c r="G7927" s="11" t="n">
        <v>4</v>
      </c>
      <c r="H7927" s="11" t="s">
        <v>2061</v>
      </c>
      <c r="I7927" s="11" t="s">
        <v>2061</v>
      </c>
    </row>
    <row r="7928" customFormat="false" ht="38" hidden="false" customHeight="true" outlineLevel="0" collapsed="false">
      <c r="A7928" s="11" t="s">
        <v>2068</v>
      </c>
      <c r="B7928" s="11" t="s">
        <v>2068</v>
      </c>
      <c r="C7928" s="11" t="s">
        <v>2068</v>
      </c>
      <c r="D7928" s="11" t="s">
        <v>2068</v>
      </c>
      <c r="E7928" s="11" t="s">
        <v>2152</v>
      </c>
      <c r="F7928" s="11" t="s">
        <v>2152</v>
      </c>
      <c r="G7928" s="11" t="s">
        <v>2152</v>
      </c>
      <c r="H7928" s="11" t="s">
        <v>2061</v>
      </c>
      <c r="I7928" s="11" t="s">
        <v>2061</v>
      </c>
    </row>
    <row r="7929" customFormat="false" ht="38" hidden="false" customHeight="true" outlineLevel="0" collapsed="false">
      <c r="A7929" s="11" t="s">
        <v>2070</v>
      </c>
      <c r="B7929" s="11" t="s">
        <v>2070</v>
      </c>
      <c r="C7929" s="11" t="s">
        <v>2070</v>
      </c>
      <c r="D7929" s="11" t="s">
        <v>2070</v>
      </c>
      <c r="E7929" s="11" t="s">
        <v>2153</v>
      </c>
      <c r="F7929" s="11" t="s">
        <v>2153</v>
      </c>
      <c r="G7929" s="11" t="s">
        <v>2153</v>
      </c>
      <c r="H7929" s="11" t="s">
        <v>2061</v>
      </c>
      <c r="I7929" s="11" t="s">
        <v>2061</v>
      </c>
    </row>
    <row r="7930" customFormat="false" ht="38" hidden="false" customHeight="true" outlineLevel="0" collapsed="false">
      <c r="A7930" s="11" t="s">
        <v>2072</v>
      </c>
      <c r="B7930" s="11" t="s">
        <v>2072</v>
      </c>
      <c r="C7930" s="11" t="s">
        <v>2072</v>
      </c>
      <c r="D7930" s="11" t="s">
        <v>2072</v>
      </c>
      <c r="E7930" s="11" t="s">
        <v>2154</v>
      </c>
      <c r="F7930" s="11" t="s">
        <v>2154</v>
      </c>
      <c r="G7930" s="11" t="s">
        <v>2154</v>
      </c>
      <c r="H7930" s="11" t="s">
        <v>2061</v>
      </c>
      <c r="I7930" s="11" t="s">
        <v>2061</v>
      </c>
    </row>
    <row r="7931" customFormat="false" ht="38" hidden="false" customHeight="true" outlineLevel="0" collapsed="false">
      <c r="A7931" s="11" t="s">
        <v>2074</v>
      </c>
      <c r="B7931" s="11" t="s">
        <v>2074</v>
      </c>
      <c r="C7931" s="11" t="s">
        <v>2074</v>
      </c>
      <c r="D7931" s="11" t="s">
        <v>2074</v>
      </c>
      <c r="E7931" s="11" t="s">
        <v>2155</v>
      </c>
      <c r="F7931" s="11" t="s">
        <v>2155</v>
      </c>
      <c r="G7931" s="11" t="s">
        <v>2155</v>
      </c>
      <c r="H7931" s="11" t="s">
        <v>2061</v>
      </c>
      <c r="I7931" s="11" t="s">
        <v>2061</v>
      </c>
    </row>
    <row r="7932" customFormat="false" ht="38" hidden="false" customHeight="true" outlineLevel="0" collapsed="false">
      <c r="A7932" s="11" t="s">
        <v>2076</v>
      </c>
      <c r="B7932" s="11" t="s">
        <v>2076</v>
      </c>
      <c r="C7932" s="11" t="s">
        <v>2076</v>
      </c>
      <c r="D7932" s="11" t="s">
        <v>2076</v>
      </c>
      <c r="E7932" s="11" t="n">
        <v>30</v>
      </c>
      <c r="F7932" s="11" t="n">
        <v>30</v>
      </c>
      <c r="G7932" s="11" t="n">
        <v>30</v>
      </c>
      <c r="H7932" s="11" t="s">
        <v>2061</v>
      </c>
      <c r="I7932" s="11" t="s">
        <v>2061</v>
      </c>
    </row>
    <row r="7933" customFormat="false" ht="38" hidden="false" customHeight="true" outlineLevel="0" collapsed="false">
      <c r="A7933" s="11" t="s">
        <v>2077</v>
      </c>
      <c r="B7933" s="11" t="s">
        <v>2077</v>
      </c>
      <c r="C7933" s="11" t="s">
        <v>2077</v>
      </c>
      <c r="D7933" s="11" t="s">
        <v>2077</v>
      </c>
      <c r="E7933" s="11" t="n">
        <v>29</v>
      </c>
      <c r="F7933" s="11" t="n">
        <v>29</v>
      </c>
      <c r="G7933" s="11" t="n">
        <v>29</v>
      </c>
      <c r="H7933" s="11" t="s">
        <v>2061</v>
      </c>
      <c r="I7933" s="11" t="s">
        <v>2061</v>
      </c>
    </row>
    <row r="7934" customFormat="false" ht="38" hidden="false" customHeight="true" outlineLevel="0" collapsed="false">
      <c r="A7934" s="11" t="s">
        <v>2078</v>
      </c>
      <c r="B7934" s="11" t="s">
        <v>2078</v>
      </c>
      <c r="C7934" s="11" t="s">
        <v>2078</v>
      </c>
      <c r="D7934" s="11" t="s">
        <v>2078</v>
      </c>
      <c r="E7934" s="11" t="s">
        <v>2079</v>
      </c>
      <c r="F7934" s="11" t="s">
        <v>2079</v>
      </c>
      <c r="G7934" s="11" t="s">
        <v>2079</v>
      </c>
      <c r="H7934" s="11" t="s">
        <v>2061</v>
      </c>
      <c r="I7934" s="11" t="s">
        <v>2061</v>
      </c>
    </row>
    <row r="7935" customFormat="false" ht="38" hidden="false" customHeight="true" outlineLevel="0" collapsed="false">
      <c r="A7935" s="11" t="s">
        <v>2080</v>
      </c>
      <c r="B7935" s="11" t="s">
        <v>2080</v>
      </c>
      <c r="C7935" s="11" t="s">
        <v>2080</v>
      </c>
      <c r="D7935" s="11" t="s">
        <v>2080</v>
      </c>
      <c r="E7935" s="11" t="n">
        <v>34</v>
      </c>
      <c r="F7935" s="11" t="n">
        <v>34</v>
      </c>
      <c r="G7935" s="11" t="n">
        <v>34</v>
      </c>
      <c r="H7935" s="11" t="s">
        <v>2061</v>
      </c>
      <c r="I7935" s="11" t="s">
        <v>2061</v>
      </c>
    </row>
    <row r="7936" customFormat="false" ht="38" hidden="false" customHeight="true" outlineLevel="0" collapsed="false">
      <c r="A7936" s="11" t="s">
        <v>2081</v>
      </c>
      <c r="B7936" s="11" t="s">
        <v>2081</v>
      </c>
      <c r="C7936" s="11" t="s">
        <v>2081</v>
      </c>
      <c r="D7936" s="11" t="s">
        <v>2081</v>
      </c>
      <c r="E7936" s="11" t="n">
        <v>33.5</v>
      </c>
      <c r="F7936" s="11" t="n">
        <v>33.5</v>
      </c>
      <c r="G7936" s="11" t="n">
        <v>33.5</v>
      </c>
      <c r="H7936" s="11" t="s">
        <v>2061</v>
      </c>
      <c r="I7936" s="11" t="s">
        <v>2061</v>
      </c>
    </row>
    <row r="7937" customFormat="false" ht="38" hidden="false" customHeight="true" outlineLevel="0" collapsed="false">
      <c r="A7937" s="11" t="s">
        <v>2082</v>
      </c>
      <c r="B7937" s="11" t="s">
        <v>2082</v>
      </c>
      <c r="C7937" s="11" t="s">
        <v>2082</v>
      </c>
      <c r="D7937" s="11" t="s">
        <v>2082</v>
      </c>
      <c r="E7937" s="11" t="s">
        <v>2156</v>
      </c>
      <c r="F7937" s="11" t="s">
        <v>2156</v>
      </c>
      <c r="G7937" s="11" t="s">
        <v>2156</v>
      </c>
      <c r="H7937" s="11" t="s">
        <v>2061</v>
      </c>
      <c r="I7937" s="11" t="s">
        <v>2061</v>
      </c>
    </row>
    <row r="7938" customFormat="false" ht="38" hidden="false" customHeight="true" outlineLevel="0" collapsed="false">
      <c r="A7938" s="11" t="s">
        <v>2084</v>
      </c>
      <c r="B7938" s="11" t="s">
        <v>2084</v>
      </c>
      <c r="C7938" s="11" t="s">
        <v>2084</v>
      </c>
      <c r="D7938" s="11" t="s">
        <v>2084</v>
      </c>
      <c r="E7938" s="11" t="s">
        <v>2079</v>
      </c>
      <c r="F7938" s="11" t="s">
        <v>2079</v>
      </c>
      <c r="G7938" s="11" t="s">
        <v>2079</v>
      </c>
      <c r="H7938" s="11" t="s">
        <v>2061</v>
      </c>
      <c r="I7938" s="11" t="s">
        <v>2061</v>
      </c>
    </row>
    <row r="7939" customFormat="false" ht="38" hidden="false" customHeight="true" outlineLevel="0" collapsed="false">
      <c r="A7939" s="11" t="s">
        <v>2085</v>
      </c>
      <c r="B7939" s="11" t="s">
        <v>2085</v>
      </c>
      <c r="C7939" s="11" t="s">
        <v>2085</v>
      </c>
      <c r="D7939" s="11" t="s">
        <v>2085</v>
      </c>
      <c r="E7939" s="11" t="n">
        <v>2060</v>
      </c>
      <c r="F7939" s="11" t="n">
        <v>2060</v>
      </c>
      <c r="G7939" s="11" t="n">
        <v>2060</v>
      </c>
      <c r="H7939" s="11" t="s">
        <v>2061</v>
      </c>
      <c r="I7939" s="11" t="s">
        <v>2061</v>
      </c>
    </row>
    <row r="7940" customFormat="false" ht="38" hidden="false" customHeight="true" outlineLevel="0" collapsed="false">
      <c r="A7940" s="11" t="s">
        <v>2086</v>
      </c>
      <c r="B7940" s="11" t="s">
        <v>2086</v>
      </c>
      <c r="C7940" s="11" t="s">
        <v>2086</v>
      </c>
      <c r="D7940" s="11" t="s">
        <v>2086</v>
      </c>
      <c r="E7940" s="11" t="n">
        <v>1810</v>
      </c>
      <c r="F7940" s="11" t="n">
        <v>1810</v>
      </c>
      <c r="G7940" s="11" t="n">
        <v>1810</v>
      </c>
      <c r="H7940" s="11" t="s">
        <v>2061</v>
      </c>
      <c r="I7940" s="11" t="s">
        <v>2061</v>
      </c>
    </row>
    <row r="7941" customFormat="false" ht="38" hidden="false" customHeight="true" outlineLevel="0" collapsed="false">
      <c r="A7941" s="11" t="s">
        <v>2087</v>
      </c>
      <c r="B7941" s="11" t="s">
        <v>2087</v>
      </c>
      <c r="C7941" s="11" t="s">
        <v>2087</v>
      </c>
      <c r="D7941" s="11" t="s">
        <v>2087</v>
      </c>
      <c r="E7941" s="11" t="n">
        <v>1790</v>
      </c>
      <c r="F7941" s="11" t="n">
        <v>1790</v>
      </c>
      <c r="G7941" s="11" t="n">
        <v>1790</v>
      </c>
      <c r="H7941" s="11" t="s">
        <v>2061</v>
      </c>
      <c r="I7941" s="11" t="s">
        <v>2061</v>
      </c>
    </row>
    <row r="7942" customFormat="false" ht="38" hidden="false" customHeight="true" outlineLevel="0" collapsed="false">
      <c r="A7942" s="11" t="s">
        <v>2088</v>
      </c>
      <c r="B7942" s="11" t="s">
        <v>2088</v>
      </c>
      <c r="C7942" s="11" t="s">
        <v>2088</v>
      </c>
      <c r="D7942" s="11" t="s">
        <v>2088</v>
      </c>
      <c r="E7942" s="11" t="s">
        <v>2089</v>
      </c>
      <c r="F7942" s="11" t="s">
        <v>2089</v>
      </c>
      <c r="G7942" s="11" t="s">
        <v>2089</v>
      </c>
      <c r="H7942" s="11" t="s">
        <v>2061</v>
      </c>
      <c r="I7942" s="11" t="s">
        <v>2061</v>
      </c>
    </row>
    <row r="7943" customFormat="false" ht="28" hidden="false" customHeight="true" outlineLevel="0" collapsed="false">
      <c r="A7943" s="4" t="s">
        <v>2061</v>
      </c>
      <c r="B7943" s="4" t="s">
        <v>2061</v>
      </c>
      <c r="C7943" s="4" t="s">
        <v>2061</v>
      </c>
      <c r="D7943" s="4" t="s">
        <v>2061</v>
      </c>
      <c r="E7943" s="4" t="s">
        <v>2061</v>
      </c>
      <c r="F7943" s="4" t="s">
        <v>2061</v>
      </c>
      <c r="G7943" s="4" t="s">
        <v>2061</v>
      </c>
      <c r="H7943" s="4" t="s">
        <v>2061</v>
      </c>
      <c r="I7943" s="4" t="s">
        <v>2061</v>
      </c>
    </row>
    <row r="7944" customFormat="false" ht="27" hidden="false" customHeight="true" outlineLevel="0" collapsed="false">
      <c r="A7944" s="1"/>
      <c r="B7944" s="1"/>
      <c r="C7944" s="1"/>
      <c r="D7944" s="1"/>
      <c r="E7944" s="1"/>
      <c r="F7944" s="1"/>
      <c r="G7944" s="1"/>
      <c r="H7944" s="1"/>
      <c r="I7944" s="1"/>
    </row>
    <row r="7945" customFormat="false" ht="31" hidden="false" customHeight="true" outlineLevel="0" collapsed="false">
      <c r="A7945" s="10" t="s">
        <v>250</v>
      </c>
      <c r="B7945" s="10" t="s">
        <v>250</v>
      </c>
      <c r="C7945" s="10" t="s">
        <v>250</v>
      </c>
      <c r="D7945" s="10" t="s">
        <v>250</v>
      </c>
      <c r="E7945" s="10" t="s">
        <v>250</v>
      </c>
      <c r="F7945" s="10" t="s">
        <v>250</v>
      </c>
      <c r="G7945" s="10" t="s">
        <v>250</v>
      </c>
      <c r="H7945" s="10" t="s">
        <v>250</v>
      </c>
      <c r="I7945" s="3" t="str">
        <f aca="false">HYPERLINK("#'Главная'!A156","На главную")</f>
        <v>На главную</v>
      </c>
    </row>
    <row r="7946" customFormat="false" ht="34" hidden="false" customHeight="true" outlineLevel="0" collapsed="false">
      <c r="A7946" s="12" t="s">
        <v>251</v>
      </c>
      <c r="B7946" s="12" t="s">
        <v>251</v>
      </c>
      <c r="C7946" s="12" t="s">
        <v>251</v>
      </c>
      <c r="D7946" s="12" t="s">
        <v>252</v>
      </c>
      <c r="E7946" s="12" t="s">
        <v>252</v>
      </c>
      <c r="F7946" s="12" t="s">
        <v>252</v>
      </c>
      <c r="G7946" s="12" t="s">
        <v>253</v>
      </c>
      <c r="H7946" s="12" t="s">
        <v>254</v>
      </c>
      <c r="I7946" s="12" t="s">
        <v>254</v>
      </c>
    </row>
    <row r="7947" customFormat="false" ht="38" hidden="false" customHeight="true" outlineLevel="0" collapsed="false">
      <c r="A7947" s="1" t="s">
        <v>2090</v>
      </c>
      <c r="B7947" s="1" t="s">
        <v>2090</v>
      </c>
      <c r="C7947" s="1" t="s">
        <v>2090</v>
      </c>
      <c r="D7947" s="1" t="s">
        <v>292</v>
      </c>
      <c r="E7947" s="1" t="s">
        <v>292</v>
      </c>
      <c r="F7947" s="1" t="s">
        <v>292</v>
      </c>
      <c r="G7947" s="1" t="n">
        <v>12.6</v>
      </c>
      <c r="H7947" s="1" t="s">
        <v>2058</v>
      </c>
      <c r="I7947" s="1" t="s">
        <v>2058</v>
      </c>
    </row>
    <row r="7948" customFormat="false" ht="38" hidden="false" customHeight="true" outlineLevel="0" collapsed="false">
      <c r="A7948" s="1" t="s">
        <v>2090</v>
      </c>
      <c r="B7948" s="1" t="s">
        <v>2090</v>
      </c>
      <c r="C7948" s="1" t="s">
        <v>2090</v>
      </c>
      <c r="D7948" s="1" t="s">
        <v>258</v>
      </c>
      <c r="E7948" s="1" t="s">
        <v>258</v>
      </c>
      <c r="F7948" s="1" t="s">
        <v>258</v>
      </c>
      <c r="G7948" s="1" t="n">
        <v>20.16</v>
      </c>
      <c r="H7948" s="1" t="s">
        <v>2058</v>
      </c>
      <c r="I7948" s="1" t="s">
        <v>2058</v>
      </c>
    </row>
    <row r="7949" customFormat="false" ht="38" hidden="false" customHeight="true" outlineLevel="0" collapsed="false">
      <c r="A7949" s="1" t="s">
        <v>2090</v>
      </c>
      <c r="B7949" s="1" t="s">
        <v>2090</v>
      </c>
      <c r="C7949" s="1" t="s">
        <v>2090</v>
      </c>
      <c r="D7949" s="1" t="s">
        <v>2091</v>
      </c>
      <c r="E7949" s="1" t="s">
        <v>2091</v>
      </c>
      <c r="F7949" s="1" t="s">
        <v>2091</v>
      </c>
      <c r="G7949" s="1" t="n">
        <v>2380</v>
      </c>
      <c r="H7949" s="1" t="s">
        <v>2058</v>
      </c>
      <c r="I7949" s="1" t="s">
        <v>2058</v>
      </c>
    </row>
    <row r="7950" customFormat="false" ht="38" hidden="false" customHeight="true" outlineLevel="0" collapsed="false">
      <c r="A7950" s="1" t="s">
        <v>2090</v>
      </c>
      <c r="B7950" s="1" t="s">
        <v>2090</v>
      </c>
      <c r="C7950" s="1" t="s">
        <v>2090</v>
      </c>
      <c r="D7950" s="1" t="s">
        <v>2063</v>
      </c>
      <c r="E7950" s="1" t="s">
        <v>2063</v>
      </c>
      <c r="F7950" s="1" t="s">
        <v>2063</v>
      </c>
      <c r="G7950" s="1" t="n">
        <v>52</v>
      </c>
      <c r="H7950" s="1" t="s">
        <v>2058</v>
      </c>
      <c r="I7950" s="1" t="s">
        <v>2058</v>
      </c>
    </row>
    <row r="7951" customFormat="false" ht="27" hidden="false" customHeight="true" outlineLevel="0" collapsed="false">
      <c r="A7951" s="1"/>
      <c r="B7951" s="1"/>
      <c r="C7951" s="1"/>
      <c r="D7951" s="1"/>
      <c r="E7951" s="1"/>
      <c r="F7951" s="1"/>
      <c r="G7951" s="1"/>
      <c r="H7951" s="1"/>
      <c r="I7951" s="1"/>
    </row>
    <row r="7952" customFormat="false" ht="31" hidden="false" customHeight="true" outlineLevel="0" collapsed="false">
      <c r="A7952" s="10" t="s">
        <v>304</v>
      </c>
      <c r="B7952" s="10" t="s">
        <v>304</v>
      </c>
      <c r="C7952" s="10" t="s">
        <v>304</v>
      </c>
      <c r="D7952" s="10" t="s">
        <v>304</v>
      </c>
      <c r="E7952" s="10" t="s">
        <v>304</v>
      </c>
      <c r="F7952" s="10" t="s">
        <v>304</v>
      </c>
      <c r="G7952" s="10" t="s">
        <v>304</v>
      </c>
      <c r="H7952" s="10" t="s">
        <v>304</v>
      </c>
      <c r="I7952" s="1"/>
    </row>
    <row r="7953" customFormat="false" ht="28" hidden="false" customHeight="true" outlineLevel="0" collapsed="false">
      <c r="A7953" s="4" t="s">
        <v>305</v>
      </c>
      <c r="B7953" s="4" t="s">
        <v>305</v>
      </c>
      <c r="C7953" s="4" t="s">
        <v>305</v>
      </c>
      <c r="D7953" s="4" t="s">
        <v>305</v>
      </c>
      <c r="E7953" s="4" t="s">
        <v>305</v>
      </c>
      <c r="F7953" s="4" t="s">
        <v>305</v>
      </c>
      <c r="G7953" s="4" t="s">
        <v>305</v>
      </c>
      <c r="H7953" s="4" t="s">
        <v>305</v>
      </c>
      <c r="I7953" s="4" t="s">
        <v>305</v>
      </c>
    </row>
    <row r="7954" customFormat="false" ht="27" hidden="false" customHeight="true" outlineLevel="0" collapsed="false">
      <c r="A7954" s="1"/>
      <c r="B7954" s="1"/>
      <c r="C7954" s="1"/>
      <c r="D7954" s="1"/>
      <c r="E7954" s="1"/>
      <c r="F7954" s="1"/>
      <c r="G7954" s="1"/>
      <c r="H7954" s="1"/>
      <c r="I7954" s="1"/>
    </row>
    <row r="7955" customFormat="false" ht="27" hidden="false" customHeight="true" outlineLevel="0" collapsed="false">
      <c r="A7955" s="1"/>
      <c r="B7955" s="1"/>
      <c r="C7955" s="1"/>
      <c r="D7955" s="1"/>
      <c r="E7955" s="1"/>
      <c r="F7955" s="1"/>
      <c r="G7955" s="1"/>
      <c r="H7955" s="1"/>
      <c r="I7955" s="1"/>
    </row>
    <row r="7956" customFormat="false" ht="27" hidden="false" customHeight="true" outlineLevel="0" collapsed="false">
      <c r="A7956" s="1"/>
      <c r="B7956" s="1"/>
      <c r="C7956" s="1"/>
      <c r="D7956" s="1"/>
      <c r="E7956" s="1"/>
      <c r="F7956" s="1"/>
      <c r="G7956" s="1"/>
      <c r="H7956" s="1"/>
      <c r="I7956" s="1"/>
    </row>
    <row r="7957" customFormat="false" ht="35" hidden="false" customHeight="true" outlineLevel="0" collapsed="false">
      <c r="A7957" s="2" t="s">
        <v>2157</v>
      </c>
      <c r="B7957" s="2" t="s">
        <v>2157</v>
      </c>
      <c r="C7957" s="2" t="s">
        <v>2157</v>
      </c>
      <c r="D7957" s="2" t="s">
        <v>2157</v>
      </c>
      <c r="E7957" s="2" t="s">
        <v>2157</v>
      </c>
      <c r="F7957" s="2" t="s">
        <v>2157</v>
      </c>
      <c r="G7957" s="2" t="s">
        <v>2157</v>
      </c>
      <c r="H7957" s="2" t="s">
        <v>2157</v>
      </c>
      <c r="I7957" s="3" t="str">
        <f aca="false">HYPERLINK("#'Главная'!A157","На главную")</f>
        <v>На главную</v>
      </c>
    </row>
    <row r="7958" customFormat="false" ht="28" hidden="false" customHeight="true" outlineLevel="0" collapsed="false">
      <c r="A7958" s="4" t="s">
        <v>2158</v>
      </c>
      <c r="B7958" s="4" t="s">
        <v>2158</v>
      </c>
      <c r="C7958" s="4" t="s">
        <v>2158</v>
      </c>
      <c r="D7958" s="4" t="s">
        <v>2158</v>
      </c>
      <c r="E7958" s="4" t="s">
        <v>2158</v>
      </c>
      <c r="F7958" s="4" t="s">
        <v>2158</v>
      </c>
      <c r="G7958" s="4" t="s">
        <v>2158</v>
      </c>
      <c r="H7958" s="4" t="s">
        <v>2158</v>
      </c>
      <c r="I7958" s="4" t="s">
        <v>2158</v>
      </c>
    </row>
    <row r="7959" customFormat="false" ht="27" hidden="false" customHeight="true" outlineLevel="0" collapsed="false">
      <c r="A7959" s="3" t="str">
        <f aca="false">HYPERLINK("#'Главная'!A157","Список моделей")</f>
        <v>Список моделей</v>
      </c>
      <c r="B7959" s="1"/>
      <c r="C7959" s="3" t="str">
        <f aca="false">HYPERLINK("#'Данные моделей'!A7960","Характеристики")</f>
        <v>Характеристики</v>
      </c>
      <c r="D7959" s="1"/>
      <c r="E7959" s="1"/>
      <c r="F7959" s="3" t="str">
        <f aca="false">HYPERLINK("#'Данные моделей'!A7991","Рабочие точки")</f>
        <v>Рабочие точки</v>
      </c>
      <c r="G7959" s="1"/>
      <c r="H7959" s="3" t="str">
        <f aca="false">HYPERLINK("#'Данные моделей'!A7998","Карты")</f>
        <v>Карты</v>
      </c>
      <c r="I7959" s="1"/>
    </row>
    <row r="7960" customFormat="false" ht="31" hidden="false" customHeight="true" outlineLevel="0" collapsed="false">
      <c r="A7960" s="10" t="s">
        <v>9</v>
      </c>
      <c r="B7960" s="10" t="s">
        <v>9</v>
      </c>
      <c r="C7960" s="10" t="s">
        <v>9</v>
      </c>
      <c r="D7960" s="10" t="s">
        <v>9</v>
      </c>
      <c r="E7960" s="10" t="s">
        <v>9</v>
      </c>
      <c r="F7960" s="10" t="s">
        <v>9</v>
      </c>
      <c r="G7960" s="10" t="s">
        <v>9</v>
      </c>
      <c r="H7960" s="10" t="s">
        <v>9</v>
      </c>
      <c r="I7960" s="1"/>
    </row>
    <row r="7961" customFormat="false" ht="28" hidden="false" customHeight="true" outlineLevel="0" collapsed="false">
      <c r="A7961" s="11" t="s">
        <v>207</v>
      </c>
      <c r="B7961" s="11" t="s">
        <v>207</v>
      </c>
      <c r="C7961" s="11" t="s">
        <v>207</v>
      </c>
      <c r="D7961" s="11" t="s">
        <v>207</v>
      </c>
      <c r="E7961" s="11" t="s">
        <v>2159</v>
      </c>
      <c r="F7961" s="11" t="s">
        <v>2159</v>
      </c>
      <c r="G7961" s="11" t="s">
        <v>2159</v>
      </c>
      <c r="H7961" s="11"/>
      <c r="I7961" s="11"/>
    </row>
    <row r="7962" customFormat="false" ht="28" hidden="false" customHeight="true" outlineLevel="0" collapsed="false">
      <c r="A7962" s="11" t="s">
        <v>8</v>
      </c>
      <c r="B7962" s="11" t="s">
        <v>8</v>
      </c>
      <c r="C7962" s="11" t="s">
        <v>8</v>
      </c>
      <c r="D7962" s="11" t="s">
        <v>8</v>
      </c>
      <c r="E7962" s="11" t="s">
        <v>178</v>
      </c>
      <c r="F7962" s="11" t="s">
        <v>178</v>
      </c>
      <c r="G7962" s="11" t="s">
        <v>178</v>
      </c>
      <c r="H7962" s="11"/>
      <c r="I7962" s="11"/>
    </row>
    <row r="7963" customFormat="false" ht="28" hidden="false" customHeight="true" outlineLevel="0" collapsed="false">
      <c r="A7963" s="11" t="s">
        <v>209</v>
      </c>
      <c r="B7963" s="11" t="s">
        <v>209</v>
      </c>
      <c r="C7963" s="11" t="s">
        <v>209</v>
      </c>
      <c r="D7963" s="11" t="s">
        <v>209</v>
      </c>
      <c r="E7963" s="11" t="s">
        <v>2160</v>
      </c>
      <c r="F7963" s="11" t="s">
        <v>2160</v>
      </c>
      <c r="G7963" s="11" t="s">
        <v>2160</v>
      </c>
      <c r="H7963" s="11"/>
      <c r="I7963" s="11"/>
    </row>
    <row r="7964" customFormat="false" ht="28" hidden="false" customHeight="true" outlineLevel="0" collapsed="false">
      <c r="A7964" s="11" t="s">
        <v>211</v>
      </c>
      <c r="B7964" s="11" t="s">
        <v>211</v>
      </c>
      <c r="C7964" s="11" t="s">
        <v>211</v>
      </c>
      <c r="D7964" s="11" t="s">
        <v>211</v>
      </c>
      <c r="E7964" s="11" t="n">
        <v>16.85</v>
      </c>
      <c r="F7964" s="11" t="n">
        <v>16.85</v>
      </c>
      <c r="G7964" s="11" t="n">
        <v>16.85</v>
      </c>
      <c r="H7964" s="11"/>
      <c r="I7964" s="11"/>
    </row>
    <row r="7965" customFormat="false" ht="143" hidden="false" customHeight="true" outlineLevel="0" collapsed="false">
      <c r="A7965" s="11" t="s">
        <v>8</v>
      </c>
      <c r="B7965" s="11" t="s">
        <v>8</v>
      </c>
      <c r="C7965" s="11" t="s">
        <v>8</v>
      </c>
      <c r="D7965" s="11" t="s">
        <v>8</v>
      </c>
      <c r="E7965" s="11" t="s">
        <v>2126</v>
      </c>
      <c r="F7965" s="11" t="s">
        <v>2126</v>
      </c>
      <c r="G7965" s="11" t="s">
        <v>2126</v>
      </c>
      <c r="H7965" s="11" t="s">
        <v>2161</v>
      </c>
      <c r="I7965" s="11" t="s">
        <v>2161</v>
      </c>
    </row>
    <row r="7966" customFormat="false" ht="143" hidden="false" customHeight="true" outlineLevel="0" collapsed="false">
      <c r="A7966" s="11" t="s">
        <v>221</v>
      </c>
      <c r="B7966" s="11" t="s">
        <v>221</v>
      </c>
      <c r="C7966" s="11" t="s">
        <v>221</v>
      </c>
      <c r="D7966" s="11" t="s">
        <v>221</v>
      </c>
      <c r="E7966" s="11" t="s">
        <v>2160</v>
      </c>
      <c r="F7966" s="11" t="s">
        <v>2160</v>
      </c>
      <c r="G7966" s="11" t="s">
        <v>2160</v>
      </c>
      <c r="H7966" s="11" t="s">
        <v>2161</v>
      </c>
      <c r="I7966" s="11" t="s">
        <v>2161</v>
      </c>
    </row>
    <row r="7967" customFormat="false" ht="143" hidden="false" customHeight="true" outlineLevel="0" collapsed="false">
      <c r="A7967" s="11" t="s">
        <v>211</v>
      </c>
      <c r="B7967" s="11" t="s">
        <v>211</v>
      </c>
      <c r="C7967" s="11" t="s">
        <v>211</v>
      </c>
      <c r="D7967" s="11" t="s">
        <v>211</v>
      </c>
      <c r="E7967" s="11" t="n">
        <v>16.85</v>
      </c>
      <c r="F7967" s="11" t="n">
        <v>16.85</v>
      </c>
      <c r="G7967" s="11" t="n">
        <v>16.85</v>
      </c>
      <c r="H7967" s="11" t="s">
        <v>2161</v>
      </c>
      <c r="I7967" s="11" t="s">
        <v>2161</v>
      </c>
    </row>
    <row r="7968" customFormat="false" ht="143" hidden="false" customHeight="true" outlineLevel="0" collapsed="false">
      <c r="A7968" s="11" t="s">
        <v>2062</v>
      </c>
      <c r="B7968" s="11" t="s">
        <v>2062</v>
      </c>
      <c r="C7968" s="11" t="s">
        <v>2062</v>
      </c>
      <c r="D7968" s="11" t="s">
        <v>2062</v>
      </c>
      <c r="E7968" s="11" t="s">
        <v>2162</v>
      </c>
      <c r="F7968" s="11" t="s">
        <v>2162</v>
      </c>
      <c r="G7968" s="11" t="s">
        <v>2162</v>
      </c>
      <c r="H7968" s="11" t="s">
        <v>2161</v>
      </c>
      <c r="I7968" s="11" t="s">
        <v>2161</v>
      </c>
    </row>
    <row r="7969" customFormat="false" ht="143" hidden="false" customHeight="true" outlineLevel="0" collapsed="false">
      <c r="A7969" s="11" t="s">
        <v>2064</v>
      </c>
      <c r="B7969" s="11" t="s">
        <v>2064</v>
      </c>
      <c r="C7969" s="11" t="s">
        <v>2064</v>
      </c>
      <c r="D7969" s="11" t="s">
        <v>2064</v>
      </c>
      <c r="E7969" s="11" t="n">
        <v>12</v>
      </c>
      <c r="F7969" s="11" t="n">
        <v>12</v>
      </c>
      <c r="G7969" s="11" t="n">
        <v>12</v>
      </c>
      <c r="H7969" s="11" t="s">
        <v>2161</v>
      </c>
      <c r="I7969" s="11" t="s">
        <v>2161</v>
      </c>
    </row>
    <row r="7970" customFormat="false" ht="143" hidden="false" customHeight="true" outlineLevel="0" collapsed="false">
      <c r="A7970" s="11" t="s">
        <v>2065</v>
      </c>
      <c r="B7970" s="11" t="s">
        <v>2065</v>
      </c>
      <c r="C7970" s="11" t="s">
        <v>2065</v>
      </c>
      <c r="D7970" s="11" t="s">
        <v>2065</v>
      </c>
      <c r="E7970" s="11" t="n">
        <v>60</v>
      </c>
      <c r="F7970" s="11" t="n">
        <v>60</v>
      </c>
      <c r="G7970" s="11" t="n">
        <v>60</v>
      </c>
      <c r="H7970" s="11" t="s">
        <v>2161</v>
      </c>
      <c r="I7970" s="11" t="s">
        <v>2161</v>
      </c>
    </row>
    <row r="7971" customFormat="false" ht="143" hidden="false" customHeight="true" outlineLevel="0" collapsed="false">
      <c r="A7971" s="11" t="s">
        <v>2163</v>
      </c>
      <c r="B7971" s="11" t="s">
        <v>2163</v>
      </c>
      <c r="C7971" s="11" t="s">
        <v>2163</v>
      </c>
      <c r="D7971" s="11" t="s">
        <v>2163</v>
      </c>
      <c r="E7971" s="11" t="s">
        <v>2164</v>
      </c>
      <c r="F7971" s="11" t="s">
        <v>2164</v>
      </c>
      <c r="G7971" s="11" t="s">
        <v>2164</v>
      </c>
      <c r="H7971" s="11" t="s">
        <v>2161</v>
      </c>
      <c r="I7971" s="11" t="s">
        <v>2161</v>
      </c>
    </row>
    <row r="7972" customFormat="false" ht="143" hidden="false" customHeight="true" outlineLevel="0" collapsed="false">
      <c r="A7972" s="11" t="s">
        <v>2067</v>
      </c>
      <c r="B7972" s="11" t="s">
        <v>2067</v>
      </c>
      <c r="C7972" s="11" t="s">
        <v>2067</v>
      </c>
      <c r="D7972" s="11" t="s">
        <v>2067</v>
      </c>
      <c r="E7972" s="11" t="n">
        <v>2</v>
      </c>
      <c r="F7972" s="11" t="n">
        <v>2</v>
      </c>
      <c r="G7972" s="11" t="n">
        <v>2</v>
      </c>
      <c r="H7972" s="11" t="s">
        <v>2161</v>
      </c>
      <c r="I7972" s="11" t="s">
        <v>2161</v>
      </c>
    </row>
    <row r="7973" customFormat="false" ht="143" hidden="false" customHeight="true" outlineLevel="0" collapsed="false">
      <c r="A7973" s="11" t="s">
        <v>2165</v>
      </c>
      <c r="B7973" s="11" t="s">
        <v>2165</v>
      </c>
      <c r="C7973" s="11" t="s">
        <v>2165</v>
      </c>
      <c r="D7973" s="11" t="s">
        <v>2165</v>
      </c>
      <c r="E7973" s="11" t="s">
        <v>2166</v>
      </c>
      <c r="F7973" s="11" t="s">
        <v>2166</v>
      </c>
      <c r="G7973" s="11" t="s">
        <v>2166</v>
      </c>
      <c r="H7973" s="11" t="s">
        <v>2161</v>
      </c>
      <c r="I7973" s="11" t="s">
        <v>2161</v>
      </c>
    </row>
    <row r="7974" customFormat="false" ht="143" hidden="false" customHeight="true" outlineLevel="0" collapsed="false">
      <c r="A7974" s="11" t="s">
        <v>2084</v>
      </c>
      <c r="B7974" s="11" t="s">
        <v>2084</v>
      </c>
      <c r="C7974" s="11" t="s">
        <v>2084</v>
      </c>
      <c r="D7974" s="11" t="s">
        <v>2084</v>
      </c>
      <c r="E7974" s="11" t="s">
        <v>2079</v>
      </c>
      <c r="F7974" s="11" t="s">
        <v>2079</v>
      </c>
      <c r="G7974" s="11" t="s">
        <v>2079</v>
      </c>
      <c r="H7974" s="11" t="s">
        <v>2161</v>
      </c>
      <c r="I7974" s="11" t="s">
        <v>2161</v>
      </c>
    </row>
    <row r="7975" customFormat="false" ht="143" hidden="false" customHeight="true" outlineLevel="0" collapsed="false">
      <c r="A7975" s="11" t="s">
        <v>2167</v>
      </c>
      <c r="B7975" s="11" t="s">
        <v>2167</v>
      </c>
      <c r="C7975" s="11" t="s">
        <v>2167</v>
      </c>
      <c r="D7975" s="11" t="s">
        <v>2167</v>
      </c>
      <c r="E7975" s="11" t="s">
        <v>2168</v>
      </c>
      <c r="F7975" s="11" t="s">
        <v>2168</v>
      </c>
      <c r="G7975" s="11" t="s">
        <v>2168</v>
      </c>
      <c r="H7975" s="11" t="s">
        <v>2161</v>
      </c>
      <c r="I7975" s="11" t="s">
        <v>2161</v>
      </c>
    </row>
    <row r="7976" customFormat="false" ht="143" hidden="false" customHeight="true" outlineLevel="0" collapsed="false">
      <c r="A7976" s="11" t="s">
        <v>2169</v>
      </c>
      <c r="B7976" s="11" t="s">
        <v>2169</v>
      </c>
      <c r="C7976" s="11" t="s">
        <v>2169</v>
      </c>
      <c r="D7976" s="11" t="s">
        <v>2169</v>
      </c>
      <c r="E7976" s="11" t="s">
        <v>2170</v>
      </c>
      <c r="F7976" s="11" t="s">
        <v>2170</v>
      </c>
      <c r="G7976" s="11" t="s">
        <v>2170</v>
      </c>
      <c r="H7976" s="11" t="s">
        <v>2161</v>
      </c>
      <c r="I7976" s="11" t="s">
        <v>2161</v>
      </c>
    </row>
    <row r="7977" customFormat="false" ht="143" hidden="false" customHeight="true" outlineLevel="0" collapsed="false">
      <c r="A7977" s="11" t="s">
        <v>2171</v>
      </c>
      <c r="B7977" s="11" t="s">
        <v>2171</v>
      </c>
      <c r="C7977" s="11" t="s">
        <v>2171</v>
      </c>
      <c r="D7977" s="11" t="s">
        <v>2171</v>
      </c>
      <c r="E7977" s="11" t="s">
        <v>2170</v>
      </c>
      <c r="F7977" s="11" t="s">
        <v>2170</v>
      </c>
      <c r="G7977" s="11" t="s">
        <v>2170</v>
      </c>
      <c r="H7977" s="11" t="s">
        <v>2161</v>
      </c>
      <c r="I7977" s="11" t="s">
        <v>2161</v>
      </c>
    </row>
    <row r="7978" customFormat="false" ht="143" hidden="false" customHeight="true" outlineLevel="0" collapsed="false">
      <c r="A7978" s="11" t="s">
        <v>2072</v>
      </c>
      <c r="B7978" s="11" t="s">
        <v>2072</v>
      </c>
      <c r="C7978" s="11" t="s">
        <v>2072</v>
      </c>
      <c r="D7978" s="11" t="s">
        <v>2072</v>
      </c>
      <c r="E7978" s="11" t="s">
        <v>2172</v>
      </c>
      <c r="F7978" s="11" t="s">
        <v>2172</v>
      </c>
      <c r="G7978" s="11" t="s">
        <v>2172</v>
      </c>
      <c r="H7978" s="11" t="s">
        <v>2161</v>
      </c>
      <c r="I7978" s="11" t="s">
        <v>2161</v>
      </c>
    </row>
    <row r="7979" customFormat="false" ht="143" hidden="false" customHeight="true" outlineLevel="0" collapsed="false">
      <c r="A7979" s="11" t="s">
        <v>2173</v>
      </c>
      <c r="B7979" s="11" t="s">
        <v>2173</v>
      </c>
      <c r="C7979" s="11" t="s">
        <v>2173</v>
      </c>
      <c r="D7979" s="11" t="s">
        <v>2173</v>
      </c>
      <c r="E7979" s="11" t="s">
        <v>2174</v>
      </c>
      <c r="F7979" s="11" t="s">
        <v>2174</v>
      </c>
      <c r="G7979" s="11" t="s">
        <v>2174</v>
      </c>
      <c r="H7979" s="11" t="s">
        <v>2161</v>
      </c>
      <c r="I7979" s="11" t="s">
        <v>2161</v>
      </c>
    </row>
    <row r="7980" customFormat="false" ht="143" hidden="false" customHeight="true" outlineLevel="0" collapsed="false">
      <c r="A7980" s="11" t="s">
        <v>2175</v>
      </c>
      <c r="B7980" s="11" t="s">
        <v>2175</v>
      </c>
      <c r="C7980" s="11" t="s">
        <v>2175</v>
      </c>
      <c r="D7980" s="11" t="s">
        <v>2175</v>
      </c>
      <c r="E7980" s="11" t="n">
        <v>1.6</v>
      </c>
      <c r="F7980" s="11" t="n">
        <v>1.6</v>
      </c>
      <c r="G7980" s="11" t="n">
        <v>1.6</v>
      </c>
      <c r="H7980" s="11" t="s">
        <v>2161</v>
      </c>
      <c r="I7980" s="11" t="s">
        <v>2161</v>
      </c>
    </row>
    <row r="7981" customFormat="false" ht="143" hidden="false" customHeight="true" outlineLevel="0" collapsed="false">
      <c r="A7981" s="11" t="s">
        <v>2176</v>
      </c>
      <c r="B7981" s="11" t="s">
        <v>2176</v>
      </c>
      <c r="C7981" s="11" t="s">
        <v>2176</v>
      </c>
      <c r="D7981" s="11" t="s">
        <v>2176</v>
      </c>
      <c r="E7981" s="11" t="n">
        <v>12</v>
      </c>
      <c r="F7981" s="11" t="n">
        <v>12</v>
      </c>
      <c r="G7981" s="11" t="n">
        <v>12</v>
      </c>
      <c r="H7981" s="11" t="s">
        <v>2161</v>
      </c>
      <c r="I7981" s="11" t="s">
        <v>2161</v>
      </c>
    </row>
    <row r="7982" customFormat="false" ht="143" hidden="false" customHeight="true" outlineLevel="0" collapsed="false">
      <c r="A7982" s="11" t="s">
        <v>2074</v>
      </c>
      <c r="B7982" s="11" t="s">
        <v>2074</v>
      </c>
      <c r="C7982" s="11" t="s">
        <v>2074</v>
      </c>
      <c r="D7982" s="11" t="s">
        <v>2074</v>
      </c>
      <c r="E7982" s="11" t="s">
        <v>2177</v>
      </c>
      <c r="F7982" s="11" t="s">
        <v>2177</v>
      </c>
      <c r="G7982" s="11" t="s">
        <v>2177</v>
      </c>
      <c r="H7982" s="11" t="s">
        <v>2161</v>
      </c>
      <c r="I7982" s="11" t="s">
        <v>2161</v>
      </c>
    </row>
    <row r="7983" customFormat="false" ht="143" hidden="false" customHeight="true" outlineLevel="0" collapsed="false">
      <c r="A7983" s="11" t="s">
        <v>2178</v>
      </c>
      <c r="B7983" s="11" t="s">
        <v>2178</v>
      </c>
      <c r="C7983" s="11" t="s">
        <v>2178</v>
      </c>
      <c r="D7983" s="11" t="s">
        <v>2178</v>
      </c>
      <c r="E7983" s="11" t="s">
        <v>2179</v>
      </c>
      <c r="F7983" s="11" t="s">
        <v>2179</v>
      </c>
      <c r="G7983" s="11" t="s">
        <v>2179</v>
      </c>
      <c r="H7983" s="11" t="s">
        <v>2161</v>
      </c>
      <c r="I7983" s="11" t="s">
        <v>2161</v>
      </c>
    </row>
    <row r="7984" customFormat="false" ht="143" hidden="false" customHeight="true" outlineLevel="0" collapsed="false">
      <c r="A7984" s="11" t="s">
        <v>2180</v>
      </c>
      <c r="B7984" s="11" t="s">
        <v>2180</v>
      </c>
      <c r="C7984" s="11" t="s">
        <v>2180</v>
      </c>
      <c r="D7984" s="11" t="s">
        <v>2180</v>
      </c>
      <c r="E7984" s="11" t="s">
        <v>2181</v>
      </c>
      <c r="F7984" s="11" t="s">
        <v>2181</v>
      </c>
      <c r="G7984" s="11" t="s">
        <v>2181</v>
      </c>
      <c r="H7984" s="11" t="s">
        <v>2161</v>
      </c>
      <c r="I7984" s="11" t="s">
        <v>2161</v>
      </c>
    </row>
    <row r="7985" customFormat="false" ht="143" hidden="false" customHeight="true" outlineLevel="0" collapsed="false">
      <c r="A7985" s="11" t="s">
        <v>2182</v>
      </c>
      <c r="B7985" s="11" t="s">
        <v>2182</v>
      </c>
      <c r="C7985" s="11" t="s">
        <v>2182</v>
      </c>
      <c r="D7985" s="11" t="s">
        <v>2182</v>
      </c>
      <c r="E7985" s="11" t="s">
        <v>2183</v>
      </c>
      <c r="F7985" s="11" t="s">
        <v>2183</v>
      </c>
      <c r="G7985" s="11" t="s">
        <v>2183</v>
      </c>
      <c r="H7985" s="11" t="s">
        <v>2161</v>
      </c>
      <c r="I7985" s="11" t="s">
        <v>2161</v>
      </c>
    </row>
    <row r="7986" customFormat="false" ht="143" hidden="false" customHeight="true" outlineLevel="0" collapsed="false">
      <c r="A7986" s="11" t="s">
        <v>2082</v>
      </c>
      <c r="B7986" s="11" t="s">
        <v>2082</v>
      </c>
      <c r="C7986" s="11" t="s">
        <v>2082</v>
      </c>
      <c r="D7986" s="11" t="s">
        <v>2082</v>
      </c>
      <c r="E7986" s="11" t="s">
        <v>2098</v>
      </c>
      <c r="F7986" s="11" t="s">
        <v>2098</v>
      </c>
      <c r="G7986" s="11" t="s">
        <v>2098</v>
      </c>
      <c r="H7986" s="11" t="s">
        <v>2161</v>
      </c>
      <c r="I7986" s="11" t="s">
        <v>2161</v>
      </c>
    </row>
    <row r="7987" customFormat="false" ht="143" hidden="false" customHeight="true" outlineLevel="0" collapsed="false">
      <c r="A7987" s="11" t="s">
        <v>2184</v>
      </c>
      <c r="B7987" s="11" t="s">
        <v>2184</v>
      </c>
      <c r="C7987" s="11" t="s">
        <v>2184</v>
      </c>
      <c r="D7987" s="11" t="s">
        <v>2184</v>
      </c>
      <c r="E7987" s="11" t="n">
        <v>30</v>
      </c>
      <c r="F7987" s="11" t="n">
        <v>30</v>
      </c>
      <c r="G7987" s="11" t="n">
        <v>30</v>
      </c>
      <c r="H7987" s="11" t="s">
        <v>2161</v>
      </c>
      <c r="I7987" s="11" t="s">
        <v>2161</v>
      </c>
    </row>
    <row r="7988" customFormat="false" ht="143" hidden="false" customHeight="true" outlineLevel="0" collapsed="false">
      <c r="A7988" s="11" t="s">
        <v>2185</v>
      </c>
      <c r="B7988" s="11" t="s">
        <v>2185</v>
      </c>
      <c r="C7988" s="11" t="s">
        <v>2185</v>
      </c>
      <c r="D7988" s="11" t="s">
        <v>2185</v>
      </c>
      <c r="E7988" s="11" t="s">
        <v>2186</v>
      </c>
      <c r="F7988" s="11" t="s">
        <v>2186</v>
      </c>
      <c r="G7988" s="11" t="s">
        <v>2186</v>
      </c>
      <c r="H7988" s="11" t="s">
        <v>2161</v>
      </c>
      <c r="I7988" s="11" t="s">
        <v>2161</v>
      </c>
    </row>
    <row r="7989" customFormat="false" ht="58" hidden="false" customHeight="true" outlineLevel="0" collapsed="false">
      <c r="A7989" s="4" t="s">
        <v>2161</v>
      </c>
      <c r="B7989" s="4" t="s">
        <v>2161</v>
      </c>
      <c r="C7989" s="4" t="s">
        <v>2161</v>
      </c>
      <c r="D7989" s="4" t="s">
        <v>2161</v>
      </c>
      <c r="E7989" s="4" t="s">
        <v>2161</v>
      </c>
      <c r="F7989" s="4" t="s">
        <v>2161</v>
      </c>
      <c r="G7989" s="4" t="s">
        <v>2161</v>
      </c>
      <c r="H7989" s="4" t="s">
        <v>2161</v>
      </c>
      <c r="I7989" s="4" t="s">
        <v>2161</v>
      </c>
    </row>
    <row r="7990" customFormat="false" ht="27" hidden="false" customHeight="true" outlineLevel="0" collapsed="false">
      <c r="A7990" s="1"/>
      <c r="B7990" s="1"/>
      <c r="C7990" s="1"/>
      <c r="D7990" s="1"/>
      <c r="E7990" s="1"/>
      <c r="F7990" s="1"/>
      <c r="G7990" s="1"/>
      <c r="H7990" s="1"/>
      <c r="I7990" s="1"/>
    </row>
    <row r="7991" customFormat="false" ht="31" hidden="false" customHeight="true" outlineLevel="0" collapsed="false">
      <c r="A7991" s="10" t="s">
        <v>250</v>
      </c>
      <c r="B7991" s="10" t="s">
        <v>250</v>
      </c>
      <c r="C7991" s="10" t="s">
        <v>250</v>
      </c>
      <c r="D7991" s="10" t="s">
        <v>250</v>
      </c>
      <c r="E7991" s="10" t="s">
        <v>250</v>
      </c>
      <c r="F7991" s="10" t="s">
        <v>250</v>
      </c>
      <c r="G7991" s="10" t="s">
        <v>250</v>
      </c>
      <c r="H7991" s="10" t="s">
        <v>250</v>
      </c>
      <c r="I7991" s="3" t="str">
        <f aca="false">HYPERLINK("#'Главная'!A157","На главную")</f>
        <v>На главную</v>
      </c>
    </row>
    <row r="7992" customFormat="false" ht="34" hidden="false" customHeight="true" outlineLevel="0" collapsed="false">
      <c r="A7992" s="12" t="s">
        <v>251</v>
      </c>
      <c r="B7992" s="12" t="s">
        <v>251</v>
      </c>
      <c r="C7992" s="12" t="s">
        <v>251</v>
      </c>
      <c r="D7992" s="12" t="s">
        <v>252</v>
      </c>
      <c r="E7992" s="12" t="s">
        <v>252</v>
      </c>
      <c r="F7992" s="12" t="s">
        <v>252</v>
      </c>
      <c r="G7992" s="12" t="s">
        <v>253</v>
      </c>
      <c r="H7992" s="12" t="s">
        <v>254</v>
      </c>
      <c r="I7992" s="12" t="s">
        <v>254</v>
      </c>
    </row>
    <row r="7993" customFormat="false" ht="53" hidden="false" customHeight="true" outlineLevel="0" collapsed="false">
      <c r="A7993" s="1" t="s">
        <v>2090</v>
      </c>
      <c r="B7993" s="1" t="s">
        <v>2090</v>
      </c>
      <c r="C7993" s="1" t="s">
        <v>2090</v>
      </c>
      <c r="D7993" s="1" t="s">
        <v>292</v>
      </c>
      <c r="E7993" s="1" t="s">
        <v>292</v>
      </c>
      <c r="F7993" s="1" t="s">
        <v>292</v>
      </c>
      <c r="G7993" s="1" t="n">
        <v>2.9</v>
      </c>
      <c r="H7993" s="1" t="s">
        <v>2187</v>
      </c>
      <c r="I7993" s="1" t="s">
        <v>2187</v>
      </c>
    </row>
    <row r="7994" customFormat="false" ht="53" hidden="false" customHeight="true" outlineLevel="0" collapsed="false">
      <c r="A7994" s="1" t="s">
        <v>2090</v>
      </c>
      <c r="B7994" s="1" t="s">
        <v>2090</v>
      </c>
      <c r="C7994" s="1" t="s">
        <v>2090</v>
      </c>
      <c r="D7994" s="1" t="s">
        <v>258</v>
      </c>
      <c r="E7994" s="1" t="s">
        <v>258</v>
      </c>
      <c r="F7994" s="1" t="s">
        <v>258</v>
      </c>
      <c r="G7994" s="1" t="n">
        <v>4.5</v>
      </c>
      <c r="H7994" s="1" t="s">
        <v>2187</v>
      </c>
      <c r="I7994" s="1" t="s">
        <v>2187</v>
      </c>
    </row>
    <row r="7995" customFormat="false" ht="53" hidden="false" customHeight="true" outlineLevel="0" collapsed="false">
      <c r="A7995" s="1" t="s">
        <v>2090</v>
      </c>
      <c r="B7995" s="1" t="s">
        <v>2090</v>
      </c>
      <c r="C7995" s="1" t="s">
        <v>2090</v>
      </c>
      <c r="D7995" s="1" t="s">
        <v>2091</v>
      </c>
      <c r="E7995" s="1" t="s">
        <v>2091</v>
      </c>
      <c r="F7995" s="1" t="s">
        <v>2091</v>
      </c>
      <c r="G7995" s="1" t="n">
        <v>510</v>
      </c>
      <c r="H7995" s="1" t="s">
        <v>2187</v>
      </c>
      <c r="I7995" s="1" t="s">
        <v>2187</v>
      </c>
    </row>
    <row r="7996" customFormat="false" ht="53" hidden="false" customHeight="true" outlineLevel="0" collapsed="false">
      <c r="A7996" s="1" t="s">
        <v>2090</v>
      </c>
      <c r="B7996" s="1" t="s">
        <v>2090</v>
      </c>
      <c r="C7996" s="1" t="s">
        <v>2090</v>
      </c>
      <c r="D7996" s="1" t="s">
        <v>2063</v>
      </c>
      <c r="E7996" s="1" t="s">
        <v>2063</v>
      </c>
      <c r="F7996" s="1" t="s">
        <v>2063</v>
      </c>
      <c r="G7996" s="1" t="n">
        <v>35.8</v>
      </c>
      <c r="H7996" s="1" t="s">
        <v>2187</v>
      </c>
      <c r="I7996" s="1" t="s">
        <v>2187</v>
      </c>
    </row>
    <row r="7997" customFormat="false" ht="27" hidden="false" customHeight="true" outlineLevel="0" collapsed="false">
      <c r="A7997" s="1"/>
      <c r="B7997" s="1"/>
      <c r="C7997" s="1"/>
      <c r="D7997" s="1"/>
      <c r="E7997" s="1"/>
      <c r="F7997" s="1"/>
      <c r="G7997" s="1"/>
      <c r="H7997" s="1"/>
      <c r="I7997" s="1"/>
    </row>
    <row r="7998" customFormat="false" ht="31" hidden="false" customHeight="true" outlineLevel="0" collapsed="false">
      <c r="A7998" s="10" t="s">
        <v>304</v>
      </c>
      <c r="B7998" s="10" t="s">
        <v>304</v>
      </c>
      <c r="C7998" s="10" t="s">
        <v>304</v>
      </c>
      <c r="D7998" s="10" t="s">
        <v>304</v>
      </c>
      <c r="E7998" s="10" t="s">
        <v>304</v>
      </c>
      <c r="F7998" s="10" t="s">
        <v>304</v>
      </c>
      <c r="G7998" s="10" t="s">
        <v>304</v>
      </c>
      <c r="H7998" s="10" t="s">
        <v>304</v>
      </c>
      <c r="I7998" s="1"/>
    </row>
    <row r="7999" customFormat="false" ht="28" hidden="false" customHeight="true" outlineLevel="0" collapsed="false">
      <c r="A7999" s="4" t="s">
        <v>305</v>
      </c>
      <c r="B7999" s="4" t="s">
        <v>305</v>
      </c>
      <c r="C7999" s="4" t="s">
        <v>305</v>
      </c>
      <c r="D7999" s="4" t="s">
        <v>305</v>
      </c>
      <c r="E7999" s="4" t="s">
        <v>305</v>
      </c>
      <c r="F7999" s="4" t="s">
        <v>305</v>
      </c>
      <c r="G7999" s="4" t="s">
        <v>305</v>
      </c>
      <c r="H7999" s="4" t="s">
        <v>305</v>
      </c>
      <c r="I7999" s="4" t="s">
        <v>305</v>
      </c>
    </row>
    <row r="8000" customFormat="false" ht="27" hidden="false" customHeight="true" outlineLevel="0" collapsed="false">
      <c r="A8000" s="1"/>
      <c r="B8000" s="1"/>
      <c r="C8000" s="1"/>
      <c r="D8000" s="1"/>
      <c r="E8000" s="1"/>
      <c r="F8000" s="1"/>
      <c r="G8000" s="1"/>
      <c r="H8000" s="1"/>
      <c r="I8000" s="1"/>
    </row>
    <row r="8001" customFormat="false" ht="27" hidden="false" customHeight="true" outlineLevel="0" collapsed="false">
      <c r="A8001" s="1"/>
      <c r="B8001" s="1"/>
      <c r="C8001" s="1"/>
      <c r="D8001" s="1"/>
      <c r="E8001" s="1"/>
      <c r="F8001" s="1"/>
      <c r="G8001" s="1"/>
      <c r="H8001" s="1"/>
      <c r="I8001" s="1"/>
    </row>
    <row r="8002" customFormat="false" ht="27" hidden="false" customHeight="true" outlineLevel="0" collapsed="false">
      <c r="A8002" s="1"/>
      <c r="B8002" s="1"/>
      <c r="C8002" s="1"/>
      <c r="D8002" s="1"/>
      <c r="E8002" s="1"/>
      <c r="F8002" s="1"/>
      <c r="G8002" s="1"/>
      <c r="H8002" s="1"/>
      <c r="I8002" s="1"/>
    </row>
    <row r="8003" customFormat="false" ht="35" hidden="false" customHeight="true" outlineLevel="0" collapsed="false">
      <c r="A8003" s="2" t="s">
        <v>2188</v>
      </c>
      <c r="B8003" s="2" t="s">
        <v>2188</v>
      </c>
      <c r="C8003" s="2" t="s">
        <v>2188</v>
      </c>
      <c r="D8003" s="2" t="s">
        <v>2188</v>
      </c>
      <c r="E8003" s="2" t="s">
        <v>2188</v>
      </c>
      <c r="F8003" s="2" t="s">
        <v>2188</v>
      </c>
      <c r="G8003" s="2" t="s">
        <v>2188</v>
      </c>
      <c r="H8003" s="2" t="s">
        <v>2188</v>
      </c>
      <c r="I8003" s="3" t="str">
        <f aca="false">HYPERLINK("#'Главная'!A158","На главную")</f>
        <v>На главную</v>
      </c>
    </row>
    <row r="8004" customFormat="false" ht="28" hidden="false" customHeight="true" outlineLevel="0" collapsed="false">
      <c r="A8004" s="4" t="s">
        <v>2158</v>
      </c>
      <c r="B8004" s="4" t="s">
        <v>2158</v>
      </c>
      <c r="C8004" s="4" t="s">
        <v>2158</v>
      </c>
      <c r="D8004" s="4" t="s">
        <v>2158</v>
      </c>
      <c r="E8004" s="4" t="s">
        <v>2158</v>
      </c>
      <c r="F8004" s="4" t="s">
        <v>2158</v>
      </c>
      <c r="G8004" s="4" t="s">
        <v>2158</v>
      </c>
      <c r="H8004" s="4" t="s">
        <v>2158</v>
      </c>
      <c r="I8004" s="4" t="s">
        <v>2158</v>
      </c>
    </row>
    <row r="8005" customFormat="false" ht="27" hidden="false" customHeight="true" outlineLevel="0" collapsed="false">
      <c r="A8005" s="3" t="str">
        <f aca="false">HYPERLINK("#'Главная'!A158","Список моделей")</f>
        <v>Список моделей</v>
      </c>
      <c r="B8005" s="1"/>
      <c r="C8005" s="3" t="str">
        <f aca="false">HYPERLINK("#'Данные моделей'!A8006","Характеристики")</f>
        <v>Характеристики</v>
      </c>
      <c r="D8005" s="1"/>
      <c r="E8005" s="1"/>
      <c r="F8005" s="3" t="str">
        <f aca="false">HYPERLINK("#'Данные моделей'!A8036","Рабочие точки")</f>
        <v>Рабочие точки</v>
      </c>
      <c r="G8005" s="1"/>
      <c r="H8005" s="3" t="str">
        <f aca="false">HYPERLINK("#'Данные моделей'!A8043","Карты")</f>
        <v>Карты</v>
      </c>
      <c r="I8005" s="1"/>
    </row>
    <row r="8006" customFormat="false" ht="31" hidden="false" customHeight="true" outlineLevel="0" collapsed="false">
      <c r="A8006" s="10" t="s">
        <v>9</v>
      </c>
      <c r="B8006" s="10" t="s">
        <v>9</v>
      </c>
      <c r="C8006" s="10" t="s">
        <v>9</v>
      </c>
      <c r="D8006" s="10" t="s">
        <v>9</v>
      </c>
      <c r="E8006" s="10" t="s">
        <v>9</v>
      </c>
      <c r="F8006" s="10" t="s">
        <v>9</v>
      </c>
      <c r="G8006" s="10" t="s">
        <v>9</v>
      </c>
      <c r="H8006" s="10" t="s">
        <v>9</v>
      </c>
      <c r="I8006" s="1"/>
    </row>
    <row r="8007" customFormat="false" ht="28" hidden="false" customHeight="true" outlineLevel="0" collapsed="false">
      <c r="A8007" s="11" t="s">
        <v>207</v>
      </c>
      <c r="B8007" s="11" t="s">
        <v>207</v>
      </c>
      <c r="C8007" s="11" t="s">
        <v>207</v>
      </c>
      <c r="D8007" s="11" t="s">
        <v>207</v>
      </c>
      <c r="E8007" s="11" t="s">
        <v>2159</v>
      </c>
      <c r="F8007" s="11" t="s">
        <v>2159</v>
      </c>
      <c r="G8007" s="11" t="s">
        <v>2159</v>
      </c>
      <c r="H8007" s="11"/>
      <c r="I8007" s="11"/>
    </row>
    <row r="8008" customFormat="false" ht="28" hidden="false" customHeight="true" outlineLevel="0" collapsed="false">
      <c r="A8008" s="11" t="s">
        <v>8</v>
      </c>
      <c r="B8008" s="11" t="s">
        <v>8</v>
      </c>
      <c r="C8008" s="11" t="s">
        <v>8</v>
      </c>
      <c r="D8008" s="11" t="s">
        <v>8</v>
      </c>
      <c r="E8008" s="11" t="s">
        <v>178</v>
      </c>
      <c r="F8008" s="11" t="s">
        <v>178</v>
      </c>
      <c r="G8008" s="11" t="s">
        <v>178</v>
      </c>
      <c r="H8008" s="11"/>
      <c r="I8008" s="11"/>
    </row>
    <row r="8009" customFormat="false" ht="28" hidden="false" customHeight="true" outlineLevel="0" collapsed="false">
      <c r="A8009" s="11" t="s">
        <v>209</v>
      </c>
      <c r="B8009" s="11" t="s">
        <v>209</v>
      </c>
      <c r="C8009" s="11" t="s">
        <v>209</v>
      </c>
      <c r="D8009" s="11" t="s">
        <v>209</v>
      </c>
      <c r="E8009" s="11" t="s">
        <v>2160</v>
      </c>
      <c r="F8009" s="11" t="s">
        <v>2160</v>
      </c>
      <c r="G8009" s="11" t="s">
        <v>2160</v>
      </c>
      <c r="H8009" s="11"/>
      <c r="I8009" s="11"/>
    </row>
    <row r="8010" customFormat="false" ht="28" hidden="false" customHeight="true" outlineLevel="0" collapsed="false">
      <c r="A8010" s="11" t="s">
        <v>211</v>
      </c>
      <c r="B8010" s="11" t="s">
        <v>211</v>
      </c>
      <c r="C8010" s="11" t="s">
        <v>211</v>
      </c>
      <c r="D8010" s="11" t="s">
        <v>211</v>
      </c>
      <c r="E8010" s="11" t="n">
        <v>17.05</v>
      </c>
      <c r="F8010" s="11" t="n">
        <v>17.05</v>
      </c>
      <c r="G8010" s="11" t="n">
        <v>17.05</v>
      </c>
      <c r="H8010" s="11"/>
      <c r="I8010" s="11"/>
    </row>
    <row r="8011" customFormat="false" ht="113" hidden="false" customHeight="true" outlineLevel="0" collapsed="false">
      <c r="A8011" s="11" t="s">
        <v>8</v>
      </c>
      <c r="B8011" s="11" t="s">
        <v>8</v>
      </c>
      <c r="C8011" s="11" t="s">
        <v>8</v>
      </c>
      <c r="D8011" s="11" t="s">
        <v>8</v>
      </c>
      <c r="E8011" s="11" t="s">
        <v>2126</v>
      </c>
      <c r="F8011" s="11" t="s">
        <v>2126</v>
      </c>
      <c r="G8011" s="11" t="s">
        <v>2126</v>
      </c>
      <c r="H8011" s="11" t="s">
        <v>2189</v>
      </c>
      <c r="I8011" s="11" t="s">
        <v>2189</v>
      </c>
    </row>
    <row r="8012" customFormat="false" ht="113" hidden="false" customHeight="true" outlineLevel="0" collapsed="false">
      <c r="A8012" s="11" t="s">
        <v>221</v>
      </c>
      <c r="B8012" s="11" t="s">
        <v>221</v>
      </c>
      <c r="C8012" s="11" t="s">
        <v>221</v>
      </c>
      <c r="D8012" s="11" t="s">
        <v>221</v>
      </c>
      <c r="E8012" s="11" t="s">
        <v>2160</v>
      </c>
      <c r="F8012" s="11" t="s">
        <v>2160</v>
      </c>
      <c r="G8012" s="11" t="s">
        <v>2160</v>
      </c>
      <c r="H8012" s="11" t="s">
        <v>2189</v>
      </c>
      <c r="I8012" s="11" t="s">
        <v>2189</v>
      </c>
    </row>
    <row r="8013" customFormat="false" ht="113" hidden="false" customHeight="true" outlineLevel="0" collapsed="false">
      <c r="A8013" s="11" t="s">
        <v>211</v>
      </c>
      <c r="B8013" s="11" t="s">
        <v>211</v>
      </c>
      <c r="C8013" s="11" t="s">
        <v>211</v>
      </c>
      <c r="D8013" s="11" t="s">
        <v>211</v>
      </c>
      <c r="E8013" s="11" t="n">
        <v>17.05</v>
      </c>
      <c r="F8013" s="11" t="n">
        <v>17.05</v>
      </c>
      <c r="G8013" s="11" t="n">
        <v>17.05</v>
      </c>
      <c r="H8013" s="11" t="s">
        <v>2189</v>
      </c>
      <c r="I8013" s="11" t="s">
        <v>2189</v>
      </c>
    </row>
    <row r="8014" customFormat="false" ht="113" hidden="false" customHeight="true" outlineLevel="0" collapsed="false">
      <c r="A8014" s="11" t="s">
        <v>2062</v>
      </c>
      <c r="B8014" s="11" t="s">
        <v>2062</v>
      </c>
      <c r="C8014" s="11" t="s">
        <v>2062</v>
      </c>
      <c r="D8014" s="11" t="s">
        <v>2062</v>
      </c>
      <c r="E8014" s="11" t="s">
        <v>2162</v>
      </c>
      <c r="F8014" s="11" t="s">
        <v>2162</v>
      </c>
      <c r="G8014" s="11" t="s">
        <v>2162</v>
      </c>
      <c r="H8014" s="11" t="s">
        <v>2189</v>
      </c>
      <c r="I8014" s="11" t="s">
        <v>2189</v>
      </c>
    </row>
    <row r="8015" customFormat="false" ht="113" hidden="false" customHeight="true" outlineLevel="0" collapsed="false">
      <c r="A8015" s="11" t="s">
        <v>2064</v>
      </c>
      <c r="B8015" s="11" t="s">
        <v>2064</v>
      </c>
      <c r="C8015" s="11" t="s">
        <v>2064</v>
      </c>
      <c r="D8015" s="11" t="s">
        <v>2064</v>
      </c>
      <c r="E8015" s="11" t="n">
        <v>12</v>
      </c>
      <c r="F8015" s="11" t="n">
        <v>12</v>
      </c>
      <c r="G8015" s="11" t="n">
        <v>12</v>
      </c>
      <c r="H8015" s="11" t="s">
        <v>2189</v>
      </c>
      <c r="I8015" s="11" t="s">
        <v>2189</v>
      </c>
    </row>
    <row r="8016" customFormat="false" ht="113" hidden="false" customHeight="true" outlineLevel="0" collapsed="false">
      <c r="A8016" s="11" t="s">
        <v>2065</v>
      </c>
      <c r="B8016" s="11" t="s">
        <v>2065</v>
      </c>
      <c r="C8016" s="11" t="s">
        <v>2065</v>
      </c>
      <c r="D8016" s="11" t="s">
        <v>2065</v>
      </c>
      <c r="E8016" s="11" t="n">
        <v>60</v>
      </c>
      <c r="F8016" s="11" t="n">
        <v>60</v>
      </c>
      <c r="G8016" s="11" t="n">
        <v>60</v>
      </c>
      <c r="H8016" s="11" t="s">
        <v>2189</v>
      </c>
      <c r="I8016" s="11" t="s">
        <v>2189</v>
      </c>
    </row>
    <row r="8017" customFormat="false" ht="113" hidden="false" customHeight="true" outlineLevel="0" collapsed="false">
      <c r="A8017" s="11" t="s">
        <v>2163</v>
      </c>
      <c r="B8017" s="11" t="s">
        <v>2163</v>
      </c>
      <c r="C8017" s="11" t="s">
        <v>2163</v>
      </c>
      <c r="D8017" s="11" t="s">
        <v>2163</v>
      </c>
      <c r="E8017" s="11" t="s">
        <v>2164</v>
      </c>
      <c r="F8017" s="11" t="s">
        <v>2164</v>
      </c>
      <c r="G8017" s="11" t="s">
        <v>2164</v>
      </c>
      <c r="H8017" s="11" t="s">
        <v>2189</v>
      </c>
      <c r="I8017" s="11" t="s">
        <v>2189</v>
      </c>
    </row>
    <row r="8018" customFormat="false" ht="113" hidden="false" customHeight="true" outlineLevel="0" collapsed="false">
      <c r="A8018" s="11" t="s">
        <v>2067</v>
      </c>
      <c r="B8018" s="11" t="s">
        <v>2067</v>
      </c>
      <c r="C8018" s="11" t="s">
        <v>2067</v>
      </c>
      <c r="D8018" s="11" t="s">
        <v>2067</v>
      </c>
      <c r="E8018" s="11" t="n">
        <v>2</v>
      </c>
      <c r="F8018" s="11" t="n">
        <v>2</v>
      </c>
      <c r="G8018" s="11" t="n">
        <v>2</v>
      </c>
      <c r="H8018" s="11" t="s">
        <v>2189</v>
      </c>
      <c r="I8018" s="11" t="s">
        <v>2189</v>
      </c>
    </row>
    <row r="8019" customFormat="false" ht="113" hidden="false" customHeight="true" outlineLevel="0" collapsed="false">
      <c r="A8019" s="11" t="s">
        <v>2165</v>
      </c>
      <c r="B8019" s="11" t="s">
        <v>2165</v>
      </c>
      <c r="C8019" s="11" t="s">
        <v>2165</v>
      </c>
      <c r="D8019" s="11" t="s">
        <v>2165</v>
      </c>
      <c r="E8019" s="11" t="s">
        <v>2190</v>
      </c>
      <c r="F8019" s="11" t="s">
        <v>2190</v>
      </c>
      <c r="G8019" s="11" t="s">
        <v>2190</v>
      </c>
      <c r="H8019" s="11" t="s">
        <v>2189</v>
      </c>
      <c r="I8019" s="11" t="s">
        <v>2189</v>
      </c>
    </row>
    <row r="8020" customFormat="false" ht="113" hidden="false" customHeight="true" outlineLevel="0" collapsed="false">
      <c r="A8020" s="11" t="s">
        <v>2084</v>
      </c>
      <c r="B8020" s="11" t="s">
        <v>2084</v>
      </c>
      <c r="C8020" s="11" t="s">
        <v>2084</v>
      </c>
      <c r="D8020" s="11" t="s">
        <v>2084</v>
      </c>
      <c r="E8020" s="11" t="s">
        <v>2079</v>
      </c>
      <c r="F8020" s="11" t="s">
        <v>2079</v>
      </c>
      <c r="G8020" s="11" t="s">
        <v>2079</v>
      </c>
      <c r="H8020" s="11" t="s">
        <v>2189</v>
      </c>
      <c r="I8020" s="11" t="s">
        <v>2189</v>
      </c>
    </row>
    <row r="8021" customFormat="false" ht="113" hidden="false" customHeight="true" outlineLevel="0" collapsed="false">
      <c r="A8021" s="11" t="s">
        <v>2167</v>
      </c>
      <c r="B8021" s="11" t="s">
        <v>2167</v>
      </c>
      <c r="C8021" s="11" t="s">
        <v>2167</v>
      </c>
      <c r="D8021" s="11" t="s">
        <v>2167</v>
      </c>
      <c r="E8021" s="11" t="s">
        <v>2168</v>
      </c>
      <c r="F8021" s="11" t="s">
        <v>2168</v>
      </c>
      <c r="G8021" s="11" t="s">
        <v>2168</v>
      </c>
      <c r="H8021" s="11" t="s">
        <v>2189</v>
      </c>
      <c r="I8021" s="11" t="s">
        <v>2189</v>
      </c>
    </row>
    <row r="8022" customFormat="false" ht="113" hidden="false" customHeight="true" outlineLevel="0" collapsed="false">
      <c r="A8022" s="11" t="s">
        <v>2169</v>
      </c>
      <c r="B8022" s="11" t="s">
        <v>2169</v>
      </c>
      <c r="C8022" s="11" t="s">
        <v>2169</v>
      </c>
      <c r="D8022" s="11" t="s">
        <v>2169</v>
      </c>
      <c r="E8022" s="11" t="s">
        <v>2170</v>
      </c>
      <c r="F8022" s="11" t="s">
        <v>2170</v>
      </c>
      <c r="G8022" s="11" t="s">
        <v>2170</v>
      </c>
      <c r="H8022" s="11" t="s">
        <v>2189</v>
      </c>
      <c r="I8022" s="11" t="s">
        <v>2189</v>
      </c>
    </row>
    <row r="8023" customFormat="false" ht="113" hidden="false" customHeight="true" outlineLevel="0" collapsed="false">
      <c r="A8023" s="11" t="s">
        <v>2171</v>
      </c>
      <c r="B8023" s="11" t="s">
        <v>2171</v>
      </c>
      <c r="C8023" s="11" t="s">
        <v>2171</v>
      </c>
      <c r="D8023" s="11" t="s">
        <v>2171</v>
      </c>
      <c r="E8023" s="11" t="s">
        <v>2170</v>
      </c>
      <c r="F8023" s="11" t="s">
        <v>2170</v>
      </c>
      <c r="G8023" s="11" t="s">
        <v>2170</v>
      </c>
      <c r="H8023" s="11" t="s">
        <v>2189</v>
      </c>
      <c r="I8023" s="11" t="s">
        <v>2189</v>
      </c>
    </row>
    <row r="8024" customFormat="false" ht="113" hidden="false" customHeight="true" outlineLevel="0" collapsed="false">
      <c r="A8024" s="11" t="s">
        <v>2072</v>
      </c>
      <c r="B8024" s="11" t="s">
        <v>2072</v>
      </c>
      <c r="C8024" s="11" t="s">
        <v>2072</v>
      </c>
      <c r="D8024" s="11" t="s">
        <v>2072</v>
      </c>
      <c r="E8024" s="11" t="s">
        <v>2172</v>
      </c>
      <c r="F8024" s="11" t="s">
        <v>2172</v>
      </c>
      <c r="G8024" s="11" t="s">
        <v>2172</v>
      </c>
      <c r="H8024" s="11" t="s">
        <v>2189</v>
      </c>
      <c r="I8024" s="11" t="s">
        <v>2189</v>
      </c>
    </row>
    <row r="8025" customFormat="false" ht="113" hidden="false" customHeight="true" outlineLevel="0" collapsed="false">
      <c r="A8025" s="11" t="s">
        <v>2173</v>
      </c>
      <c r="B8025" s="11" t="s">
        <v>2173</v>
      </c>
      <c r="C8025" s="11" t="s">
        <v>2173</v>
      </c>
      <c r="D8025" s="11" t="s">
        <v>2173</v>
      </c>
      <c r="E8025" s="11" t="s">
        <v>2174</v>
      </c>
      <c r="F8025" s="11" t="s">
        <v>2174</v>
      </c>
      <c r="G8025" s="11" t="s">
        <v>2174</v>
      </c>
      <c r="H8025" s="11" t="s">
        <v>2189</v>
      </c>
      <c r="I8025" s="11" t="s">
        <v>2189</v>
      </c>
    </row>
    <row r="8026" customFormat="false" ht="113" hidden="false" customHeight="true" outlineLevel="0" collapsed="false">
      <c r="A8026" s="11" t="s">
        <v>2175</v>
      </c>
      <c r="B8026" s="11" t="s">
        <v>2175</v>
      </c>
      <c r="C8026" s="11" t="s">
        <v>2175</v>
      </c>
      <c r="D8026" s="11" t="s">
        <v>2175</v>
      </c>
      <c r="E8026" s="11" t="n">
        <v>1.6</v>
      </c>
      <c r="F8026" s="11" t="n">
        <v>1.6</v>
      </c>
      <c r="G8026" s="11" t="n">
        <v>1.6</v>
      </c>
      <c r="H8026" s="11" t="s">
        <v>2189</v>
      </c>
      <c r="I8026" s="11" t="s">
        <v>2189</v>
      </c>
    </row>
    <row r="8027" customFormat="false" ht="113" hidden="false" customHeight="true" outlineLevel="0" collapsed="false">
      <c r="A8027" s="11" t="s">
        <v>2176</v>
      </c>
      <c r="B8027" s="11" t="s">
        <v>2176</v>
      </c>
      <c r="C8027" s="11" t="s">
        <v>2176</v>
      </c>
      <c r="D8027" s="11" t="s">
        <v>2176</v>
      </c>
      <c r="E8027" s="11" t="n">
        <v>12</v>
      </c>
      <c r="F8027" s="11" t="n">
        <v>12</v>
      </c>
      <c r="G8027" s="11" t="n">
        <v>12</v>
      </c>
      <c r="H8027" s="11" t="s">
        <v>2189</v>
      </c>
      <c r="I8027" s="11" t="s">
        <v>2189</v>
      </c>
    </row>
    <row r="8028" customFormat="false" ht="113" hidden="false" customHeight="true" outlineLevel="0" collapsed="false">
      <c r="A8028" s="11" t="s">
        <v>2074</v>
      </c>
      <c r="B8028" s="11" t="s">
        <v>2074</v>
      </c>
      <c r="C8028" s="11" t="s">
        <v>2074</v>
      </c>
      <c r="D8028" s="11" t="s">
        <v>2074</v>
      </c>
      <c r="E8028" s="11" t="s">
        <v>2177</v>
      </c>
      <c r="F8028" s="11" t="s">
        <v>2177</v>
      </c>
      <c r="G8028" s="11" t="s">
        <v>2177</v>
      </c>
      <c r="H8028" s="11" t="s">
        <v>2189</v>
      </c>
      <c r="I8028" s="11" t="s">
        <v>2189</v>
      </c>
    </row>
    <row r="8029" customFormat="false" ht="113" hidden="false" customHeight="true" outlineLevel="0" collapsed="false">
      <c r="A8029" s="11" t="s">
        <v>2178</v>
      </c>
      <c r="B8029" s="11" t="s">
        <v>2178</v>
      </c>
      <c r="C8029" s="11" t="s">
        <v>2178</v>
      </c>
      <c r="D8029" s="11" t="s">
        <v>2178</v>
      </c>
      <c r="E8029" s="11" t="s">
        <v>2179</v>
      </c>
      <c r="F8029" s="11" t="s">
        <v>2179</v>
      </c>
      <c r="G8029" s="11" t="s">
        <v>2179</v>
      </c>
      <c r="H8029" s="11" t="s">
        <v>2189</v>
      </c>
      <c r="I8029" s="11" t="s">
        <v>2189</v>
      </c>
    </row>
    <row r="8030" customFormat="false" ht="113" hidden="false" customHeight="true" outlineLevel="0" collapsed="false">
      <c r="A8030" s="11" t="s">
        <v>2180</v>
      </c>
      <c r="B8030" s="11" t="s">
        <v>2180</v>
      </c>
      <c r="C8030" s="11" t="s">
        <v>2180</v>
      </c>
      <c r="D8030" s="11" t="s">
        <v>2180</v>
      </c>
      <c r="E8030" s="11" t="s">
        <v>2181</v>
      </c>
      <c r="F8030" s="11" t="s">
        <v>2181</v>
      </c>
      <c r="G8030" s="11" t="s">
        <v>2181</v>
      </c>
      <c r="H8030" s="11" t="s">
        <v>2189</v>
      </c>
      <c r="I8030" s="11" t="s">
        <v>2189</v>
      </c>
    </row>
    <row r="8031" customFormat="false" ht="113" hidden="false" customHeight="true" outlineLevel="0" collapsed="false">
      <c r="A8031" s="11" t="s">
        <v>2182</v>
      </c>
      <c r="B8031" s="11" t="s">
        <v>2182</v>
      </c>
      <c r="C8031" s="11" t="s">
        <v>2182</v>
      </c>
      <c r="D8031" s="11" t="s">
        <v>2182</v>
      </c>
      <c r="E8031" s="11" t="s">
        <v>2183</v>
      </c>
      <c r="F8031" s="11" t="s">
        <v>2183</v>
      </c>
      <c r="G8031" s="11" t="s">
        <v>2183</v>
      </c>
      <c r="H8031" s="11" t="s">
        <v>2189</v>
      </c>
      <c r="I8031" s="11" t="s">
        <v>2189</v>
      </c>
    </row>
    <row r="8032" customFormat="false" ht="113" hidden="false" customHeight="true" outlineLevel="0" collapsed="false">
      <c r="A8032" s="11" t="s">
        <v>2082</v>
      </c>
      <c r="B8032" s="11" t="s">
        <v>2082</v>
      </c>
      <c r="C8032" s="11" t="s">
        <v>2082</v>
      </c>
      <c r="D8032" s="11" t="s">
        <v>2082</v>
      </c>
      <c r="E8032" s="11" t="s">
        <v>2106</v>
      </c>
      <c r="F8032" s="11" t="s">
        <v>2106</v>
      </c>
      <c r="G8032" s="11" t="s">
        <v>2106</v>
      </c>
      <c r="H8032" s="11" t="s">
        <v>2189</v>
      </c>
      <c r="I8032" s="11" t="s">
        <v>2189</v>
      </c>
    </row>
    <row r="8033" customFormat="false" ht="113" hidden="false" customHeight="true" outlineLevel="0" collapsed="false">
      <c r="A8033" s="11" t="s">
        <v>2184</v>
      </c>
      <c r="B8033" s="11" t="s">
        <v>2184</v>
      </c>
      <c r="C8033" s="11" t="s">
        <v>2184</v>
      </c>
      <c r="D8033" s="11" t="s">
        <v>2184</v>
      </c>
      <c r="E8033" s="11" t="n">
        <v>30</v>
      </c>
      <c r="F8033" s="11" t="n">
        <v>30</v>
      </c>
      <c r="G8033" s="11" t="n">
        <v>30</v>
      </c>
      <c r="H8033" s="11" t="s">
        <v>2189</v>
      </c>
      <c r="I8033" s="11" t="s">
        <v>2189</v>
      </c>
    </row>
    <row r="8034" customFormat="false" ht="58" hidden="false" customHeight="true" outlineLevel="0" collapsed="false">
      <c r="A8034" s="4" t="s">
        <v>2189</v>
      </c>
      <c r="B8034" s="4" t="s">
        <v>2189</v>
      </c>
      <c r="C8034" s="4" t="s">
        <v>2189</v>
      </c>
      <c r="D8034" s="4" t="s">
        <v>2189</v>
      </c>
      <c r="E8034" s="4" t="s">
        <v>2189</v>
      </c>
      <c r="F8034" s="4" t="s">
        <v>2189</v>
      </c>
      <c r="G8034" s="4" t="s">
        <v>2189</v>
      </c>
      <c r="H8034" s="4" t="s">
        <v>2189</v>
      </c>
      <c r="I8034" s="4" t="s">
        <v>2189</v>
      </c>
    </row>
    <row r="8035" customFormat="false" ht="27" hidden="false" customHeight="true" outlineLevel="0" collapsed="false">
      <c r="A8035" s="1"/>
      <c r="B8035" s="1"/>
      <c r="C8035" s="1"/>
      <c r="D8035" s="1"/>
      <c r="E8035" s="1"/>
      <c r="F8035" s="1"/>
      <c r="G8035" s="1"/>
      <c r="H8035" s="1"/>
      <c r="I8035" s="1"/>
    </row>
    <row r="8036" customFormat="false" ht="31" hidden="false" customHeight="true" outlineLevel="0" collapsed="false">
      <c r="A8036" s="10" t="s">
        <v>250</v>
      </c>
      <c r="B8036" s="10" t="s">
        <v>250</v>
      </c>
      <c r="C8036" s="10" t="s">
        <v>250</v>
      </c>
      <c r="D8036" s="10" t="s">
        <v>250</v>
      </c>
      <c r="E8036" s="10" t="s">
        <v>250</v>
      </c>
      <c r="F8036" s="10" t="s">
        <v>250</v>
      </c>
      <c r="G8036" s="10" t="s">
        <v>250</v>
      </c>
      <c r="H8036" s="10" t="s">
        <v>250</v>
      </c>
      <c r="I8036" s="3" t="str">
        <f aca="false">HYPERLINK("#'Главная'!A158","На главную")</f>
        <v>На главную</v>
      </c>
    </row>
    <row r="8037" customFormat="false" ht="34" hidden="false" customHeight="true" outlineLevel="0" collapsed="false">
      <c r="A8037" s="12" t="s">
        <v>251</v>
      </c>
      <c r="B8037" s="12" t="s">
        <v>251</v>
      </c>
      <c r="C8037" s="12" t="s">
        <v>251</v>
      </c>
      <c r="D8037" s="12" t="s">
        <v>252</v>
      </c>
      <c r="E8037" s="12" t="s">
        <v>252</v>
      </c>
      <c r="F8037" s="12" t="s">
        <v>252</v>
      </c>
      <c r="G8037" s="12" t="s">
        <v>253</v>
      </c>
      <c r="H8037" s="12" t="s">
        <v>254</v>
      </c>
      <c r="I8037" s="12" t="s">
        <v>254</v>
      </c>
    </row>
    <row r="8038" customFormat="false" ht="53" hidden="false" customHeight="true" outlineLevel="0" collapsed="false">
      <c r="A8038" s="1" t="s">
        <v>2090</v>
      </c>
      <c r="B8038" s="1" t="s">
        <v>2090</v>
      </c>
      <c r="C8038" s="1" t="s">
        <v>2090</v>
      </c>
      <c r="D8038" s="1" t="s">
        <v>292</v>
      </c>
      <c r="E8038" s="1" t="s">
        <v>292</v>
      </c>
      <c r="F8038" s="1" t="s">
        <v>292</v>
      </c>
      <c r="G8038" s="1" t="n">
        <v>3.8</v>
      </c>
      <c r="H8038" s="1" t="s">
        <v>2187</v>
      </c>
      <c r="I8038" s="1" t="s">
        <v>2187</v>
      </c>
    </row>
    <row r="8039" customFormat="false" ht="53" hidden="false" customHeight="true" outlineLevel="0" collapsed="false">
      <c r="A8039" s="1" t="s">
        <v>2090</v>
      </c>
      <c r="B8039" s="1" t="s">
        <v>2090</v>
      </c>
      <c r="C8039" s="1" t="s">
        <v>2090</v>
      </c>
      <c r="D8039" s="1" t="s">
        <v>258</v>
      </c>
      <c r="E8039" s="1" t="s">
        <v>258</v>
      </c>
      <c r="F8039" s="1" t="s">
        <v>258</v>
      </c>
      <c r="G8039" s="1" t="n">
        <v>5.6</v>
      </c>
      <c r="H8039" s="1" t="s">
        <v>2187</v>
      </c>
      <c r="I8039" s="1" t="s">
        <v>2187</v>
      </c>
    </row>
    <row r="8040" customFormat="false" ht="53" hidden="false" customHeight="true" outlineLevel="0" collapsed="false">
      <c r="A8040" s="1" t="s">
        <v>2090</v>
      </c>
      <c r="B8040" s="1" t="s">
        <v>2090</v>
      </c>
      <c r="C8040" s="1" t="s">
        <v>2090</v>
      </c>
      <c r="D8040" s="1" t="s">
        <v>2091</v>
      </c>
      <c r="E8040" s="1" t="s">
        <v>2091</v>
      </c>
      <c r="F8040" s="1" t="s">
        <v>2091</v>
      </c>
      <c r="G8040" s="1" t="n">
        <v>680</v>
      </c>
      <c r="H8040" s="1" t="s">
        <v>2187</v>
      </c>
      <c r="I8040" s="1" t="s">
        <v>2187</v>
      </c>
    </row>
    <row r="8041" customFormat="false" ht="53" hidden="false" customHeight="true" outlineLevel="0" collapsed="false">
      <c r="A8041" s="1" t="s">
        <v>2090</v>
      </c>
      <c r="B8041" s="1" t="s">
        <v>2090</v>
      </c>
      <c r="C8041" s="1" t="s">
        <v>2090</v>
      </c>
      <c r="D8041" s="1" t="s">
        <v>2063</v>
      </c>
      <c r="E8041" s="1" t="s">
        <v>2063</v>
      </c>
      <c r="F8041" s="1" t="s">
        <v>2063</v>
      </c>
      <c r="G8041" s="1" t="n">
        <v>36.7</v>
      </c>
      <c r="H8041" s="1" t="s">
        <v>2187</v>
      </c>
      <c r="I8041" s="1" t="s">
        <v>2187</v>
      </c>
    </row>
    <row r="8042" customFormat="false" ht="27" hidden="false" customHeight="true" outlineLevel="0" collapsed="false">
      <c r="A8042" s="1"/>
      <c r="B8042" s="1"/>
      <c r="C8042" s="1"/>
      <c r="D8042" s="1"/>
      <c r="E8042" s="1"/>
      <c r="F8042" s="1"/>
      <c r="G8042" s="1"/>
      <c r="H8042" s="1"/>
      <c r="I8042" s="1"/>
    </row>
    <row r="8043" customFormat="false" ht="31" hidden="false" customHeight="true" outlineLevel="0" collapsed="false">
      <c r="A8043" s="10" t="s">
        <v>304</v>
      </c>
      <c r="B8043" s="10" t="s">
        <v>304</v>
      </c>
      <c r="C8043" s="10" t="s">
        <v>304</v>
      </c>
      <c r="D8043" s="10" t="s">
        <v>304</v>
      </c>
      <c r="E8043" s="10" t="s">
        <v>304</v>
      </c>
      <c r="F8043" s="10" t="s">
        <v>304</v>
      </c>
      <c r="G8043" s="10" t="s">
        <v>304</v>
      </c>
      <c r="H8043" s="10" t="s">
        <v>304</v>
      </c>
      <c r="I8043" s="1"/>
    </row>
    <row r="8044" customFormat="false" ht="28" hidden="false" customHeight="true" outlineLevel="0" collapsed="false">
      <c r="A8044" s="4" t="s">
        <v>305</v>
      </c>
      <c r="B8044" s="4" t="s">
        <v>305</v>
      </c>
      <c r="C8044" s="4" t="s">
        <v>305</v>
      </c>
      <c r="D8044" s="4" t="s">
        <v>305</v>
      </c>
      <c r="E8044" s="4" t="s">
        <v>305</v>
      </c>
      <c r="F8044" s="4" t="s">
        <v>305</v>
      </c>
      <c r="G8044" s="4" t="s">
        <v>305</v>
      </c>
      <c r="H8044" s="4" t="s">
        <v>305</v>
      </c>
      <c r="I8044" s="4" t="s">
        <v>305</v>
      </c>
    </row>
    <row r="8045" customFormat="false" ht="27" hidden="false" customHeight="true" outlineLevel="0" collapsed="false">
      <c r="A8045" s="1"/>
      <c r="B8045" s="1"/>
      <c r="C8045" s="1"/>
      <c r="D8045" s="1"/>
      <c r="E8045" s="1"/>
      <c r="F8045" s="1"/>
      <c r="G8045" s="1"/>
      <c r="H8045" s="1"/>
      <c r="I8045" s="1"/>
    </row>
    <row r="8046" customFormat="false" ht="27" hidden="false" customHeight="true" outlineLevel="0" collapsed="false">
      <c r="A8046" s="1"/>
      <c r="B8046" s="1"/>
      <c r="C8046" s="1"/>
      <c r="D8046" s="1"/>
      <c r="E8046" s="1"/>
      <c r="F8046" s="1"/>
      <c r="G8046" s="1"/>
      <c r="H8046" s="1"/>
      <c r="I8046" s="1"/>
    </row>
    <row r="8047" customFormat="false" ht="27" hidden="false" customHeight="true" outlineLevel="0" collapsed="false">
      <c r="A8047" s="1"/>
      <c r="B8047" s="1"/>
      <c r="C8047" s="1"/>
      <c r="D8047" s="1"/>
      <c r="E8047" s="1"/>
      <c r="F8047" s="1"/>
      <c r="G8047" s="1"/>
      <c r="H8047" s="1"/>
      <c r="I8047" s="1"/>
    </row>
    <row r="8048" customFormat="false" ht="35" hidden="false" customHeight="true" outlineLevel="0" collapsed="false">
      <c r="A8048" s="2" t="s">
        <v>2191</v>
      </c>
      <c r="B8048" s="2" t="s">
        <v>2191</v>
      </c>
      <c r="C8048" s="2" t="s">
        <v>2191</v>
      </c>
      <c r="D8048" s="2" t="s">
        <v>2191</v>
      </c>
      <c r="E8048" s="2" t="s">
        <v>2191</v>
      </c>
      <c r="F8048" s="2" t="s">
        <v>2191</v>
      </c>
      <c r="G8048" s="2" t="s">
        <v>2191</v>
      </c>
      <c r="H8048" s="2" t="s">
        <v>2191</v>
      </c>
      <c r="I8048" s="3" t="str">
        <f aca="false">HYPERLINK("#'Главная'!A159","На главную")</f>
        <v>На главную</v>
      </c>
    </row>
    <row r="8049" customFormat="false" ht="28" hidden="false" customHeight="true" outlineLevel="0" collapsed="false">
      <c r="A8049" s="4" t="s">
        <v>2158</v>
      </c>
      <c r="B8049" s="4" t="s">
        <v>2158</v>
      </c>
      <c r="C8049" s="4" t="s">
        <v>2158</v>
      </c>
      <c r="D8049" s="4" t="s">
        <v>2158</v>
      </c>
      <c r="E8049" s="4" t="s">
        <v>2158</v>
      </c>
      <c r="F8049" s="4" t="s">
        <v>2158</v>
      </c>
      <c r="G8049" s="4" t="s">
        <v>2158</v>
      </c>
      <c r="H8049" s="4" t="s">
        <v>2158</v>
      </c>
      <c r="I8049" s="4" t="s">
        <v>2158</v>
      </c>
    </row>
    <row r="8050" customFormat="false" ht="27" hidden="false" customHeight="true" outlineLevel="0" collapsed="false">
      <c r="A8050" s="3" t="str">
        <f aca="false">HYPERLINK("#'Главная'!A159","Список моделей")</f>
        <v>Список моделей</v>
      </c>
      <c r="B8050" s="1"/>
      <c r="C8050" s="3" t="str">
        <f aca="false">HYPERLINK("#'Данные моделей'!A8051","Характеристики")</f>
        <v>Характеристики</v>
      </c>
      <c r="D8050" s="1"/>
      <c r="E8050" s="1"/>
      <c r="F8050" s="3" t="str">
        <f aca="false">HYPERLINK("#'Данные моделей'!A8081","Рабочие точки")</f>
        <v>Рабочие точки</v>
      </c>
      <c r="G8050" s="1"/>
      <c r="H8050" s="3" t="str">
        <f aca="false">HYPERLINK("#'Данные моделей'!A8088","Карты")</f>
        <v>Карты</v>
      </c>
      <c r="I8050" s="1"/>
    </row>
    <row r="8051" customFormat="false" ht="31" hidden="false" customHeight="true" outlineLevel="0" collapsed="false">
      <c r="A8051" s="10" t="s">
        <v>9</v>
      </c>
      <c r="B8051" s="10" t="s">
        <v>9</v>
      </c>
      <c r="C8051" s="10" t="s">
        <v>9</v>
      </c>
      <c r="D8051" s="10" t="s">
        <v>9</v>
      </c>
      <c r="E8051" s="10" t="s">
        <v>9</v>
      </c>
      <c r="F8051" s="10" t="s">
        <v>9</v>
      </c>
      <c r="G8051" s="10" t="s">
        <v>9</v>
      </c>
      <c r="H8051" s="10" t="s">
        <v>9</v>
      </c>
      <c r="I8051" s="1"/>
    </row>
    <row r="8052" customFormat="false" ht="28" hidden="false" customHeight="true" outlineLevel="0" collapsed="false">
      <c r="A8052" s="11" t="s">
        <v>207</v>
      </c>
      <c r="B8052" s="11" t="s">
        <v>207</v>
      </c>
      <c r="C8052" s="11" t="s">
        <v>207</v>
      </c>
      <c r="D8052" s="11" t="s">
        <v>207</v>
      </c>
      <c r="E8052" s="11" t="s">
        <v>2159</v>
      </c>
      <c r="F8052" s="11" t="s">
        <v>2159</v>
      </c>
      <c r="G8052" s="11" t="s">
        <v>2159</v>
      </c>
      <c r="H8052" s="11"/>
      <c r="I8052" s="11"/>
    </row>
    <row r="8053" customFormat="false" ht="28" hidden="false" customHeight="true" outlineLevel="0" collapsed="false">
      <c r="A8053" s="11" t="s">
        <v>8</v>
      </c>
      <c r="B8053" s="11" t="s">
        <v>8</v>
      </c>
      <c r="C8053" s="11" t="s">
        <v>8</v>
      </c>
      <c r="D8053" s="11" t="s">
        <v>8</v>
      </c>
      <c r="E8053" s="11" t="s">
        <v>178</v>
      </c>
      <c r="F8053" s="11" t="s">
        <v>178</v>
      </c>
      <c r="G8053" s="11" t="s">
        <v>178</v>
      </c>
      <c r="H8053" s="11"/>
      <c r="I8053" s="11"/>
    </row>
    <row r="8054" customFormat="false" ht="28" hidden="false" customHeight="true" outlineLevel="0" collapsed="false">
      <c r="A8054" s="11" t="s">
        <v>209</v>
      </c>
      <c r="B8054" s="11" t="s">
        <v>209</v>
      </c>
      <c r="C8054" s="11" t="s">
        <v>209</v>
      </c>
      <c r="D8054" s="11" t="s">
        <v>209</v>
      </c>
      <c r="E8054" s="11" t="s">
        <v>2192</v>
      </c>
      <c r="F8054" s="11" t="s">
        <v>2192</v>
      </c>
      <c r="G8054" s="11" t="s">
        <v>2192</v>
      </c>
      <c r="H8054" s="11"/>
      <c r="I8054" s="11"/>
    </row>
    <row r="8055" customFormat="false" ht="28" hidden="false" customHeight="true" outlineLevel="0" collapsed="false">
      <c r="A8055" s="11" t="s">
        <v>211</v>
      </c>
      <c r="B8055" s="11" t="s">
        <v>211</v>
      </c>
      <c r="C8055" s="11" t="s">
        <v>211</v>
      </c>
      <c r="D8055" s="11" t="s">
        <v>211</v>
      </c>
      <c r="E8055" s="11" t="n">
        <v>19.7</v>
      </c>
      <c r="F8055" s="11" t="n">
        <v>19.7</v>
      </c>
      <c r="G8055" s="11" t="n">
        <v>19.7</v>
      </c>
      <c r="H8055" s="11"/>
      <c r="I8055" s="11"/>
    </row>
    <row r="8056" customFormat="false" ht="113" hidden="false" customHeight="true" outlineLevel="0" collapsed="false">
      <c r="A8056" s="11" t="s">
        <v>8</v>
      </c>
      <c r="B8056" s="11" t="s">
        <v>8</v>
      </c>
      <c r="C8056" s="11" t="s">
        <v>8</v>
      </c>
      <c r="D8056" s="11" t="s">
        <v>8</v>
      </c>
      <c r="E8056" s="11" t="s">
        <v>2126</v>
      </c>
      <c r="F8056" s="11" t="s">
        <v>2126</v>
      </c>
      <c r="G8056" s="11" t="s">
        <v>2126</v>
      </c>
      <c r="H8056" s="11" t="s">
        <v>2189</v>
      </c>
      <c r="I8056" s="11" t="s">
        <v>2189</v>
      </c>
    </row>
    <row r="8057" customFormat="false" ht="113" hidden="false" customHeight="true" outlineLevel="0" collapsed="false">
      <c r="A8057" s="11" t="s">
        <v>221</v>
      </c>
      <c r="B8057" s="11" t="s">
        <v>221</v>
      </c>
      <c r="C8057" s="11" t="s">
        <v>221</v>
      </c>
      <c r="D8057" s="11" t="s">
        <v>221</v>
      </c>
      <c r="E8057" s="11" t="s">
        <v>2192</v>
      </c>
      <c r="F8057" s="11" t="s">
        <v>2192</v>
      </c>
      <c r="G8057" s="11" t="s">
        <v>2192</v>
      </c>
      <c r="H8057" s="11" t="s">
        <v>2189</v>
      </c>
      <c r="I8057" s="11" t="s">
        <v>2189</v>
      </c>
    </row>
    <row r="8058" customFormat="false" ht="113" hidden="false" customHeight="true" outlineLevel="0" collapsed="false">
      <c r="A8058" s="11" t="s">
        <v>211</v>
      </c>
      <c r="B8058" s="11" t="s">
        <v>211</v>
      </c>
      <c r="C8058" s="11" t="s">
        <v>211</v>
      </c>
      <c r="D8058" s="11" t="s">
        <v>211</v>
      </c>
      <c r="E8058" s="11" t="n">
        <v>19.7</v>
      </c>
      <c r="F8058" s="11" t="n">
        <v>19.7</v>
      </c>
      <c r="G8058" s="11" t="n">
        <v>19.7</v>
      </c>
      <c r="H8058" s="11" t="s">
        <v>2189</v>
      </c>
      <c r="I8058" s="11" t="s">
        <v>2189</v>
      </c>
    </row>
    <row r="8059" customFormat="false" ht="113" hidden="false" customHeight="true" outlineLevel="0" collapsed="false">
      <c r="A8059" s="11" t="s">
        <v>2062</v>
      </c>
      <c r="B8059" s="11" t="s">
        <v>2062</v>
      </c>
      <c r="C8059" s="11" t="s">
        <v>2062</v>
      </c>
      <c r="D8059" s="11" t="s">
        <v>2062</v>
      </c>
      <c r="E8059" s="11" t="s">
        <v>2162</v>
      </c>
      <c r="F8059" s="11" t="s">
        <v>2162</v>
      </c>
      <c r="G8059" s="11" t="s">
        <v>2162</v>
      </c>
      <c r="H8059" s="11" t="s">
        <v>2189</v>
      </c>
      <c r="I8059" s="11" t="s">
        <v>2189</v>
      </c>
    </row>
    <row r="8060" customFormat="false" ht="113" hidden="false" customHeight="true" outlineLevel="0" collapsed="false">
      <c r="A8060" s="11" t="s">
        <v>2064</v>
      </c>
      <c r="B8060" s="11" t="s">
        <v>2064</v>
      </c>
      <c r="C8060" s="11" t="s">
        <v>2064</v>
      </c>
      <c r="D8060" s="11" t="s">
        <v>2064</v>
      </c>
      <c r="E8060" s="11" t="n">
        <v>12</v>
      </c>
      <c r="F8060" s="11" t="n">
        <v>12</v>
      </c>
      <c r="G8060" s="11" t="n">
        <v>12</v>
      </c>
      <c r="H8060" s="11" t="s">
        <v>2189</v>
      </c>
      <c r="I8060" s="11" t="s">
        <v>2189</v>
      </c>
    </row>
    <row r="8061" customFormat="false" ht="113" hidden="false" customHeight="true" outlineLevel="0" collapsed="false">
      <c r="A8061" s="11" t="s">
        <v>2065</v>
      </c>
      <c r="B8061" s="11" t="s">
        <v>2065</v>
      </c>
      <c r="C8061" s="11" t="s">
        <v>2065</v>
      </c>
      <c r="D8061" s="11" t="s">
        <v>2065</v>
      </c>
      <c r="E8061" s="11" t="n">
        <v>60</v>
      </c>
      <c r="F8061" s="11" t="n">
        <v>60</v>
      </c>
      <c r="G8061" s="11" t="n">
        <v>60</v>
      </c>
      <c r="H8061" s="11" t="s">
        <v>2189</v>
      </c>
      <c r="I8061" s="11" t="s">
        <v>2189</v>
      </c>
    </row>
    <row r="8062" customFormat="false" ht="113" hidden="false" customHeight="true" outlineLevel="0" collapsed="false">
      <c r="A8062" s="11" t="s">
        <v>2163</v>
      </c>
      <c r="B8062" s="11" t="s">
        <v>2163</v>
      </c>
      <c r="C8062" s="11" t="s">
        <v>2163</v>
      </c>
      <c r="D8062" s="11" t="s">
        <v>2163</v>
      </c>
      <c r="E8062" s="11" t="s">
        <v>2164</v>
      </c>
      <c r="F8062" s="11" t="s">
        <v>2164</v>
      </c>
      <c r="G8062" s="11" t="s">
        <v>2164</v>
      </c>
      <c r="H8062" s="11" t="s">
        <v>2189</v>
      </c>
      <c r="I8062" s="11" t="s">
        <v>2189</v>
      </c>
    </row>
    <row r="8063" customFormat="false" ht="113" hidden="false" customHeight="true" outlineLevel="0" collapsed="false">
      <c r="A8063" s="11" t="s">
        <v>2067</v>
      </c>
      <c r="B8063" s="11" t="s">
        <v>2067</v>
      </c>
      <c r="C8063" s="11" t="s">
        <v>2067</v>
      </c>
      <c r="D8063" s="11" t="s">
        <v>2067</v>
      </c>
      <c r="E8063" s="11" t="n">
        <v>2</v>
      </c>
      <c r="F8063" s="11" t="n">
        <v>2</v>
      </c>
      <c r="G8063" s="11" t="n">
        <v>2</v>
      </c>
      <c r="H8063" s="11" t="s">
        <v>2189</v>
      </c>
      <c r="I8063" s="11" t="s">
        <v>2189</v>
      </c>
    </row>
    <row r="8064" customFormat="false" ht="113" hidden="false" customHeight="true" outlineLevel="0" collapsed="false">
      <c r="A8064" s="11" t="s">
        <v>2165</v>
      </c>
      <c r="B8064" s="11" t="s">
        <v>2165</v>
      </c>
      <c r="C8064" s="11" t="s">
        <v>2165</v>
      </c>
      <c r="D8064" s="11" t="s">
        <v>2165</v>
      </c>
      <c r="E8064" s="11" t="s">
        <v>2166</v>
      </c>
      <c r="F8064" s="11" t="s">
        <v>2166</v>
      </c>
      <c r="G8064" s="11" t="s">
        <v>2166</v>
      </c>
      <c r="H8064" s="11" t="s">
        <v>2189</v>
      </c>
      <c r="I8064" s="11" t="s">
        <v>2189</v>
      </c>
    </row>
    <row r="8065" customFormat="false" ht="113" hidden="false" customHeight="true" outlineLevel="0" collapsed="false">
      <c r="A8065" s="11" t="s">
        <v>2084</v>
      </c>
      <c r="B8065" s="11" t="s">
        <v>2084</v>
      </c>
      <c r="C8065" s="11" t="s">
        <v>2084</v>
      </c>
      <c r="D8065" s="11" t="s">
        <v>2084</v>
      </c>
      <c r="E8065" s="11" t="s">
        <v>2079</v>
      </c>
      <c r="F8065" s="11" t="s">
        <v>2079</v>
      </c>
      <c r="G8065" s="11" t="s">
        <v>2079</v>
      </c>
      <c r="H8065" s="11" t="s">
        <v>2189</v>
      </c>
      <c r="I8065" s="11" t="s">
        <v>2189</v>
      </c>
    </row>
    <row r="8066" customFormat="false" ht="113" hidden="false" customHeight="true" outlineLevel="0" collapsed="false">
      <c r="A8066" s="11" t="s">
        <v>2167</v>
      </c>
      <c r="B8066" s="11" t="s">
        <v>2167</v>
      </c>
      <c r="C8066" s="11" t="s">
        <v>2167</v>
      </c>
      <c r="D8066" s="11" t="s">
        <v>2167</v>
      </c>
      <c r="E8066" s="11" t="s">
        <v>2193</v>
      </c>
      <c r="F8066" s="11" t="s">
        <v>2193</v>
      </c>
      <c r="G8066" s="11" t="s">
        <v>2193</v>
      </c>
      <c r="H8066" s="11" t="s">
        <v>2189</v>
      </c>
      <c r="I8066" s="11" t="s">
        <v>2189</v>
      </c>
    </row>
    <row r="8067" customFormat="false" ht="113" hidden="false" customHeight="true" outlineLevel="0" collapsed="false">
      <c r="A8067" s="11" t="s">
        <v>2169</v>
      </c>
      <c r="B8067" s="11" t="s">
        <v>2169</v>
      </c>
      <c r="C8067" s="11" t="s">
        <v>2169</v>
      </c>
      <c r="D8067" s="11" t="s">
        <v>2169</v>
      </c>
      <c r="E8067" s="11" t="s">
        <v>2194</v>
      </c>
      <c r="F8067" s="11" t="s">
        <v>2194</v>
      </c>
      <c r="G8067" s="11" t="s">
        <v>2194</v>
      </c>
      <c r="H8067" s="11" t="s">
        <v>2189</v>
      </c>
      <c r="I8067" s="11" t="s">
        <v>2189</v>
      </c>
    </row>
    <row r="8068" customFormat="false" ht="113" hidden="false" customHeight="true" outlineLevel="0" collapsed="false">
      <c r="A8068" s="11" t="s">
        <v>2171</v>
      </c>
      <c r="B8068" s="11" t="s">
        <v>2171</v>
      </c>
      <c r="C8068" s="11" t="s">
        <v>2171</v>
      </c>
      <c r="D8068" s="11" t="s">
        <v>2171</v>
      </c>
      <c r="E8068" s="11" t="s">
        <v>2194</v>
      </c>
      <c r="F8068" s="11" t="s">
        <v>2194</v>
      </c>
      <c r="G8068" s="11" t="s">
        <v>2194</v>
      </c>
      <c r="H8068" s="11" t="s">
        <v>2189</v>
      </c>
      <c r="I8068" s="11" t="s">
        <v>2189</v>
      </c>
    </row>
    <row r="8069" customFormat="false" ht="113" hidden="false" customHeight="true" outlineLevel="0" collapsed="false">
      <c r="A8069" s="11" t="s">
        <v>2072</v>
      </c>
      <c r="B8069" s="11" t="s">
        <v>2072</v>
      </c>
      <c r="C8069" s="11" t="s">
        <v>2072</v>
      </c>
      <c r="D8069" s="11" t="s">
        <v>2072</v>
      </c>
      <c r="E8069" s="11" t="s">
        <v>2195</v>
      </c>
      <c r="F8069" s="11" t="s">
        <v>2195</v>
      </c>
      <c r="G8069" s="11" t="s">
        <v>2195</v>
      </c>
      <c r="H8069" s="11" t="s">
        <v>2189</v>
      </c>
      <c r="I8069" s="11" t="s">
        <v>2189</v>
      </c>
    </row>
    <row r="8070" customFormat="false" ht="113" hidden="false" customHeight="true" outlineLevel="0" collapsed="false">
      <c r="A8070" s="11" t="s">
        <v>2173</v>
      </c>
      <c r="B8070" s="11" t="s">
        <v>2173</v>
      </c>
      <c r="C8070" s="11" t="s">
        <v>2173</v>
      </c>
      <c r="D8070" s="11" t="s">
        <v>2173</v>
      </c>
      <c r="E8070" s="11" t="s">
        <v>2174</v>
      </c>
      <c r="F8070" s="11" t="s">
        <v>2174</v>
      </c>
      <c r="G8070" s="11" t="s">
        <v>2174</v>
      </c>
      <c r="H8070" s="11" t="s">
        <v>2189</v>
      </c>
      <c r="I8070" s="11" t="s">
        <v>2189</v>
      </c>
    </row>
    <row r="8071" customFormat="false" ht="113" hidden="false" customHeight="true" outlineLevel="0" collapsed="false">
      <c r="A8071" s="11" t="s">
        <v>2175</v>
      </c>
      <c r="B8071" s="11" t="s">
        <v>2175</v>
      </c>
      <c r="C8071" s="11" t="s">
        <v>2175</v>
      </c>
      <c r="D8071" s="11" t="s">
        <v>2175</v>
      </c>
      <c r="E8071" s="11" t="n">
        <v>1.6</v>
      </c>
      <c r="F8071" s="11" t="n">
        <v>1.6</v>
      </c>
      <c r="G8071" s="11" t="n">
        <v>1.6</v>
      </c>
      <c r="H8071" s="11" t="s">
        <v>2189</v>
      </c>
      <c r="I8071" s="11" t="s">
        <v>2189</v>
      </c>
    </row>
    <row r="8072" customFormat="false" ht="113" hidden="false" customHeight="true" outlineLevel="0" collapsed="false">
      <c r="A8072" s="11" t="s">
        <v>2176</v>
      </c>
      <c r="B8072" s="11" t="s">
        <v>2176</v>
      </c>
      <c r="C8072" s="11" t="s">
        <v>2176</v>
      </c>
      <c r="D8072" s="11" t="s">
        <v>2176</v>
      </c>
      <c r="E8072" s="11" t="n">
        <v>12</v>
      </c>
      <c r="F8072" s="11" t="n">
        <v>12</v>
      </c>
      <c r="G8072" s="11" t="n">
        <v>12</v>
      </c>
      <c r="H8072" s="11" t="s">
        <v>2189</v>
      </c>
      <c r="I8072" s="11" t="s">
        <v>2189</v>
      </c>
    </row>
    <row r="8073" customFormat="false" ht="113" hidden="false" customHeight="true" outlineLevel="0" collapsed="false">
      <c r="A8073" s="11" t="s">
        <v>2074</v>
      </c>
      <c r="B8073" s="11" t="s">
        <v>2074</v>
      </c>
      <c r="C8073" s="11" t="s">
        <v>2074</v>
      </c>
      <c r="D8073" s="11" t="s">
        <v>2074</v>
      </c>
      <c r="E8073" s="11" t="s">
        <v>2196</v>
      </c>
      <c r="F8073" s="11" t="s">
        <v>2196</v>
      </c>
      <c r="G8073" s="11" t="s">
        <v>2196</v>
      </c>
      <c r="H8073" s="11" t="s">
        <v>2189</v>
      </c>
      <c r="I8073" s="11" t="s">
        <v>2189</v>
      </c>
    </row>
    <row r="8074" customFormat="false" ht="113" hidden="false" customHeight="true" outlineLevel="0" collapsed="false">
      <c r="A8074" s="11" t="s">
        <v>2178</v>
      </c>
      <c r="B8074" s="11" t="s">
        <v>2178</v>
      </c>
      <c r="C8074" s="11" t="s">
        <v>2178</v>
      </c>
      <c r="D8074" s="11" t="s">
        <v>2178</v>
      </c>
      <c r="E8074" s="11" t="s">
        <v>2179</v>
      </c>
      <c r="F8074" s="11" t="s">
        <v>2179</v>
      </c>
      <c r="G8074" s="11" t="s">
        <v>2179</v>
      </c>
      <c r="H8074" s="11" t="s">
        <v>2189</v>
      </c>
      <c r="I8074" s="11" t="s">
        <v>2189</v>
      </c>
    </row>
    <row r="8075" customFormat="false" ht="113" hidden="false" customHeight="true" outlineLevel="0" collapsed="false">
      <c r="A8075" s="11" t="s">
        <v>2180</v>
      </c>
      <c r="B8075" s="11" t="s">
        <v>2180</v>
      </c>
      <c r="C8075" s="11" t="s">
        <v>2180</v>
      </c>
      <c r="D8075" s="11" t="s">
        <v>2180</v>
      </c>
      <c r="E8075" s="11" t="s">
        <v>2181</v>
      </c>
      <c r="F8075" s="11" t="s">
        <v>2181</v>
      </c>
      <c r="G8075" s="11" t="s">
        <v>2181</v>
      </c>
      <c r="H8075" s="11" t="s">
        <v>2189</v>
      </c>
      <c r="I8075" s="11" t="s">
        <v>2189</v>
      </c>
    </row>
    <row r="8076" customFormat="false" ht="113" hidden="false" customHeight="true" outlineLevel="0" collapsed="false">
      <c r="A8076" s="11" t="s">
        <v>2182</v>
      </c>
      <c r="B8076" s="11" t="s">
        <v>2182</v>
      </c>
      <c r="C8076" s="11" t="s">
        <v>2182</v>
      </c>
      <c r="D8076" s="11" t="s">
        <v>2182</v>
      </c>
      <c r="E8076" s="11" t="s">
        <v>2197</v>
      </c>
      <c r="F8076" s="11" t="s">
        <v>2197</v>
      </c>
      <c r="G8076" s="11" t="s">
        <v>2197</v>
      </c>
      <c r="H8076" s="11" t="s">
        <v>2189</v>
      </c>
      <c r="I8076" s="11" t="s">
        <v>2189</v>
      </c>
    </row>
    <row r="8077" customFormat="false" ht="113" hidden="false" customHeight="true" outlineLevel="0" collapsed="false">
      <c r="A8077" s="11" t="s">
        <v>2082</v>
      </c>
      <c r="B8077" s="11" t="s">
        <v>2082</v>
      </c>
      <c r="C8077" s="11" t="s">
        <v>2082</v>
      </c>
      <c r="D8077" s="11" t="s">
        <v>2082</v>
      </c>
      <c r="E8077" s="11" t="s">
        <v>2114</v>
      </c>
      <c r="F8077" s="11" t="s">
        <v>2114</v>
      </c>
      <c r="G8077" s="11" t="s">
        <v>2114</v>
      </c>
      <c r="H8077" s="11" t="s">
        <v>2189</v>
      </c>
      <c r="I8077" s="11" t="s">
        <v>2189</v>
      </c>
    </row>
    <row r="8078" customFormat="false" ht="113" hidden="false" customHeight="true" outlineLevel="0" collapsed="false">
      <c r="A8078" s="11" t="s">
        <v>2184</v>
      </c>
      <c r="B8078" s="11" t="s">
        <v>2184</v>
      </c>
      <c r="C8078" s="11" t="s">
        <v>2184</v>
      </c>
      <c r="D8078" s="11" t="s">
        <v>2184</v>
      </c>
      <c r="E8078" s="11" t="n">
        <v>30</v>
      </c>
      <c r="F8078" s="11" t="n">
        <v>30</v>
      </c>
      <c r="G8078" s="11" t="n">
        <v>30</v>
      </c>
      <c r="H8078" s="11" t="s">
        <v>2189</v>
      </c>
      <c r="I8078" s="11" t="s">
        <v>2189</v>
      </c>
    </row>
    <row r="8079" customFormat="false" ht="58" hidden="false" customHeight="true" outlineLevel="0" collapsed="false">
      <c r="A8079" s="4" t="s">
        <v>2189</v>
      </c>
      <c r="B8079" s="4" t="s">
        <v>2189</v>
      </c>
      <c r="C8079" s="4" t="s">
        <v>2189</v>
      </c>
      <c r="D8079" s="4" t="s">
        <v>2189</v>
      </c>
      <c r="E8079" s="4" t="s">
        <v>2189</v>
      </c>
      <c r="F8079" s="4" t="s">
        <v>2189</v>
      </c>
      <c r="G8079" s="4" t="s">
        <v>2189</v>
      </c>
      <c r="H8079" s="4" t="s">
        <v>2189</v>
      </c>
      <c r="I8079" s="4" t="s">
        <v>2189</v>
      </c>
    </row>
    <row r="8080" customFormat="false" ht="27" hidden="false" customHeight="true" outlineLevel="0" collapsed="false">
      <c r="A8080" s="1"/>
      <c r="B8080" s="1"/>
      <c r="C8080" s="1"/>
      <c r="D8080" s="1"/>
      <c r="E8080" s="1"/>
      <c r="F8080" s="1"/>
      <c r="G8080" s="1"/>
      <c r="H8080" s="1"/>
      <c r="I8080" s="1"/>
    </row>
    <row r="8081" customFormat="false" ht="31" hidden="false" customHeight="true" outlineLevel="0" collapsed="false">
      <c r="A8081" s="10" t="s">
        <v>250</v>
      </c>
      <c r="B8081" s="10" t="s">
        <v>250</v>
      </c>
      <c r="C8081" s="10" t="s">
        <v>250</v>
      </c>
      <c r="D8081" s="10" t="s">
        <v>250</v>
      </c>
      <c r="E8081" s="10" t="s">
        <v>250</v>
      </c>
      <c r="F8081" s="10" t="s">
        <v>250</v>
      </c>
      <c r="G8081" s="10" t="s">
        <v>250</v>
      </c>
      <c r="H8081" s="10" t="s">
        <v>250</v>
      </c>
      <c r="I8081" s="3" t="str">
        <f aca="false">HYPERLINK("#'Главная'!A159","На главную")</f>
        <v>На главную</v>
      </c>
    </row>
    <row r="8082" customFormat="false" ht="34" hidden="false" customHeight="true" outlineLevel="0" collapsed="false">
      <c r="A8082" s="12" t="s">
        <v>251</v>
      </c>
      <c r="B8082" s="12" t="s">
        <v>251</v>
      </c>
      <c r="C8082" s="12" t="s">
        <v>251</v>
      </c>
      <c r="D8082" s="12" t="s">
        <v>252</v>
      </c>
      <c r="E8082" s="12" t="s">
        <v>252</v>
      </c>
      <c r="F8082" s="12" t="s">
        <v>252</v>
      </c>
      <c r="G8082" s="12" t="s">
        <v>253</v>
      </c>
      <c r="H8082" s="12" t="s">
        <v>254</v>
      </c>
      <c r="I8082" s="12" t="s">
        <v>254</v>
      </c>
    </row>
    <row r="8083" customFormat="false" ht="53" hidden="false" customHeight="true" outlineLevel="0" collapsed="false">
      <c r="A8083" s="1" t="s">
        <v>2090</v>
      </c>
      <c r="B8083" s="1" t="s">
        <v>2090</v>
      </c>
      <c r="C8083" s="1" t="s">
        <v>2090</v>
      </c>
      <c r="D8083" s="1" t="s">
        <v>292</v>
      </c>
      <c r="E8083" s="1" t="s">
        <v>292</v>
      </c>
      <c r="F8083" s="1" t="s">
        <v>292</v>
      </c>
      <c r="G8083" s="1" t="n">
        <v>4.8</v>
      </c>
      <c r="H8083" s="1" t="s">
        <v>2187</v>
      </c>
      <c r="I8083" s="1" t="s">
        <v>2187</v>
      </c>
    </row>
    <row r="8084" customFormat="false" ht="53" hidden="false" customHeight="true" outlineLevel="0" collapsed="false">
      <c r="A8084" s="1" t="s">
        <v>2090</v>
      </c>
      <c r="B8084" s="1" t="s">
        <v>2090</v>
      </c>
      <c r="C8084" s="1" t="s">
        <v>2090</v>
      </c>
      <c r="D8084" s="1" t="s">
        <v>258</v>
      </c>
      <c r="E8084" s="1" t="s">
        <v>258</v>
      </c>
      <c r="F8084" s="1" t="s">
        <v>258</v>
      </c>
      <c r="G8084" s="1" t="n">
        <v>7</v>
      </c>
      <c r="H8084" s="1" t="s">
        <v>2187</v>
      </c>
      <c r="I8084" s="1" t="s">
        <v>2187</v>
      </c>
    </row>
    <row r="8085" customFormat="false" ht="53" hidden="false" customHeight="true" outlineLevel="0" collapsed="false">
      <c r="A8085" s="1" t="s">
        <v>2090</v>
      </c>
      <c r="B8085" s="1" t="s">
        <v>2090</v>
      </c>
      <c r="C8085" s="1" t="s">
        <v>2090</v>
      </c>
      <c r="D8085" s="1" t="s">
        <v>2091</v>
      </c>
      <c r="E8085" s="1" t="s">
        <v>2091</v>
      </c>
      <c r="F8085" s="1" t="s">
        <v>2091</v>
      </c>
      <c r="G8085" s="1" t="n">
        <v>850</v>
      </c>
      <c r="H8085" s="1" t="s">
        <v>2187</v>
      </c>
      <c r="I8085" s="1" t="s">
        <v>2187</v>
      </c>
    </row>
    <row r="8086" customFormat="false" ht="53" hidden="false" customHeight="true" outlineLevel="0" collapsed="false">
      <c r="A8086" s="1" t="s">
        <v>2090</v>
      </c>
      <c r="B8086" s="1" t="s">
        <v>2090</v>
      </c>
      <c r="C8086" s="1" t="s">
        <v>2090</v>
      </c>
      <c r="D8086" s="1" t="s">
        <v>2063</v>
      </c>
      <c r="E8086" s="1" t="s">
        <v>2063</v>
      </c>
      <c r="F8086" s="1" t="s">
        <v>2063</v>
      </c>
      <c r="G8086" s="1" t="n">
        <v>38.8</v>
      </c>
      <c r="H8086" s="1" t="s">
        <v>2187</v>
      </c>
      <c r="I8086" s="1" t="s">
        <v>2187</v>
      </c>
    </row>
    <row r="8087" customFormat="false" ht="27" hidden="false" customHeight="true" outlineLevel="0" collapsed="false">
      <c r="A8087" s="1"/>
      <c r="B8087" s="1"/>
      <c r="C8087" s="1"/>
      <c r="D8087" s="1"/>
      <c r="E8087" s="1"/>
      <c r="F8087" s="1"/>
      <c r="G8087" s="1"/>
      <c r="H8087" s="1"/>
      <c r="I8087" s="1"/>
    </row>
    <row r="8088" customFormat="false" ht="31" hidden="false" customHeight="true" outlineLevel="0" collapsed="false">
      <c r="A8088" s="10" t="s">
        <v>304</v>
      </c>
      <c r="B8088" s="10" t="s">
        <v>304</v>
      </c>
      <c r="C8088" s="10" t="s">
        <v>304</v>
      </c>
      <c r="D8088" s="10" t="s">
        <v>304</v>
      </c>
      <c r="E8088" s="10" t="s">
        <v>304</v>
      </c>
      <c r="F8088" s="10" t="s">
        <v>304</v>
      </c>
      <c r="G8088" s="10" t="s">
        <v>304</v>
      </c>
      <c r="H8088" s="10" t="s">
        <v>304</v>
      </c>
      <c r="I8088" s="1"/>
    </row>
    <row r="8089" customFormat="false" ht="28" hidden="false" customHeight="true" outlineLevel="0" collapsed="false">
      <c r="A8089" s="4" t="s">
        <v>305</v>
      </c>
      <c r="B8089" s="4" t="s">
        <v>305</v>
      </c>
      <c r="C8089" s="4" t="s">
        <v>305</v>
      </c>
      <c r="D8089" s="4" t="s">
        <v>305</v>
      </c>
      <c r="E8089" s="4" t="s">
        <v>305</v>
      </c>
      <c r="F8089" s="4" t="s">
        <v>305</v>
      </c>
      <c r="G8089" s="4" t="s">
        <v>305</v>
      </c>
      <c r="H8089" s="4" t="s">
        <v>305</v>
      </c>
      <c r="I8089" s="4" t="s">
        <v>305</v>
      </c>
    </row>
    <row r="8090" customFormat="false" ht="27" hidden="false" customHeight="true" outlineLevel="0" collapsed="false">
      <c r="A8090" s="1"/>
      <c r="B8090" s="1"/>
      <c r="C8090" s="1"/>
      <c r="D8090" s="1"/>
      <c r="E8090" s="1"/>
      <c r="F8090" s="1"/>
      <c r="G8090" s="1"/>
      <c r="H8090" s="1"/>
      <c r="I8090" s="1"/>
    </row>
    <row r="8091" customFormat="false" ht="27" hidden="false" customHeight="true" outlineLevel="0" collapsed="false">
      <c r="A8091" s="1"/>
      <c r="B8091" s="1"/>
      <c r="C8091" s="1"/>
      <c r="D8091" s="1"/>
      <c r="E8091" s="1"/>
      <c r="F8091" s="1"/>
      <c r="G8091" s="1"/>
      <c r="H8091" s="1"/>
      <c r="I8091" s="1"/>
    </row>
    <row r="8092" customFormat="false" ht="27" hidden="false" customHeight="true" outlineLevel="0" collapsed="false">
      <c r="A8092" s="1"/>
      <c r="B8092" s="1"/>
      <c r="C8092" s="1"/>
      <c r="D8092" s="1"/>
      <c r="E8092" s="1"/>
      <c r="F8092" s="1"/>
      <c r="G8092" s="1"/>
      <c r="H8092" s="1"/>
      <c r="I8092" s="1"/>
    </row>
    <row r="8093" customFormat="false" ht="35" hidden="false" customHeight="true" outlineLevel="0" collapsed="false">
      <c r="A8093" s="2" t="s">
        <v>2198</v>
      </c>
      <c r="B8093" s="2" t="s">
        <v>2198</v>
      </c>
      <c r="C8093" s="2" t="s">
        <v>2198</v>
      </c>
      <c r="D8093" s="2" t="s">
        <v>2198</v>
      </c>
      <c r="E8093" s="2" t="s">
        <v>2198</v>
      </c>
      <c r="F8093" s="2" t="s">
        <v>2198</v>
      </c>
      <c r="G8093" s="2" t="s">
        <v>2198</v>
      </c>
      <c r="H8093" s="2" t="s">
        <v>2198</v>
      </c>
      <c r="I8093" s="3" t="str">
        <f aca="false">HYPERLINK("#'Главная'!A160","На главную")</f>
        <v>На главную</v>
      </c>
    </row>
    <row r="8094" customFormat="false" ht="28" hidden="false" customHeight="true" outlineLevel="0" collapsed="false">
      <c r="A8094" s="4" t="s">
        <v>2158</v>
      </c>
      <c r="B8094" s="4" t="s">
        <v>2158</v>
      </c>
      <c r="C8094" s="4" t="s">
        <v>2158</v>
      </c>
      <c r="D8094" s="4" t="s">
        <v>2158</v>
      </c>
      <c r="E8094" s="4" t="s">
        <v>2158</v>
      </c>
      <c r="F8094" s="4" t="s">
        <v>2158</v>
      </c>
      <c r="G8094" s="4" t="s">
        <v>2158</v>
      </c>
      <c r="H8094" s="4" t="s">
        <v>2158</v>
      </c>
      <c r="I8094" s="4" t="s">
        <v>2158</v>
      </c>
    </row>
    <row r="8095" customFormat="false" ht="27" hidden="false" customHeight="true" outlineLevel="0" collapsed="false">
      <c r="A8095" s="3" t="str">
        <f aca="false">HYPERLINK("#'Главная'!A160","Список моделей")</f>
        <v>Список моделей</v>
      </c>
      <c r="B8095" s="1"/>
      <c r="C8095" s="3" t="str">
        <f aca="false">HYPERLINK("#'Данные моделей'!A8096","Характеристики")</f>
        <v>Характеристики</v>
      </c>
      <c r="D8095" s="1"/>
      <c r="E8095" s="1"/>
      <c r="F8095" s="3" t="str">
        <f aca="false">HYPERLINK("#'Данные моделей'!A8126","Рабочие точки")</f>
        <v>Рабочие точки</v>
      </c>
      <c r="G8095" s="1"/>
      <c r="H8095" s="3" t="str">
        <f aca="false">HYPERLINK("#'Данные моделей'!A8133","Карты")</f>
        <v>Карты</v>
      </c>
      <c r="I8095" s="1"/>
    </row>
    <row r="8096" customFormat="false" ht="31" hidden="false" customHeight="true" outlineLevel="0" collapsed="false">
      <c r="A8096" s="10" t="s">
        <v>9</v>
      </c>
      <c r="B8096" s="10" t="s">
        <v>9</v>
      </c>
      <c r="C8096" s="10" t="s">
        <v>9</v>
      </c>
      <c r="D8096" s="10" t="s">
        <v>9</v>
      </c>
      <c r="E8096" s="10" t="s">
        <v>9</v>
      </c>
      <c r="F8096" s="10" t="s">
        <v>9</v>
      </c>
      <c r="G8096" s="10" t="s">
        <v>9</v>
      </c>
      <c r="H8096" s="10" t="s">
        <v>9</v>
      </c>
      <c r="I8096" s="1"/>
    </row>
    <row r="8097" customFormat="false" ht="28" hidden="false" customHeight="true" outlineLevel="0" collapsed="false">
      <c r="A8097" s="11" t="s">
        <v>207</v>
      </c>
      <c r="B8097" s="11" t="s">
        <v>207</v>
      </c>
      <c r="C8097" s="11" t="s">
        <v>207</v>
      </c>
      <c r="D8097" s="11" t="s">
        <v>207</v>
      </c>
      <c r="E8097" s="11" t="s">
        <v>2159</v>
      </c>
      <c r="F8097" s="11" t="s">
        <v>2159</v>
      </c>
      <c r="G8097" s="11" t="s">
        <v>2159</v>
      </c>
      <c r="H8097" s="11"/>
      <c r="I8097" s="11"/>
    </row>
    <row r="8098" customFormat="false" ht="28" hidden="false" customHeight="true" outlineLevel="0" collapsed="false">
      <c r="A8098" s="11" t="s">
        <v>8</v>
      </c>
      <c r="B8098" s="11" t="s">
        <v>8</v>
      </c>
      <c r="C8098" s="11" t="s">
        <v>8</v>
      </c>
      <c r="D8098" s="11" t="s">
        <v>8</v>
      </c>
      <c r="E8098" s="11" t="s">
        <v>178</v>
      </c>
      <c r="F8098" s="11" t="s">
        <v>178</v>
      </c>
      <c r="G8098" s="11" t="s">
        <v>178</v>
      </c>
      <c r="H8098" s="11"/>
      <c r="I8098" s="11"/>
    </row>
    <row r="8099" customFormat="false" ht="28" hidden="false" customHeight="true" outlineLevel="0" collapsed="false">
      <c r="A8099" s="11" t="s">
        <v>209</v>
      </c>
      <c r="B8099" s="11" t="s">
        <v>209</v>
      </c>
      <c r="C8099" s="11" t="s">
        <v>209</v>
      </c>
      <c r="D8099" s="11" t="s">
        <v>209</v>
      </c>
      <c r="E8099" s="11" t="s">
        <v>2192</v>
      </c>
      <c r="F8099" s="11" t="s">
        <v>2192</v>
      </c>
      <c r="G8099" s="11" t="s">
        <v>2192</v>
      </c>
      <c r="H8099" s="11"/>
      <c r="I8099" s="11"/>
    </row>
    <row r="8100" customFormat="false" ht="28" hidden="false" customHeight="true" outlineLevel="0" collapsed="false">
      <c r="A8100" s="11" t="s">
        <v>211</v>
      </c>
      <c r="B8100" s="11" t="s">
        <v>211</v>
      </c>
      <c r="C8100" s="11" t="s">
        <v>211</v>
      </c>
      <c r="D8100" s="11" t="s">
        <v>211</v>
      </c>
      <c r="E8100" s="11" t="n">
        <v>20</v>
      </c>
      <c r="F8100" s="11" t="n">
        <v>20</v>
      </c>
      <c r="G8100" s="11" t="n">
        <v>20</v>
      </c>
      <c r="H8100" s="11"/>
      <c r="I8100" s="11"/>
    </row>
    <row r="8101" customFormat="false" ht="113" hidden="false" customHeight="true" outlineLevel="0" collapsed="false">
      <c r="A8101" s="11" t="s">
        <v>8</v>
      </c>
      <c r="B8101" s="11" t="s">
        <v>8</v>
      </c>
      <c r="C8101" s="11" t="s">
        <v>8</v>
      </c>
      <c r="D8101" s="11" t="s">
        <v>8</v>
      </c>
      <c r="E8101" s="11" t="s">
        <v>2126</v>
      </c>
      <c r="F8101" s="11" t="s">
        <v>2126</v>
      </c>
      <c r="G8101" s="11" t="s">
        <v>2126</v>
      </c>
      <c r="H8101" s="11" t="s">
        <v>2189</v>
      </c>
      <c r="I8101" s="11" t="s">
        <v>2189</v>
      </c>
    </row>
    <row r="8102" customFormat="false" ht="113" hidden="false" customHeight="true" outlineLevel="0" collapsed="false">
      <c r="A8102" s="11" t="s">
        <v>221</v>
      </c>
      <c r="B8102" s="11" t="s">
        <v>221</v>
      </c>
      <c r="C8102" s="11" t="s">
        <v>221</v>
      </c>
      <c r="D8102" s="11" t="s">
        <v>221</v>
      </c>
      <c r="E8102" s="11" t="s">
        <v>2192</v>
      </c>
      <c r="F8102" s="11" t="s">
        <v>2192</v>
      </c>
      <c r="G8102" s="11" t="s">
        <v>2192</v>
      </c>
      <c r="H8102" s="11" t="s">
        <v>2189</v>
      </c>
      <c r="I8102" s="11" t="s">
        <v>2189</v>
      </c>
    </row>
    <row r="8103" customFormat="false" ht="113" hidden="false" customHeight="true" outlineLevel="0" collapsed="false">
      <c r="A8103" s="11" t="s">
        <v>211</v>
      </c>
      <c r="B8103" s="11" t="s">
        <v>211</v>
      </c>
      <c r="C8103" s="11" t="s">
        <v>211</v>
      </c>
      <c r="D8103" s="11" t="s">
        <v>211</v>
      </c>
      <c r="E8103" s="11" t="n">
        <v>20</v>
      </c>
      <c r="F8103" s="11" t="n">
        <v>20</v>
      </c>
      <c r="G8103" s="11" t="n">
        <v>20</v>
      </c>
      <c r="H8103" s="11" t="s">
        <v>2189</v>
      </c>
      <c r="I8103" s="11" t="s">
        <v>2189</v>
      </c>
    </row>
    <row r="8104" customFormat="false" ht="113" hidden="false" customHeight="true" outlineLevel="0" collapsed="false">
      <c r="A8104" s="11" t="s">
        <v>2062</v>
      </c>
      <c r="B8104" s="11" t="s">
        <v>2062</v>
      </c>
      <c r="C8104" s="11" t="s">
        <v>2062</v>
      </c>
      <c r="D8104" s="11" t="s">
        <v>2062</v>
      </c>
      <c r="E8104" s="11" t="s">
        <v>2162</v>
      </c>
      <c r="F8104" s="11" t="s">
        <v>2162</v>
      </c>
      <c r="G8104" s="11" t="s">
        <v>2162</v>
      </c>
      <c r="H8104" s="11" t="s">
        <v>2189</v>
      </c>
      <c r="I8104" s="11" t="s">
        <v>2189</v>
      </c>
    </row>
    <row r="8105" customFormat="false" ht="113" hidden="false" customHeight="true" outlineLevel="0" collapsed="false">
      <c r="A8105" s="11" t="s">
        <v>2064</v>
      </c>
      <c r="B8105" s="11" t="s">
        <v>2064</v>
      </c>
      <c r="C8105" s="11" t="s">
        <v>2064</v>
      </c>
      <c r="D8105" s="11" t="s">
        <v>2064</v>
      </c>
      <c r="E8105" s="11" t="n">
        <v>12</v>
      </c>
      <c r="F8105" s="11" t="n">
        <v>12</v>
      </c>
      <c r="G8105" s="11" t="n">
        <v>12</v>
      </c>
      <c r="H8105" s="11" t="s">
        <v>2189</v>
      </c>
      <c r="I8105" s="11" t="s">
        <v>2189</v>
      </c>
    </row>
    <row r="8106" customFormat="false" ht="113" hidden="false" customHeight="true" outlineLevel="0" collapsed="false">
      <c r="A8106" s="11" t="s">
        <v>2065</v>
      </c>
      <c r="B8106" s="11" t="s">
        <v>2065</v>
      </c>
      <c r="C8106" s="11" t="s">
        <v>2065</v>
      </c>
      <c r="D8106" s="11" t="s">
        <v>2065</v>
      </c>
      <c r="E8106" s="11" t="n">
        <v>60</v>
      </c>
      <c r="F8106" s="11" t="n">
        <v>60</v>
      </c>
      <c r="G8106" s="11" t="n">
        <v>60</v>
      </c>
      <c r="H8106" s="11" t="s">
        <v>2189</v>
      </c>
      <c r="I8106" s="11" t="s">
        <v>2189</v>
      </c>
    </row>
    <row r="8107" customFormat="false" ht="113" hidden="false" customHeight="true" outlineLevel="0" collapsed="false">
      <c r="A8107" s="11" t="s">
        <v>2163</v>
      </c>
      <c r="B8107" s="11" t="s">
        <v>2163</v>
      </c>
      <c r="C8107" s="11" t="s">
        <v>2163</v>
      </c>
      <c r="D8107" s="11" t="s">
        <v>2163</v>
      </c>
      <c r="E8107" s="11" t="s">
        <v>2164</v>
      </c>
      <c r="F8107" s="11" t="s">
        <v>2164</v>
      </c>
      <c r="G8107" s="11" t="s">
        <v>2164</v>
      </c>
      <c r="H8107" s="11" t="s">
        <v>2189</v>
      </c>
      <c r="I8107" s="11" t="s">
        <v>2189</v>
      </c>
    </row>
    <row r="8108" customFormat="false" ht="113" hidden="false" customHeight="true" outlineLevel="0" collapsed="false">
      <c r="A8108" s="11" t="s">
        <v>2067</v>
      </c>
      <c r="B8108" s="11" t="s">
        <v>2067</v>
      </c>
      <c r="C8108" s="11" t="s">
        <v>2067</v>
      </c>
      <c r="D8108" s="11" t="s">
        <v>2067</v>
      </c>
      <c r="E8108" s="11" t="n">
        <v>2</v>
      </c>
      <c r="F8108" s="11" t="n">
        <v>2</v>
      </c>
      <c r="G8108" s="11" t="n">
        <v>2</v>
      </c>
      <c r="H8108" s="11" t="s">
        <v>2189</v>
      </c>
      <c r="I8108" s="11" t="s">
        <v>2189</v>
      </c>
    </row>
    <row r="8109" customFormat="false" ht="113" hidden="false" customHeight="true" outlineLevel="0" collapsed="false">
      <c r="A8109" s="11" t="s">
        <v>2165</v>
      </c>
      <c r="B8109" s="11" t="s">
        <v>2165</v>
      </c>
      <c r="C8109" s="11" t="s">
        <v>2165</v>
      </c>
      <c r="D8109" s="11" t="s">
        <v>2165</v>
      </c>
      <c r="E8109" s="11" t="s">
        <v>2190</v>
      </c>
      <c r="F8109" s="11" t="s">
        <v>2190</v>
      </c>
      <c r="G8109" s="11" t="s">
        <v>2190</v>
      </c>
      <c r="H8109" s="11" t="s">
        <v>2189</v>
      </c>
      <c r="I8109" s="11" t="s">
        <v>2189</v>
      </c>
    </row>
    <row r="8110" customFormat="false" ht="113" hidden="false" customHeight="true" outlineLevel="0" collapsed="false">
      <c r="A8110" s="11" t="s">
        <v>2084</v>
      </c>
      <c r="B8110" s="11" t="s">
        <v>2084</v>
      </c>
      <c r="C8110" s="11" t="s">
        <v>2084</v>
      </c>
      <c r="D8110" s="11" t="s">
        <v>2084</v>
      </c>
      <c r="E8110" s="11" t="s">
        <v>2079</v>
      </c>
      <c r="F8110" s="11" t="s">
        <v>2079</v>
      </c>
      <c r="G8110" s="11" t="s">
        <v>2079</v>
      </c>
      <c r="H8110" s="11" t="s">
        <v>2189</v>
      </c>
      <c r="I8110" s="11" t="s">
        <v>2189</v>
      </c>
    </row>
    <row r="8111" customFormat="false" ht="113" hidden="false" customHeight="true" outlineLevel="0" collapsed="false">
      <c r="A8111" s="11" t="s">
        <v>2167</v>
      </c>
      <c r="B8111" s="11" t="s">
        <v>2167</v>
      </c>
      <c r="C8111" s="11" t="s">
        <v>2167</v>
      </c>
      <c r="D8111" s="11" t="s">
        <v>2167</v>
      </c>
      <c r="E8111" s="11" t="s">
        <v>2193</v>
      </c>
      <c r="F8111" s="11" t="s">
        <v>2193</v>
      </c>
      <c r="G8111" s="11" t="s">
        <v>2193</v>
      </c>
      <c r="H8111" s="11" t="s">
        <v>2189</v>
      </c>
      <c r="I8111" s="11" t="s">
        <v>2189</v>
      </c>
    </row>
    <row r="8112" customFormat="false" ht="113" hidden="false" customHeight="true" outlineLevel="0" collapsed="false">
      <c r="A8112" s="11" t="s">
        <v>2169</v>
      </c>
      <c r="B8112" s="11" t="s">
        <v>2169</v>
      </c>
      <c r="C8112" s="11" t="s">
        <v>2169</v>
      </c>
      <c r="D8112" s="11" t="s">
        <v>2169</v>
      </c>
      <c r="E8112" s="11" t="s">
        <v>2194</v>
      </c>
      <c r="F8112" s="11" t="s">
        <v>2194</v>
      </c>
      <c r="G8112" s="11" t="s">
        <v>2194</v>
      </c>
      <c r="H8112" s="11" t="s">
        <v>2189</v>
      </c>
      <c r="I8112" s="11" t="s">
        <v>2189</v>
      </c>
    </row>
    <row r="8113" customFormat="false" ht="113" hidden="false" customHeight="true" outlineLevel="0" collapsed="false">
      <c r="A8113" s="11" t="s">
        <v>2171</v>
      </c>
      <c r="B8113" s="11" t="s">
        <v>2171</v>
      </c>
      <c r="C8113" s="11" t="s">
        <v>2171</v>
      </c>
      <c r="D8113" s="11" t="s">
        <v>2171</v>
      </c>
      <c r="E8113" s="11" t="s">
        <v>2194</v>
      </c>
      <c r="F8113" s="11" t="s">
        <v>2194</v>
      </c>
      <c r="G8113" s="11" t="s">
        <v>2194</v>
      </c>
      <c r="H8113" s="11" t="s">
        <v>2189</v>
      </c>
      <c r="I8113" s="11" t="s">
        <v>2189</v>
      </c>
    </row>
    <row r="8114" customFormat="false" ht="113" hidden="false" customHeight="true" outlineLevel="0" collapsed="false">
      <c r="A8114" s="11" t="s">
        <v>2072</v>
      </c>
      <c r="B8114" s="11" t="s">
        <v>2072</v>
      </c>
      <c r="C8114" s="11" t="s">
        <v>2072</v>
      </c>
      <c r="D8114" s="11" t="s">
        <v>2072</v>
      </c>
      <c r="E8114" s="11" t="s">
        <v>2195</v>
      </c>
      <c r="F8114" s="11" t="s">
        <v>2195</v>
      </c>
      <c r="G8114" s="11" t="s">
        <v>2195</v>
      </c>
      <c r="H8114" s="11" t="s">
        <v>2189</v>
      </c>
      <c r="I8114" s="11" t="s">
        <v>2189</v>
      </c>
    </row>
    <row r="8115" customFormat="false" ht="113" hidden="false" customHeight="true" outlineLevel="0" collapsed="false">
      <c r="A8115" s="11" t="s">
        <v>2173</v>
      </c>
      <c r="B8115" s="11" t="s">
        <v>2173</v>
      </c>
      <c r="C8115" s="11" t="s">
        <v>2173</v>
      </c>
      <c r="D8115" s="11" t="s">
        <v>2173</v>
      </c>
      <c r="E8115" s="11" t="s">
        <v>2174</v>
      </c>
      <c r="F8115" s="11" t="s">
        <v>2174</v>
      </c>
      <c r="G8115" s="11" t="s">
        <v>2174</v>
      </c>
      <c r="H8115" s="11" t="s">
        <v>2189</v>
      </c>
      <c r="I8115" s="11" t="s">
        <v>2189</v>
      </c>
    </row>
    <row r="8116" customFormat="false" ht="113" hidden="false" customHeight="true" outlineLevel="0" collapsed="false">
      <c r="A8116" s="11" t="s">
        <v>2175</v>
      </c>
      <c r="B8116" s="11" t="s">
        <v>2175</v>
      </c>
      <c r="C8116" s="11" t="s">
        <v>2175</v>
      </c>
      <c r="D8116" s="11" t="s">
        <v>2175</v>
      </c>
      <c r="E8116" s="11" t="n">
        <v>1.6</v>
      </c>
      <c r="F8116" s="11" t="n">
        <v>1.6</v>
      </c>
      <c r="G8116" s="11" t="n">
        <v>1.6</v>
      </c>
      <c r="H8116" s="11" t="s">
        <v>2189</v>
      </c>
      <c r="I8116" s="11" t="s">
        <v>2189</v>
      </c>
    </row>
    <row r="8117" customFormat="false" ht="113" hidden="false" customHeight="true" outlineLevel="0" collapsed="false">
      <c r="A8117" s="11" t="s">
        <v>2176</v>
      </c>
      <c r="B8117" s="11" t="s">
        <v>2176</v>
      </c>
      <c r="C8117" s="11" t="s">
        <v>2176</v>
      </c>
      <c r="D8117" s="11" t="s">
        <v>2176</v>
      </c>
      <c r="E8117" s="11" t="n">
        <v>12</v>
      </c>
      <c r="F8117" s="11" t="n">
        <v>12</v>
      </c>
      <c r="G8117" s="11" t="n">
        <v>12</v>
      </c>
      <c r="H8117" s="11" t="s">
        <v>2189</v>
      </c>
      <c r="I8117" s="11" t="s">
        <v>2189</v>
      </c>
    </row>
    <row r="8118" customFormat="false" ht="113" hidden="false" customHeight="true" outlineLevel="0" collapsed="false">
      <c r="A8118" s="11" t="s">
        <v>2074</v>
      </c>
      <c r="B8118" s="11" t="s">
        <v>2074</v>
      </c>
      <c r="C8118" s="11" t="s">
        <v>2074</v>
      </c>
      <c r="D8118" s="11" t="s">
        <v>2074</v>
      </c>
      <c r="E8118" s="11" t="s">
        <v>2196</v>
      </c>
      <c r="F8118" s="11" t="s">
        <v>2196</v>
      </c>
      <c r="G8118" s="11" t="s">
        <v>2196</v>
      </c>
      <c r="H8118" s="11" t="s">
        <v>2189</v>
      </c>
      <c r="I8118" s="11" t="s">
        <v>2189</v>
      </c>
    </row>
    <row r="8119" customFormat="false" ht="113" hidden="false" customHeight="true" outlineLevel="0" collapsed="false">
      <c r="A8119" s="11" t="s">
        <v>2178</v>
      </c>
      <c r="B8119" s="11" t="s">
        <v>2178</v>
      </c>
      <c r="C8119" s="11" t="s">
        <v>2178</v>
      </c>
      <c r="D8119" s="11" t="s">
        <v>2178</v>
      </c>
      <c r="E8119" s="11" t="s">
        <v>2179</v>
      </c>
      <c r="F8119" s="11" t="s">
        <v>2179</v>
      </c>
      <c r="G8119" s="11" t="s">
        <v>2179</v>
      </c>
      <c r="H8119" s="11" t="s">
        <v>2189</v>
      </c>
      <c r="I8119" s="11" t="s">
        <v>2189</v>
      </c>
    </row>
    <row r="8120" customFormat="false" ht="113" hidden="false" customHeight="true" outlineLevel="0" collapsed="false">
      <c r="A8120" s="11" t="s">
        <v>2180</v>
      </c>
      <c r="B8120" s="11" t="s">
        <v>2180</v>
      </c>
      <c r="C8120" s="11" t="s">
        <v>2180</v>
      </c>
      <c r="D8120" s="11" t="s">
        <v>2180</v>
      </c>
      <c r="E8120" s="11" t="s">
        <v>2181</v>
      </c>
      <c r="F8120" s="11" t="s">
        <v>2181</v>
      </c>
      <c r="G8120" s="11" t="s">
        <v>2181</v>
      </c>
      <c r="H8120" s="11" t="s">
        <v>2189</v>
      </c>
      <c r="I8120" s="11" t="s">
        <v>2189</v>
      </c>
    </row>
    <row r="8121" customFormat="false" ht="113" hidden="false" customHeight="true" outlineLevel="0" collapsed="false">
      <c r="A8121" s="11" t="s">
        <v>2182</v>
      </c>
      <c r="B8121" s="11" t="s">
        <v>2182</v>
      </c>
      <c r="C8121" s="11" t="s">
        <v>2182</v>
      </c>
      <c r="D8121" s="11" t="s">
        <v>2182</v>
      </c>
      <c r="E8121" s="11" t="s">
        <v>2197</v>
      </c>
      <c r="F8121" s="11" t="s">
        <v>2197</v>
      </c>
      <c r="G8121" s="11" t="s">
        <v>2197</v>
      </c>
      <c r="H8121" s="11" t="s">
        <v>2189</v>
      </c>
      <c r="I8121" s="11" t="s">
        <v>2189</v>
      </c>
    </row>
    <row r="8122" customFormat="false" ht="113" hidden="false" customHeight="true" outlineLevel="0" collapsed="false">
      <c r="A8122" s="11" t="s">
        <v>2082</v>
      </c>
      <c r="B8122" s="11" t="s">
        <v>2082</v>
      </c>
      <c r="C8122" s="11" t="s">
        <v>2082</v>
      </c>
      <c r="D8122" s="11" t="s">
        <v>2082</v>
      </c>
      <c r="E8122" s="11" t="s">
        <v>2122</v>
      </c>
      <c r="F8122" s="11" t="s">
        <v>2122</v>
      </c>
      <c r="G8122" s="11" t="s">
        <v>2122</v>
      </c>
      <c r="H8122" s="11" t="s">
        <v>2189</v>
      </c>
      <c r="I8122" s="11" t="s">
        <v>2189</v>
      </c>
    </row>
    <row r="8123" customFormat="false" ht="113" hidden="false" customHeight="true" outlineLevel="0" collapsed="false">
      <c r="A8123" s="11" t="s">
        <v>2184</v>
      </c>
      <c r="B8123" s="11" t="s">
        <v>2184</v>
      </c>
      <c r="C8123" s="11" t="s">
        <v>2184</v>
      </c>
      <c r="D8123" s="11" t="s">
        <v>2184</v>
      </c>
      <c r="E8123" s="11" t="n">
        <v>30</v>
      </c>
      <c r="F8123" s="11" t="n">
        <v>30</v>
      </c>
      <c r="G8123" s="11" t="n">
        <v>30</v>
      </c>
      <c r="H8123" s="11" t="s">
        <v>2189</v>
      </c>
      <c r="I8123" s="11" t="s">
        <v>2189</v>
      </c>
    </row>
    <row r="8124" customFormat="false" ht="58" hidden="false" customHeight="true" outlineLevel="0" collapsed="false">
      <c r="A8124" s="4" t="s">
        <v>2189</v>
      </c>
      <c r="B8124" s="4" t="s">
        <v>2189</v>
      </c>
      <c r="C8124" s="4" t="s">
        <v>2189</v>
      </c>
      <c r="D8124" s="4" t="s">
        <v>2189</v>
      </c>
      <c r="E8124" s="4" t="s">
        <v>2189</v>
      </c>
      <c r="F8124" s="4" t="s">
        <v>2189</v>
      </c>
      <c r="G8124" s="4" t="s">
        <v>2189</v>
      </c>
      <c r="H8124" s="4" t="s">
        <v>2189</v>
      </c>
      <c r="I8124" s="4" t="s">
        <v>2189</v>
      </c>
    </row>
    <row r="8125" customFormat="false" ht="27" hidden="false" customHeight="true" outlineLevel="0" collapsed="false">
      <c r="A8125" s="1"/>
      <c r="B8125" s="1"/>
      <c r="C8125" s="1"/>
      <c r="D8125" s="1"/>
      <c r="E8125" s="1"/>
      <c r="F8125" s="1"/>
      <c r="G8125" s="1"/>
      <c r="H8125" s="1"/>
      <c r="I8125" s="1"/>
    </row>
    <row r="8126" customFormat="false" ht="31" hidden="false" customHeight="true" outlineLevel="0" collapsed="false">
      <c r="A8126" s="10" t="s">
        <v>250</v>
      </c>
      <c r="B8126" s="10" t="s">
        <v>250</v>
      </c>
      <c r="C8126" s="10" t="s">
        <v>250</v>
      </c>
      <c r="D8126" s="10" t="s">
        <v>250</v>
      </c>
      <c r="E8126" s="10" t="s">
        <v>250</v>
      </c>
      <c r="F8126" s="10" t="s">
        <v>250</v>
      </c>
      <c r="G8126" s="10" t="s">
        <v>250</v>
      </c>
      <c r="H8126" s="10" t="s">
        <v>250</v>
      </c>
      <c r="I8126" s="3" t="str">
        <f aca="false">HYPERLINK("#'Главная'!A160","На главную")</f>
        <v>На главную</v>
      </c>
    </row>
    <row r="8127" customFormat="false" ht="34" hidden="false" customHeight="true" outlineLevel="0" collapsed="false">
      <c r="A8127" s="12" t="s">
        <v>251</v>
      </c>
      <c r="B8127" s="12" t="s">
        <v>251</v>
      </c>
      <c r="C8127" s="12" t="s">
        <v>251</v>
      </c>
      <c r="D8127" s="12" t="s">
        <v>252</v>
      </c>
      <c r="E8127" s="12" t="s">
        <v>252</v>
      </c>
      <c r="F8127" s="12" t="s">
        <v>252</v>
      </c>
      <c r="G8127" s="12" t="s">
        <v>253</v>
      </c>
      <c r="H8127" s="12" t="s">
        <v>254</v>
      </c>
      <c r="I8127" s="12" t="s">
        <v>254</v>
      </c>
    </row>
    <row r="8128" customFormat="false" ht="53" hidden="false" customHeight="true" outlineLevel="0" collapsed="false">
      <c r="A8128" s="1" t="s">
        <v>2090</v>
      </c>
      <c r="B8128" s="1" t="s">
        <v>2090</v>
      </c>
      <c r="C8128" s="1" t="s">
        <v>2090</v>
      </c>
      <c r="D8128" s="1" t="s">
        <v>292</v>
      </c>
      <c r="E8128" s="1" t="s">
        <v>292</v>
      </c>
      <c r="F8128" s="1" t="s">
        <v>292</v>
      </c>
      <c r="G8128" s="1" t="n">
        <v>5.6</v>
      </c>
      <c r="H8128" s="1" t="s">
        <v>2187</v>
      </c>
      <c r="I8128" s="1" t="s">
        <v>2187</v>
      </c>
    </row>
    <row r="8129" customFormat="false" ht="53" hidden="false" customHeight="true" outlineLevel="0" collapsed="false">
      <c r="A8129" s="1" t="s">
        <v>2090</v>
      </c>
      <c r="B8129" s="1" t="s">
        <v>2090</v>
      </c>
      <c r="C8129" s="1" t="s">
        <v>2090</v>
      </c>
      <c r="D8129" s="1" t="s">
        <v>258</v>
      </c>
      <c r="E8129" s="1" t="s">
        <v>258</v>
      </c>
      <c r="F8129" s="1" t="s">
        <v>258</v>
      </c>
      <c r="G8129" s="1" t="n">
        <v>8.6</v>
      </c>
      <c r="H8129" s="1" t="s">
        <v>2187</v>
      </c>
      <c r="I8129" s="1" t="s">
        <v>2187</v>
      </c>
    </row>
    <row r="8130" customFormat="false" ht="53" hidden="false" customHeight="true" outlineLevel="0" collapsed="false">
      <c r="A8130" s="1" t="s">
        <v>2090</v>
      </c>
      <c r="B8130" s="1" t="s">
        <v>2090</v>
      </c>
      <c r="C8130" s="1" t="s">
        <v>2090</v>
      </c>
      <c r="D8130" s="1" t="s">
        <v>2091</v>
      </c>
      <c r="E8130" s="1" t="s">
        <v>2091</v>
      </c>
      <c r="F8130" s="1" t="s">
        <v>2091</v>
      </c>
      <c r="G8130" s="1" t="n">
        <v>1020</v>
      </c>
      <c r="H8130" s="1" t="s">
        <v>2187</v>
      </c>
      <c r="I8130" s="1" t="s">
        <v>2187</v>
      </c>
    </row>
    <row r="8131" customFormat="false" ht="53" hidden="false" customHeight="true" outlineLevel="0" collapsed="false">
      <c r="A8131" s="1" t="s">
        <v>2090</v>
      </c>
      <c r="B8131" s="1" t="s">
        <v>2090</v>
      </c>
      <c r="C8131" s="1" t="s">
        <v>2090</v>
      </c>
      <c r="D8131" s="1" t="s">
        <v>2063</v>
      </c>
      <c r="E8131" s="1" t="s">
        <v>2063</v>
      </c>
      <c r="F8131" s="1" t="s">
        <v>2063</v>
      </c>
      <c r="G8131" s="1" t="n">
        <v>39.6</v>
      </c>
      <c r="H8131" s="1" t="s">
        <v>2187</v>
      </c>
      <c r="I8131" s="1" t="s">
        <v>2187</v>
      </c>
    </row>
    <row r="8132" customFormat="false" ht="27" hidden="false" customHeight="true" outlineLevel="0" collapsed="false">
      <c r="A8132" s="1"/>
      <c r="B8132" s="1"/>
      <c r="C8132" s="1"/>
      <c r="D8132" s="1"/>
      <c r="E8132" s="1"/>
      <c r="F8132" s="1"/>
      <c r="G8132" s="1"/>
      <c r="H8132" s="1"/>
      <c r="I8132" s="1"/>
    </row>
    <row r="8133" customFormat="false" ht="31" hidden="false" customHeight="true" outlineLevel="0" collapsed="false">
      <c r="A8133" s="10" t="s">
        <v>304</v>
      </c>
      <c r="B8133" s="10" t="s">
        <v>304</v>
      </c>
      <c r="C8133" s="10" t="s">
        <v>304</v>
      </c>
      <c r="D8133" s="10" t="s">
        <v>304</v>
      </c>
      <c r="E8133" s="10" t="s">
        <v>304</v>
      </c>
      <c r="F8133" s="10" t="s">
        <v>304</v>
      </c>
      <c r="G8133" s="10" t="s">
        <v>304</v>
      </c>
      <c r="H8133" s="10" t="s">
        <v>304</v>
      </c>
      <c r="I8133" s="1"/>
    </row>
    <row r="8134" customFormat="false" ht="28" hidden="false" customHeight="true" outlineLevel="0" collapsed="false">
      <c r="A8134" s="4" t="s">
        <v>305</v>
      </c>
      <c r="B8134" s="4" t="s">
        <v>305</v>
      </c>
      <c r="C8134" s="4" t="s">
        <v>305</v>
      </c>
      <c r="D8134" s="4" t="s">
        <v>305</v>
      </c>
      <c r="E8134" s="4" t="s">
        <v>305</v>
      </c>
      <c r="F8134" s="4" t="s">
        <v>305</v>
      </c>
      <c r="G8134" s="4" t="s">
        <v>305</v>
      </c>
      <c r="H8134" s="4" t="s">
        <v>305</v>
      </c>
      <c r="I8134" s="4" t="s">
        <v>305</v>
      </c>
    </row>
    <row r="8135" customFormat="false" ht="27" hidden="false" customHeight="true" outlineLevel="0" collapsed="false">
      <c r="A8135" s="1"/>
      <c r="B8135" s="1"/>
      <c r="C8135" s="1"/>
      <c r="D8135" s="1"/>
      <c r="E8135" s="1"/>
      <c r="F8135" s="1"/>
      <c r="G8135" s="1"/>
      <c r="H8135" s="1"/>
      <c r="I8135" s="1"/>
    </row>
    <row r="8136" customFormat="false" ht="27" hidden="false" customHeight="true" outlineLevel="0" collapsed="false">
      <c r="A8136" s="1"/>
      <c r="B8136" s="1"/>
      <c r="C8136" s="1"/>
      <c r="D8136" s="1"/>
      <c r="E8136" s="1"/>
      <c r="F8136" s="1"/>
      <c r="G8136" s="1"/>
      <c r="H8136" s="1"/>
      <c r="I8136" s="1"/>
    </row>
    <row r="8137" customFormat="false" ht="27" hidden="false" customHeight="true" outlineLevel="0" collapsed="false">
      <c r="A8137" s="1"/>
      <c r="B8137" s="1"/>
      <c r="C8137" s="1"/>
      <c r="D8137" s="1"/>
      <c r="E8137" s="1"/>
      <c r="F8137" s="1"/>
      <c r="G8137" s="1"/>
      <c r="H8137" s="1"/>
      <c r="I8137" s="1"/>
    </row>
    <row r="8138" customFormat="false" ht="35" hidden="false" customHeight="true" outlineLevel="0" collapsed="false">
      <c r="A8138" s="2" t="s">
        <v>2199</v>
      </c>
      <c r="B8138" s="2" t="s">
        <v>2199</v>
      </c>
      <c r="C8138" s="2" t="s">
        <v>2199</v>
      </c>
      <c r="D8138" s="2" t="s">
        <v>2199</v>
      </c>
      <c r="E8138" s="2" t="s">
        <v>2199</v>
      </c>
      <c r="F8138" s="2" t="s">
        <v>2199</v>
      </c>
      <c r="G8138" s="2" t="s">
        <v>2199</v>
      </c>
      <c r="H8138" s="2" t="s">
        <v>2199</v>
      </c>
      <c r="I8138" s="3" t="str">
        <f aca="false">HYPERLINK("#'Главная'!A161","На главную")</f>
        <v>На главную</v>
      </c>
    </row>
    <row r="8139" customFormat="false" ht="28" hidden="false" customHeight="true" outlineLevel="0" collapsed="false">
      <c r="A8139" s="4" t="s">
        <v>2158</v>
      </c>
      <c r="B8139" s="4" t="s">
        <v>2158</v>
      </c>
      <c r="C8139" s="4" t="s">
        <v>2158</v>
      </c>
      <c r="D8139" s="4" t="s">
        <v>2158</v>
      </c>
      <c r="E8139" s="4" t="s">
        <v>2158</v>
      </c>
      <c r="F8139" s="4" t="s">
        <v>2158</v>
      </c>
      <c r="G8139" s="4" t="s">
        <v>2158</v>
      </c>
      <c r="H8139" s="4" t="s">
        <v>2158</v>
      </c>
      <c r="I8139" s="4" t="s">
        <v>2158</v>
      </c>
    </row>
    <row r="8140" customFormat="false" ht="27" hidden="false" customHeight="true" outlineLevel="0" collapsed="false">
      <c r="A8140" s="3" t="str">
        <f aca="false">HYPERLINK("#'Главная'!A161","Список моделей")</f>
        <v>Список моделей</v>
      </c>
      <c r="B8140" s="1"/>
      <c r="C8140" s="3" t="str">
        <f aca="false">HYPERLINK("#'Данные моделей'!A8141","Характеристики")</f>
        <v>Характеристики</v>
      </c>
      <c r="D8140" s="1"/>
      <c r="E8140" s="1"/>
      <c r="F8140" s="3" t="str">
        <f aca="false">HYPERLINK("#'Данные моделей'!A8171","Рабочие точки")</f>
        <v>Рабочие точки</v>
      </c>
      <c r="G8140" s="1"/>
      <c r="H8140" s="3" t="str">
        <f aca="false">HYPERLINK("#'Данные моделей'!A8178","Карты")</f>
        <v>Карты</v>
      </c>
      <c r="I8140" s="1"/>
    </row>
    <row r="8141" customFormat="false" ht="31" hidden="false" customHeight="true" outlineLevel="0" collapsed="false">
      <c r="A8141" s="10" t="s">
        <v>9</v>
      </c>
      <c r="B8141" s="10" t="s">
        <v>9</v>
      </c>
      <c r="C8141" s="10" t="s">
        <v>9</v>
      </c>
      <c r="D8141" s="10" t="s">
        <v>9</v>
      </c>
      <c r="E8141" s="10" t="s">
        <v>9</v>
      </c>
      <c r="F8141" s="10" t="s">
        <v>9</v>
      </c>
      <c r="G8141" s="10" t="s">
        <v>9</v>
      </c>
      <c r="H8141" s="10" t="s">
        <v>9</v>
      </c>
      <c r="I8141" s="1"/>
    </row>
    <row r="8142" customFormat="false" ht="28" hidden="false" customHeight="true" outlineLevel="0" collapsed="false">
      <c r="A8142" s="11" t="s">
        <v>207</v>
      </c>
      <c r="B8142" s="11" t="s">
        <v>207</v>
      </c>
      <c r="C8142" s="11" t="s">
        <v>207</v>
      </c>
      <c r="D8142" s="11" t="s">
        <v>207</v>
      </c>
      <c r="E8142" s="11" t="s">
        <v>2159</v>
      </c>
      <c r="F8142" s="11" t="s">
        <v>2159</v>
      </c>
      <c r="G8142" s="11" t="s">
        <v>2159</v>
      </c>
      <c r="H8142" s="11"/>
      <c r="I8142" s="11"/>
    </row>
    <row r="8143" customFormat="false" ht="28" hidden="false" customHeight="true" outlineLevel="0" collapsed="false">
      <c r="A8143" s="11" t="s">
        <v>8</v>
      </c>
      <c r="B8143" s="11" t="s">
        <v>8</v>
      </c>
      <c r="C8143" s="11" t="s">
        <v>8</v>
      </c>
      <c r="D8143" s="11" t="s">
        <v>8</v>
      </c>
      <c r="E8143" s="11" t="s">
        <v>178</v>
      </c>
      <c r="F8143" s="11" t="s">
        <v>178</v>
      </c>
      <c r="G8143" s="11" t="s">
        <v>178</v>
      </c>
      <c r="H8143" s="11"/>
      <c r="I8143" s="11"/>
    </row>
    <row r="8144" customFormat="false" ht="28" hidden="false" customHeight="true" outlineLevel="0" collapsed="false">
      <c r="A8144" s="11" t="s">
        <v>209</v>
      </c>
      <c r="B8144" s="11" t="s">
        <v>209</v>
      </c>
      <c r="C8144" s="11" t="s">
        <v>209</v>
      </c>
      <c r="D8144" s="11" t="s">
        <v>209</v>
      </c>
      <c r="E8144" s="11" t="s">
        <v>2200</v>
      </c>
      <c r="F8144" s="11" t="s">
        <v>2200</v>
      </c>
      <c r="G8144" s="11" t="s">
        <v>2200</v>
      </c>
      <c r="H8144" s="11"/>
      <c r="I8144" s="11"/>
    </row>
    <row r="8145" customFormat="false" ht="28" hidden="false" customHeight="true" outlineLevel="0" collapsed="false">
      <c r="A8145" s="11" t="s">
        <v>211</v>
      </c>
      <c r="B8145" s="11" t="s">
        <v>211</v>
      </c>
      <c r="C8145" s="11" t="s">
        <v>211</v>
      </c>
      <c r="D8145" s="11" t="s">
        <v>211</v>
      </c>
      <c r="E8145" s="11" t="n">
        <v>28.55</v>
      </c>
      <c r="F8145" s="11" t="n">
        <v>28.55</v>
      </c>
      <c r="G8145" s="11" t="n">
        <v>28.55</v>
      </c>
      <c r="H8145" s="11"/>
      <c r="I8145" s="11"/>
    </row>
    <row r="8146" customFormat="false" ht="113" hidden="false" customHeight="true" outlineLevel="0" collapsed="false">
      <c r="A8146" s="11" t="s">
        <v>8</v>
      </c>
      <c r="B8146" s="11" t="s">
        <v>8</v>
      </c>
      <c r="C8146" s="11" t="s">
        <v>8</v>
      </c>
      <c r="D8146" s="11" t="s">
        <v>8</v>
      </c>
      <c r="E8146" s="11" t="s">
        <v>2126</v>
      </c>
      <c r="F8146" s="11" t="s">
        <v>2126</v>
      </c>
      <c r="G8146" s="11" t="s">
        <v>2126</v>
      </c>
      <c r="H8146" s="11" t="s">
        <v>2189</v>
      </c>
      <c r="I8146" s="11" t="s">
        <v>2189</v>
      </c>
    </row>
    <row r="8147" customFormat="false" ht="113" hidden="false" customHeight="true" outlineLevel="0" collapsed="false">
      <c r="A8147" s="11" t="s">
        <v>221</v>
      </c>
      <c r="B8147" s="11" t="s">
        <v>221</v>
      </c>
      <c r="C8147" s="11" t="s">
        <v>221</v>
      </c>
      <c r="D8147" s="11" t="s">
        <v>221</v>
      </c>
      <c r="E8147" s="11" t="s">
        <v>2200</v>
      </c>
      <c r="F8147" s="11" t="s">
        <v>2200</v>
      </c>
      <c r="G8147" s="11" t="s">
        <v>2200</v>
      </c>
      <c r="H8147" s="11" t="s">
        <v>2189</v>
      </c>
      <c r="I8147" s="11" t="s">
        <v>2189</v>
      </c>
    </row>
    <row r="8148" customFormat="false" ht="113" hidden="false" customHeight="true" outlineLevel="0" collapsed="false">
      <c r="A8148" s="11" t="s">
        <v>211</v>
      </c>
      <c r="B8148" s="11" t="s">
        <v>211</v>
      </c>
      <c r="C8148" s="11" t="s">
        <v>211</v>
      </c>
      <c r="D8148" s="11" t="s">
        <v>211</v>
      </c>
      <c r="E8148" s="11" t="n">
        <v>28.55</v>
      </c>
      <c r="F8148" s="11" t="n">
        <v>28.55</v>
      </c>
      <c r="G8148" s="11" t="n">
        <v>28.55</v>
      </c>
      <c r="H8148" s="11" t="s">
        <v>2189</v>
      </c>
      <c r="I8148" s="11" t="s">
        <v>2189</v>
      </c>
    </row>
    <row r="8149" customFormat="false" ht="113" hidden="false" customHeight="true" outlineLevel="0" collapsed="false">
      <c r="A8149" s="11" t="s">
        <v>2062</v>
      </c>
      <c r="B8149" s="11" t="s">
        <v>2062</v>
      </c>
      <c r="C8149" s="11" t="s">
        <v>2062</v>
      </c>
      <c r="D8149" s="11" t="s">
        <v>2062</v>
      </c>
      <c r="E8149" s="11" t="s">
        <v>2162</v>
      </c>
      <c r="F8149" s="11" t="s">
        <v>2162</v>
      </c>
      <c r="G8149" s="11" t="s">
        <v>2162</v>
      </c>
      <c r="H8149" s="11" t="s">
        <v>2189</v>
      </c>
      <c r="I8149" s="11" t="s">
        <v>2189</v>
      </c>
    </row>
    <row r="8150" customFormat="false" ht="113" hidden="false" customHeight="true" outlineLevel="0" collapsed="false">
      <c r="A8150" s="11" t="s">
        <v>2064</v>
      </c>
      <c r="B8150" s="11" t="s">
        <v>2064</v>
      </c>
      <c r="C8150" s="11" t="s">
        <v>2064</v>
      </c>
      <c r="D8150" s="11" t="s">
        <v>2064</v>
      </c>
      <c r="E8150" s="11" t="n">
        <v>12</v>
      </c>
      <c r="F8150" s="11" t="n">
        <v>12</v>
      </c>
      <c r="G8150" s="11" t="n">
        <v>12</v>
      </c>
      <c r="H8150" s="11" t="s">
        <v>2189</v>
      </c>
      <c r="I8150" s="11" t="s">
        <v>2189</v>
      </c>
    </row>
    <row r="8151" customFormat="false" ht="113" hidden="false" customHeight="true" outlineLevel="0" collapsed="false">
      <c r="A8151" s="11" t="s">
        <v>2065</v>
      </c>
      <c r="B8151" s="11" t="s">
        <v>2065</v>
      </c>
      <c r="C8151" s="11" t="s">
        <v>2065</v>
      </c>
      <c r="D8151" s="11" t="s">
        <v>2065</v>
      </c>
      <c r="E8151" s="11" t="s">
        <v>2201</v>
      </c>
      <c r="F8151" s="11" t="s">
        <v>2201</v>
      </c>
      <c r="G8151" s="11" t="s">
        <v>2201</v>
      </c>
      <c r="H8151" s="11" t="s">
        <v>2189</v>
      </c>
      <c r="I8151" s="11" t="s">
        <v>2189</v>
      </c>
    </row>
    <row r="8152" customFormat="false" ht="113" hidden="false" customHeight="true" outlineLevel="0" collapsed="false">
      <c r="A8152" s="11" t="s">
        <v>2163</v>
      </c>
      <c r="B8152" s="11" t="s">
        <v>2163</v>
      </c>
      <c r="C8152" s="11" t="s">
        <v>2163</v>
      </c>
      <c r="D8152" s="11" t="s">
        <v>2163</v>
      </c>
      <c r="E8152" s="11" t="s">
        <v>2164</v>
      </c>
      <c r="F8152" s="11" t="s">
        <v>2164</v>
      </c>
      <c r="G8152" s="11" t="s">
        <v>2164</v>
      </c>
      <c r="H8152" s="11" t="s">
        <v>2189</v>
      </c>
      <c r="I8152" s="11" t="s">
        <v>2189</v>
      </c>
    </row>
    <row r="8153" customFormat="false" ht="113" hidden="false" customHeight="true" outlineLevel="0" collapsed="false">
      <c r="A8153" s="11" t="s">
        <v>2067</v>
      </c>
      <c r="B8153" s="11" t="s">
        <v>2067</v>
      </c>
      <c r="C8153" s="11" t="s">
        <v>2067</v>
      </c>
      <c r="D8153" s="11" t="s">
        <v>2067</v>
      </c>
      <c r="E8153" s="11" t="n">
        <v>4</v>
      </c>
      <c r="F8153" s="11" t="n">
        <v>4</v>
      </c>
      <c r="G8153" s="11" t="n">
        <v>4</v>
      </c>
      <c r="H8153" s="11" t="s">
        <v>2189</v>
      </c>
      <c r="I8153" s="11" t="s">
        <v>2189</v>
      </c>
    </row>
    <row r="8154" customFormat="false" ht="113" hidden="false" customHeight="true" outlineLevel="0" collapsed="false">
      <c r="A8154" s="11" t="s">
        <v>2165</v>
      </c>
      <c r="B8154" s="11" t="s">
        <v>2165</v>
      </c>
      <c r="C8154" s="11" t="s">
        <v>2165</v>
      </c>
      <c r="D8154" s="11" t="s">
        <v>2165</v>
      </c>
      <c r="E8154" s="11" t="s">
        <v>2166</v>
      </c>
      <c r="F8154" s="11" t="s">
        <v>2166</v>
      </c>
      <c r="G8154" s="11" t="s">
        <v>2166</v>
      </c>
      <c r="H8154" s="11" t="s">
        <v>2189</v>
      </c>
      <c r="I8154" s="11" t="s">
        <v>2189</v>
      </c>
    </row>
    <row r="8155" customFormat="false" ht="113" hidden="false" customHeight="true" outlineLevel="0" collapsed="false">
      <c r="A8155" s="11" t="s">
        <v>2084</v>
      </c>
      <c r="B8155" s="11" t="s">
        <v>2084</v>
      </c>
      <c r="C8155" s="11" t="s">
        <v>2084</v>
      </c>
      <c r="D8155" s="11" t="s">
        <v>2084</v>
      </c>
      <c r="E8155" s="11" t="s">
        <v>2079</v>
      </c>
      <c r="F8155" s="11" t="s">
        <v>2079</v>
      </c>
      <c r="G8155" s="11" t="s">
        <v>2079</v>
      </c>
      <c r="H8155" s="11" t="s">
        <v>2189</v>
      </c>
      <c r="I8155" s="11" t="s">
        <v>2189</v>
      </c>
    </row>
    <row r="8156" customFormat="false" ht="113" hidden="false" customHeight="true" outlineLevel="0" collapsed="false">
      <c r="A8156" s="11" t="s">
        <v>2167</v>
      </c>
      <c r="B8156" s="11" t="s">
        <v>2167</v>
      </c>
      <c r="C8156" s="11" t="s">
        <v>2167</v>
      </c>
      <c r="D8156" s="11" t="s">
        <v>2167</v>
      </c>
      <c r="E8156" s="11" t="s">
        <v>2202</v>
      </c>
      <c r="F8156" s="11" t="s">
        <v>2202</v>
      </c>
      <c r="G8156" s="11" t="s">
        <v>2202</v>
      </c>
      <c r="H8156" s="11" t="s">
        <v>2189</v>
      </c>
      <c r="I8156" s="11" t="s">
        <v>2189</v>
      </c>
    </row>
    <row r="8157" customFormat="false" ht="113" hidden="false" customHeight="true" outlineLevel="0" collapsed="false">
      <c r="A8157" s="11" t="s">
        <v>2169</v>
      </c>
      <c r="B8157" s="11" t="s">
        <v>2169</v>
      </c>
      <c r="C8157" s="11" t="s">
        <v>2169</v>
      </c>
      <c r="D8157" s="11" t="s">
        <v>2169</v>
      </c>
      <c r="E8157" s="11" t="s">
        <v>2203</v>
      </c>
      <c r="F8157" s="11" t="s">
        <v>2203</v>
      </c>
      <c r="G8157" s="11" t="s">
        <v>2203</v>
      </c>
      <c r="H8157" s="11" t="s">
        <v>2189</v>
      </c>
      <c r="I8157" s="11" t="s">
        <v>2189</v>
      </c>
    </row>
    <row r="8158" customFormat="false" ht="113" hidden="false" customHeight="true" outlineLevel="0" collapsed="false">
      <c r="A8158" s="11" t="s">
        <v>2171</v>
      </c>
      <c r="B8158" s="11" t="s">
        <v>2171</v>
      </c>
      <c r="C8158" s="11" t="s">
        <v>2171</v>
      </c>
      <c r="D8158" s="11" t="s">
        <v>2171</v>
      </c>
      <c r="E8158" s="11" t="s">
        <v>2203</v>
      </c>
      <c r="F8158" s="11" t="s">
        <v>2203</v>
      </c>
      <c r="G8158" s="11" t="s">
        <v>2203</v>
      </c>
      <c r="H8158" s="11" t="s">
        <v>2189</v>
      </c>
      <c r="I8158" s="11" t="s">
        <v>2189</v>
      </c>
    </row>
    <row r="8159" customFormat="false" ht="113" hidden="false" customHeight="true" outlineLevel="0" collapsed="false">
      <c r="A8159" s="11" t="s">
        <v>2072</v>
      </c>
      <c r="B8159" s="11" t="s">
        <v>2072</v>
      </c>
      <c r="C8159" s="11" t="s">
        <v>2072</v>
      </c>
      <c r="D8159" s="11" t="s">
        <v>2072</v>
      </c>
      <c r="E8159" s="11" t="s">
        <v>2204</v>
      </c>
      <c r="F8159" s="11" t="s">
        <v>2204</v>
      </c>
      <c r="G8159" s="11" t="s">
        <v>2204</v>
      </c>
      <c r="H8159" s="11" t="s">
        <v>2189</v>
      </c>
      <c r="I8159" s="11" t="s">
        <v>2189</v>
      </c>
    </row>
    <row r="8160" customFormat="false" ht="113" hidden="false" customHeight="true" outlineLevel="0" collapsed="false">
      <c r="A8160" s="11" t="s">
        <v>2173</v>
      </c>
      <c r="B8160" s="11" t="s">
        <v>2173</v>
      </c>
      <c r="C8160" s="11" t="s">
        <v>2173</v>
      </c>
      <c r="D8160" s="11" t="s">
        <v>2173</v>
      </c>
      <c r="E8160" s="11" t="s">
        <v>2174</v>
      </c>
      <c r="F8160" s="11" t="s">
        <v>2174</v>
      </c>
      <c r="G8160" s="11" t="s">
        <v>2174</v>
      </c>
      <c r="H8160" s="11" t="s">
        <v>2189</v>
      </c>
      <c r="I8160" s="11" t="s">
        <v>2189</v>
      </c>
    </row>
    <row r="8161" customFormat="false" ht="113" hidden="false" customHeight="true" outlineLevel="0" collapsed="false">
      <c r="A8161" s="11" t="s">
        <v>2175</v>
      </c>
      <c r="B8161" s="11" t="s">
        <v>2175</v>
      </c>
      <c r="C8161" s="11" t="s">
        <v>2175</v>
      </c>
      <c r="D8161" s="11" t="s">
        <v>2175</v>
      </c>
      <c r="E8161" s="11" t="n">
        <v>1.6</v>
      </c>
      <c r="F8161" s="11" t="n">
        <v>1.6</v>
      </c>
      <c r="G8161" s="11" t="n">
        <v>1.6</v>
      </c>
      <c r="H8161" s="11" t="s">
        <v>2189</v>
      </c>
      <c r="I8161" s="11" t="s">
        <v>2189</v>
      </c>
    </row>
    <row r="8162" customFormat="false" ht="113" hidden="false" customHeight="true" outlineLevel="0" collapsed="false">
      <c r="A8162" s="11" t="s">
        <v>2176</v>
      </c>
      <c r="B8162" s="11" t="s">
        <v>2176</v>
      </c>
      <c r="C8162" s="11" t="s">
        <v>2176</v>
      </c>
      <c r="D8162" s="11" t="s">
        <v>2176</v>
      </c>
      <c r="E8162" s="11" t="n">
        <v>12</v>
      </c>
      <c r="F8162" s="11" t="n">
        <v>12</v>
      </c>
      <c r="G8162" s="11" t="n">
        <v>12</v>
      </c>
      <c r="H8162" s="11" t="s">
        <v>2189</v>
      </c>
      <c r="I8162" s="11" t="s">
        <v>2189</v>
      </c>
    </row>
    <row r="8163" customFormat="false" ht="113" hidden="false" customHeight="true" outlineLevel="0" collapsed="false">
      <c r="A8163" s="11" t="s">
        <v>2074</v>
      </c>
      <c r="B8163" s="11" t="s">
        <v>2074</v>
      </c>
      <c r="C8163" s="11" t="s">
        <v>2074</v>
      </c>
      <c r="D8163" s="11" t="s">
        <v>2074</v>
      </c>
      <c r="E8163" s="11" t="s">
        <v>2205</v>
      </c>
      <c r="F8163" s="11" t="s">
        <v>2205</v>
      </c>
      <c r="G8163" s="11" t="s">
        <v>2205</v>
      </c>
      <c r="H8163" s="11" t="s">
        <v>2189</v>
      </c>
      <c r="I8163" s="11" t="s">
        <v>2189</v>
      </c>
    </row>
    <row r="8164" customFormat="false" ht="113" hidden="false" customHeight="true" outlineLevel="0" collapsed="false">
      <c r="A8164" s="11" t="s">
        <v>2178</v>
      </c>
      <c r="B8164" s="11" t="s">
        <v>2178</v>
      </c>
      <c r="C8164" s="11" t="s">
        <v>2178</v>
      </c>
      <c r="D8164" s="11" t="s">
        <v>2178</v>
      </c>
      <c r="E8164" s="11" t="s">
        <v>2179</v>
      </c>
      <c r="F8164" s="11" t="s">
        <v>2179</v>
      </c>
      <c r="G8164" s="11" t="s">
        <v>2179</v>
      </c>
      <c r="H8164" s="11" t="s">
        <v>2189</v>
      </c>
      <c r="I8164" s="11" t="s">
        <v>2189</v>
      </c>
    </row>
    <row r="8165" customFormat="false" ht="113" hidden="false" customHeight="true" outlineLevel="0" collapsed="false">
      <c r="A8165" s="11" t="s">
        <v>2180</v>
      </c>
      <c r="B8165" s="11" t="s">
        <v>2180</v>
      </c>
      <c r="C8165" s="11" t="s">
        <v>2180</v>
      </c>
      <c r="D8165" s="11" t="s">
        <v>2180</v>
      </c>
      <c r="E8165" s="11" t="s">
        <v>2181</v>
      </c>
      <c r="F8165" s="11" t="s">
        <v>2181</v>
      </c>
      <c r="G8165" s="11" t="s">
        <v>2181</v>
      </c>
      <c r="H8165" s="11" t="s">
        <v>2189</v>
      </c>
      <c r="I8165" s="11" t="s">
        <v>2189</v>
      </c>
    </row>
    <row r="8166" customFormat="false" ht="113" hidden="false" customHeight="true" outlineLevel="0" collapsed="false">
      <c r="A8166" s="11" t="s">
        <v>2182</v>
      </c>
      <c r="B8166" s="11" t="s">
        <v>2182</v>
      </c>
      <c r="C8166" s="11" t="s">
        <v>2182</v>
      </c>
      <c r="D8166" s="11" t="s">
        <v>2182</v>
      </c>
      <c r="E8166" s="11" t="s">
        <v>2206</v>
      </c>
      <c r="F8166" s="11" t="s">
        <v>2206</v>
      </c>
      <c r="G8166" s="11" t="s">
        <v>2206</v>
      </c>
      <c r="H8166" s="11" t="s">
        <v>2189</v>
      </c>
      <c r="I8166" s="11" t="s">
        <v>2189</v>
      </c>
    </row>
    <row r="8167" customFormat="false" ht="113" hidden="false" customHeight="true" outlineLevel="0" collapsed="false">
      <c r="A8167" s="11" t="s">
        <v>2082</v>
      </c>
      <c r="B8167" s="11" t="s">
        <v>2082</v>
      </c>
      <c r="C8167" s="11" t="s">
        <v>2082</v>
      </c>
      <c r="D8167" s="11" t="s">
        <v>2082</v>
      </c>
      <c r="E8167" s="11" t="s">
        <v>2131</v>
      </c>
      <c r="F8167" s="11" t="s">
        <v>2131</v>
      </c>
      <c r="G8167" s="11" t="s">
        <v>2131</v>
      </c>
      <c r="H8167" s="11" t="s">
        <v>2189</v>
      </c>
      <c r="I8167" s="11" t="s">
        <v>2189</v>
      </c>
    </row>
    <row r="8168" customFormat="false" ht="113" hidden="false" customHeight="true" outlineLevel="0" collapsed="false">
      <c r="A8168" s="11" t="s">
        <v>2184</v>
      </c>
      <c r="B8168" s="11" t="s">
        <v>2184</v>
      </c>
      <c r="C8168" s="11" t="s">
        <v>2184</v>
      </c>
      <c r="D8168" s="11" t="s">
        <v>2184</v>
      </c>
      <c r="E8168" s="11" t="s">
        <v>2207</v>
      </c>
      <c r="F8168" s="11" t="s">
        <v>2207</v>
      </c>
      <c r="G8168" s="11" t="s">
        <v>2207</v>
      </c>
      <c r="H8168" s="11" t="s">
        <v>2189</v>
      </c>
      <c r="I8168" s="11" t="s">
        <v>2189</v>
      </c>
    </row>
    <row r="8169" customFormat="false" ht="58" hidden="false" customHeight="true" outlineLevel="0" collapsed="false">
      <c r="A8169" s="4" t="s">
        <v>2189</v>
      </c>
      <c r="B8169" s="4" t="s">
        <v>2189</v>
      </c>
      <c r="C8169" s="4" t="s">
        <v>2189</v>
      </c>
      <c r="D8169" s="4" t="s">
        <v>2189</v>
      </c>
      <c r="E8169" s="4" t="s">
        <v>2189</v>
      </c>
      <c r="F8169" s="4" t="s">
        <v>2189</v>
      </c>
      <c r="G8169" s="4" t="s">
        <v>2189</v>
      </c>
      <c r="H8169" s="4" t="s">
        <v>2189</v>
      </c>
      <c r="I8169" s="4" t="s">
        <v>2189</v>
      </c>
    </row>
    <row r="8170" customFormat="false" ht="27" hidden="false" customHeight="true" outlineLevel="0" collapsed="false">
      <c r="A8170" s="1"/>
      <c r="B8170" s="1"/>
      <c r="C8170" s="1"/>
      <c r="D8170" s="1"/>
      <c r="E8170" s="1"/>
      <c r="F8170" s="1"/>
      <c r="G8170" s="1"/>
      <c r="H8170" s="1"/>
      <c r="I8170" s="1"/>
    </row>
    <row r="8171" customFormat="false" ht="31" hidden="false" customHeight="true" outlineLevel="0" collapsed="false">
      <c r="A8171" s="10" t="s">
        <v>250</v>
      </c>
      <c r="B8171" s="10" t="s">
        <v>250</v>
      </c>
      <c r="C8171" s="10" t="s">
        <v>250</v>
      </c>
      <c r="D8171" s="10" t="s">
        <v>250</v>
      </c>
      <c r="E8171" s="10" t="s">
        <v>250</v>
      </c>
      <c r="F8171" s="10" t="s">
        <v>250</v>
      </c>
      <c r="G8171" s="10" t="s">
        <v>250</v>
      </c>
      <c r="H8171" s="10" t="s">
        <v>250</v>
      </c>
      <c r="I8171" s="3" t="str">
        <f aca="false">HYPERLINK("#'Главная'!A161","На главную")</f>
        <v>На главную</v>
      </c>
    </row>
    <row r="8172" customFormat="false" ht="34" hidden="false" customHeight="true" outlineLevel="0" collapsed="false">
      <c r="A8172" s="12" t="s">
        <v>251</v>
      </c>
      <c r="B8172" s="12" t="s">
        <v>251</v>
      </c>
      <c r="C8172" s="12" t="s">
        <v>251</v>
      </c>
      <c r="D8172" s="12" t="s">
        <v>252</v>
      </c>
      <c r="E8172" s="12" t="s">
        <v>252</v>
      </c>
      <c r="F8172" s="12" t="s">
        <v>252</v>
      </c>
      <c r="G8172" s="12" t="s">
        <v>253</v>
      </c>
      <c r="H8172" s="12" t="s">
        <v>254</v>
      </c>
      <c r="I8172" s="12" t="s">
        <v>254</v>
      </c>
    </row>
    <row r="8173" customFormat="false" ht="53" hidden="false" customHeight="true" outlineLevel="0" collapsed="false">
      <c r="A8173" s="1" t="s">
        <v>2090</v>
      </c>
      <c r="B8173" s="1" t="s">
        <v>2090</v>
      </c>
      <c r="C8173" s="1" t="s">
        <v>2090</v>
      </c>
      <c r="D8173" s="1" t="s">
        <v>292</v>
      </c>
      <c r="E8173" s="1" t="s">
        <v>292</v>
      </c>
      <c r="F8173" s="1" t="s">
        <v>292</v>
      </c>
      <c r="G8173" s="1" t="n">
        <v>6.5</v>
      </c>
      <c r="H8173" s="1" t="s">
        <v>2187</v>
      </c>
      <c r="I8173" s="1" t="s">
        <v>2187</v>
      </c>
    </row>
    <row r="8174" customFormat="false" ht="53" hidden="false" customHeight="true" outlineLevel="0" collapsed="false">
      <c r="A8174" s="1" t="s">
        <v>2090</v>
      </c>
      <c r="B8174" s="1" t="s">
        <v>2090</v>
      </c>
      <c r="C8174" s="1" t="s">
        <v>2090</v>
      </c>
      <c r="D8174" s="1" t="s">
        <v>258</v>
      </c>
      <c r="E8174" s="1" t="s">
        <v>258</v>
      </c>
      <c r="F8174" s="1" t="s">
        <v>258</v>
      </c>
      <c r="G8174" s="1" t="n">
        <v>11</v>
      </c>
      <c r="H8174" s="1" t="s">
        <v>2187</v>
      </c>
      <c r="I8174" s="1" t="s">
        <v>2187</v>
      </c>
    </row>
    <row r="8175" customFormat="false" ht="53" hidden="false" customHeight="true" outlineLevel="0" collapsed="false">
      <c r="A8175" s="1" t="s">
        <v>2090</v>
      </c>
      <c r="B8175" s="1" t="s">
        <v>2090</v>
      </c>
      <c r="C8175" s="1" t="s">
        <v>2090</v>
      </c>
      <c r="D8175" s="1" t="s">
        <v>2091</v>
      </c>
      <c r="E8175" s="1" t="s">
        <v>2091</v>
      </c>
      <c r="F8175" s="1" t="s">
        <v>2091</v>
      </c>
      <c r="G8175" s="1" t="n">
        <v>1360</v>
      </c>
      <c r="H8175" s="1" t="s">
        <v>2187</v>
      </c>
      <c r="I8175" s="1" t="s">
        <v>2187</v>
      </c>
    </row>
    <row r="8176" customFormat="false" ht="53" hidden="false" customHeight="true" outlineLevel="0" collapsed="false">
      <c r="A8176" s="1" t="s">
        <v>2090</v>
      </c>
      <c r="B8176" s="1" t="s">
        <v>2090</v>
      </c>
      <c r="C8176" s="1" t="s">
        <v>2090</v>
      </c>
      <c r="D8176" s="1" t="s">
        <v>2063</v>
      </c>
      <c r="E8176" s="1" t="s">
        <v>2063</v>
      </c>
      <c r="F8176" s="1" t="s">
        <v>2063</v>
      </c>
      <c r="G8176" s="1" t="n">
        <v>41.3</v>
      </c>
      <c r="H8176" s="1" t="s">
        <v>2187</v>
      </c>
      <c r="I8176" s="1" t="s">
        <v>2187</v>
      </c>
    </row>
    <row r="8177" customFormat="false" ht="27" hidden="false" customHeight="true" outlineLevel="0" collapsed="false">
      <c r="A8177" s="1"/>
      <c r="B8177" s="1"/>
      <c r="C8177" s="1"/>
      <c r="D8177" s="1"/>
      <c r="E8177" s="1"/>
      <c r="F8177" s="1"/>
      <c r="G8177" s="1"/>
      <c r="H8177" s="1"/>
      <c r="I8177" s="1"/>
    </row>
    <row r="8178" customFormat="false" ht="31" hidden="false" customHeight="true" outlineLevel="0" collapsed="false">
      <c r="A8178" s="10" t="s">
        <v>304</v>
      </c>
      <c r="B8178" s="10" t="s">
        <v>304</v>
      </c>
      <c r="C8178" s="10" t="s">
        <v>304</v>
      </c>
      <c r="D8178" s="10" t="s">
        <v>304</v>
      </c>
      <c r="E8178" s="10" t="s">
        <v>304</v>
      </c>
      <c r="F8178" s="10" t="s">
        <v>304</v>
      </c>
      <c r="G8178" s="10" t="s">
        <v>304</v>
      </c>
      <c r="H8178" s="10" t="s">
        <v>304</v>
      </c>
      <c r="I8178" s="1"/>
    </row>
    <row r="8179" customFormat="false" ht="28" hidden="false" customHeight="true" outlineLevel="0" collapsed="false">
      <c r="A8179" s="4" t="s">
        <v>305</v>
      </c>
      <c r="B8179" s="4" t="s">
        <v>305</v>
      </c>
      <c r="C8179" s="4" t="s">
        <v>305</v>
      </c>
      <c r="D8179" s="4" t="s">
        <v>305</v>
      </c>
      <c r="E8179" s="4" t="s">
        <v>305</v>
      </c>
      <c r="F8179" s="4" t="s">
        <v>305</v>
      </c>
      <c r="G8179" s="4" t="s">
        <v>305</v>
      </c>
      <c r="H8179" s="4" t="s">
        <v>305</v>
      </c>
      <c r="I8179" s="4" t="s">
        <v>305</v>
      </c>
    </row>
    <row r="8180" customFormat="false" ht="27" hidden="false" customHeight="true" outlineLevel="0" collapsed="false">
      <c r="A8180" s="1"/>
      <c r="B8180" s="1"/>
      <c r="C8180" s="1"/>
      <c r="D8180" s="1"/>
      <c r="E8180" s="1"/>
      <c r="F8180" s="1"/>
      <c r="G8180" s="1"/>
      <c r="H8180" s="1"/>
      <c r="I8180" s="1"/>
    </row>
    <row r="8181" customFormat="false" ht="27" hidden="false" customHeight="true" outlineLevel="0" collapsed="false">
      <c r="A8181" s="1"/>
      <c r="B8181" s="1"/>
      <c r="C8181" s="1"/>
      <c r="D8181" s="1"/>
      <c r="E8181" s="1"/>
      <c r="F8181" s="1"/>
      <c r="G8181" s="1"/>
      <c r="H8181" s="1"/>
      <c r="I8181" s="1"/>
    </row>
    <row r="8182" customFormat="false" ht="27" hidden="false" customHeight="true" outlineLevel="0" collapsed="false">
      <c r="A8182" s="1"/>
      <c r="B8182" s="1"/>
      <c r="C8182" s="1"/>
      <c r="D8182" s="1"/>
      <c r="E8182" s="1"/>
      <c r="F8182" s="1"/>
      <c r="G8182" s="1"/>
      <c r="H8182" s="1"/>
      <c r="I8182" s="1"/>
    </row>
    <row r="8183" customFormat="false" ht="35" hidden="false" customHeight="true" outlineLevel="0" collapsed="false">
      <c r="A8183" s="2" t="s">
        <v>2208</v>
      </c>
      <c r="B8183" s="2" t="s">
        <v>2208</v>
      </c>
      <c r="C8183" s="2" t="s">
        <v>2208</v>
      </c>
      <c r="D8183" s="2" t="s">
        <v>2208</v>
      </c>
      <c r="E8183" s="2" t="s">
        <v>2208</v>
      </c>
      <c r="F8183" s="2" t="s">
        <v>2208</v>
      </c>
      <c r="G8183" s="2" t="s">
        <v>2208</v>
      </c>
      <c r="H8183" s="2" t="s">
        <v>2208</v>
      </c>
      <c r="I8183" s="3" t="str">
        <f aca="false">HYPERLINK("#'Главная'!A162","На главную")</f>
        <v>На главную</v>
      </c>
    </row>
    <row r="8184" customFormat="false" ht="28" hidden="false" customHeight="true" outlineLevel="0" collapsed="false">
      <c r="A8184" s="4" t="s">
        <v>2158</v>
      </c>
      <c r="B8184" s="4" t="s">
        <v>2158</v>
      </c>
      <c r="C8184" s="4" t="s">
        <v>2158</v>
      </c>
      <c r="D8184" s="4" t="s">
        <v>2158</v>
      </c>
      <c r="E8184" s="4" t="s">
        <v>2158</v>
      </c>
      <c r="F8184" s="4" t="s">
        <v>2158</v>
      </c>
      <c r="G8184" s="4" t="s">
        <v>2158</v>
      </c>
      <c r="H8184" s="4" t="s">
        <v>2158</v>
      </c>
      <c r="I8184" s="4" t="s">
        <v>2158</v>
      </c>
    </row>
    <row r="8185" customFormat="false" ht="27" hidden="false" customHeight="true" outlineLevel="0" collapsed="false">
      <c r="A8185" s="3" t="str">
        <f aca="false">HYPERLINK("#'Главная'!A162","Список моделей")</f>
        <v>Список моделей</v>
      </c>
      <c r="B8185" s="1"/>
      <c r="C8185" s="3" t="str">
        <f aca="false">HYPERLINK("#'Данные моделей'!A8186","Характеристики")</f>
        <v>Характеристики</v>
      </c>
      <c r="D8185" s="1"/>
      <c r="E8185" s="1"/>
      <c r="F8185" s="3" t="str">
        <f aca="false">HYPERLINK("#'Данные моделей'!A8216","Рабочие точки")</f>
        <v>Рабочие точки</v>
      </c>
      <c r="G8185" s="1"/>
      <c r="H8185" s="3" t="str">
        <f aca="false">HYPERLINK("#'Данные моделей'!A8223","Карты")</f>
        <v>Карты</v>
      </c>
      <c r="I8185" s="1"/>
    </row>
    <row r="8186" customFormat="false" ht="31" hidden="false" customHeight="true" outlineLevel="0" collapsed="false">
      <c r="A8186" s="10" t="s">
        <v>9</v>
      </c>
      <c r="B8186" s="10" t="s">
        <v>9</v>
      </c>
      <c r="C8186" s="10" t="s">
        <v>9</v>
      </c>
      <c r="D8186" s="10" t="s">
        <v>9</v>
      </c>
      <c r="E8186" s="10" t="s">
        <v>9</v>
      </c>
      <c r="F8186" s="10" t="s">
        <v>9</v>
      </c>
      <c r="G8186" s="10" t="s">
        <v>9</v>
      </c>
      <c r="H8186" s="10" t="s">
        <v>9</v>
      </c>
      <c r="I8186" s="1"/>
    </row>
    <row r="8187" customFormat="false" ht="28" hidden="false" customHeight="true" outlineLevel="0" collapsed="false">
      <c r="A8187" s="11" t="s">
        <v>207</v>
      </c>
      <c r="B8187" s="11" t="s">
        <v>207</v>
      </c>
      <c r="C8187" s="11" t="s">
        <v>207</v>
      </c>
      <c r="D8187" s="11" t="s">
        <v>207</v>
      </c>
      <c r="E8187" s="11" t="s">
        <v>2159</v>
      </c>
      <c r="F8187" s="11" t="s">
        <v>2159</v>
      </c>
      <c r="G8187" s="11" t="s">
        <v>2159</v>
      </c>
      <c r="H8187" s="11"/>
      <c r="I8187" s="11"/>
    </row>
    <row r="8188" customFormat="false" ht="28" hidden="false" customHeight="true" outlineLevel="0" collapsed="false">
      <c r="A8188" s="11" t="s">
        <v>8</v>
      </c>
      <c r="B8188" s="11" t="s">
        <v>8</v>
      </c>
      <c r="C8188" s="11" t="s">
        <v>8</v>
      </c>
      <c r="D8188" s="11" t="s">
        <v>8</v>
      </c>
      <c r="E8188" s="11" t="s">
        <v>178</v>
      </c>
      <c r="F8188" s="11" t="s">
        <v>178</v>
      </c>
      <c r="G8188" s="11" t="s">
        <v>178</v>
      </c>
      <c r="H8188" s="11"/>
      <c r="I8188" s="11"/>
    </row>
    <row r="8189" customFormat="false" ht="28" hidden="false" customHeight="true" outlineLevel="0" collapsed="false">
      <c r="A8189" s="11" t="s">
        <v>209</v>
      </c>
      <c r="B8189" s="11" t="s">
        <v>209</v>
      </c>
      <c r="C8189" s="11" t="s">
        <v>209</v>
      </c>
      <c r="D8189" s="11" t="s">
        <v>209</v>
      </c>
      <c r="E8189" s="11" t="s">
        <v>2200</v>
      </c>
      <c r="F8189" s="11" t="s">
        <v>2200</v>
      </c>
      <c r="G8189" s="11" t="s">
        <v>2200</v>
      </c>
      <c r="H8189" s="11"/>
      <c r="I8189" s="11"/>
    </row>
    <row r="8190" customFormat="false" ht="28" hidden="false" customHeight="true" outlineLevel="0" collapsed="false">
      <c r="A8190" s="11" t="s">
        <v>211</v>
      </c>
      <c r="B8190" s="11" t="s">
        <v>211</v>
      </c>
      <c r="C8190" s="11" t="s">
        <v>211</v>
      </c>
      <c r="D8190" s="11" t="s">
        <v>211</v>
      </c>
      <c r="E8190" s="11" t="n">
        <v>28.95</v>
      </c>
      <c r="F8190" s="11" t="n">
        <v>28.95</v>
      </c>
      <c r="G8190" s="11" t="n">
        <v>28.95</v>
      </c>
      <c r="H8190" s="11"/>
      <c r="I8190" s="11"/>
    </row>
    <row r="8191" customFormat="false" ht="113" hidden="false" customHeight="true" outlineLevel="0" collapsed="false">
      <c r="A8191" s="11" t="s">
        <v>8</v>
      </c>
      <c r="B8191" s="11" t="s">
        <v>8</v>
      </c>
      <c r="C8191" s="11" t="s">
        <v>8</v>
      </c>
      <c r="D8191" s="11" t="s">
        <v>8</v>
      </c>
      <c r="E8191" s="11" t="s">
        <v>2126</v>
      </c>
      <c r="F8191" s="11" t="s">
        <v>2126</v>
      </c>
      <c r="G8191" s="11" t="s">
        <v>2126</v>
      </c>
      <c r="H8191" s="11" t="s">
        <v>2189</v>
      </c>
      <c r="I8191" s="11" t="s">
        <v>2189</v>
      </c>
    </row>
    <row r="8192" customFormat="false" ht="113" hidden="false" customHeight="true" outlineLevel="0" collapsed="false">
      <c r="A8192" s="11" t="s">
        <v>221</v>
      </c>
      <c r="B8192" s="11" t="s">
        <v>221</v>
      </c>
      <c r="C8192" s="11" t="s">
        <v>221</v>
      </c>
      <c r="D8192" s="11" t="s">
        <v>221</v>
      </c>
      <c r="E8192" s="11" t="s">
        <v>2200</v>
      </c>
      <c r="F8192" s="11" t="s">
        <v>2200</v>
      </c>
      <c r="G8192" s="11" t="s">
        <v>2200</v>
      </c>
      <c r="H8192" s="11" t="s">
        <v>2189</v>
      </c>
      <c r="I8192" s="11" t="s">
        <v>2189</v>
      </c>
    </row>
    <row r="8193" customFormat="false" ht="113" hidden="false" customHeight="true" outlineLevel="0" collapsed="false">
      <c r="A8193" s="11" t="s">
        <v>211</v>
      </c>
      <c r="B8193" s="11" t="s">
        <v>211</v>
      </c>
      <c r="C8193" s="11" t="s">
        <v>211</v>
      </c>
      <c r="D8193" s="11" t="s">
        <v>211</v>
      </c>
      <c r="E8193" s="11" t="n">
        <v>28.95</v>
      </c>
      <c r="F8193" s="11" t="n">
        <v>28.95</v>
      </c>
      <c r="G8193" s="11" t="n">
        <v>28.95</v>
      </c>
      <c r="H8193" s="11" t="s">
        <v>2189</v>
      </c>
      <c r="I8193" s="11" t="s">
        <v>2189</v>
      </c>
    </row>
    <row r="8194" customFormat="false" ht="113" hidden="false" customHeight="true" outlineLevel="0" collapsed="false">
      <c r="A8194" s="11" t="s">
        <v>2062</v>
      </c>
      <c r="B8194" s="11" t="s">
        <v>2062</v>
      </c>
      <c r="C8194" s="11" t="s">
        <v>2062</v>
      </c>
      <c r="D8194" s="11" t="s">
        <v>2062</v>
      </c>
      <c r="E8194" s="11" t="s">
        <v>2162</v>
      </c>
      <c r="F8194" s="11" t="s">
        <v>2162</v>
      </c>
      <c r="G8194" s="11" t="s">
        <v>2162</v>
      </c>
      <c r="H8194" s="11" t="s">
        <v>2189</v>
      </c>
      <c r="I8194" s="11" t="s">
        <v>2189</v>
      </c>
    </row>
    <row r="8195" customFormat="false" ht="113" hidden="false" customHeight="true" outlineLevel="0" collapsed="false">
      <c r="A8195" s="11" t="s">
        <v>2064</v>
      </c>
      <c r="B8195" s="11" t="s">
        <v>2064</v>
      </c>
      <c r="C8195" s="11" t="s">
        <v>2064</v>
      </c>
      <c r="D8195" s="11" t="s">
        <v>2064</v>
      </c>
      <c r="E8195" s="11" t="n">
        <v>12</v>
      </c>
      <c r="F8195" s="11" t="n">
        <v>12</v>
      </c>
      <c r="G8195" s="11" t="n">
        <v>12</v>
      </c>
      <c r="H8195" s="11" t="s">
        <v>2189</v>
      </c>
      <c r="I8195" s="11" t="s">
        <v>2189</v>
      </c>
    </row>
    <row r="8196" customFormat="false" ht="113" hidden="false" customHeight="true" outlineLevel="0" collapsed="false">
      <c r="A8196" s="11" t="s">
        <v>2065</v>
      </c>
      <c r="B8196" s="11" t="s">
        <v>2065</v>
      </c>
      <c r="C8196" s="11" t="s">
        <v>2065</v>
      </c>
      <c r="D8196" s="11" t="s">
        <v>2065</v>
      </c>
      <c r="E8196" s="11" t="s">
        <v>2201</v>
      </c>
      <c r="F8196" s="11" t="s">
        <v>2201</v>
      </c>
      <c r="G8196" s="11" t="s">
        <v>2201</v>
      </c>
      <c r="H8196" s="11" t="s">
        <v>2189</v>
      </c>
      <c r="I8196" s="11" t="s">
        <v>2189</v>
      </c>
    </row>
    <row r="8197" customFormat="false" ht="113" hidden="false" customHeight="true" outlineLevel="0" collapsed="false">
      <c r="A8197" s="11" t="s">
        <v>2163</v>
      </c>
      <c r="B8197" s="11" t="s">
        <v>2163</v>
      </c>
      <c r="C8197" s="11" t="s">
        <v>2163</v>
      </c>
      <c r="D8197" s="11" t="s">
        <v>2163</v>
      </c>
      <c r="E8197" s="11" t="s">
        <v>2164</v>
      </c>
      <c r="F8197" s="11" t="s">
        <v>2164</v>
      </c>
      <c r="G8197" s="11" t="s">
        <v>2164</v>
      </c>
      <c r="H8197" s="11" t="s">
        <v>2189</v>
      </c>
      <c r="I8197" s="11" t="s">
        <v>2189</v>
      </c>
    </row>
    <row r="8198" customFormat="false" ht="113" hidden="false" customHeight="true" outlineLevel="0" collapsed="false">
      <c r="A8198" s="11" t="s">
        <v>2067</v>
      </c>
      <c r="B8198" s="11" t="s">
        <v>2067</v>
      </c>
      <c r="C8198" s="11" t="s">
        <v>2067</v>
      </c>
      <c r="D8198" s="11" t="s">
        <v>2067</v>
      </c>
      <c r="E8198" s="11" t="n">
        <v>4</v>
      </c>
      <c r="F8198" s="11" t="n">
        <v>4</v>
      </c>
      <c r="G8198" s="11" t="n">
        <v>4</v>
      </c>
      <c r="H8198" s="11" t="s">
        <v>2189</v>
      </c>
      <c r="I8198" s="11" t="s">
        <v>2189</v>
      </c>
    </row>
    <row r="8199" customFormat="false" ht="113" hidden="false" customHeight="true" outlineLevel="0" collapsed="false">
      <c r="A8199" s="11" t="s">
        <v>2165</v>
      </c>
      <c r="B8199" s="11" t="s">
        <v>2165</v>
      </c>
      <c r="C8199" s="11" t="s">
        <v>2165</v>
      </c>
      <c r="D8199" s="11" t="s">
        <v>2165</v>
      </c>
      <c r="E8199" s="11" t="s">
        <v>2190</v>
      </c>
      <c r="F8199" s="11" t="s">
        <v>2190</v>
      </c>
      <c r="G8199" s="11" t="s">
        <v>2190</v>
      </c>
      <c r="H8199" s="11" t="s">
        <v>2189</v>
      </c>
      <c r="I8199" s="11" t="s">
        <v>2189</v>
      </c>
    </row>
    <row r="8200" customFormat="false" ht="113" hidden="false" customHeight="true" outlineLevel="0" collapsed="false">
      <c r="A8200" s="11" t="s">
        <v>2084</v>
      </c>
      <c r="B8200" s="11" t="s">
        <v>2084</v>
      </c>
      <c r="C8200" s="11" t="s">
        <v>2084</v>
      </c>
      <c r="D8200" s="11" t="s">
        <v>2084</v>
      </c>
      <c r="E8200" s="11" t="s">
        <v>2079</v>
      </c>
      <c r="F8200" s="11" t="s">
        <v>2079</v>
      </c>
      <c r="G8200" s="11" t="s">
        <v>2079</v>
      </c>
      <c r="H8200" s="11" t="s">
        <v>2189</v>
      </c>
      <c r="I8200" s="11" t="s">
        <v>2189</v>
      </c>
    </row>
    <row r="8201" customFormat="false" ht="113" hidden="false" customHeight="true" outlineLevel="0" collapsed="false">
      <c r="A8201" s="11" t="s">
        <v>2167</v>
      </c>
      <c r="B8201" s="11" t="s">
        <v>2167</v>
      </c>
      <c r="C8201" s="11" t="s">
        <v>2167</v>
      </c>
      <c r="D8201" s="11" t="s">
        <v>2167</v>
      </c>
      <c r="E8201" s="11" t="s">
        <v>2202</v>
      </c>
      <c r="F8201" s="11" t="s">
        <v>2202</v>
      </c>
      <c r="G8201" s="11" t="s">
        <v>2202</v>
      </c>
      <c r="H8201" s="11" t="s">
        <v>2189</v>
      </c>
      <c r="I8201" s="11" t="s">
        <v>2189</v>
      </c>
    </row>
    <row r="8202" customFormat="false" ht="113" hidden="false" customHeight="true" outlineLevel="0" collapsed="false">
      <c r="A8202" s="11" t="s">
        <v>2169</v>
      </c>
      <c r="B8202" s="11" t="s">
        <v>2169</v>
      </c>
      <c r="C8202" s="11" t="s">
        <v>2169</v>
      </c>
      <c r="D8202" s="11" t="s">
        <v>2169</v>
      </c>
      <c r="E8202" s="11" t="s">
        <v>2203</v>
      </c>
      <c r="F8202" s="11" t="s">
        <v>2203</v>
      </c>
      <c r="G8202" s="11" t="s">
        <v>2203</v>
      </c>
      <c r="H8202" s="11" t="s">
        <v>2189</v>
      </c>
      <c r="I8202" s="11" t="s">
        <v>2189</v>
      </c>
    </row>
    <row r="8203" customFormat="false" ht="113" hidden="false" customHeight="true" outlineLevel="0" collapsed="false">
      <c r="A8203" s="11" t="s">
        <v>2171</v>
      </c>
      <c r="B8203" s="11" t="s">
        <v>2171</v>
      </c>
      <c r="C8203" s="11" t="s">
        <v>2171</v>
      </c>
      <c r="D8203" s="11" t="s">
        <v>2171</v>
      </c>
      <c r="E8203" s="11" t="s">
        <v>2203</v>
      </c>
      <c r="F8203" s="11" t="s">
        <v>2203</v>
      </c>
      <c r="G8203" s="11" t="s">
        <v>2203</v>
      </c>
      <c r="H8203" s="11" t="s">
        <v>2189</v>
      </c>
      <c r="I8203" s="11" t="s">
        <v>2189</v>
      </c>
    </row>
    <row r="8204" customFormat="false" ht="113" hidden="false" customHeight="true" outlineLevel="0" collapsed="false">
      <c r="A8204" s="11" t="s">
        <v>2072</v>
      </c>
      <c r="B8204" s="11" t="s">
        <v>2072</v>
      </c>
      <c r="C8204" s="11" t="s">
        <v>2072</v>
      </c>
      <c r="D8204" s="11" t="s">
        <v>2072</v>
      </c>
      <c r="E8204" s="11" t="s">
        <v>2204</v>
      </c>
      <c r="F8204" s="11" t="s">
        <v>2204</v>
      </c>
      <c r="G8204" s="11" t="s">
        <v>2204</v>
      </c>
      <c r="H8204" s="11" t="s">
        <v>2189</v>
      </c>
      <c r="I8204" s="11" t="s">
        <v>2189</v>
      </c>
    </row>
    <row r="8205" customFormat="false" ht="113" hidden="false" customHeight="true" outlineLevel="0" collapsed="false">
      <c r="A8205" s="11" t="s">
        <v>2173</v>
      </c>
      <c r="B8205" s="11" t="s">
        <v>2173</v>
      </c>
      <c r="C8205" s="11" t="s">
        <v>2173</v>
      </c>
      <c r="D8205" s="11" t="s">
        <v>2173</v>
      </c>
      <c r="E8205" s="11" t="s">
        <v>2174</v>
      </c>
      <c r="F8205" s="11" t="s">
        <v>2174</v>
      </c>
      <c r="G8205" s="11" t="s">
        <v>2174</v>
      </c>
      <c r="H8205" s="11" t="s">
        <v>2189</v>
      </c>
      <c r="I8205" s="11" t="s">
        <v>2189</v>
      </c>
    </row>
    <row r="8206" customFormat="false" ht="113" hidden="false" customHeight="true" outlineLevel="0" collapsed="false">
      <c r="A8206" s="11" t="s">
        <v>2175</v>
      </c>
      <c r="B8206" s="11" t="s">
        <v>2175</v>
      </c>
      <c r="C8206" s="11" t="s">
        <v>2175</v>
      </c>
      <c r="D8206" s="11" t="s">
        <v>2175</v>
      </c>
      <c r="E8206" s="11" t="n">
        <v>1.6</v>
      </c>
      <c r="F8206" s="11" t="n">
        <v>1.6</v>
      </c>
      <c r="G8206" s="11" t="n">
        <v>1.6</v>
      </c>
      <c r="H8206" s="11" t="s">
        <v>2189</v>
      </c>
      <c r="I8206" s="11" t="s">
        <v>2189</v>
      </c>
    </row>
    <row r="8207" customFormat="false" ht="113" hidden="false" customHeight="true" outlineLevel="0" collapsed="false">
      <c r="A8207" s="11" t="s">
        <v>2176</v>
      </c>
      <c r="B8207" s="11" t="s">
        <v>2176</v>
      </c>
      <c r="C8207" s="11" t="s">
        <v>2176</v>
      </c>
      <c r="D8207" s="11" t="s">
        <v>2176</v>
      </c>
      <c r="E8207" s="11" t="n">
        <v>12</v>
      </c>
      <c r="F8207" s="11" t="n">
        <v>12</v>
      </c>
      <c r="G8207" s="11" t="n">
        <v>12</v>
      </c>
      <c r="H8207" s="11" t="s">
        <v>2189</v>
      </c>
      <c r="I8207" s="11" t="s">
        <v>2189</v>
      </c>
    </row>
    <row r="8208" customFormat="false" ht="113" hidden="false" customHeight="true" outlineLevel="0" collapsed="false">
      <c r="A8208" s="11" t="s">
        <v>2074</v>
      </c>
      <c r="B8208" s="11" t="s">
        <v>2074</v>
      </c>
      <c r="C8208" s="11" t="s">
        <v>2074</v>
      </c>
      <c r="D8208" s="11" t="s">
        <v>2074</v>
      </c>
      <c r="E8208" s="11" t="s">
        <v>2205</v>
      </c>
      <c r="F8208" s="11" t="s">
        <v>2205</v>
      </c>
      <c r="G8208" s="11" t="s">
        <v>2205</v>
      </c>
      <c r="H8208" s="11" t="s">
        <v>2189</v>
      </c>
      <c r="I8208" s="11" t="s">
        <v>2189</v>
      </c>
    </row>
    <row r="8209" customFormat="false" ht="113" hidden="false" customHeight="true" outlineLevel="0" collapsed="false">
      <c r="A8209" s="11" t="s">
        <v>2178</v>
      </c>
      <c r="B8209" s="11" t="s">
        <v>2178</v>
      </c>
      <c r="C8209" s="11" t="s">
        <v>2178</v>
      </c>
      <c r="D8209" s="11" t="s">
        <v>2178</v>
      </c>
      <c r="E8209" s="11" t="s">
        <v>2179</v>
      </c>
      <c r="F8209" s="11" t="s">
        <v>2179</v>
      </c>
      <c r="G8209" s="11" t="s">
        <v>2179</v>
      </c>
      <c r="H8209" s="11" t="s">
        <v>2189</v>
      </c>
      <c r="I8209" s="11" t="s">
        <v>2189</v>
      </c>
    </row>
    <row r="8210" customFormat="false" ht="113" hidden="false" customHeight="true" outlineLevel="0" collapsed="false">
      <c r="A8210" s="11" t="s">
        <v>2180</v>
      </c>
      <c r="B8210" s="11" t="s">
        <v>2180</v>
      </c>
      <c r="C8210" s="11" t="s">
        <v>2180</v>
      </c>
      <c r="D8210" s="11" t="s">
        <v>2180</v>
      </c>
      <c r="E8210" s="11" t="s">
        <v>2181</v>
      </c>
      <c r="F8210" s="11" t="s">
        <v>2181</v>
      </c>
      <c r="G8210" s="11" t="s">
        <v>2181</v>
      </c>
      <c r="H8210" s="11" t="s">
        <v>2189</v>
      </c>
      <c r="I8210" s="11" t="s">
        <v>2189</v>
      </c>
    </row>
    <row r="8211" customFormat="false" ht="113" hidden="false" customHeight="true" outlineLevel="0" collapsed="false">
      <c r="A8211" s="11" t="s">
        <v>2182</v>
      </c>
      <c r="B8211" s="11" t="s">
        <v>2182</v>
      </c>
      <c r="C8211" s="11" t="s">
        <v>2182</v>
      </c>
      <c r="D8211" s="11" t="s">
        <v>2182</v>
      </c>
      <c r="E8211" s="11" t="s">
        <v>2206</v>
      </c>
      <c r="F8211" s="11" t="s">
        <v>2206</v>
      </c>
      <c r="G8211" s="11" t="s">
        <v>2206</v>
      </c>
      <c r="H8211" s="11" t="s">
        <v>2189</v>
      </c>
      <c r="I8211" s="11" t="s">
        <v>2189</v>
      </c>
    </row>
    <row r="8212" customFormat="false" ht="113" hidden="false" customHeight="true" outlineLevel="0" collapsed="false">
      <c r="A8212" s="11" t="s">
        <v>2082</v>
      </c>
      <c r="B8212" s="11" t="s">
        <v>2082</v>
      </c>
      <c r="C8212" s="11" t="s">
        <v>2082</v>
      </c>
      <c r="D8212" s="11" t="s">
        <v>2082</v>
      </c>
      <c r="E8212" s="11" t="s">
        <v>2140</v>
      </c>
      <c r="F8212" s="11" t="s">
        <v>2140</v>
      </c>
      <c r="G8212" s="11" t="s">
        <v>2140</v>
      </c>
      <c r="H8212" s="11" t="s">
        <v>2189</v>
      </c>
      <c r="I8212" s="11" t="s">
        <v>2189</v>
      </c>
    </row>
    <row r="8213" customFormat="false" ht="113" hidden="false" customHeight="true" outlineLevel="0" collapsed="false">
      <c r="A8213" s="11" t="s">
        <v>2184</v>
      </c>
      <c r="B8213" s="11" t="s">
        <v>2184</v>
      </c>
      <c r="C8213" s="11" t="s">
        <v>2184</v>
      </c>
      <c r="D8213" s="11" t="s">
        <v>2184</v>
      </c>
      <c r="E8213" s="11" t="s">
        <v>2207</v>
      </c>
      <c r="F8213" s="11" t="s">
        <v>2207</v>
      </c>
      <c r="G8213" s="11" t="s">
        <v>2207</v>
      </c>
      <c r="H8213" s="11" t="s">
        <v>2189</v>
      </c>
      <c r="I8213" s="11" t="s">
        <v>2189</v>
      </c>
    </row>
    <row r="8214" customFormat="false" ht="58" hidden="false" customHeight="true" outlineLevel="0" collapsed="false">
      <c r="A8214" s="4" t="s">
        <v>2209</v>
      </c>
      <c r="B8214" s="4" t="s">
        <v>2209</v>
      </c>
      <c r="C8214" s="4" t="s">
        <v>2209</v>
      </c>
      <c r="D8214" s="4" t="s">
        <v>2209</v>
      </c>
      <c r="E8214" s="4" t="s">
        <v>2209</v>
      </c>
      <c r="F8214" s="4" t="s">
        <v>2209</v>
      </c>
      <c r="G8214" s="4" t="s">
        <v>2209</v>
      </c>
      <c r="H8214" s="4" t="s">
        <v>2209</v>
      </c>
      <c r="I8214" s="4" t="s">
        <v>2209</v>
      </c>
    </row>
    <row r="8215" customFormat="false" ht="27" hidden="false" customHeight="true" outlineLevel="0" collapsed="false">
      <c r="A8215" s="1"/>
      <c r="B8215" s="1"/>
      <c r="C8215" s="1"/>
      <c r="D8215" s="1"/>
      <c r="E8215" s="1"/>
      <c r="F8215" s="1"/>
      <c r="G8215" s="1"/>
      <c r="H8215" s="1"/>
      <c r="I8215" s="1"/>
    </row>
    <row r="8216" customFormat="false" ht="31" hidden="false" customHeight="true" outlineLevel="0" collapsed="false">
      <c r="A8216" s="10" t="s">
        <v>250</v>
      </c>
      <c r="B8216" s="10" t="s">
        <v>250</v>
      </c>
      <c r="C8216" s="10" t="s">
        <v>250</v>
      </c>
      <c r="D8216" s="10" t="s">
        <v>250</v>
      </c>
      <c r="E8216" s="10" t="s">
        <v>250</v>
      </c>
      <c r="F8216" s="10" t="s">
        <v>250</v>
      </c>
      <c r="G8216" s="10" t="s">
        <v>250</v>
      </c>
      <c r="H8216" s="10" t="s">
        <v>250</v>
      </c>
      <c r="I8216" s="3" t="str">
        <f aca="false">HYPERLINK("#'Главная'!A162","На главную")</f>
        <v>На главную</v>
      </c>
    </row>
    <row r="8217" customFormat="false" ht="34" hidden="false" customHeight="true" outlineLevel="0" collapsed="false">
      <c r="A8217" s="12" t="s">
        <v>251</v>
      </c>
      <c r="B8217" s="12" t="s">
        <v>251</v>
      </c>
      <c r="C8217" s="12" t="s">
        <v>251</v>
      </c>
      <c r="D8217" s="12" t="s">
        <v>252</v>
      </c>
      <c r="E8217" s="12" t="s">
        <v>252</v>
      </c>
      <c r="F8217" s="12" t="s">
        <v>252</v>
      </c>
      <c r="G8217" s="12" t="s">
        <v>253</v>
      </c>
      <c r="H8217" s="12" t="s">
        <v>254</v>
      </c>
      <c r="I8217" s="12" t="s">
        <v>254</v>
      </c>
    </row>
    <row r="8218" customFormat="false" ht="53" hidden="false" customHeight="true" outlineLevel="0" collapsed="false">
      <c r="A8218" s="1" t="s">
        <v>2090</v>
      </c>
      <c r="B8218" s="1" t="s">
        <v>2090</v>
      </c>
      <c r="C8218" s="1" t="s">
        <v>2090</v>
      </c>
      <c r="D8218" s="1" t="s">
        <v>292</v>
      </c>
      <c r="E8218" s="1" t="s">
        <v>292</v>
      </c>
      <c r="F8218" s="1" t="s">
        <v>292</v>
      </c>
      <c r="G8218" s="1" t="n">
        <v>8.1</v>
      </c>
      <c r="H8218" s="1" t="s">
        <v>2187</v>
      </c>
      <c r="I8218" s="1" t="s">
        <v>2187</v>
      </c>
    </row>
    <row r="8219" customFormat="false" ht="53" hidden="false" customHeight="true" outlineLevel="0" collapsed="false">
      <c r="A8219" s="1" t="s">
        <v>2090</v>
      </c>
      <c r="B8219" s="1" t="s">
        <v>2090</v>
      </c>
      <c r="C8219" s="1" t="s">
        <v>2090</v>
      </c>
      <c r="D8219" s="1" t="s">
        <v>258</v>
      </c>
      <c r="E8219" s="1" t="s">
        <v>258</v>
      </c>
      <c r="F8219" s="1" t="s">
        <v>258</v>
      </c>
      <c r="G8219" s="1" t="n">
        <v>13.6</v>
      </c>
      <c r="H8219" s="1" t="s">
        <v>2187</v>
      </c>
      <c r="I8219" s="1" t="s">
        <v>2187</v>
      </c>
    </row>
    <row r="8220" customFormat="false" ht="53" hidden="false" customHeight="true" outlineLevel="0" collapsed="false">
      <c r="A8220" s="1" t="s">
        <v>2090</v>
      </c>
      <c r="B8220" s="1" t="s">
        <v>2090</v>
      </c>
      <c r="C8220" s="1" t="s">
        <v>2090</v>
      </c>
      <c r="D8220" s="1" t="s">
        <v>2091</v>
      </c>
      <c r="E8220" s="1" t="s">
        <v>2091</v>
      </c>
      <c r="F8220" s="1" t="s">
        <v>2091</v>
      </c>
      <c r="G8220" s="1" t="n">
        <v>1700</v>
      </c>
      <c r="H8220" s="1" t="s">
        <v>2187</v>
      </c>
      <c r="I8220" s="1" t="s">
        <v>2187</v>
      </c>
    </row>
    <row r="8221" customFormat="false" ht="53" hidden="false" customHeight="true" outlineLevel="0" collapsed="false">
      <c r="A8221" s="1" t="s">
        <v>2090</v>
      </c>
      <c r="B8221" s="1" t="s">
        <v>2090</v>
      </c>
      <c r="C8221" s="1" t="s">
        <v>2090</v>
      </c>
      <c r="D8221" s="1" t="s">
        <v>2063</v>
      </c>
      <c r="E8221" s="1" t="s">
        <v>2063</v>
      </c>
      <c r="F8221" s="1" t="s">
        <v>2063</v>
      </c>
      <c r="G8221" s="1" t="n">
        <v>42.5</v>
      </c>
      <c r="H8221" s="1" t="s">
        <v>2187</v>
      </c>
      <c r="I8221" s="1" t="s">
        <v>2187</v>
      </c>
    </row>
    <row r="8222" customFormat="false" ht="27" hidden="false" customHeight="true" outlineLevel="0" collapsed="false">
      <c r="A8222" s="1"/>
      <c r="B8222" s="1"/>
      <c r="C8222" s="1"/>
      <c r="D8222" s="1"/>
      <c r="E8222" s="1"/>
      <c r="F8222" s="1"/>
      <c r="G8222" s="1"/>
      <c r="H8222" s="1"/>
      <c r="I8222" s="1"/>
    </row>
    <row r="8223" customFormat="false" ht="31" hidden="false" customHeight="true" outlineLevel="0" collapsed="false">
      <c r="A8223" s="10" t="s">
        <v>304</v>
      </c>
      <c r="B8223" s="10" t="s">
        <v>304</v>
      </c>
      <c r="C8223" s="10" t="s">
        <v>304</v>
      </c>
      <c r="D8223" s="10" t="s">
        <v>304</v>
      </c>
      <c r="E8223" s="10" t="s">
        <v>304</v>
      </c>
      <c r="F8223" s="10" t="s">
        <v>304</v>
      </c>
      <c r="G8223" s="10" t="s">
        <v>304</v>
      </c>
      <c r="H8223" s="10" t="s">
        <v>304</v>
      </c>
      <c r="I8223" s="1"/>
    </row>
    <row r="8224" customFormat="false" ht="28" hidden="false" customHeight="true" outlineLevel="0" collapsed="false">
      <c r="A8224" s="4" t="s">
        <v>305</v>
      </c>
      <c r="B8224" s="4" t="s">
        <v>305</v>
      </c>
      <c r="C8224" s="4" t="s">
        <v>305</v>
      </c>
      <c r="D8224" s="4" t="s">
        <v>305</v>
      </c>
      <c r="E8224" s="4" t="s">
        <v>305</v>
      </c>
      <c r="F8224" s="4" t="s">
        <v>305</v>
      </c>
      <c r="G8224" s="4" t="s">
        <v>305</v>
      </c>
      <c r="H8224" s="4" t="s">
        <v>305</v>
      </c>
      <c r="I8224" s="4" t="s">
        <v>305</v>
      </c>
    </row>
    <row r="8225" customFormat="false" ht="27" hidden="false" customHeight="true" outlineLevel="0" collapsed="false">
      <c r="A8225" s="1"/>
      <c r="B8225" s="1"/>
      <c r="C8225" s="1"/>
      <c r="D8225" s="1"/>
      <c r="E8225" s="1"/>
      <c r="F8225" s="1"/>
      <c r="G8225" s="1"/>
      <c r="H8225" s="1"/>
      <c r="I8225" s="1"/>
    </row>
    <row r="8226" customFormat="false" ht="27" hidden="false" customHeight="true" outlineLevel="0" collapsed="false">
      <c r="A8226" s="1"/>
      <c r="B8226" s="1"/>
      <c r="C8226" s="1"/>
      <c r="D8226" s="1"/>
      <c r="E8226" s="1"/>
      <c r="F8226" s="1"/>
      <c r="G8226" s="1"/>
      <c r="H8226" s="1"/>
      <c r="I8226" s="1"/>
    </row>
    <row r="8227" customFormat="false" ht="27" hidden="false" customHeight="true" outlineLevel="0" collapsed="false">
      <c r="A8227" s="1"/>
      <c r="B8227" s="1"/>
      <c r="C8227" s="1"/>
      <c r="D8227" s="1"/>
      <c r="E8227" s="1"/>
      <c r="F8227" s="1"/>
      <c r="G8227" s="1"/>
      <c r="H8227" s="1"/>
      <c r="I8227" s="1"/>
    </row>
    <row r="8228" customFormat="false" ht="35" hidden="false" customHeight="true" outlineLevel="0" collapsed="false">
      <c r="A8228" s="2" t="s">
        <v>2210</v>
      </c>
      <c r="B8228" s="2" t="s">
        <v>2210</v>
      </c>
      <c r="C8228" s="2" t="s">
        <v>2210</v>
      </c>
      <c r="D8228" s="2" t="s">
        <v>2210</v>
      </c>
      <c r="E8228" s="2" t="s">
        <v>2210</v>
      </c>
      <c r="F8228" s="2" t="s">
        <v>2210</v>
      </c>
      <c r="G8228" s="2" t="s">
        <v>2210</v>
      </c>
      <c r="H8228" s="2" t="s">
        <v>2210</v>
      </c>
      <c r="I8228" s="3" t="str">
        <f aca="false">HYPERLINK("#'Главная'!A163","На главную")</f>
        <v>На главную</v>
      </c>
    </row>
    <row r="8229" customFormat="false" ht="28" hidden="false" customHeight="true" outlineLevel="0" collapsed="false">
      <c r="A8229" s="4" t="s">
        <v>2158</v>
      </c>
      <c r="B8229" s="4" t="s">
        <v>2158</v>
      </c>
      <c r="C8229" s="4" t="s">
        <v>2158</v>
      </c>
      <c r="D8229" s="4" t="s">
        <v>2158</v>
      </c>
      <c r="E8229" s="4" t="s">
        <v>2158</v>
      </c>
      <c r="F8229" s="4" t="s">
        <v>2158</v>
      </c>
      <c r="G8229" s="4" t="s">
        <v>2158</v>
      </c>
      <c r="H8229" s="4" t="s">
        <v>2158</v>
      </c>
      <c r="I8229" s="4" t="s">
        <v>2158</v>
      </c>
    </row>
    <row r="8230" customFormat="false" ht="27" hidden="false" customHeight="true" outlineLevel="0" collapsed="false">
      <c r="A8230" s="3" t="str">
        <f aca="false">HYPERLINK("#'Главная'!A163","Список моделей")</f>
        <v>Список моделей</v>
      </c>
      <c r="B8230" s="1"/>
      <c r="C8230" s="3" t="str">
        <f aca="false">HYPERLINK("#'Данные моделей'!A8231","Характеристики")</f>
        <v>Характеристики</v>
      </c>
      <c r="D8230" s="1"/>
      <c r="E8230" s="1"/>
      <c r="F8230" s="3" t="str">
        <f aca="false">HYPERLINK("#'Данные моделей'!A8256","Рабочие точки")</f>
        <v>Рабочие точки</v>
      </c>
      <c r="G8230" s="1"/>
      <c r="H8230" s="3" t="str">
        <f aca="false">HYPERLINK("#'Данные моделей'!A8273","Карты")</f>
        <v>Карты</v>
      </c>
      <c r="I8230" s="1"/>
    </row>
    <row r="8231" customFormat="false" ht="31" hidden="false" customHeight="true" outlineLevel="0" collapsed="false">
      <c r="A8231" s="10" t="s">
        <v>9</v>
      </c>
      <c r="B8231" s="10" t="s">
        <v>9</v>
      </c>
      <c r="C8231" s="10" t="s">
        <v>9</v>
      </c>
      <c r="D8231" s="10" t="s">
        <v>9</v>
      </c>
      <c r="E8231" s="10" t="s">
        <v>9</v>
      </c>
      <c r="F8231" s="10" t="s">
        <v>9</v>
      </c>
      <c r="G8231" s="10" t="s">
        <v>9</v>
      </c>
      <c r="H8231" s="10" t="s">
        <v>9</v>
      </c>
      <c r="I8231" s="1"/>
    </row>
    <row r="8232" customFormat="false" ht="28" hidden="false" customHeight="true" outlineLevel="0" collapsed="false">
      <c r="A8232" s="11" t="s">
        <v>207</v>
      </c>
      <c r="B8232" s="11" t="s">
        <v>207</v>
      </c>
      <c r="C8232" s="11" t="s">
        <v>207</v>
      </c>
      <c r="D8232" s="11" t="s">
        <v>207</v>
      </c>
      <c r="E8232" s="11" t="s">
        <v>2211</v>
      </c>
      <c r="F8232" s="11" t="s">
        <v>2211</v>
      </c>
      <c r="G8232" s="11" t="s">
        <v>2211</v>
      </c>
      <c r="H8232" s="11"/>
      <c r="I8232" s="11"/>
    </row>
    <row r="8233" customFormat="false" ht="28" hidden="false" customHeight="true" outlineLevel="0" collapsed="false">
      <c r="A8233" s="11" t="s">
        <v>8</v>
      </c>
      <c r="B8233" s="11" t="s">
        <v>8</v>
      </c>
      <c r="C8233" s="11" t="s">
        <v>8</v>
      </c>
      <c r="D8233" s="11" t="s">
        <v>8</v>
      </c>
      <c r="E8233" s="11" t="s">
        <v>181</v>
      </c>
      <c r="F8233" s="11" t="s">
        <v>181</v>
      </c>
      <c r="G8233" s="11" t="s">
        <v>181</v>
      </c>
      <c r="H8233" s="11"/>
      <c r="I8233" s="11"/>
    </row>
    <row r="8234" customFormat="false" ht="28" hidden="false" customHeight="true" outlineLevel="0" collapsed="false">
      <c r="A8234" s="11" t="s">
        <v>209</v>
      </c>
      <c r="B8234" s="11" t="s">
        <v>209</v>
      </c>
      <c r="C8234" s="11" t="s">
        <v>209</v>
      </c>
      <c r="D8234" s="11" t="s">
        <v>209</v>
      </c>
      <c r="E8234" s="11" t="s">
        <v>178</v>
      </c>
      <c r="F8234" s="11" t="s">
        <v>178</v>
      </c>
      <c r="G8234" s="11" t="s">
        <v>178</v>
      </c>
      <c r="H8234" s="11"/>
      <c r="I8234" s="11"/>
    </row>
    <row r="8235" customFormat="false" ht="28" hidden="false" customHeight="true" outlineLevel="0" collapsed="false">
      <c r="A8235" s="11" t="s">
        <v>211</v>
      </c>
      <c r="B8235" s="11" t="s">
        <v>211</v>
      </c>
      <c r="C8235" s="11" t="s">
        <v>211</v>
      </c>
      <c r="D8235" s="11" t="s">
        <v>211</v>
      </c>
      <c r="E8235" s="11" t="n">
        <v>33</v>
      </c>
      <c r="F8235" s="11" t="n">
        <v>33</v>
      </c>
      <c r="G8235" s="11" t="n">
        <v>33</v>
      </c>
      <c r="H8235" s="11"/>
      <c r="I8235" s="11"/>
    </row>
    <row r="8236" customFormat="false" ht="53" hidden="false" customHeight="true" outlineLevel="0" collapsed="false">
      <c r="A8236" s="11" t="s">
        <v>8</v>
      </c>
      <c r="B8236" s="11" t="s">
        <v>8</v>
      </c>
      <c r="C8236" s="11" t="s">
        <v>8</v>
      </c>
      <c r="D8236" s="11" t="s">
        <v>8</v>
      </c>
      <c r="E8236" s="11" t="s">
        <v>181</v>
      </c>
      <c r="F8236" s="11" t="s">
        <v>181</v>
      </c>
      <c r="G8236" s="11" t="s">
        <v>181</v>
      </c>
      <c r="H8236" s="11" t="s">
        <v>2212</v>
      </c>
      <c r="I8236" s="11" t="s">
        <v>2212</v>
      </c>
    </row>
    <row r="8237" customFormat="false" ht="53" hidden="false" customHeight="true" outlineLevel="0" collapsed="false">
      <c r="A8237" s="11" t="s">
        <v>221</v>
      </c>
      <c r="B8237" s="11" t="s">
        <v>221</v>
      </c>
      <c r="C8237" s="11" t="s">
        <v>221</v>
      </c>
      <c r="D8237" s="11" t="s">
        <v>221</v>
      </c>
      <c r="E8237" s="11" t="s">
        <v>2126</v>
      </c>
      <c r="F8237" s="11" t="s">
        <v>2126</v>
      </c>
      <c r="G8237" s="11" t="s">
        <v>2126</v>
      </c>
      <c r="H8237" s="11" t="s">
        <v>2212</v>
      </c>
      <c r="I8237" s="11" t="s">
        <v>2212</v>
      </c>
    </row>
    <row r="8238" customFormat="false" ht="53" hidden="false" customHeight="true" outlineLevel="0" collapsed="false">
      <c r="A8238" s="11" t="s">
        <v>211</v>
      </c>
      <c r="B8238" s="11" t="s">
        <v>211</v>
      </c>
      <c r="C8238" s="11" t="s">
        <v>211</v>
      </c>
      <c r="D8238" s="11" t="s">
        <v>211</v>
      </c>
      <c r="E8238" s="11" t="n">
        <v>33</v>
      </c>
      <c r="F8238" s="11" t="n">
        <v>33</v>
      </c>
      <c r="G8238" s="11" t="n">
        <v>33</v>
      </c>
      <c r="H8238" s="11" t="s">
        <v>2212</v>
      </c>
      <c r="I8238" s="11" t="s">
        <v>2212</v>
      </c>
    </row>
    <row r="8239" customFormat="false" ht="53" hidden="false" customHeight="true" outlineLevel="0" collapsed="false">
      <c r="A8239" s="11" t="s">
        <v>2062</v>
      </c>
      <c r="B8239" s="11" t="s">
        <v>2062</v>
      </c>
      <c r="C8239" s="11" t="s">
        <v>2062</v>
      </c>
      <c r="D8239" s="11" t="s">
        <v>2062</v>
      </c>
      <c r="E8239" s="11" t="s">
        <v>2063</v>
      </c>
      <c r="F8239" s="11" t="s">
        <v>2063</v>
      </c>
      <c r="G8239" s="11" t="s">
        <v>2063</v>
      </c>
      <c r="H8239" s="11" t="s">
        <v>2212</v>
      </c>
      <c r="I8239" s="11" t="s">
        <v>2212</v>
      </c>
    </row>
    <row r="8240" customFormat="false" ht="53" hidden="false" customHeight="true" outlineLevel="0" collapsed="false">
      <c r="A8240" s="11" t="s">
        <v>2064</v>
      </c>
      <c r="B8240" s="11" t="s">
        <v>2064</v>
      </c>
      <c r="C8240" s="11" t="s">
        <v>2064</v>
      </c>
      <c r="D8240" s="11" t="s">
        <v>2064</v>
      </c>
      <c r="E8240" s="11" t="n">
        <v>60</v>
      </c>
      <c r="F8240" s="11" t="n">
        <v>60</v>
      </c>
      <c r="G8240" s="11" t="n">
        <v>60</v>
      </c>
      <c r="H8240" s="11" t="s">
        <v>2212</v>
      </c>
      <c r="I8240" s="11" t="s">
        <v>2212</v>
      </c>
    </row>
    <row r="8241" customFormat="false" ht="53" hidden="false" customHeight="true" outlineLevel="0" collapsed="false">
      <c r="A8241" s="11" t="s">
        <v>2213</v>
      </c>
      <c r="B8241" s="11" t="s">
        <v>2213</v>
      </c>
      <c r="C8241" s="11" t="s">
        <v>2213</v>
      </c>
      <c r="D8241" s="11" t="s">
        <v>2213</v>
      </c>
      <c r="E8241" s="11" t="n">
        <v>1.6</v>
      </c>
      <c r="F8241" s="11" t="n">
        <v>1.6</v>
      </c>
      <c r="G8241" s="11" t="n">
        <v>1.6</v>
      </c>
      <c r="H8241" s="11" t="s">
        <v>2212</v>
      </c>
      <c r="I8241" s="11" t="s">
        <v>2212</v>
      </c>
    </row>
    <row r="8242" customFormat="false" ht="53" hidden="false" customHeight="true" outlineLevel="0" collapsed="false">
      <c r="A8242" s="11" t="s">
        <v>2214</v>
      </c>
      <c r="B8242" s="11" t="s">
        <v>2214</v>
      </c>
      <c r="C8242" s="11" t="s">
        <v>2214</v>
      </c>
      <c r="D8242" s="11" t="s">
        <v>2214</v>
      </c>
      <c r="E8242" s="11" t="n">
        <v>0.636</v>
      </c>
      <c r="F8242" s="11" t="n">
        <v>0.636</v>
      </c>
      <c r="G8242" s="11" t="n">
        <v>0.636</v>
      </c>
      <c r="H8242" s="11" t="s">
        <v>2212</v>
      </c>
      <c r="I8242" s="11" t="s">
        <v>2212</v>
      </c>
    </row>
    <row r="8243" customFormat="false" ht="53" hidden="false" customHeight="true" outlineLevel="0" collapsed="false">
      <c r="A8243" s="11" t="s">
        <v>2215</v>
      </c>
      <c r="B8243" s="11" t="s">
        <v>2215</v>
      </c>
      <c r="C8243" s="11" t="s">
        <v>2215</v>
      </c>
      <c r="D8243" s="11" t="s">
        <v>2215</v>
      </c>
      <c r="E8243" s="11" t="n">
        <v>13.6</v>
      </c>
      <c r="F8243" s="11" t="n">
        <v>13.6</v>
      </c>
      <c r="G8243" s="11" t="n">
        <v>13.6</v>
      </c>
      <c r="H8243" s="11" t="s">
        <v>2212</v>
      </c>
      <c r="I8243" s="11" t="s">
        <v>2212</v>
      </c>
    </row>
    <row r="8244" customFormat="false" ht="53" hidden="false" customHeight="true" outlineLevel="0" collapsed="false">
      <c r="A8244" s="11" t="s">
        <v>2216</v>
      </c>
      <c r="B8244" s="11" t="s">
        <v>2216</v>
      </c>
      <c r="C8244" s="11" t="s">
        <v>2216</v>
      </c>
      <c r="D8244" s="11" t="s">
        <v>2216</v>
      </c>
      <c r="E8244" s="11" t="n">
        <v>2</v>
      </c>
      <c r="F8244" s="11" t="n">
        <v>2</v>
      </c>
      <c r="G8244" s="11" t="n">
        <v>2</v>
      </c>
      <c r="H8244" s="11" t="s">
        <v>2212</v>
      </c>
      <c r="I8244" s="11" t="s">
        <v>2212</v>
      </c>
    </row>
    <row r="8245" customFormat="false" ht="53" hidden="false" customHeight="true" outlineLevel="0" collapsed="false">
      <c r="A8245" s="11" t="s">
        <v>2217</v>
      </c>
      <c r="B8245" s="11" t="s">
        <v>2217</v>
      </c>
      <c r="C8245" s="11" t="s">
        <v>2217</v>
      </c>
      <c r="D8245" s="11" t="s">
        <v>2217</v>
      </c>
      <c r="E8245" s="11" t="n">
        <v>145</v>
      </c>
      <c r="F8245" s="11" t="n">
        <v>145</v>
      </c>
      <c r="G8245" s="11" t="n">
        <v>145</v>
      </c>
      <c r="H8245" s="11" t="s">
        <v>2212</v>
      </c>
      <c r="I8245" s="11" t="s">
        <v>2212</v>
      </c>
    </row>
    <row r="8246" customFormat="false" ht="53" hidden="false" customHeight="true" outlineLevel="0" collapsed="false">
      <c r="A8246" s="11" t="s">
        <v>2218</v>
      </c>
      <c r="B8246" s="11" t="s">
        <v>2218</v>
      </c>
      <c r="C8246" s="11" t="s">
        <v>2218</v>
      </c>
      <c r="D8246" s="11" t="s">
        <v>2218</v>
      </c>
      <c r="E8246" s="11" t="s">
        <v>2219</v>
      </c>
      <c r="F8246" s="11" t="s">
        <v>2219</v>
      </c>
      <c r="G8246" s="11" t="s">
        <v>2219</v>
      </c>
      <c r="H8246" s="11" t="s">
        <v>2212</v>
      </c>
      <c r="I8246" s="11" t="s">
        <v>2212</v>
      </c>
    </row>
    <row r="8247" customFormat="false" ht="53" hidden="false" customHeight="true" outlineLevel="0" collapsed="false">
      <c r="A8247" s="11" t="s">
        <v>2220</v>
      </c>
      <c r="B8247" s="11" t="s">
        <v>2220</v>
      </c>
      <c r="C8247" s="11" t="s">
        <v>2220</v>
      </c>
      <c r="D8247" s="11" t="s">
        <v>2220</v>
      </c>
      <c r="E8247" s="11" t="s">
        <v>2221</v>
      </c>
      <c r="F8247" s="11" t="s">
        <v>2221</v>
      </c>
      <c r="G8247" s="11" t="s">
        <v>2221</v>
      </c>
      <c r="H8247" s="11" t="s">
        <v>2212</v>
      </c>
      <c r="I8247" s="11" t="s">
        <v>2212</v>
      </c>
    </row>
    <row r="8248" customFormat="false" ht="53" hidden="false" customHeight="true" outlineLevel="0" collapsed="false">
      <c r="A8248" s="11" t="s">
        <v>2222</v>
      </c>
      <c r="B8248" s="11" t="s">
        <v>2222</v>
      </c>
      <c r="C8248" s="11" t="s">
        <v>2222</v>
      </c>
      <c r="D8248" s="11" t="s">
        <v>2222</v>
      </c>
      <c r="E8248" s="11" t="n">
        <v>0.4</v>
      </c>
      <c r="F8248" s="11" t="n">
        <v>0.4</v>
      </c>
      <c r="G8248" s="11" t="n">
        <v>0.4</v>
      </c>
      <c r="H8248" s="11" t="s">
        <v>2212</v>
      </c>
      <c r="I8248" s="11" t="s">
        <v>2212</v>
      </c>
    </row>
    <row r="8249" customFormat="false" ht="53" hidden="false" customHeight="true" outlineLevel="0" collapsed="false">
      <c r="A8249" s="11" t="s">
        <v>2176</v>
      </c>
      <c r="B8249" s="11" t="s">
        <v>2176</v>
      </c>
      <c r="C8249" s="11" t="s">
        <v>2176</v>
      </c>
      <c r="D8249" s="11" t="s">
        <v>2176</v>
      </c>
      <c r="E8249" s="11" t="n">
        <v>60</v>
      </c>
      <c r="F8249" s="11" t="n">
        <v>60</v>
      </c>
      <c r="G8249" s="11" t="n">
        <v>60</v>
      </c>
      <c r="H8249" s="11" t="s">
        <v>2212</v>
      </c>
      <c r="I8249" s="11" t="s">
        <v>2212</v>
      </c>
    </row>
    <row r="8250" customFormat="false" ht="53" hidden="false" customHeight="true" outlineLevel="0" collapsed="false">
      <c r="A8250" s="11" t="s">
        <v>2223</v>
      </c>
      <c r="B8250" s="11" t="s">
        <v>2223</v>
      </c>
      <c r="C8250" s="11" t="s">
        <v>2223</v>
      </c>
      <c r="D8250" s="11" t="s">
        <v>2223</v>
      </c>
      <c r="E8250" s="11" t="s">
        <v>2224</v>
      </c>
      <c r="F8250" s="11" t="s">
        <v>2224</v>
      </c>
      <c r="G8250" s="11" t="s">
        <v>2224</v>
      </c>
      <c r="H8250" s="11" t="s">
        <v>2212</v>
      </c>
      <c r="I8250" s="11" t="s">
        <v>2212</v>
      </c>
    </row>
    <row r="8251" customFormat="false" ht="53" hidden="false" customHeight="true" outlineLevel="0" collapsed="false">
      <c r="A8251" s="11" t="s">
        <v>2225</v>
      </c>
      <c r="B8251" s="11" t="s">
        <v>2225</v>
      </c>
      <c r="C8251" s="11" t="s">
        <v>2225</v>
      </c>
      <c r="D8251" s="11" t="s">
        <v>2225</v>
      </c>
      <c r="E8251" s="11" t="s">
        <v>2224</v>
      </c>
      <c r="F8251" s="11" t="s">
        <v>2224</v>
      </c>
      <c r="G8251" s="11" t="s">
        <v>2224</v>
      </c>
      <c r="H8251" s="11" t="s">
        <v>2212</v>
      </c>
      <c r="I8251" s="11" t="s">
        <v>2212</v>
      </c>
    </row>
    <row r="8252" customFormat="false" ht="53" hidden="false" customHeight="true" outlineLevel="0" collapsed="false">
      <c r="A8252" s="11" t="s">
        <v>2226</v>
      </c>
      <c r="B8252" s="11" t="s">
        <v>2226</v>
      </c>
      <c r="C8252" s="11" t="s">
        <v>2226</v>
      </c>
      <c r="D8252" s="11" t="s">
        <v>2226</v>
      </c>
      <c r="E8252" s="11" t="s">
        <v>2227</v>
      </c>
      <c r="F8252" s="11" t="s">
        <v>2227</v>
      </c>
      <c r="G8252" s="11" t="s">
        <v>2227</v>
      </c>
      <c r="H8252" s="11" t="s">
        <v>2212</v>
      </c>
      <c r="I8252" s="11" t="s">
        <v>2212</v>
      </c>
    </row>
    <row r="8253" customFormat="false" ht="53" hidden="false" customHeight="true" outlineLevel="0" collapsed="false">
      <c r="A8253" s="11" t="s">
        <v>2228</v>
      </c>
      <c r="B8253" s="11" t="s">
        <v>2228</v>
      </c>
      <c r="C8253" s="11" t="s">
        <v>2228</v>
      </c>
      <c r="D8253" s="11" t="s">
        <v>2228</v>
      </c>
      <c r="E8253" s="11" t="n">
        <v>1</v>
      </c>
      <c r="F8253" s="11" t="n">
        <v>1</v>
      </c>
      <c r="G8253" s="11" t="n">
        <v>1</v>
      </c>
      <c r="H8253" s="11" t="s">
        <v>2212</v>
      </c>
      <c r="I8253" s="11" t="s">
        <v>2212</v>
      </c>
    </row>
    <row r="8254" customFormat="false" ht="28" hidden="false" customHeight="true" outlineLevel="0" collapsed="false">
      <c r="A8254" s="4" t="s">
        <v>2212</v>
      </c>
      <c r="B8254" s="4" t="s">
        <v>2212</v>
      </c>
      <c r="C8254" s="4" t="s">
        <v>2212</v>
      </c>
      <c r="D8254" s="4" t="s">
        <v>2212</v>
      </c>
      <c r="E8254" s="4" t="s">
        <v>2212</v>
      </c>
      <c r="F8254" s="4" t="s">
        <v>2212</v>
      </c>
      <c r="G8254" s="4" t="s">
        <v>2212</v>
      </c>
      <c r="H8254" s="4" t="s">
        <v>2212</v>
      </c>
      <c r="I8254" s="4" t="s">
        <v>2212</v>
      </c>
    </row>
    <row r="8255" customFormat="false" ht="27" hidden="false" customHeight="true" outlineLevel="0" collapsed="false">
      <c r="A8255" s="1"/>
      <c r="B8255" s="1"/>
      <c r="C8255" s="1"/>
      <c r="D8255" s="1"/>
      <c r="E8255" s="1"/>
      <c r="F8255" s="1"/>
      <c r="G8255" s="1"/>
      <c r="H8255" s="1"/>
      <c r="I8255" s="1"/>
    </row>
    <row r="8256" customFormat="false" ht="31" hidden="false" customHeight="true" outlineLevel="0" collapsed="false">
      <c r="A8256" s="10" t="s">
        <v>250</v>
      </c>
      <c r="B8256" s="10" t="s">
        <v>250</v>
      </c>
      <c r="C8256" s="10" t="s">
        <v>250</v>
      </c>
      <c r="D8256" s="10" t="s">
        <v>250</v>
      </c>
      <c r="E8256" s="10" t="s">
        <v>250</v>
      </c>
      <c r="F8256" s="10" t="s">
        <v>250</v>
      </c>
      <c r="G8256" s="10" t="s">
        <v>250</v>
      </c>
      <c r="H8256" s="10" t="s">
        <v>250</v>
      </c>
      <c r="I8256" s="3" t="str">
        <f aca="false">HYPERLINK("#'Главная'!A163","На главную")</f>
        <v>На главную</v>
      </c>
    </row>
    <row r="8257" customFormat="false" ht="34" hidden="false" customHeight="true" outlineLevel="0" collapsed="false">
      <c r="A8257" s="12" t="s">
        <v>251</v>
      </c>
      <c r="B8257" s="12" t="s">
        <v>251</v>
      </c>
      <c r="C8257" s="12" t="s">
        <v>251</v>
      </c>
      <c r="D8257" s="12" t="s">
        <v>252</v>
      </c>
      <c r="E8257" s="12" t="s">
        <v>252</v>
      </c>
      <c r="F8257" s="12" t="s">
        <v>252</v>
      </c>
      <c r="G8257" s="12" t="s">
        <v>253</v>
      </c>
      <c r="H8257" s="12" t="s">
        <v>254</v>
      </c>
      <c r="I8257" s="12" t="s">
        <v>254</v>
      </c>
    </row>
    <row r="8258" customFormat="false" ht="53" hidden="false" customHeight="true" outlineLevel="0" collapsed="false">
      <c r="A8258" s="1" t="s">
        <v>180</v>
      </c>
      <c r="B8258" s="1" t="s">
        <v>180</v>
      </c>
      <c r="C8258" s="1" t="s">
        <v>180</v>
      </c>
      <c r="D8258" s="1" t="s">
        <v>292</v>
      </c>
      <c r="E8258" s="1" t="s">
        <v>292</v>
      </c>
      <c r="F8258" s="1" t="s">
        <v>292</v>
      </c>
      <c r="G8258" s="1" t="n">
        <v>3.7</v>
      </c>
      <c r="H8258" s="1" t="s">
        <v>2187</v>
      </c>
      <c r="I8258" s="1" t="s">
        <v>2187</v>
      </c>
    </row>
    <row r="8259" customFormat="false" ht="53" hidden="false" customHeight="true" outlineLevel="0" collapsed="false">
      <c r="A8259" s="1" t="s">
        <v>180</v>
      </c>
      <c r="B8259" s="1" t="s">
        <v>180</v>
      </c>
      <c r="C8259" s="1" t="s">
        <v>180</v>
      </c>
      <c r="D8259" s="1" t="s">
        <v>258</v>
      </c>
      <c r="E8259" s="1" t="s">
        <v>258</v>
      </c>
      <c r="F8259" s="1" t="s">
        <v>258</v>
      </c>
      <c r="G8259" s="1" t="n">
        <v>5.5</v>
      </c>
      <c r="H8259" s="1" t="s">
        <v>2187</v>
      </c>
      <c r="I8259" s="1" t="s">
        <v>2187</v>
      </c>
    </row>
    <row r="8260" customFormat="false" ht="53" hidden="false" customHeight="true" outlineLevel="0" collapsed="false">
      <c r="A8260" s="1" t="s">
        <v>180</v>
      </c>
      <c r="B8260" s="1" t="s">
        <v>180</v>
      </c>
      <c r="C8260" s="1" t="s">
        <v>180</v>
      </c>
      <c r="D8260" s="1" t="s">
        <v>2091</v>
      </c>
      <c r="E8260" s="1" t="s">
        <v>2091</v>
      </c>
      <c r="F8260" s="1" t="s">
        <v>2091</v>
      </c>
      <c r="G8260" s="1" t="n">
        <v>680</v>
      </c>
      <c r="H8260" s="1" t="s">
        <v>2187</v>
      </c>
      <c r="I8260" s="1" t="s">
        <v>2187</v>
      </c>
    </row>
    <row r="8261" customFormat="false" ht="53" hidden="false" customHeight="true" outlineLevel="0" collapsed="false">
      <c r="A8261" s="1" t="s">
        <v>180</v>
      </c>
      <c r="B8261" s="1" t="s">
        <v>180</v>
      </c>
      <c r="C8261" s="1" t="s">
        <v>180</v>
      </c>
      <c r="D8261" s="1" t="s">
        <v>2229</v>
      </c>
      <c r="E8261" s="1" t="s">
        <v>2229</v>
      </c>
      <c r="F8261" s="1" t="s">
        <v>2229</v>
      </c>
      <c r="G8261" s="1" t="n">
        <v>88</v>
      </c>
      <c r="H8261" s="1" t="s">
        <v>2187</v>
      </c>
      <c r="I8261" s="1" t="s">
        <v>2187</v>
      </c>
    </row>
    <row r="8262" customFormat="false" ht="53" hidden="false" customHeight="true" outlineLevel="0" collapsed="false">
      <c r="A8262" s="1" t="s">
        <v>180</v>
      </c>
      <c r="B8262" s="1" t="s">
        <v>180</v>
      </c>
      <c r="C8262" s="1" t="s">
        <v>180</v>
      </c>
      <c r="D8262" s="1" t="s">
        <v>2063</v>
      </c>
      <c r="E8262" s="1" t="s">
        <v>2063</v>
      </c>
      <c r="F8262" s="1" t="s">
        <v>2063</v>
      </c>
      <c r="G8262" s="1" t="n">
        <v>44</v>
      </c>
      <c r="H8262" s="1" t="s">
        <v>2187</v>
      </c>
      <c r="I8262" s="1" t="s">
        <v>2187</v>
      </c>
    </row>
    <row r="8263" customFormat="false" ht="53" hidden="false" customHeight="true" outlineLevel="0" collapsed="false">
      <c r="A8263" s="1" t="s">
        <v>2230</v>
      </c>
      <c r="B8263" s="1" t="s">
        <v>2230</v>
      </c>
      <c r="C8263" s="1" t="s">
        <v>2230</v>
      </c>
      <c r="D8263" s="1" t="s">
        <v>2091</v>
      </c>
      <c r="E8263" s="1" t="s">
        <v>2091</v>
      </c>
      <c r="F8263" s="1" t="s">
        <v>2091</v>
      </c>
      <c r="G8263" s="1" t="n">
        <v>680</v>
      </c>
      <c r="H8263" s="1" t="s">
        <v>2187</v>
      </c>
      <c r="I8263" s="1" t="s">
        <v>2187</v>
      </c>
    </row>
    <row r="8264" customFormat="false" ht="53" hidden="false" customHeight="true" outlineLevel="0" collapsed="false">
      <c r="A8264" s="1" t="s">
        <v>2230</v>
      </c>
      <c r="B8264" s="1" t="s">
        <v>2230</v>
      </c>
      <c r="C8264" s="1" t="s">
        <v>2230</v>
      </c>
      <c r="D8264" s="1" t="s">
        <v>292</v>
      </c>
      <c r="E8264" s="1" t="s">
        <v>292</v>
      </c>
      <c r="F8264" s="1" t="s">
        <v>292</v>
      </c>
      <c r="G8264" s="1" t="n">
        <v>3.7</v>
      </c>
      <c r="H8264" s="1" t="s">
        <v>2187</v>
      </c>
      <c r="I8264" s="1" t="s">
        <v>2187</v>
      </c>
    </row>
    <row r="8265" customFormat="false" ht="53" hidden="false" customHeight="true" outlineLevel="0" collapsed="false">
      <c r="A8265" s="1" t="s">
        <v>2230</v>
      </c>
      <c r="B8265" s="1" t="s">
        <v>2230</v>
      </c>
      <c r="C8265" s="1" t="s">
        <v>2230</v>
      </c>
      <c r="D8265" s="1" t="s">
        <v>258</v>
      </c>
      <c r="E8265" s="1" t="s">
        <v>258</v>
      </c>
      <c r="F8265" s="1" t="s">
        <v>258</v>
      </c>
      <c r="G8265" s="1" t="n">
        <v>5.5</v>
      </c>
      <c r="H8265" s="1" t="s">
        <v>2187</v>
      </c>
      <c r="I8265" s="1" t="s">
        <v>2187</v>
      </c>
    </row>
    <row r="8266" customFormat="false" ht="53" hidden="false" customHeight="true" outlineLevel="0" collapsed="false">
      <c r="A8266" s="1" t="s">
        <v>2231</v>
      </c>
      <c r="B8266" s="1" t="s">
        <v>2231</v>
      </c>
      <c r="C8266" s="1" t="s">
        <v>2231</v>
      </c>
      <c r="D8266" s="1" t="s">
        <v>2091</v>
      </c>
      <c r="E8266" s="1" t="s">
        <v>2091</v>
      </c>
      <c r="F8266" s="1" t="s">
        <v>2091</v>
      </c>
      <c r="G8266" s="1" t="n">
        <v>510</v>
      </c>
      <c r="H8266" s="1" t="s">
        <v>2187</v>
      </c>
      <c r="I8266" s="1" t="s">
        <v>2187</v>
      </c>
    </row>
    <row r="8267" customFormat="false" ht="53" hidden="false" customHeight="true" outlineLevel="0" collapsed="false">
      <c r="A8267" s="1" t="s">
        <v>2231</v>
      </c>
      <c r="B8267" s="1" t="s">
        <v>2231</v>
      </c>
      <c r="C8267" s="1" t="s">
        <v>2231</v>
      </c>
      <c r="D8267" s="1" t="s">
        <v>292</v>
      </c>
      <c r="E8267" s="1" t="s">
        <v>292</v>
      </c>
      <c r="F8267" s="1" t="s">
        <v>292</v>
      </c>
      <c r="G8267" s="1" t="n">
        <v>3</v>
      </c>
      <c r="H8267" s="1" t="s">
        <v>2187</v>
      </c>
      <c r="I8267" s="1" t="s">
        <v>2187</v>
      </c>
    </row>
    <row r="8268" customFormat="false" ht="53" hidden="false" customHeight="true" outlineLevel="0" collapsed="false">
      <c r="A8268" s="1" t="s">
        <v>2231</v>
      </c>
      <c r="B8268" s="1" t="s">
        <v>2231</v>
      </c>
      <c r="C8268" s="1" t="s">
        <v>2231</v>
      </c>
      <c r="D8268" s="1" t="s">
        <v>258</v>
      </c>
      <c r="E8268" s="1" t="s">
        <v>258</v>
      </c>
      <c r="F8268" s="1" t="s">
        <v>258</v>
      </c>
      <c r="G8268" s="1" t="n">
        <v>4.4</v>
      </c>
      <c r="H8268" s="1" t="s">
        <v>2187</v>
      </c>
      <c r="I8268" s="1" t="s">
        <v>2187</v>
      </c>
    </row>
    <row r="8269" customFormat="false" ht="53" hidden="false" customHeight="true" outlineLevel="0" collapsed="false">
      <c r="A8269" s="1" t="s">
        <v>2232</v>
      </c>
      <c r="B8269" s="1" t="s">
        <v>2232</v>
      </c>
      <c r="C8269" s="1" t="s">
        <v>2232</v>
      </c>
      <c r="D8269" s="1" t="s">
        <v>2091</v>
      </c>
      <c r="E8269" s="1" t="s">
        <v>2091</v>
      </c>
      <c r="F8269" s="1" t="s">
        <v>2091</v>
      </c>
      <c r="G8269" s="1" t="n">
        <v>340</v>
      </c>
      <c r="H8269" s="1" t="s">
        <v>2187</v>
      </c>
      <c r="I8269" s="1" t="s">
        <v>2187</v>
      </c>
    </row>
    <row r="8270" customFormat="false" ht="53" hidden="false" customHeight="true" outlineLevel="0" collapsed="false">
      <c r="A8270" s="1" t="s">
        <v>2232</v>
      </c>
      <c r="B8270" s="1" t="s">
        <v>2232</v>
      </c>
      <c r="C8270" s="1" t="s">
        <v>2232</v>
      </c>
      <c r="D8270" s="1" t="s">
        <v>292</v>
      </c>
      <c r="E8270" s="1" t="s">
        <v>292</v>
      </c>
      <c r="F8270" s="1" t="s">
        <v>292</v>
      </c>
      <c r="G8270" s="1" t="n">
        <v>2.2</v>
      </c>
      <c r="H8270" s="1" t="s">
        <v>2187</v>
      </c>
      <c r="I8270" s="1" t="s">
        <v>2187</v>
      </c>
    </row>
    <row r="8271" customFormat="false" ht="53" hidden="false" customHeight="true" outlineLevel="0" collapsed="false">
      <c r="A8271" s="1" t="s">
        <v>2232</v>
      </c>
      <c r="B8271" s="1" t="s">
        <v>2232</v>
      </c>
      <c r="C8271" s="1" t="s">
        <v>2232</v>
      </c>
      <c r="D8271" s="1" t="s">
        <v>258</v>
      </c>
      <c r="E8271" s="1" t="s">
        <v>258</v>
      </c>
      <c r="F8271" s="1" t="s">
        <v>258</v>
      </c>
      <c r="G8271" s="1" t="n">
        <v>3</v>
      </c>
      <c r="H8271" s="1" t="s">
        <v>2187</v>
      </c>
      <c r="I8271" s="1" t="s">
        <v>2187</v>
      </c>
    </row>
    <row r="8272" customFormat="false" ht="27" hidden="false" customHeight="true" outlineLevel="0" collapsed="false">
      <c r="A8272" s="1"/>
      <c r="B8272" s="1"/>
      <c r="C8272" s="1"/>
      <c r="D8272" s="1"/>
      <c r="E8272" s="1"/>
      <c r="F8272" s="1"/>
      <c r="G8272" s="1"/>
      <c r="H8272" s="1"/>
      <c r="I8272" s="1"/>
    </row>
    <row r="8273" customFormat="false" ht="31" hidden="false" customHeight="true" outlineLevel="0" collapsed="false">
      <c r="A8273" s="10" t="s">
        <v>304</v>
      </c>
      <c r="B8273" s="10" t="s">
        <v>304</v>
      </c>
      <c r="C8273" s="10" t="s">
        <v>304</v>
      </c>
      <c r="D8273" s="10" t="s">
        <v>304</v>
      </c>
      <c r="E8273" s="10" t="s">
        <v>304</v>
      </c>
      <c r="F8273" s="10" t="s">
        <v>304</v>
      </c>
      <c r="G8273" s="10" t="s">
        <v>304</v>
      </c>
      <c r="H8273" s="10" t="s">
        <v>304</v>
      </c>
      <c r="I8273" s="1"/>
    </row>
    <row r="8274" customFormat="false" ht="28" hidden="false" customHeight="true" outlineLevel="0" collapsed="false">
      <c r="A8274" s="4" t="s">
        <v>305</v>
      </c>
      <c r="B8274" s="4" t="s">
        <v>305</v>
      </c>
      <c r="C8274" s="4" t="s">
        <v>305</v>
      </c>
      <c r="D8274" s="4" t="s">
        <v>305</v>
      </c>
      <c r="E8274" s="4" t="s">
        <v>305</v>
      </c>
      <c r="F8274" s="4" t="s">
        <v>305</v>
      </c>
      <c r="G8274" s="4" t="s">
        <v>305</v>
      </c>
      <c r="H8274" s="4" t="s">
        <v>305</v>
      </c>
      <c r="I8274" s="4" t="s">
        <v>305</v>
      </c>
    </row>
    <row r="8275" customFormat="false" ht="27" hidden="false" customHeight="true" outlineLevel="0" collapsed="false">
      <c r="A8275" s="1"/>
      <c r="B8275" s="1"/>
      <c r="C8275" s="1"/>
      <c r="D8275" s="1"/>
      <c r="E8275" s="1"/>
      <c r="F8275" s="1"/>
      <c r="G8275" s="1"/>
      <c r="H8275" s="1"/>
      <c r="I8275" s="1"/>
    </row>
    <row r="8276" customFormat="false" ht="27" hidden="false" customHeight="true" outlineLevel="0" collapsed="false">
      <c r="A8276" s="1"/>
      <c r="B8276" s="1"/>
      <c r="C8276" s="1"/>
      <c r="D8276" s="1"/>
      <c r="E8276" s="1"/>
      <c r="F8276" s="1"/>
      <c r="G8276" s="1"/>
      <c r="H8276" s="1"/>
      <c r="I8276" s="1"/>
    </row>
    <row r="8277" customFormat="false" ht="27" hidden="false" customHeight="true" outlineLevel="0" collapsed="false">
      <c r="A8277" s="1"/>
      <c r="B8277" s="1"/>
      <c r="C8277" s="1"/>
      <c r="D8277" s="1"/>
      <c r="E8277" s="1"/>
      <c r="F8277" s="1"/>
      <c r="G8277" s="1"/>
      <c r="H8277" s="1"/>
      <c r="I8277" s="1"/>
    </row>
    <row r="8278" customFormat="false" ht="35" hidden="false" customHeight="true" outlineLevel="0" collapsed="false">
      <c r="A8278" s="2" t="s">
        <v>2233</v>
      </c>
      <c r="B8278" s="2" t="s">
        <v>2233</v>
      </c>
      <c r="C8278" s="2" t="s">
        <v>2233</v>
      </c>
      <c r="D8278" s="2" t="s">
        <v>2233</v>
      </c>
      <c r="E8278" s="2" t="s">
        <v>2233</v>
      </c>
      <c r="F8278" s="2" t="s">
        <v>2233</v>
      </c>
      <c r="G8278" s="2" t="s">
        <v>2233</v>
      </c>
      <c r="H8278" s="2" t="s">
        <v>2233</v>
      </c>
      <c r="I8278" s="3" t="str">
        <f aca="false">HYPERLINK("#'Главная'!A164","На главную")</f>
        <v>На главную</v>
      </c>
    </row>
    <row r="8279" customFormat="false" ht="28" hidden="false" customHeight="true" outlineLevel="0" collapsed="false">
      <c r="A8279" s="4" t="s">
        <v>2158</v>
      </c>
      <c r="B8279" s="4" t="s">
        <v>2158</v>
      </c>
      <c r="C8279" s="4" t="s">
        <v>2158</v>
      </c>
      <c r="D8279" s="4" t="s">
        <v>2158</v>
      </c>
      <c r="E8279" s="4" t="s">
        <v>2158</v>
      </c>
      <c r="F8279" s="4" t="s">
        <v>2158</v>
      </c>
      <c r="G8279" s="4" t="s">
        <v>2158</v>
      </c>
      <c r="H8279" s="4" t="s">
        <v>2158</v>
      </c>
      <c r="I8279" s="4" t="s">
        <v>2158</v>
      </c>
    </row>
    <row r="8280" customFormat="false" ht="27" hidden="false" customHeight="true" outlineLevel="0" collapsed="false">
      <c r="A8280" s="3" t="str">
        <f aca="false">HYPERLINK("#'Главная'!A164","Список моделей")</f>
        <v>Список моделей</v>
      </c>
      <c r="B8280" s="1"/>
      <c r="C8280" s="3" t="str">
        <f aca="false">HYPERLINK("#'Данные моделей'!A8281","Характеристики")</f>
        <v>Характеристики</v>
      </c>
      <c r="D8280" s="1"/>
      <c r="E8280" s="1"/>
      <c r="F8280" s="3" t="str">
        <f aca="false">HYPERLINK("#'Данные моделей'!A8306","Рабочие точки")</f>
        <v>Рабочие точки</v>
      </c>
      <c r="G8280" s="1"/>
      <c r="H8280" s="3" t="str">
        <f aca="false">HYPERLINK("#'Данные моделей'!A8323","Карты")</f>
        <v>Карты</v>
      </c>
      <c r="I8280" s="1"/>
    </row>
    <row r="8281" customFormat="false" ht="31" hidden="false" customHeight="true" outlineLevel="0" collapsed="false">
      <c r="A8281" s="10" t="s">
        <v>9</v>
      </c>
      <c r="B8281" s="10" t="s">
        <v>9</v>
      </c>
      <c r="C8281" s="10" t="s">
        <v>9</v>
      </c>
      <c r="D8281" s="10" t="s">
        <v>9</v>
      </c>
      <c r="E8281" s="10" t="s">
        <v>9</v>
      </c>
      <c r="F8281" s="10" t="s">
        <v>9</v>
      </c>
      <c r="G8281" s="10" t="s">
        <v>9</v>
      </c>
      <c r="H8281" s="10" t="s">
        <v>9</v>
      </c>
      <c r="I8281" s="1"/>
    </row>
    <row r="8282" customFormat="false" ht="28" hidden="false" customHeight="true" outlineLevel="0" collapsed="false">
      <c r="A8282" s="11" t="s">
        <v>207</v>
      </c>
      <c r="B8282" s="11" t="s">
        <v>207</v>
      </c>
      <c r="C8282" s="11" t="s">
        <v>207</v>
      </c>
      <c r="D8282" s="11" t="s">
        <v>207</v>
      </c>
      <c r="E8282" s="11" t="s">
        <v>2211</v>
      </c>
      <c r="F8282" s="11" t="s">
        <v>2211</v>
      </c>
      <c r="G8282" s="11" t="s">
        <v>2211</v>
      </c>
      <c r="H8282" s="11"/>
      <c r="I8282" s="11"/>
    </row>
    <row r="8283" customFormat="false" ht="28" hidden="false" customHeight="true" outlineLevel="0" collapsed="false">
      <c r="A8283" s="11" t="s">
        <v>8</v>
      </c>
      <c r="B8283" s="11" t="s">
        <v>8</v>
      </c>
      <c r="C8283" s="11" t="s">
        <v>8</v>
      </c>
      <c r="D8283" s="11" t="s">
        <v>8</v>
      </c>
      <c r="E8283" s="11" t="s">
        <v>181</v>
      </c>
      <c r="F8283" s="11" t="s">
        <v>181</v>
      </c>
      <c r="G8283" s="11" t="s">
        <v>181</v>
      </c>
      <c r="H8283" s="11"/>
      <c r="I8283" s="11"/>
    </row>
    <row r="8284" customFormat="false" ht="28" hidden="false" customHeight="true" outlineLevel="0" collapsed="false">
      <c r="A8284" s="11" t="s">
        <v>209</v>
      </c>
      <c r="B8284" s="11" t="s">
        <v>209</v>
      </c>
      <c r="C8284" s="11" t="s">
        <v>209</v>
      </c>
      <c r="D8284" s="11" t="s">
        <v>209</v>
      </c>
      <c r="E8284" s="11" t="s">
        <v>178</v>
      </c>
      <c r="F8284" s="11" t="s">
        <v>178</v>
      </c>
      <c r="G8284" s="11" t="s">
        <v>178</v>
      </c>
      <c r="H8284" s="11"/>
      <c r="I8284" s="11"/>
    </row>
    <row r="8285" customFormat="false" ht="28" hidden="false" customHeight="true" outlineLevel="0" collapsed="false">
      <c r="A8285" s="11" t="s">
        <v>211</v>
      </c>
      <c r="B8285" s="11" t="s">
        <v>211</v>
      </c>
      <c r="C8285" s="11" t="s">
        <v>211</v>
      </c>
      <c r="D8285" s="11" t="s">
        <v>211</v>
      </c>
      <c r="E8285" s="11" t="n">
        <v>34</v>
      </c>
      <c r="F8285" s="11" t="n">
        <v>34</v>
      </c>
      <c r="G8285" s="11" t="n">
        <v>34</v>
      </c>
      <c r="H8285" s="11"/>
      <c r="I8285" s="11"/>
    </row>
    <row r="8286" customFormat="false" ht="53" hidden="false" customHeight="true" outlineLevel="0" collapsed="false">
      <c r="A8286" s="11" t="s">
        <v>8</v>
      </c>
      <c r="B8286" s="11" t="s">
        <v>8</v>
      </c>
      <c r="C8286" s="11" t="s">
        <v>8</v>
      </c>
      <c r="D8286" s="11" t="s">
        <v>8</v>
      </c>
      <c r="E8286" s="11" t="s">
        <v>181</v>
      </c>
      <c r="F8286" s="11" t="s">
        <v>181</v>
      </c>
      <c r="G8286" s="11" t="s">
        <v>181</v>
      </c>
      <c r="H8286" s="11" t="s">
        <v>2212</v>
      </c>
      <c r="I8286" s="11" t="s">
        <v>2212</v>
      </c>
    </row>
    <row r="8287" customFormat="false" ht="53" hidden="false" customHeight="true" outlineLevel="0" collapsed="false">
      <c r="A8287" s="11" t="s">
        <v>221</v>
      </c>
      <c r="B8287" s="11" t="s">
        <v>221</v>
      </c>
      <c r="C8287" s="11" t="s">
        <v>221</v>
      </c>
      <c r="D8287" s="11" t="s">
        <v>221</v>
      </c>
      <c r="E8287" s="11" t="s">
        <v>2126</v>
      </c>
      <c r="F8287" s="11" t="s">
        <v>2126</v>
      </c>
      <c r="G8287" s="11" t="s">
        <v>2126</v>
      </c>
      <c r="H8287" s="11" t="s">
        <v>2212</v>
      </c>
      <c r="I8287" s="11" t="s">
        <v>2212</v>
      </c>
    </row>
    <row r="8288" customFormat="false" ht="53" hidden="false" customHeight="true" outlineLevel="0" collapsed="false">
      <c r="A8288" s="11" t="s">
        <v>211</v>
      </c>
      <c r="B8288" s="11" t="s">
        <v>211</v>
      </c>
      <c r="C8288" s="11" t="s">
        <v>211</v>
      </c>
      <c r="D8288" s="11" t="s">
        <v>211</v>
      </c>
      <c r="E8288" s="11" t="n">
        <v>34</v>
      </c>
      <c r="F8288" s="11" t="n">
        <v>34</v>
      </c>
      <c r="G8288" s="11" t="n">
        <v>34</v>
      </c>
      <c r="H8288" s="11" t="s">
        <v>2212</v>
      </c>
      <c r="I8288" s="11" t="s">
        <v>2212</v>
      </c>
    </row>
    <row r="8289" customFormat="false" ht="53" hidden="false" customHeight="true" outlineLevel="0" collapsed="false">
      <c r="A8289" s="11" t="s">
        <v>2062</v>
      </c>
      <c r="B8289" s="11" t="s">
        <v>2062</v>
      </c>
      <c r="C8289" s="11" t="s">
        <v>2062</v>
      </c>
      <c r="D8289" s="11" t="s">
        <v>2062</v>
      </c>
      <c r="E8289" s="11" t="s">
        <v>2063</v>
      </c>
      <c r="F8289" s="11" t="s">
        <v>2063</v>
      </c>
      <c r="G8289" s="11" t="s">
        <v>2063</v>
      </c>
      <c r="H8289" s="11" t="s">
        <v>2212</v>
      </c>
      <c r="I8289" s="11" t="s">
        <v>2212</v>
      </c>
    </row>
    <row r="8290" customFormat="false" ht="53" hidden="false" customHeight="true" outlineLevel="0" collapsed="false">
      <c r="A8290" s="11" t="s">
        <v>2064</v>
      </c>
      <c r="B8290" s="11" t="s">
        <v>2064</v>
      </c>
      <c r="C8290" s="11" t="s">
        <v>2064</v>
      </c>
      <c r="D8290" s="11" t="s">
        <v>2064</v>
      </c>
      <c r="E8290" s="11" t="n">
        <v>60</v>
      </c>
      <c r="F8290" s="11" t="n">
        <v>60</v>
      </c>
      <c r="G8290" s="11" t="n">
        <v>60</v>
      </c>
      <c r="H8290" s="11" t="s">
        <v>2212</v>
      </c>
      <c r="I8290" s="11" t="s">
        <v>2212</v>
      </c>
    </row>
    <row r="8291" customFormat="false" ht="53" hidden="false" customHeight="true" outlineLevel="0" collapsed="false">
      <c r="A8291" s="11" t="s">
        <v>2213</v>
      </c>
      <c r="B8291" s="11" t="s">
        <v>2213</v>
      </c>
      <c r="C8291" s="11" t="s">
        <v>2213</v>
      </c>
      <c r="D8291" s="11" t="s">
        <v>2213</v>
      </c>
      <c r="E8291" s="11" t="n">
        <v>1.6</v>
      </c>
      <c r="F8291" s="11" t="n">
        <v>1.6</v>
      </c>
      <c r="G8291" s="11" t="n">
        <v>1.6</v>
      </c>
      <c r="H8291" s="11" t="s">
        <v>2212</v>
      </c>
      <c r="I8291" s="11" t="s">
        <v>2212</v>
      </c>
    </row>
    <row r="8292" customFormat="false" ht="53" hidden="false" customHeight="true" outlineLevel="0" collapsed="false">
      <c r="A8292" s="11" t="s">
        <v>2214</v>
      </c>
      <c r="B8292" s="11" t="s">
        <v>2214</v>
      </c>
      <c r="C8292" s="11" t="s">
        <v>2214</v>
      </c>
      <c r="D8292" s="11" t="s">
        <v>2214</v>
      </c>
      <c r="E8292" s="11" t="n">
        <v>0.744</v>
      </c>
      <c r="F8292" s="11" t="n">
        <v>0.744</v>
      </c>
      <c r="G8292" s="11" t="n">
        <v>0.744</v>
      </c>
      <c r="H8292" s="11" t="s">
        <v>2212</v>
      </c>
      <c r="I8292" s="11" t="s">
        <v>2212</v>
      </c>
    </row>
    <row r="8293" customFormat="false" ht="53" hidden="false" customHeight="true" outlineLevel="0" collapsed="false">
      <c r="A8293" s="11" t="s">
        <v>2215</v>
      </c>
      <c r="B8293" s="11" t="s">
        <v>2215</v>
      </c>
      <c r="C8293" s="11" t="s">
        <v>2215</v>
      </c>
      <c r="D8293" s="11" t="s">
        <v>2215</v>
      </c>
      <c r="E8293" s="11" t="n">
        <v>18.1</v>
      </c>
      <c r="F8293" s="11" t="n">
        <v>18.1</v>
      </c>
      <c r="G8293" s="11" t="n">
        <v>18.1</v>
      </c>
      <c r="H8293" s="11" t="s">
        <v>2212</v>
      </c>
      <c r="I8293" s="11" t="s">
        <v>2212</v>
      </c>
    </row>
    <row r="8294" customFormat="false" ht="53" hidden="false" customHeight="true" outlineLevel="0" collapsed="false">
      <c r="A8294" s="11" t="s">
        <v>2216</v>
      </c>
      <c r="B8294" s="11" t="s">
        <v>2216</v>
      </c>
      <c r="C8294" s="11" t="s">
        <v>2216</v>
      </c>
      <c r="D8294" s="11" t="s">
        <v>2216</v>
      </c>
      <c r="E8294" s="11" t="n">
        <v>2</v>
      </c>
      <c r="F8294" s="11" t="n">
        <v>2</v>
      </c>
      <c r="G8294" s="11" t="n">
        <v>2</v>
      </c>
      <c r="H8294" s="11" t="s">
        <v>2212</v>
      </c>
      <c r="I8294" s="11" t="s">
        <v>2212</v>
      </c>
    </row>
    <row r="8295" customFormat="false" ht="53" hidden="false" customHeight="true" outlineLevel="0" collapsed="false">
      <c r="A8295" s="11" t="s">
        <v>2217</v>
      </c>
      <c r="B8295" s="11" t="s">
        <v>2217</v>
      </c>
      <c r="C8295" s="11" t="s">
        <v>2217</v>
      </c>
      <c r="D8295" s="11" t="s">
        <v>2217</v>
      </c>
      <c r="E8295" s="11" t="n">
        <v>145</v>
      </c>
      <c r="F8295" s="11" t="n">
        <v>145</v>
      </c>
      <c r="G8295" s="11" t="n">
        <v>145</v>
      </c>
      <c r="H8295" s="11" t="s">
        <v>2212</v>
      </c>
      <c r="I8295" s="11" t="s">
        <v>2212</v>
      </c>
    </row>
    <row r="8296" customFormat="false" ht="53" hidden="false" customHeight="true" outlineLevel="0" collapsed="false">
      <c r="A8296" s="11" t="s">
        <v>2218</v>
      </c>
      <c r="B8296" s="11" t="s">
        <v>2218</v>
      </c>
      <c r="C8296" s="11" t="s">
        <v>2218</v>
      </c>
      <c r="D8296" s="11" t="s">
        <v>2218</v>
      </c>
      <c r="E8296" s="11" t="s">
        <v>2219</v>
      </c>
      <c r="F8296" s="11" t="s">
        <v>2219</v>
      </c>
      <c r="G8296" s="11" t="s">
        <v>2219</v>
      </c>
      <c r="H8296" s="11" t="s">
        <v>2212</v>
      </c>
      <c r="I8296" s="11" t="s">
        <v>2212</v>
      </c>
    </row>
    <row r="8297" customFormat="false" ht="53" hidden="false" customHeight="true" outlineLevel="0" collapsed="false">
      <c r="A8297" s="11" t="s">
        <v>2220</v>
      </c>
      <c r="B8297" s="11" t="s">
        <v>2220</v>
      </c>
      <c r="C8297" s="11" t="s">
        <v>2220</v>
      </c>
      <c r="D8297" s="11" t="s">
        <v>2220</v>
      </c>
      <c r="E8297" s="11" t="s">
        <v>2221</v>
      </c>
      <c r="F8297" s="11" t="s">
        <v>2221</v>
      </c>
      <c r="G8297" s="11" t="s">
        <v>2221</v>
      </c>
      <c r="H8297" s="11" t="s">
        <v>2212</v>
      </c>
      <c r="I8297" s="11" t="s">
        <v>2212</v>
      </c>
    </row>
    <row r="8298" customFormat="false" ht="53" hidden="false" customHeight="true" outlineLevel="0" collapsed="false">
      <c r="A8298" s="11" t="s">
        <v>2222</v>
      </c>
      <c r="B8298" s="11" t="s">
        <v>2222</v>
      </c>
      <c r="C8298" s="11" t="s">
        <v>2222</v>
      </c>
      <c r="D8298" s="11" t="s">
        <v>2222</v>
      </c>
      <c r="E8298" s="11" t="n">
        <v>0.5</v>
      </c>
      <c r="F8298" s="11" t="n">
        <v>0.5</v>
      </c>
      <c r="G8298" s="11" t="n">
        <v>0.5</v>
      </c>
      <c r="H8298" s="11" t="s">
        <v>2212</v>
      </c>
      <c r="I8298" s="11" t="s">
        <v>2212</v>
      </c>
    </row>
    <row r="8299" customFormat="false" ht="53" hidden="false" customHeight="true" outlineLevel="0" collapsed="false">
      <c r="A8299" s="11" t="s">
        <v>2176</v>
      </c>
      <c r="B8299" s="11" t="s">
        <v>2176</v>
      </c>
      <c r="C8299" s="11" t="s">
        <v>2176</v>
      </c>
      <c r="D8299" s="11" t="s">
        <v>2176</v>
      </c>
      <c r="E8299" s="11" t="n">
        <v>60</v>
      </c>
      <c r="F8299" s="11" t="n">
        <v>60</v>
      </c>
      <c r="G8299" s="11" t="n">
        <v>60</v>
      </c>
      <c r="H8299" s="11" t="s">
        <v>2212</v>
      </c>
      <c r="I8299" s="11" t="s">
        <v>2212</v>
      </c>
    </row>
    <row r="8300" customFormat="false" ht="53" hidden="false" customHeight="true" outlineLevel="0" collapsed="false">
      <c r="A8300" s="11" t="s">
        <v>2223</v>
      </c>
      <c r="B8300" s="11" t="s">
        <v>2223</v>
      </c>
      <c r="C8300" s="11" t="s">
        <v>2223</v>
      </c>
      <c r="D8300" s="11" t="s">
        <v>2223</v>
      </c>
      <c r="E8300" s="11" t="s">
        <v>2224</v>
      </c>
      <c r="F8300" s="11" t="s">
        <v>2224</v>
      </c>
      <c r="G8300" s="11" t="s">
        <v>2224</v>
      </c>
      <c r="H8300" s="11" t="s">
        <v>2212</v>
      </c>
      <c r="I8300" s="11" t="s">
        <v>2212</v>
      </c>
    </row>
    <row r="8301" customFormat="false" ht="53" hidden="false" customHeight="true" outlineLevel="0" collapsed="false">
      <c r="A8301" s="11" t="s">
        <v>2225</v>
      </c>
      <c r="B8301" s="11" t="s">
        <v>2225</v>
      </c>
      <c r="C8301" s="11" t="s">
        <v>2225</v>
      </c>
      <c r="D8301" s="11" t="s">
        <v>2225</v>
      </c>
      <c r="E8301" s="11" t="s">
        <v>2224</v>
      </c>
      <c r="F8301" s="11" t="s">
        <v>2224</v>
      </c>
      <c r="G8301" s="11" t="s">
        <v>2224</v>
      </c>
      <c r="H8301" s="11" t="s">
        <v>2212</v>
      </c>
      <c r="I8301" s="11" t="s">
        <v>2212</v>
      </c>
    </row>
    <row r="8302" customFormat="false" ht="53" hidden="false" customHeight="true" outlineLevel="0" collapsed="false">
      <c r="A8302" s="11" t="s">
        <v>2226</v>
      </c>
      <c r="B8302" s="11" t="s">
        <v>2226</v>
      </c>
      <c r="C8302" s="11" t="s">
        <v>2226</v>
      </c>
      <c r="D8302" s="11" t="s">
        <v>2226</v>
      </c>
      <c r="E8302" s="11" t="s">
        <v>2227</v>
      </c>
      <c r="F8302" s="11" t="s">
        <v>2227</v>
      </c>
      <c r="G8302" s="11" t="s">
        <v>2227</v>
      </c>
      <c r="H8302" s="11" t="s">
        <v>2212</v>
      </c>
      <c r="I8302" s="11" t="s">
        <v>2212</v>
      </c>
    </row>
    <row r="8303" customFormat="false" ht="53" hidden="false" customHeight="true" outlineLevel="0" collapsed="false">
      <c r="A8303" s="11" t="s">
        <v>2228</v>
      </c>
      <c r="B8303" s="11" t="s">
        <v>2228</v>
      </c>
      <c r="C8303" s="11" t="s">
        <v>2228</v>
      </c>
      <c r="D8303" s="11" t="s">
        <v>2228</v>
      </c>
      <c r="E8303" s="11" t="n">
        <v>1</v>
      </c>
      <c r="F8303" s="11" t="n">
        <v>1</v>
      </c>
      <c r="G8303" s="11" t="n">
        <v>1</v>
      </c>
      <c r="H8303" s="11" t="s">
        <v>2212</v>
      </c>
      <c r="I8303" s="11" t="s">
        <v>2212</v>
      </c>
    </row>
    <row r="8304" customFormat="false" ht="28" hidden="false" customHeight="true" outlineLevel="0" collapsed="false">
      <c r="A8304" s="4" t="s">
        <v>2212</v>
      </c>
      <c r="B8304" s="4" t="s">
        <v>2212</v>
      </c>
      <c r="C8304" s="4" t="s">
        <v>2212</v>
      </c>
      <c r="D8304" s="4" t="s">
        <v>2212</v>
      </c>
      <c r="E8304" s="4" t="s">
        <v>2212</v>
      </c>
      <c r="F8304" s="4" t="s">
        <v>2212</v>
      </c>
      <c r="G8304" s="4" t="s">
        <v>2212</v>
      </c>
      <c r="H8304" s="4" t="s">
        <v>2212</v>
      </c>
      <c r="I8304" s="4" t="s">
        <v>2212</v>
      </c>
    </row>
    <row r="8305" customFormat="false" ht="27" hidden="false" customHeight="true" outlineLevel="0" collapsed="false">
      <c r="A8305" s="1"/>
      <c r="B8305" s="1"/>
      <c r="C8305" s="1"/>
      <c r="D8305" s="1"/>
      <c r="E8305" s="1"/>
      <c r="F8305" s="1"/>
      <c r="G8305" s="1"/>
      <c r="H8305" s="1"/>
      <c r="I8305" s="1"/>
    </row>
    <row r="8306" customFormat="false" ht="31" hidden="false" customHeight="true" outlineLevel="0" collapsed="false">
      <c r="A8306" s="10" t="s">
        <v>250</v>
      </c>
      <c r="B8306" s="10" t="s">
        <v>250</v>
      </c>
      <c r="C8306" s="10" t="s">
        <v>250</v>
      </c>
      <c r="D8306" s="10" t="s">
        <v>250</v>
      </c>
      <c r="E8306" s="10" t="s">
        <v>250</v>
      </c>
      <c r="F8306" s="10" t="s">
        <v>250</v>
      </c>
      <c r="G8306" s="10" t="s">
        <v>250</v>
      </c>
      <c r="H8306" s="10" t="s">
        <v>250</v>
      </c>
      <c r="I8306" s="3" t="str">
        <f aca="false">HYPERLINK("#'Главная'!A164","На главную")</f>
        <v>На главную</v>
      </c>
    </row>
    <row r="8307" customFormat="false" ht="34" hidden="false" customHeight="true" outlineLevel="0" collapsed="false">
      <c r="A8307" s="12" t="s">
        <v>251</v>
      </c>
      <c r="B8307" s="12" t="s">
        <v>251</v>
      </c>
      <c r="C8307" s="12" t="s">
        <v>251</v>
      </c>
      <c r="D8307" s="12" t="s">
        <v>252</v>
      </c>
      <c r="E8307" s="12" t="s">
        <v>252</v>
      </c>
      <c r="F8307" s="12" t="s">
        <v>252</v>
      </c>
      <c r="G8307" s="12" t="s">
        <v>253</v>
      </c>
      <c r="H8307" s="12" t="s">
        <v>254</v>
      </c>
      <c r="I8307" s="12" t="s">
        <v>254</v>
      </c>
    </row>
    <row r="8308" customFormat="false" ht="53" hidden="false" customHeight="true" outlineLevel="0" collapsed="false">
      <c r="A8308" s="1" t="s">
        <v>180</v>
      </c>
      <c r="B8308" s="1" t="s">
        <v>180</v>
      </c>
      <c r="C8308" s="1" t="s">
        <v>180</v>
      </c>
      <c r="D8308" s="1" t="s">
        <v>292</v>
      </c>
      <c r="E8308" s="1" t="s">
        <v>292</v>
      </c>
      <c r="F8308" s="1" t="s">
        <v>292</v>
      </c>
      <c r="G8308" s="1" t="n">
        <v>4.3</v>
      </c>
      <c r="H8308" s="1" t="s">
        <v>2187</v>
      </c>
      <c r="I8308" s="1" t="s">
        <v>2187</v>
      </c>
    </row>
    <row r="8309" customFormat="false" ht="53" hidden="false" customHeight="true" outlineLevel="0" collapsed="false">
      <c r="A8309" s="1" t="s">
        <v>180</v>
      </c>
      <c r="B8309" s="1" t="s">
        <v>180</v>
      </c>
      <c r="C8309" s="1" t="s">
        <v>180</v>
      </c>
      <c r="D8309" s="1" t="s">
        <v>258</v>
      </c>
      <c r="E8309" s="1" t="s">
        <v>258</v>
      </c>
      <c r="F8309" s="1" t="s">
        <v>258</v>
      </c>
      <c r="G8309" s="1" t="n">
        <v>6.5</v>
      </c>
      <c r="H8309" s="1" t="s">
        <v>2187</v>
      </c>
      <c r="I8309" s="1" t="s">
        <v>2187</v>
      </c>
    </row>
    <row r="8310" customFormat="false" ht="53" hidden="false" customHeight="true" outlineLevel="0" collapsed="false">
      <c r="A8310" s="1" t="s">
        <v>180</v>
      </c>
      <c r="B8310" s="1" t="s">
        <v>180</v>
      </c>
      <c r="C8310" s="1" t="s">
        <v>180</v>
      </c>
      <c r="D8310" s="1" t="s">
        <v>2091</v>
      </c>
      <c r="E8310" s="1" t="s">
        <v>2091</v>
      </c>
      <c r="F8310" s="1" t="s">
        <v>2091</v>
      </c>
      <c r="G8310" s="1" t="n">
        <v>850</v>
      </c>
      <c r="H8310" s="1" t="s">
        <v>2187</v>
      </c>
      <c r="I8310" s="1" t="s">
        <v>2187</v>
      </c>
    </row>
    <row r="8311" customFormat="false" ht="53" hidden="false" customHeight="true" outlineLevel="0" collapsed="false">
      <c r="A8311" s="1" t="s">
        <v>180</v>
      </c>
      <c r="B8311" s="1" t="s">
        <v>180</v>
      </c>
      <c r="C8311" s="1" t="s">
        <v>180</v>
      </c>
      <c r="D8311" s="1" t="s">
        <v>2229</v>
      </c>
      <c r="E8311" s="1" t="s">
        <v>2229</v>
      </c>
      <c r="F8311" s="1" t="s">
        <v>2229</v>
      </c>
      <c r="G8311" s="1" t="n">
        <v>110</v>
      </c>
      <c r="H8311" s="1" t="s">
        <v>2187</v>
      </c>
      <c r="I8311" s="1" t="s">
        <v>2187</v>
      </c>
    </row>
    <row r="8312" customFormat="false" ht="53" hidden="false" customHeight="true" outlineLevel="0" collapsed="false">
      <c r="A8312" s="1" t="s">
        <v>180</v>
      </c>
      <c r="B8312" s="1" t="s">
        <v>180</v>
      </c>
      <c r="C8312" s="1" t="s">
        <v>180</v>
      </c>
      <c r="D8312" s="1" t="s">
        <v>2063</v>
      </c>
      <c r="E8312" s="1" t="s">
        <v>2063</v>
      </c>
      <c r="F8312" s="1" t="s">
        <v>2063</v>
      </c>
      <c r="G8312" s="1" t="n">
        <v>45</v>
      </c>
      <c r="H8312" s="1" t="s">
        <v>2187</v>
      </c>
      <c r="I8312" s="1" t="s">
        <v>2187</v>
      </c>
    </row>
    <row r="8313" customFormat="false" ht="53" hidden="false" customHeight="true" outlineLevel="0" collapsed="false">
      <c r="A8313" s="1" t="s">
        <v>2230</v>
      </c>
      <c r="B8313" s="1" t="s">
        <v>2230</v>
      </c>
      <c r="C8313" s="1" t="s">
        <v>2230</v>
      </c>
      <c r="D8313" s="1" t="s">
        <v>2091</v>
      </c>
      <c r="E8313" s="1" t="s">
        <v>2091</v>
      </c>
      <c r="F8313" s="1" t="s">
        <v>2091</v>
      </c>
      <c r="G8313" s="1" t="n">
        <v>850</v>
      </c>
      <c r="H8313" s="1" t="s">
        <v>2187</v>
      </c>
      <c r="I8313" s="1" t="s">
        <v>2187</v>
      </c>
    </row>
    <row r="8314" customFormat="false" ht="53" hidden="false" customHeight="true" outlineLevel="0" collapsed="false">
      <c r="A8314" s="1" t="s">
        <v>2230</v>
      </c>
      <c r="B8314" s="1" t="s">
        <v>2230</v>
      </c>
      <c r="C8314" s="1" t="s">
        <v>2230</v>
      </c>
      <c r="D8314" s="1" t="s">
        <v>292</v>
      </c>
      <c r="E8314" s="1" t="s">
        <v>292</v>
      </c>
      <c r="F8314" s="1" t="s">
        <v>292</v>
      </c>
      <c r="G8314" s="1" t="n">
        <v>4.3</v>
      </c>
      <c r="H8314" s="1" t="s">
        <v>2187</v>
      </c>
      <c r="I8314" s="1" t="s">
        <v>2187</v>
      </c>
    </row>
    <row r="8315" customFormat="false" ht="53" hidden="false" customHeight="true" outlineLevel="0" collapsed="false">
      <c r="A8315" s="1" t="s">
        <v>2230</v>
      </c>
      <c r="B8315" s="1" t="s">
        <v>2230</v>
      </c>
      <c r="C8315" s="1" t="s">
        <v>2230</v>
      </c>
      <c r="D8315" s="1" t="s">
        <v>258</v>
      </c>
      <c r="E8315" s="1" t="s">
        <v>258</v>
      </c>
      <c r="F8315" s="1" t="s">
        <v>258</v>
      </c>
      <c r="G8315" s="1" t="n">
        <v>6.5</v>
      </c>
      <c r="H8315" s="1" t="s">
        <v>2187</v>
      </c>
      <c r="I8315" s="1" t="s">
        <v>2187</v>
      </c>
    </row>
    <row r="8316" customFormat="false" ht="53" hidden="false" customHeight="true" outlineLevel="0" collapsed="false">
      <c r="A8316" s="1" t="s">
        <v>2231</v>
      </c>
      <c r="B8316" s="1" t="s">
        <v>2231</v>
      </c>
      <c r="C8316" s="1" t="s">
        <v>2231</v>
      </c>
      <c r="D8316" s="1" t="s">
        <v>2091</v>
      </c>
      <c r="E8316" s="1" t="s">
        <v>2091</v>
      </c>
      <c r="F8316" s="1" t="s">
        <v>2091</v>
      </c>
      <c r="G8316" s="1" t="n">
        <v>638</v>
      </c>
      <c r="H8316" s="1" t="s">
        <v>2187</v>
      </c>
      <c r="I8316" s="1" t="s">
        <v>2187</v>
      </c>
    </row>
    <row r="8317" customFormat="false" ht="53" hidden="false" customHeight="true" outlineLevel="0" collapsed="false">
      <c r="A8317" s="1" t="s">
        <v>2231</v>
      </c>
      <c r="B8317" s="1" t="s">
        <v>2231</v>
      </c>
      <c r="C8317" s="1" t="s">
        <v>2231</v>
      </c>
      <c r="D8317" s="1" t="s">
        <v>292</v>
      </c>
      <c r="E8317" s="1" t="s">
        <v>292</v>
      </c>
      <c r="F8317" s="1" t="s">
        <v>292</v>
      </c>
      <c r="G8317" s="1" t="n">
        <v>3.5</v>
      </c>
      <c r="H8317" s="1" t="s">
        <v>2187</v>
      </c>
      <c r="I8317" s="1" t="s">
        <v>2187</v>
      </c>
    </row>
    <row r="8318" customFormat="false" ht="53" hidden="false" customHeight="true" outlineLevel="0" collapsed="false">
      <c r="A8318" s="1" t="s">
        <v>2231</v>
      </c>
      <c r="B8318" s="1" t="s">
        <v>2231</v>
      </c>
      <c r="C8318" s="1" t="s">
        <v>2231</v>
      </c>
      <c r="D8318" s="1" t="s">
        <v>258</v>
      </c>
      <c r="E8318" s="1" t="s">
        <v>258</v>
      </c>
      <c r="F8318" s="1" t="s">
        <v>258</v>
      </c>
      <c r="G8318" s="1" t="n">
        <v>5.1</v>
      </c>
      <c r="H8318" s="1" t="s">
        <v>2187</v>
      </c>
      <c r="I8318" s="1" t="s">
        <v>2187</v>
      </c>
    </row>
    <row r="8319" customFormat="false" ht="53" hidden="false" customHeight="true" outlineLevel="0" collapsed="false">
      <c r="A8319" s="1" t="s">
        <v>2232</v>
      </c>
      <c r="B8319" s="1" t="s">
        <v>2232</v>
      </c>
      <c r="C8319" s="1" t="s">
        <v>2232</v>
      </c>
      <c r="D8319" s="1" t="s">
        <v>2091</v>
      </c>
      <c r="E8319" s="1" t="s">
        <v>2091</v>
      </c>
      <c r="F8319" s="1" t="s">
        <v>2091</v>
      </c>
      <c r="G8319" s="1" t="n">
        <v>425</v>
      </c>
      <c r="H8319" s="1" t="s">
        <v>2187</v>
      </c>
      <c r="I8319" s="1" t="s">
        <v>2187</v>
      </c>
    </row>
    <row r="8320" customFormat="false" ht="53" hidden="false" customHeight="true" outlineLevel="0" collapsed="false">
      <c r="A8320" s="1" t="s">
        <v>2232</v>
      </c>
      <c r="B8320" s="1" t="s">
        <v>2232</v>
      </c>
      <c r="C8320" s="1" t="s">
        <v>2232</v>
      </c>
      <c r="D8320" s="1" t="s">
        <v>292</v>
      </c>
      <c r="E8320" s="1" t="s">
        <v>292</v>
      </c>
      <c r="F8320" s="1" t="s">
        <v>292</v>
      </c>
      <c r="G8320" s="1" t="n">
        <v>2.6</v>
      </c>
      <c r="H8320" s="1" t="s">
        <v>2187</v>
      </c>
      <c r="I8320" s="1" t="s">
        <v>2187</v>
      </c>
    </row>
    <row r="8321" customFormat="false" ht="53" hidden="false" customHeight="true" outlineLevel="0" collapsed="false">
      <c r="A8321" s="1" t="s">
        <v>2232</v>
      </c>
      <c r="B8321" s="1" t="s">
        <v>2232</v>
      </c>
      <c r="C8321" s="1" t="s">
        <v>2232</v>
      </c>
      <c r="D8321" s="1" t="s">
        <v>258</v>
      </c>
      <c r="E8321" s="1" t="s">
        <v>258</v>
      </c>
      <c r="F8321" s="1" t="s">
        <v>258</v>
      </c>
      <c r="G8321" s="1" t="n">
        <v>3.6</v>
      </c>
      <c r="H8321" s="1" t="s">
        <v>2187</v>
      </c>
      <c r="I8321" s="1" t="s">
        <v>2187</v>
      </c>
    </row>
    <row r="8322" customFormat="false" ht="27" hidden="false" customHeight="true" outlineLevel="0" collapsed="false">
      <c r="A8322" s="1"/>
      <c r="B8322" s="1"/>
      <c r="C8322" s="1"/>
      <c r="D8322" s="1"/>
      <c r="E8322" s="1"/>
      <c r="F8322" s="1"/>
      <c r="G8322" s="1"/>
      <c r="H8322" s="1"/>
      <c r="I8322" s="1"/>
    </row>
    <row r="8323" customFormat="false" ht="31" hidden="false" customHeight="true" outlineLevel="0" collapsed="false">
      <c r="A8323" s="10" t="s">
        <v>304</v>
      </c>
      <c r="B8323" s="10" t="s">
        <v>304</v>
      </c>
      <c r="C8323" s="10" t="s">
        <v>304</v>
      </c>
      <c r="D8323" s="10" t="s">
        <v>304</v>
      </c>
      <c r="E8323" s="10" t="s">
        <v>304</v>
      </c>
      <c r="F8323" s="10" t="s">
        <v>304</v>
      </c>
      <c r="G8323" s="10" t="s">
        <v>304</v>
      </c>
      <c r="H8323" s="10" t="s">
        <v>304</v>
      </c>
      <c r="I8323" s="1"/>
    </row>
    <row r="8324" customFormat="false" ht="28" hidden="false" customHeight="true" outlineLevel="0" collapsed="false">
      <c r="A8324" s="4" t="s">
        <v>305</v>
      </c>
      <c r="B8324" s="4" t="s">
        <v>305</v>
      </c>
      <c r="C8324" s="4" t="s">
        <v>305</v>
      </c>
      <c r="D8324" s="4" t="s">
        <v>305</v>
      </c>
      <c r="E8324" s="4" t="s">
        <v>305</v>
      </c>
      <c r="F8324" s="4" t="s">
        <v>305</v>
      </c>
      <c r="G8324" s="4" t="s">
        <v>305</v>
      </c>
      <c r="H8324" s="4" t="s">
        <v>305</v>
      </c>
      <c r="I8324" s="4" t="s">
        <v>305</v>
      </c>
    </row>
    <row r="8325" customFormat="false" ht="27" hidden="false" customHeight="true" outlineLevel="0" collapsed="false">
      <c r="A8325" s="1"/>
      <c r="B8325" s="1"/>
      <c r="C8325" s="1"/>
      <c r="D8325" s="1"/>
      <c r="E8325" s="1"/>
      <c r="F8325" s="1"/>
      <c r="G8325" s="1"/>
      <c r="H8325" s="1"/>
      <c r="I8325" s="1"/>
    </row>
    <row r="8326" customFormat="false" ht="27" hidden="false" customHeight="true" outlineLevel="0" collapsed="false">
      <c r="A8326" s="1"/>
      <c r="B8326" s="1"/>
      <c r="C8326" s="1"/>
      <c r="D8326" s="1"/>
      <c r="E8326" s="1"/>
      <c r="F8326" s="1"/>
      <c r="G8326" s="1"/>
      <c r="H8326" s="1"/>
      <c r="I8326" s="1"/>
    </row>
    <row r="8327" customFormat="false" ht="27" hidden="false" customHeight="true" outlineLevel="0" collapsed="false">
      <c r="A8327" s="1"/>
      <c r="B8327" s="1"/>
      <c r="C8327" s="1"/>
      <c r="D8327" s="1"/>
      <c r="E8327" s="1"/>
      <c r="F8327" s="1"/>
      <c r="G8327" s="1"/>
      <c r="H8327" s="1"/>
      <c r="I8327" s="1"/>
    </row>
    <row r="8328" customFormat="false" ht="35" hidden="false" customHeight="true" outlineLevel="0" collapsed="false">
      <c r="A8328" s="2" t="s">
        <v>2234</v>
      </c>
      <c r="B8328" s="2" t="s">
        <v>2234</v>
      </c>
      <c r="C8328" s="2" t="s">
        <v>2234</v>
      </c>
      <c r="D8328" s="2" t="s">
        <v>2234</v>
      </c>
      <c r="E8328" s="2" t="s">
        <v>2234</v>
      </c>
      <c r="F8328" s="2" t="s">
        <v>2234</v>
      </c>
      <c r="G8328" s="2" t="s">
        <v>2234</v>
      </c>
      <c r="H8328" s="2" t="s">
        <v>2234</v>
      </c>
      <c r="I8328" s="3" t="str">
        <f aca="false">HYPERLINK("#'Главная'!A165","На главную")</f>
        <v>На главную</v>
      </c>
    </row>
    <row r="8329" customFormat="false" ht="28" hidden="false" customHeight="true" outlineLevel="0" collapsed="false">
      <c r="A8329" s="4" t="s">
        <v>2158</v>
      </c>
      <c r="B8329" s="4" t="s">
        <v>2158</v>
      </c>
      <c r="C8329" s="4" t="s">
        <v>2158</v>
      </c>
      <c r="D8329" s="4" t="s">
        <v>2158</v>
      </c>
      <c r="E8329" s="4" t="s">
        <v>2158</v>
      </c>
      <c r="F8329" s="4" t="s">
        <v>2158</v>
      </c>
      <c r="G8329" s="4" t="s">
        <v>2158</v>
      </c>
      <c r="H8329" s="4" t="s">
        <v>2158</v>
      </c>
      <c r="I8329" s="4" t="s">
        <v>2158</v>
      </c>
    </row>
    <row r="8330" customFormat="false" ht="27" hidden="false" customHeight="true" outlineLevel="0" collapsed="false">
      <c r="A8330" s="3" t="str">
        <f aca="false">HYPERLINK("#'Главная'!A165","Список моделей")</f>
        <v>Список моделей</v>
      </c>
      <c r="B8330" s="1"/>
      <c r="C8330" s="3" t="str">
        <f aca="false">HYPERLINK("#'Данные моделей'!A8331","Характеристики")</f>
        <v>Характеристики</v>
      </c>
      <c r="D8330" s="1"/>
      <c r="E8330" s="1"/>
      <c r="F8330" s="3" t="str">
        <f aca="false">HYPERLINK("#'Данные моделей'!A8356","Рабочие точки")</f>
        <v>Рабочие точки</v>
      </c>
      <c r="G8330" s="1"/>
      <c r="H8330" s="3" t="str">
        <f aca="false">HYPERLINK("#'Данные моделей'!A8373","Карты")</f>
        <v>Карты</v>
      </c>
      <c r="I8330" s="1"/>
    </row>
    <row r="8331" customFormat="false" ht="31" hidden="false" customHeight="true" outlineLevel="0" collapsed="false">
      <c r="A8331" s="10" t="s">
        <v>9</v>
      </c>
      <c r="B8331" s="10" t="s">
        <v>9</v>
      </c>
      <c r="C8331" s="10" t="s">
        <v>9</v>
      </c>
      <c r="D8331" s="10" t="s">
        <v>9</v>
      </c>
      <c r="E8331" s="10" t="s">
        <v>9</v>
      </c>
      <c r="F8331" s="10" t="s">
        <v>9</v>
      </c>
      <c r="G8331" s="10" t="s">
        <v>9</v>
      </c>
      <c r="H8331" s="10" t="s">
        <v>9</v>
      </c>
      <c r="I8331" s="1"/>
    </row>
    <row r="8332" customFormat="false" ht="28" hidden="false" customHeight="true" outlineLevel="0" collapsed="false">
      <c r="A8332" s="11" t="s">
        <v>207</v>
      </c>
      <c r="B8332" s="11" t="s">
        <v>207</v>
      </c>
      <c r="C8332" s="11" t="s">
        <v>207</v>
      </c>
      <c r="D8332" s="11" t="s">
        <v>207</v>
      </c>
      <c r="E8332" s="11" t="s">
        <v>2211</v>
      </c>
      <c r="F8332" s="11" t="s">
        <v>2211</v>
      </c>
      <c r="G8332" s="11" t="s">
        <v>2211</v>
      </c>
      <c r="H8332" s="11"/>
      <c r="I8332" s="11"/>
    </row>
    <row r="8333" customFormat="false" ht="28" hidden="false" customHeight="true" outlineLevel="0" collapsed="false">
      <c r="A8333" s="11" t="s">
        <v>8</v>
      </c>
      <c r="B8333" s="11" t="s">
        <v>8</v>
      </c>
      <c r="C8333" s="11" t="s">
        <v>8</v>
      </c>
      <c r="D8333" s="11" t="s">
        <v>8</v>
      </c>
      <c r="E8333" s="11" t="s">
        <v>181</v>
      </c>
      <c r="F8333" s="11" t="s">
        <v>181</v>
      </c>
      <c r="G8333" s="11" t="s">
        <v>181</v>
      </c>
      <c r="H8333" s="11"/>
      <c r="I8333" s="11"/>
    </row>
    <row r="8334" customFormat="false" ht="28" hidden="false" customHeight="true" outlineLevel="0" collapsed="false">
      <c r="A8334" s="11" t="s">
        <v>209</v>
      </c>
      <c r="B8334" s="11" t="s">
        <v>209</v>
      </c>
      <c r="C8334" s="11" t="s">
        <v>209</v>
      </c>
      <c r="D8334" s="11" t="s">
        <v>209</v>
      </c>
      <c r="E8334" s="11" t="s">
        <v>178</v>
      </c>
      <c r="F8334" s="11" t="s">
        <v>178</v>
      </c>
      <c r="G8334" s="11" t="s">
        <v>178</v>
      </c>
      <c r="H8334" s="11"/>
      <c r="I8334" s="11"/>
    </row>
    <row r="8335" customFormat="false" ht="28" hidden="false" customHeight="true" outlineLevel="0" collapsed="false">
      <c r="A8335" s="11" t="s">
        <v>211</v>
      </c>
      <c r="B8335" s="11" t="s">
        <v>211</v>
      </c>
      <c r="C8335" s="11" t="s">
        <v>211</v>
      </c>
      <c r="D8335" s="11" t="s">
        <v>211</v>
      </c>
      <c r="E8335" s="11" t="n">
        <v>35</v>
      </c>
      <c r="F8335" s="11" t="n">
        <v>35</v>
      </c>
      <c r="G8335" s="11" t="n">
        <v>35</v>
      </c>
      <c r="H8335" s="11"/>
      <c r="I8335" s="11"/>
    </row>
    <row r="8336" customFormat="false" ht="53" hidden="false" customHeight="true" outlineLevel="0" collapsed="false">
      <c r="A8336" s="11" t="s">
        <v>8</v>
      </c>
      <c r="B8336" s="11" t="s">
        <v>8</v>
      </c>
      <c r="C8336" s="11" t="s">
        <v>8</v>
      </c>
      <c r="D8336" s="11" t="s">
        <v>8</v>
      </c>
      <c r="E8336" s="11" t="s">
        <v>181</v>
      </c>
      <c r="F8336" s="11" t="s">
        <v>181</v>
      </c>
      <c r="G8336" s="11" t="s">
        <v>181</v>
      </c>
      <c r="H8336" s="11" t="s">
        <v>2212</v>
      </c>
      <c r="I8336" s="11" t="s">
        <v>2212</v>
      </c>
    </row>
    <row r="8337" customFormat="false" ht="53" hidden="false" customHeight="true" outlineLevel="0" collapsed="false">
      <c r="A8337" s="11" t="s">
        <v>221</v>
      </c>
      <c r="B8337" s="11" t="s">
        <v>221</v>
      </c>
      <c r="C8337" s="11" t="s">
        <v>221</v>
      </c>
      <c r="D8337" s="11" t="s">
        <v>221</v>
      </c>
      <c r="E8337" s="11" t="s">
        <v>2126</v>
      </c>
      <c r="F8337" s="11" t="s">
        <v>2126</v>
      </c>
      <c r="G8337" s="11" t="s">
        <v>2126</v>
      </c>
      <c r="H8337" s="11" t="s">
        <v>2212</v>
      </c>
      <c r="I8337" s="11" t="s">
        <v>2212</v>
      </c>
    </row>
    <row r="8338" customFormat="false" ht="53" hidden="false" customHeight="true" outlineLevel="0" collapsed="false">
      <c r="A8338" s="11" t="s">
        <v>211</v>
      </c>
      <c r="B8338" s="11" t="s">
        <v>211</v>
      </c>
      <c r="C8338" s="11" t="s">
        <v>211</v>
      </c>
      <c r="D8338" s="11" t="s">
        <v>211</v>
      </c>
      <c r="E8338" s="11" t="n">
        <v>35</v>
      </c>
      <c r="F8338" s="11" t="n">
        <v>35</v>
      </c>
      <c r="G8338" s="11" t="n">
        <v>35</v>
      </c>
      <c r="H8338" s="11" t="s">
        <v>2212</v>
      </c>
      <c r="I8338" s="11" t="s">
        <v>2212</v>
      </c>
    </row>
    <row r="8339" customFormat="false" ht="53" hidden="false" customHeight="true" outlineLevel="0" collapsed="false">
      <c r="A8339" s="11" t="s">
        <v>2062</v>
      </c>
      <c r="B8339" s="11" t="s">
        <v>2062</v>
      </c>
      <c r="C8339" s="11" t="s">
        <v>2062</v>
      </c>
      <c r="D8339" s="11" t="s">
        <v>2062</v>
      </c>
      <c r="E8339" s="11" t="s">
        <v>2063</v>
      </c>
      <c r="F8339" s="11" t="s">
        <v>2063</v>
      </c>
      <c r="G8339" s="11" t="s">
        <v>2063</v>
      </c>
      <c r="H8339" s="11" t="s">
        <v>2212</v>
      </c>
      <c r="I8339" s="11" t="s">
        <v>2212</v>
      </c>
    </row>
    <row r="8340" customFormat="false" ht="53" hidden="false" customHeight="true" outlineLevel="0" collapsed="false">
      <c r="A8340" s="11" t="s">
        <v>2064</v>
      </c>
      <c r="B8340" s="11" t="s">
        <v>2064</v>
      </c>
      <c r="C8340" s="11" t="s">
        <v>2064</v>
      </c>
      <c r="D8340" s="11" t="s">
        <v>2064</v>
      </c>
      <c r="E8340" s="11" t="n">
        <v>60</v>
      </c>
      <c r="F8340" s="11" t="n">
        <v>60</v>
      </c>
      <c r="G8340" s="11" t="n">
        <v>60</v>
      </c>
      <c r="H8340" s="11" t="s">
        <v>2212</v>
      </c>
      <c r="I8340" s="11" t="s">
        <v>2212</v>
      </c>
    </row>
    <row r="8341" customFormat="false" ht="53" hidden="false" customHeight="true" outlineLevel="0" collapsed="false">
      <c r="A8341" s="11" t="s">
        <v>2213</v>
      </c>
      <c r="B8341" s="11" t="s">
        <v>2213</v>
      </c>
      <c r="C8341" s="11" t="s">
        <v>2213</v>
      </c>
      <c r="D8341" s="11" t="s">
        <v>2213</v>
      </c>
      <c r="E8341" s="11" t="n">
        <v>1.6</v>
      </c>
      <c r="F8341" s="11" t="n">
        <v>1.6</v>
      </c>
      <c r="G8341" s="11" t="n">
        <v>1.6</v>
      </c>
      <c r="H8341" s="11" t="s">
        <v>2212</v>
      </c>
      <c r="I8341" s="11" t="s">
        <v>2212</v>
      </c>
    </row>
    <row r="8342" customFormat="false" ht="53" hidden="false" customHeight="true" outlineLevel="0" collapsed="false">
      <c r="A8342" s="11" t="s">
        <v>2214</v>
      </c>
      <c r="B8342" s="11" t="s">
        <v>2214</v>
      </c>
      <c r="C8342" s="11" t="s">
        <v>2214</v>
      </c>
      <c r="D8342" s="11" t="s">
        <v>2214</v>
      </c>
      <c r="E8342" s="11" t="n">
        <v>0.846</v>
      </c>
      <c r="F8342" s="11" t="n">
        <v>0.846</v>
      </c>
      <c r="G8342" s="11" t="n">
        <v>0.846</v>
      </c>
      <c r="H8342" s="11" t="s">
        <v>2212</v>
      </c>
      <c r="I8342" s="11" t="s">
        <v>2212</v>
      </c>
    </row>
    <row r="8343" customFormat="false" ht="53" hidden="false" customHeight="true" outlineLevel="0" collapsed="false">
      <c r="A8343" s="11" t="s">
        <v>2215</v>
      </c>
      <c r="B8343" s="11" t="s">
        <v>2215</v>
      </c>
      <c r="C8343" s="11" t="s">
        <v>2215</v>
      </c>
      <c r="D8343" s="11" t="s">
        <v>2215</v>
      </c>
      <c r="E8343" s="11" t="n">
        <v>22.9</v>
      </c>
      <c r="F8343" s="11" t="n">
        <v>22.9</v>
      </c>
      <c r="G8343" s="11" t="n">
        <v>22.9</v>
      </c>
      <c r="H8343" s="11" t="s">
        <v>2212</v>
      </c>
      <c r="I8343" s="11" t="s">
        <v>2212</v>
      </c>
    </row>
    <row r="8344" customFormat="false" ht="53" hidden="false" customHeight="true" outlineLevel="0" collapsed="false">
      <c r="A8344" s="11" t="s">
        <v>2216</v>
      </c>
      <c r="B8344" s="11" t="s">
        <v>2216</v>
      </c>
      <c r="C8344" s="11" t="s">
        <v>2216</v>
      </c>
      <c r="D8344" s="11" t="s">
        <v>2216</v>
      </c>
      <c r="E8344" s="11" t="n">
        <v>2</v>
      </c>
      <c r="F8344" s="11" t="n">
        <v>2</v>
      </c>
      <c r="G8344" s="11" t="n">
        <v>2</v>
      </c>
      <c r="H8344" s="11" t="s">
        <v>2212</v>
      </c>
      <c r="I8344" s="11" t="s">
        <v>2212</v>
      </c>
    </row>
    <row r="8345" customFormat="false" ht="53" hidden="false" customHeight="true" outlineLevel="0" collapsed="false">
      <c r="A8345" s="11" t="s">
        <v>2217</v>
      </c>
      <c r="B8345" s="11" t="s">
        <v>2217</v>
      </c>
      <c r="C8345" s="11" t="s">
        <v>2217</v>
      </c>
      <c r="D8345" s="11" t="s">
        <v>2217</v>
      </c>
      <c r="E8345" s="11" t="n">
        <v>145</v>
      </c>
      <c r="F8345" s="11" t="n">
        <v>145</v>
      </c>
      <c r="G8345" s="11" t="n">
        <v>145</v>
      </c>
      <c r="H8345" s="11" t="s">
        <v>2212</v>
      </c>
      <c r="I8345" s="11" t="s">
        <v>2212</v>
      </c>
    </row>
    <row r="8346" customFormat="false" ht="53" hidden="false" customHeight="true" outlineLevel="0" collapsed="false">
      <c r="A8346" s="11" t="s">
        <v>2218</v>
      </c>
      <c r="B8346" s="11" t="s">
        <v>2218</v>
      </c>
      <c r="C8346" s="11" t="s">
        <v>2218</v>
      </c>
      <c r="D8346" s="11" t="s">
        <v>2218</v>
      </c>
      <c r="E8346" s="11" t="s">
        <v>2219</v>
      </c>
      <c r="F8346" s="11" t="s">
        <v>2219</v>
      </c>
      <c r="G8346" s="11" t="s">
        <v>2219</v>
      </c>
      <c r="H8346" s="11" t="s">
        <v>2212</v>
      </c>
      <c r="I8346" s="11" t="s">
        <v>2212</v>
      </c>
    </row>
    <row r="8347" customFormat="false" ht="53" hidden="false" customHeight="true" outlineLevel="0" collapsed="false">
      <c r="A8347" s="11" t="s">
        <v>2220</v>
      </c>
      <c r="B8347" s="11" t="s">
        <v>2220</v>
      </c>
      <c r="C8347" s="11" t="s">
        <v>2220</v>
      </c>
      <c r="D8347" s="11" t="s">
        <v>2220</v>
      </c>
      <c r="E8347" s="11" t="s">
        <v>2221</v>
      </c>
      <c r="F8347" s="11" t="s">
        <v>2221</v>
      </c>
      <c r="G8347" s="11" t="s">
        <v>2221</v>
      </c>
      <c r="H8347" s="11" t="s">
        <v>2212</v>
      </c>
      <c r="I8347" s="11" t="s">
        <v>2212</v>
      </c>
    </row>
    <row r="8348" customFormat="false" ht="53" hidden="false" customHeight="true" outlineLevel="0" collapsed="false">
      <c r="A8348" s="11" t="s">
        <v>2222</v>
      </c>
      <c r="B8348" s="11" t="s">
        <v>2222</v>
      </c>
      <c r="C8348" s="11" t="s">
        <v>2222</v>
      </c>
      <c r="D8348" s="11" t="s">
        <v>2222</v>
      </c>
      <c r="E8348" s="11" t="n">
        <v>0.7</v>
      </c>
      <c r="F8348" s="11" t="n">
        <v>0.7</v>
      </c>
      <c r="G8348" s="11" t="n">
        <v>0.7</v>
      </c>
      <c r="H8348" s="11" t="s">
        <v>2212</v>
      </c>
      <c r="I8348" s="11" t="s">
        <v>2212</v>
      </c>
    </row>
    <row r="8349" customFormat="false" ht="53" hidden="false" customHeight="true" outlineLevel="0" collapsed="false">
      <c r="A8349" s="11" t="s">
        <v>2176</v>
      </c>
      <c r="B8349" s="11" t="s">
        <v>2176</v>
      </c>
      <c r="C8349" s="11" t="s">
        <v>2176</v>
      </c>
      <c r="D8349" s="11" t="s">
        <v>2176</v>
      </c>
      <c r="E8349" s="11" t="n">
        <v>60</v>
      </c>
      <c r="F8349" s="11" t="n">
        <v>60</v>
      </c>
      <c r="G8349" s="11" t="n">
        <v>60</v>
      </c>
      <c r="H8349" s="11" t="s">
        <v>2212</v>
      </c>
      <c r="I8349" s="11" t="s">
        <v>2212</v>
      </c>
    </row>
    <row r="8350" customFormat="false" ht="53" hidden="false" customHeight="true" outlineLevel="0" collapsed="false">
      <c r="A8350" s="11" t="s">
        <v>2223</v>
      </c>
      <c r="B8350" s="11" t="s">
        <v>2223</v>
      </c>
      <c r="C8350" s="11" t="s">
        <v>2223</v>
      </c>
      <c r="D8350" s="11" t="s">
        <v>2223</v>
      </c>
      <c r="E8350" s="11" t="s">
        <v>2224</v>
      </c>
      <c r="F8350" s="11" t="s">
        <v>2224</v>
      </c>
      <c r="G8350" s="11" t="s">
        <v>2224</v>
      </c>
      <c r="H8350" s="11" t="s">
        <v>2212</v>
      </c>
      <c r="I8350" s="11" t="s">
        <v>2212</v>
      </c>
    </row>
    <row r="8351" customFormat="false" ht="53" hidden="false" customHeight="true" outlineLevel="0" collapsed="false">
      <c r="A8351" s="11" t="s">
        <v>2225</v>
      </c>
      <c r="B8351" s="11" t="s">
        <v>2225</v>
      </c>
      <c r="C8351" s="11" t="s">
        <v>2225</v>
      </c>
      <c r="D8351" s="11" t="s">
        <v>2225</v>
      </c>
      <c r="E8351" s="11" t="s">
        <v>2224</v>
      </c>
      <c r="F8351" s="11" t="s">
        <v>2224</v>
      </c>
      <c r="G8351" s="11" t="s">
        <v>2224</v>
      </c>
      <c r="H8351" s="11" t="s">
        <v>2212</v>
      </c>
      <c r="I8351" s="11" t="s">
        <v>2212</v>
      </c>
    </row>
    <row r="8352" customFormat="false" ht="53" hidden="false" customHeight="true" outlineLevel="0" collapsed="false">
      <c r="A8352" s="11" t="s">
        <v>2226</v>
      </c>
      <c r="B8352" s="11" t="s">
        <v>2226</v>
      </c>
      <c r="C8352" s="11" t="s">
        <v>2226</v>
      </c>
      <c r="D8352" s="11" t="s">
        <v>2226</v>
      </c>
      <c r="E8352" s="11" t="s">
        <v>2227</v>
      </c>
      <c r="F8352" s="11" t="s">
        <v>2227</v>
      </c>
      <c r="G8352" s="11" t="s">
        <v>2227</v>
      </c>
      <c r="H8352" s="11" t="s">
        <v>2212</v>
      </c>
      <c r="I8352" s="11" t="s">
        <v>2212</v>
      </c>
    </row>
    <row r="8353" customFormat="false" ht="53" hidden="false" customHeight="true" outlineLevel="0" collapsed="false">
      <c r="A8353" s="11" t="s">
        <v>2228</v>
      </c>
      <c r="B8353" s="11" t="s">
        <v>2228</v>
      </c>
      <c r="C8353" s="11" t="s">
        <v>2228</v>
      </c>
      <c r="D8353" s="11" t="s">
        <v>2228</v>
      </c>
      <c r="E8353" s="11" t="n">
        <v>1</v>
      </c>
      <c r="F8353" s="11" t="n">
        <v>1</v>
      </c>
      <c r="G8353" s="11" t="n">
        <v>1</v>
      </c>
      <c r="H8353" s="11" t="s">
        <v>2212</v>
      </c>
      <c r="I8353" s="11" t="s">
        <v>2212</v>
      </c>
    </row>
    <row r="8354" customFormat="false" ht="28" hidden="false" customHeight="true" outlineLevel="0" collapsed="false">
      <c r="A8354" s="4" t="s">
        <v>2212</v>
      </c>
      <c r="B8354" s="4" t="s">
        <v>2212</v>
      </c>
      <c r="C8354" s="4" t="s">
        <v>2212</v>
      </c>
      <c r="D8354" s="4" t="s">
        <v>2212</v>
      </c>
      <c r="E8354" s="4" t="s">
        <v>2212</v>
      </c>
      <c r="F8354" s="4" t="s">
        <v>2212</v>
      </c>
      <c r="G8354" s="4" t="s">
        <v>2212</v>
      </c>
      <c r="H8354" s="4" t="s">
        <v>2212</v>
      </c>
      <c r="I8354" s="4" t="s">
        <v>2212</v>
      </c>
    </row>
    <row r="8355" customFormat="false" ht="27" hidden="false" customHeight="true" outlineLevel="0" collapsed="false">
      <c r="A8355" s="1"/>
      <c r="B8355" s="1"/>
      <c r="C8355" s="1"/>
      <c r="D8355" s="1"/>
      <c r="E8355" s="1"/>
      <c r="F8355" s="1"/>
      <c r="G8355" s="1"/>
      <c r="H8355" s="1"/>
      <c r="I8355" s="1"/>
    </row>
    <row r="8356" customFormat="false" ht="31" hidden="false" customHeight="true" outlineLevel="0" collapsed="false">
      <c r="A8356" s="10" t="s">
        <v>250</v>
      </c>
      <c r="B8356" s="10" t="s">
        <v>250</v>
      </c>
      <c r="C8356" s="10" t="s">
        <v>250</v>
      </c>
      <c r="D8356" s="10" t="s">
        <v>250</v>
      </c>
      <c r="E8356" s="10" t="s">
        <v>250</v>
      </c>
      <c r="F8356" s="10" t="s">
        <v>250</v>
      </c>
      <c r="G8356" s="10" t="s">
        <v>250</v>
      </c>
      <c r="H8356" s="10" t="s">
        <v>250</v>
      </c>
      <c r="I8356" s="3" t="str">
        <f aca="false">HYPERLINK("#'Главная'!A165","На главную")</f>
        <v>На главную</v>
      </c>
    </row>
    <row r="8357" customFormat="false" ht="34" hidden="false" customHeight="true" outlineLevel="0" collapsed="false">
      <c r="A8357" s="12" t="s">
        <v>251</v>
      </c>
      <c r="B8357" s="12" t="s">
        <v>251</v>
      </c>
      <c r="C8357" s="12" t="s">
        <v>251</v>
      </c>
      <c r="D8357" s="12" t="s">
        <v>252</v>
      </c>
      <c r="E8357" s="12" t="s">
        <v>252</v>
      </c>
      <c r="F8357" s="12" t="s">
        <v>252</v>
      </c>
      <c r="G8357" s="12" t="s">
        <v>253</v>
      </c>
      <c r="H8357" s="12" t="s">
        <v>254</v>
      </c>
      <c r="I8357" s="12" t="s">
        <v>254</v>
      </c>
    </row>
    <row r="8358" customFormat="false" ht="53" hidden="false" customHeight="true" outlineLevel="0" collapsed="false">
      <c r="A8358" s="1" t="s">
        <v>180</v>
      </c>
      <c r="B8358" s="1" t="s">
        <v>180</v>
      </c>
      <c r="C8358" s="1" t="s">
        <v>180</v>
      </c>
      <c r="D8358" s="1" t="s">
        <v>292</v>
      </c>
      <c r="E8358" s="1" t="s">
        <v>292</v>
      </c>
      <c r="F8358" s="1" t="s">
        <v>292</v>
      </c>
      <c r="G8358" s="1" t="n">
        <v>4.9</v>
      </c>
      <c r="H8358" s="1" t="s">
        <v>2187</v>
      </c>
      <c r="I8358" s="1" t="s">
        <v>2187</v>
      </c>
    </row>
    <row r="8359" customFormat="false" ht="53" hidden="false" customHeight="true" outlineLevel="0" collapsed="false">
      <c r="A8359" s="1" t="s">
        <v>180</v>
      </c>
      <c r="B8359" s="1" t="s">
        <v>180</v>
      </c>
      <c r="C8359" s="1" t="s">
        <v>180</v>
      </c>
      <c r="D8359" s="1" t="s">
        <v>258</v>
      </c>
      <c r="E8359" s="1" t="s">
        <v>258</v>
      </c>
      <c r="F8359" s="1" t="s">
        <v>258</v>
      </c>
      <c r="G8359" s="1" t="n">
        <v>7.5</v>
      </c>
      <c r="H8359" s="1" t="s">
        <v>2187</v>
      </c>
      <c r="I8359" s="1" t="s">
        <v>2187</v>
      </c>
    </row>
    <row r="8360" customFormat="false" ht="53" hidden="false" customHeight="true" outlineLevel="0" collapsed="false">
      <c r="A8360" s="1" t="s">
        <v>180</v>
      </c>
      <c r="B8360" s="1" t="s">
        <v>180</v>
      </c>
      <c r="C8360" s="1" t="s">
        <v>180</v>
      </c>
      <c r="D8360" s="1" t="s">
        <v>2091</v>
      </c>
      <c r="E8360" s="1" t="s">
        <v>2091</v>
      </c>
      <c r="F8360" s="1" t="s">
        <v>2091</v>
      </c>
      <c r="G8360" s="1" t="n">
        <v>1020</v>
      </c>
      <c r="H8360" s="1" t="s">
        <v>2187</v>
      </c>
      <c r="I8360" s="1" t="s">
        <v>2187</v>
      </c>
    </row>
    <row r="8361" customFormat="false" ht="53" hidden="false" customHeight="true" outlineLevel="0" collapsed="false">
      <c r="A8361" s="1" t="s">
        <v>180</v>
      </c>
      <c r="B8361" s="1" t="s">
        <v>180</v>
      </c>
      <c r="C8361" s="1" t="s">
        <v>180</v>
      </c>
      <c r="D8361" s="1" t="s">
        <v>2229</v>
      </c>
      <c r="E8361" s="1" t="s">
        <v>2229</v>
      </c>
      <c r="F8361" s="1" t="s">
        <v>2229</v>
      </c>
      <c r="G8361" s="1" t="n">
        <v>143</v>
      </c>
      <c r="H8361" s="1" t="s">
        <v>2187</v>
      </c>
      <c r="I8361" s="1" t="s">
        <v>2187</v>
      </c>
    </row>
    <row r="8362" customFormat="false" ht="53" hidden="false" customHeight="true" outlineLevel="0" collapsed="false">
      <c r="A8362" s="1" t="s">
        <v>180</v>
      </c>
      <c r="B8362" s="1" t="s">
        <v>180</v>
      </c>
      <c r="C8362" s="1" t="s">
        <v>180</v>
      </c>
      <c r="D8362" s="1" t="s">
        <v>2063</v>
      </c>
      <c r="E8362" s="1" t="s">
        <v>2063</v>
      </c>
      <c r="F8362" s="1" t="s">
        <v>2063</v>
      </c>
      <c r="G8362" s="1" t="n">
        <v>47</v>
      </c>
      <c r="H8362" s="1" t="s">
        <v>2187</v>
      </c>
      <c r="I8362" s="1" t="s">
        <v>2187</v>
      </c>
    </row>
    <row r="8363" customFormat="false" ht="53" hidden="false" customHeight="true" outlineLevel="0" collapsed="false">
      <c r="A8363" s="1" t="s">
        <v>2230</v>
      </c>
      <c r="B8363" s="1" t="s">
        <v>2230</v>
      </c>
      <c r="C8363" s="1" t="s">
        <v>2230</v>
      </c>
      <c r="D8363" s="1" t="s">
        <v>2091</v>
      </c>
      <c r="E8363" s="1" t="s">
        <v>2091</v>
      </c>
      <c r="F8363" s="1" t="s">
        <v>2091</v>
      </c>
      <c r="G8363" s="1" t="n">
        <v>1020</v>
      </c>
      <c r="H8363" s="1" t="s">
        <v>2187</v>
      </c>
      <c r="I8363" s="1" t="s">
        <v>2187</v>
      </c>
    </row>
    <row r="8364" customFormat="false" ht="53" hidden="false" customHeight="true" outlineLevel="0" collapsed="false">
      <c r="A8364" s="1" t="s">
        <v>2230</v>
      </c>
      <c r="B8364" s="1" t="s">
        <v>2230</v>
      </c>
      <c r="C8364" s="1" t="s">
        <v>2230</v>
      </c>
      <c r="D8364" s="1" t="s">
        <v>292</v>
      </c>
      <c r="E8364" s="1" t="s">
        <v>292</v>
      </c>
      <c r="F8364" s="1" t="s">
        <v>292</v>
      </c>
      <c r="G8364" s="1" t="n">
        <v>4.9</v>
      </c>
      <c r="H8364" s="1" t="s">
        <v>2187</v>
      </c>
      <c r="I8364" s="1" t="s">
        <v>2187</v>
      </c>
    </row>
    <row r="8365" customFormat="false" ht="53" hidden="false" customHeight="true" outlineLevel="0" collapsed="false">
      <c r="A8365" s="1" t="s">
        <v>2230</v>
      </c>
      <c r="B8365" s="1" t="s">
        <v>2230</v>
      </c>
      <c r="C8365" s="1" t="s">
        <v>2230</v>
      </c>
      <c r="D8365" s="1" t="s">
        <v>258</v>
      </c>
      <c r="E8365" s="1" t="s">
        <v>258</v>
      </c>
      <c r="F8365" s="1" t="s">
        <v>258</v>
      </c>
      <c r="G8365" s="1" t="n">
        <v>7.5</v>
      </c>
      <c r="H8365" s="1" t="s">
        <v>2187</v>
      </c>
      <c r="I8365" s="1" t="s">
        <v>2187</v>
      </c>
    </row>
    <row r="8366" customFormat="false" ht="53" hidden="false" customHeight="true" outlineLevel="0" collapsed="false">
      <c r="A8366" s="1" t="s">
        <v>2231</v>
      </c>
      <c r="B8366" s="1" t="s">
        <v>2231</v>
      </c>
      <c r="C8366" s="1" t="s">
        <v>2231</v>
      </c>
      <c r="D8366" s="1" t="s">
        <v>2091</v>
      </c>
      <c r="E8366" s="1" t="s">
        <v>2091</v>
      </c>
      <c r="F8366" s="1" t="s">
        <v>2091</v>
      </c>
      <c r="G8366" s="1" t="n">
        <v>765</v>
      </c>
      <c r="H8366" s="1" t="s">
        <v>2187</v>
      </c>
      <c r="I8366" s="1" t="s">
        <v>2187</v>
      </c>
    </row>
    <row r="8367" customFormat="false" ht="53" hidden="false" customHeight="true" outlineLevel="0" collapsed="false">
      <c r="A8367" s="1" t="s">
        <v>2231</v>
      </c>
      <c r="B8367" s="1" t="s">
        <v>2231</v>
      </c>
      <c r="C8367" s="1" t="s">
        <v>2231</v>
      </c>
      <c r="D8367" s="1" t="s">
        <v>292</v>
      </c>
      <c r="E8367" s="1" t="s">
        <v>292</v>
      </c>
      <c r="F8367" s="1" t="s">
        <v>292</v>
      </c>
      <c r="G8367" s="1" t="n">
        <v>4</v>
      </c>
      <c r="H8367" s="1" t="s">
        <v>2187</v>
      </c>
      <c r="I8367" s="1" t="s">
        <v>2187</v>
      </c>
    </row>
    <row r="8368" customFormat="false" ht="53" hidden="false" customHeight="true" outlineLevel="0" collapsed="false">
      <c r="A8368" s="1" t="s">
        <v>2231</v>
      </c>
      <c r="B8368" s="1" t="s">
        <v>2231</v>
      </c>
      <c r="C8368" s="1" t="s">
        <v>2231</v>
      </c>
      <c r="D8368" s="1" t="s">
        <v>258</v>
      </c>
      <c r="E8368" s="1" t="s">
        <v>258</v>
      </c>
      <c r="F8368" s="1" t="s">
        <v>258</v>
      </c>
      <c r="G8368" s="1" t="n">
        <v>5.9</v>
      </c>
      <c r="H8368" s="1" t="s">
        <v>2187</v>
      </c>
      <c r="I8368" s="1" t="s">
        <v>2187</v>
      </c>
    </row>
    <row r="8369" customFormat="false" ht="53" hidden="false" customHeight="true" outlineLevel="0" collapsed="false">
      <c r="A8369" s="1" t="s">
        <v>2232</v>
      </c>
      <c r="B8369" s="1" t="s">
        <v>2232</v>
      </c>
      <c r="C8369" s="1" t="s">
        <v>2232</v>
      </c>
      <c r="D8369" s="1" t="s">
        <v>2091</v>
      </c>
      <c r="E8369" s="1" t="s">
        <v>2091</v>
      </c>
      <c r="F8369" s="1" t="s">
        <v>2091</v>
      </c>
      <c r="G8369" s="1" t="n">
        <v>510</v>
      </c>
      <c r="H8369" s="1" t="s">
        <v>2187</v>
      </c>
      <c r="I8369" s="1" t="s">
        <v>2187</v>
      </c>
    </row>
    <row r="8370" customFormat="false" ht="53" hidden="false" customHeight="true" outlineLevel="0" collapsed="false">
      <c r="A8370" s="1" t="s">
        <v>2232</v>
      </c>
      <c r="B8370" s="1" t="s">
        <v>2232</v>
      </c>
      <c r="C8370" s="1" t="s">
        <v>2232</v>
      </c>
      <c r="D8370" s="1" t="s">
        <v>292</v>
      </c>
      <c r="E8370" s="1" t="s">
        <v>292</v>
      </c>
      <c r="F8370" s="1" t="s">
        <v>292</v>
      </c>
      <c r="G8370" s="1" t="n">
        <v>2.9</v>
      </c>
      <c r="H8370" s="1" t="s">
        <v>2187</v>
      </c>
      <c r="I8370" s="1" t="s">
        <v>2187</v>
      </c>
    </row>
    <row r="8371" customFormat="false" ht="53" hidden="false" customHeight="true" outlineLevel="0" collapsed="false">
      <c r="A8371" s="1" t="s">
        <v>2232</v>
      </c>
      <c r="B8371" s="1" t="s">
        <v>2232</v>
      </c>
      <c r="C8371" s="1" t="s">
        <v>2232</v>
      </c>
      <c r="D8371" s="1" t="s">
        <v>258</v>
      </c>
      <c r="E8371" s="1" t="s">
        <v>258</v>
      </c>
      <c r="F8371" s="1" t="s">
        <v>258</v>
      </c>
      <c r="G8371" s="1" t="n">
        <v>4.2</v>
      </c>
      <c r="H8371" s="1" t="s">
        <v>2187</v>
      </c>
      <c r="I8371" s="1" t="s">
        <v>2187</v>
      </c>
    </row>
    <row r="8372" customFormat="false" ht="27" hidden="false" customHeight="true" outlineLevel="0" collapsed="false">
      <c r="A8372" s="1"/>
      <c r="B8372" s="1"/>
      <c r="C8372" s="1"/>
      <c r="D8372" s="1"/>
      <c r="E8372" s="1"/>
      <c r="F8372" s="1"/>
      <c r="G8372" s="1"/>
      <c r="H8372" s="1"/>
      <c r="I8372" s="1"/>
    </row>
    <row r="8373" customFormat="false" ht="31" hidden="false" customHeight="true" outlineLevel="0" collapsed="false">
      <c r="A8373" s="10" t="s">
        <v>304</v>
      </c>
      <c r="B8373" s="10" t="s">
        <v>304</v>
      </c>
      <c r="C8373" s="10" t="s">
        <v>304</v>
      </c>
      <c r="D8373" s="10" t="s">
        <v>304</v>
      </c>
      <c r="E8373" s="10" t="s">
        <v>304</v>
      </c>
      <c r="F8373" s="10" t="s">
        <v>304</v>
      </c>
      <c r="G8373" s="10" t="s">
        <v>304</v>
      </c>
      <c r="H8373" s="10" t="s">
        <v>304</v>
      </c>
      <c r="I8373" s="1"/>
    </row>
    <row r="8374" customFormat="false" ht="28" hidden="false" customHeight="true" outlineLevel="0" collapsed="false">
      <c r="A8374" s="4" t="s">
        <v>305</v>
      </c>
      <c r="B8374" s="4" t="s">
        <v>305</v>
      </c>
      <c r="C8374" s="4" t="s">
        <v>305</v>
      </c>
      <c r="D8374" s="4" t="s">
        <v>305</v>
      </c>
      <c r="E8374" s="4" t="s">
        <v>305</v>
      </c>
      <c r="F8374" s="4" t="s">
        <v>305</v>
      </c>
      <c r="G8374" s="4" t="s">
        <v>305</v>
      </c>
      <c r="H8374" s="4" t="s">
        <v>305</v>
      </c>
      <c r="I8374" s="4" t="s">
        <v>305</v>
      </c>
    </row>
    <row r="8375" customFormat="false" ht="27" hidden="false" customHeight="true" outlineLevel="0" collapsed="false">
      <c r="A8375" s="1"/>
      <c r="B8375" s="1"/>
      <c r="C8375" s="1"/>
      <c r="D8375" s="1"/>
      <c r="E8375" s="1"/>
      <c r="F8375" s="1"/>
      <c r="G8375" s="1"/>
      <c r="H8375" s="1"/>
      <c r="I8375" s="1"/>
    </row>
    <row r="8376" customFormat="false" ht="27" hidden="false" customHeight="true" outlineLevel="0" collapsed="false">
      <c r="A8376" s="1"/>
      <c r="B8376" s="1"/>
      <c r="C8376" s="1"/>
      <c r="D8376" s="1"/>
      <c r="E8376" s="1"/>
      <c r="F8376" s="1"/>
      <c r="G8376" s="1"/>
      <c r="H8376" s="1"/>
      <c r="I8376" s="1"/>
    </row>
    <row r="8377" customFormat="false" ht="27" hidden="false" customHeight="true" outlineLevel="0" collapsed="false">
      <c r="A8377" s="1"/>
      <c r="B8377" s="1"/>
      <c r="C8377" s="1"/>
      <c r="D8377" s="1"/>
      <c r="E8377" s="1"/>
      <c r="F8377" s="1"/>
      <c r="G8377" s="1"/>
      <c r="H8377" s="1"/>
      <c r="I8377" s="1"/>
    </row>
    <row r="8378" customFormat="false" ht="35" hidden="false" customHeight="true" outlineLevel="0" collapsed="false">
      <c r="A8378" s="2" t="s">
        <v>2235</v>
      </c>
      <c r="B8378" s="2" t="s">
        <v>2235</v>
      </c>
      <c r="C8378" s="2" t="s">
        <v>2235</v>
      </c>
      <c r="D8378" s="2" t="s">
        <v>2235</v>
      </c>
      <c r="E8378" s="2" t="s">
        <v>2235</v>
      </c>
      <c r="F8378" s="2" t="s">
        <v>2235</v>
      </c>
      <c r="G8378" s="2" t="s">
        <v>2235</v>
      </c>
      <c r="H8378" s="2" t="s">
        <v>2235</v>
      </c>
      <c r="I8378" s="3" t="str">
        <f aca="false">HYPERLINK("#'Главная'!A166","На главную")</f>
        <v>На главную</v>
      </c>
    </row>
    <row r="8379" customFormat="false" ht="28" hidden="false" customHeight="true" outlineLevel="0" collapsed="false">
      <c r="A8379" s="4" t="s">
        <v>2158</v>
      </c>
      <c r="B8379" s="4" t="s">
        <v>2158</v>
      </c>
      <c r="C8379" s="4" t="s">
        <v>2158</v>
      </c>
      <c r="D8379" s="4" t="s">
        <v>2158</v>
      </c>
      <c r="E8379" s="4" t="s">
        <v>2158</v>
      </c>
      <c r="F8379" s="4" t="s">
        <v>2158</v>
      </c>
      <c r="G8379" s="4" t="s">
        <v>2158</v>
      </c>
      <c r="H8379" s="4" t="s">
        <v>2158</v>
      </c>
      <c r="I8379" s="4" t="s">
        <v>2158</v>
      </c>
    </row>
    <row r="8380" customFormat="false" ht="27" hidden="false" customHeight="true" outlineLevel="0" collapsed="false">
      <c r="A8380" s="3" t="str">
        <f aca="false">HYPERLINK("#'Главная'!A166","Список моделей")</f>
        <v>Список моделей</v>
      </c>
      <c r="B8380" s="1"/>
      <c r="C8380" s="3" t="str">
        <f aca="false">HYPERLINK("#'Данные моделей'!A8381","Характеристики")</f>
        <v>Характеристики</v>
      </c>
      <c r="D8380" s="1"/>
      <c r="E8380" s="1"/>
      <c r="F8380" s="3" t="str">
        <f aca="false">HYPERLINK("#'Данные моделей'!A8406","Рабочие точки")</f>
        <v>Рабочие точки</v>
      </c>
      <c r="G8380" s="1"/>
      <c r="H8380" s="3" t="str">
        <f aca="false">HYPERLINK("#'Данные моделей'!A8423","Карты")</f>
        <v>Карты</v>
      </c>
      <c r="I8380" s="1"/>
    </row>
    <row r="8381" customFormat="false" ht="31" hidden="false" customHeight="true" outlineLevel="0" collapsed="false">
      <c r="A8381" s="10" t="s">
        <v>9</v>
      </c>
      <c r="B8381" s="10" t="s">
        <v>9</v>
      </c>
      <c r="C8381" s="10" t="s">
        <v>9</v>
      </c>
      <c r="D8381" s="10" t="s">
        <v>9</v>
      </c>
      <c r="E8381" s="10" t="s">
        <v>9</v>
      </c>
      <c r="F8381" s="10" t="s">
        <v>9</v>
      </c>
      <c r="G8381" s="10" t="s">
        <v>9</v>
      </c>
      <c r="H8381" s="10" t="s">
        <v>9</v>
      </c>
      <c r="I8381" s="1"/>
    </row>
    <row r="8382" customFormat="false" ht="28" hidden="false" customHeight="true" outlineLevel="0" collapsed="false">
      <c r="A8382" s="11" t="s">
        <v>207</v>
      </c>
      <c r="B8382" s="11" t="s">
        <v>207</v>
      </c>
      <c r="C8382" s="11" t="s">
        <v>207</v>
      </c>
      <c r="D8382" s="11" t="s">
        <v>207</v>
      </c>
      <c r="E8382" s="11" t="s">
        <v>2211</v>
      </c>
      <c r="F8382" s="11" t="s">
        <v>2211</v>
      </c>
      <c r="G8382" s="11" t="s">
        <v>2211</v>
      </c>
      <c r="H8382" s="11"/>
      <c r="I8382" s="11"/>
    </row>
    <row r="8383" customFormat="false" ht="28" hidden="false" customHeight="true" outlineLevel="0" collapsed="false">
      <c r="A8383" s="11" t="s">
        <v>8</v>
      </c>
      <c r="B8383" s="11" t="s">
        <v>8</v>
      </c>
      <c r="C8383" s="11" t="s">
        <v>8</v>
      </c>
      <c r="D8383" s="11" t="s">
        <v>8</v>
      </c>
      <c r="E8383" s="11" t="s">
        <v>181</v>
      </c>
      <c r="F8383" s="11" t="s">
        <v>181</v>
      </c>
      <c r="G8383" s="11" t="s">
        <v>181</v>
      </c>
      <c r="H8383" s="11"/>
      <c r="I8383" s="11"/>
    </row>
    <row r="8384" customFormat="false" ht="28" hidden="false" customHeight="true" outlineLevel="0" collapsed="false">
      <c r="A8384" s="11" t="s">
        <v>209</v>
      </c>
      <c r="B8384" s="11" t="s">
        <v>209</v>
      </c>
      <c r="C8384" s="11" t="s">
        <v>209</v>
      </c>
      <c r="D8384" s="11" t="s">
        <v>209</v>
      </c>
      <c r="E8384" s="11" t="s">
        <v>178</v>
      </c>
      <c r="F8384" s="11" t="s">
        <v>178</v>
      </c>
      <c r="G8384" s="11" t="s">
        <v>178</v>
      </c>
      <c r="H8384" s="11"/>
      <c r="I8384" s="11"/>
    </row>
    <row r="8385" customFormat="false" ht="28" hidden="false" customHeight="true" outlineLevel="0" collapsed="false">
      <c r="A8385" s="11" t="s">
        <v>211</v>
      </c>
      <c r="B8385" s="11" t="s">
        <v>211</v>
      </c>
      <c r="C8385" s="11" t="s">
        <v>211</v>
      </c>
      <c r="D8385" s="11" t="s">
        <v>211</v>
      </c>
      <c r="E8385" s="11" t="n">
        <v>45</v>
      </c>
      <c r="F8385" s="11" t="n">
        <v>45</v>
      </c>
      <c r="G8385" s="11" t="n">
        <v>45</v>
      </c>
      <c r="H8385" s="11"/>
      <c r="I8385" s="11"/>
    </row>
    <row r="8386" customFormat="false" ht="53" hidden="false" customHeight="true" outlineLevel="0" collapsed="false">
      <c r="A8386" s="11" t="s">
        <v>8</v>
      </c>
      <c r="B8386" s="11" t="s">
        <v>8</v>
      </c>
      <c r="C8386" s="11" t="s">
        <v>8</v>
      </c>
      <c r="D8386" s="11" t="s">
        <v>8</v>
      </c>
      <c r="E8386" s="11" t="s">
        <v>181</v>
      </c>
      <c r="F8386" s="11" t="s">
        <v>181</v>
      </c>
      <c r="G8386" s="11" t="s">
        <v>181</v>
      </c>
      <c r="H8386" s="11" t="s">
        <v>2212</v>
      </c>
      <c r="I8386" s="11" t="s">
        <v>2212</v>
      </c>
    </row>
    <row r="8387" customFormat="false" ht="53" hidden="false" customHeight="true" outlineLevel="0" collapsed="false">
      <c r="A8387" s="11" t="s">
        <v>221</v>
      </c>
      <c r="B8387" s="11" t="s">
        <v>221</v>
      </c>
      <c r="C8387" s="11" t="s">
        <v>221</v>
      </c>
      <c r="D8387" s="11" t="s">
        <v>221</v>
      </c>
      <c r="E8387" s="11" t="s">
        <v>2126</v>
      </c>
      <c r="F8387" s="11" t="s">
        <v>2126</v>
      </c>
      <c r="G8387" s="11" t="s">
        <v>2126</v>
      </c>
      <c r="H8387" s="11" t="s">
        <v>2212</v>
      </c>
      <c r="I8387" s="11" t="s">
        <v>2212</v>
      </c>
    </row>
    <row r="8388" customFormat="false" ht="53" hidden="false" customHeight="true" outlineLevel="0" collapsed="false">
      <c r="A8388" s="11" t="s">
        <v>211</v>
      </c>
      <c r="B8388" s="11" t="s">
        <v>211</v>
      </c>
      <c r="C8388" s="11" t="s">
        <v>211</v>
      </c>
      <c r="D8388" s="11" t="s">
        <v>211</v>
      </c>
      <c r="E8388" s="11" t="n">
        <v>45</v>
      </c>
      <c r="F8388" s="11" t="n">
        <v>45</v>
      </c>
      <c r="G8388" s="11" t="n">
        <v>45</v>
      </c>
      <c r="H8388" s="11" t="s">
        <v>2212</v>
      </c>
      <c r="I8388" s="11" t="s">
        <v>2212</v>
      </c>
    </row>
    <row r="8389" customFormat="false" ht="53" hidden="false" customHeight="true" outlineLevel="0" collapsed="false">
      <c r="A8389" s="11" t="s">
        <v>2062</v>
      </c>
      <c r="B8389" s="11" t="s">
        <v>2062</v>
      </c>
      <c r="C8389" s="11" t="s">
        <v>2062</v>
      </c>
      <c r="D8389" s="11" t="s">
        <v>2062</v>
      </c>
      <c r="E8389" s="11" t="s">
        <v>2063</v>
      </c>
      <c r="F8389" s="11" t="s">
        <v>2063</v>
      </c>
      <c r="G8389" s="11" t="s">
        <v>2063</v>
      </c>
      <c r="H8389" s="11" t="s">
        <v>2212</v>
      </c>
      <c r="I8389" s="11" t="s">
        <v>2212</v>
      </c>
    </row>
    <row r="8390" customFormat="false" ht="53" hidden="false" customHeight="true" outlineLevel="0" collapsed="false">
      <c r="A8390" s="11" t="s">
        <v>2064</v>
      </c>
      <c r="B8390" s="11" t="s">
        <v>2064</v>
      </c>
      <c r="C8390" s="11" t="s">
        <v>2064</v>
      </c>
      <c r="D8390" s="11" t="s">
        <v>2064</v>
      </c>
      <c r="E8390" s="11" t="n">
        <v>80</v>
      </c>
      <c r="F8390" s="11" t="n">
        <v>80</v>
      </c>
      <c r="G8390" s="11" t="n">
        <v>80</v>
      </c>
      <c r="H8390" s="11" t="s">
        <v>2212</v>
      </c>
      <c r="I8390" s="11" t="s">
        <v>2212</v>
      </c>
    </row>
    <row r="8391" customFormat="false" ht="53" hidden="false" customHeight="true" outlineLevel="0" collapsed="false">
      <c r="A8391" s="11" t="s">
        <v>2213</v>
      </c>
      <c r="B8391" s="11" t="s">
        <v>2213</v>
      </c>
      <c r="C8391" s="11" t="s">
        <v>2213</v>
      </c>
      <c r="D8391" s="11" t="s">
        <v>2213</v>
      </c>
      <c r="E8391" s="11" t="n">
        <v>1.6</v>
      </c>
      <c r="F8391" s="11" t="n">
        <v>1.6</v>
      </c>
      <c r="G8391" s="11" t="n">
        <v>1.6</v>
      </c>
      <c r="H8391" s="11" t="s">
        <v>2212</v>
      </c>
      <c r="I8391" s="11" t="s">
        <v>2212</v>
      </c>
    </row>
    <row r="8392" customFormat="false" ht="53" hidden="false" customHeight="true" outlineLevel="0" collapsed="false">
      <c r="A8392" s="11" t="s">
        <v>2214</v>
      </c>
      <c r="B8392" s="11" t="s">
        <v>2214</v>
      </c>
      <c r="C8392" s="11" t="s">
        <v>2214</v>
      </c>
      <c r="D8392" s="11" t="s">
        <v>2214</v>
      </c>
      <c r="E8392" s="11" t="n">
        <v>1.302</v>
      </c>
      <c r="F8392" s="11" t="n">
        <v>1.302</v>
      </c>
      <c r="G8392" s="11" t="n">
        <v>1.302</v>
      </c>
      <c r="H8392" s="11" t="s">
        <v>2212</v>
      </c>
      <c r="I8392" s="11" t="s">
        <v>2212</v>
      </c>
    </row>
    <row r="8393" customFormat="false" ht="53" hidden="false" customHeight="true" outlineLevel="0" collapsed="false">
      <c r="A8393" s="11" t="s">
        <v>2215</v>
      </c>
      <c r="B8393" s="11" t="s">
        <v>2215</v>
      </c>
      <c r="C8393" s="11" t="s">
        <v>2215</v>
      </c>
      <c r="D8393" s="11" t="s">
        <v>2215</v>
      </c>
      <c r="E8393" s="11" t="n">
        <v>10.8</v>
      </c>
      <c r="F8393" s="11" t="n">
        <v>10.8</v>
      </c>
      <c r="G8393" s="11" t="n">
        <v>10.8</v>
      </c>
      <c r="H8393" s="11" t="s">
        <v>2212</v>
      </c>
      <c r="I8393" s="11" t="s">
        <v>2212</v>
      </c>
    </row>
    <row r="8394" customFormat="false" ht="53" hidden="false" customHeight="true" outlineLevel="0" collapsed="false">
      <c r="A8394" s="11" t="s">
        <v>2216</v>
      </c>
      <c r="B8394" s="11" t="s">
        <v>2216</v>
      </c>
      <c r="C8394" s="11" t="s">
        <v>2216</v>
      </c>
      <c r="D8394" s="11" t="s">
        <v>2216</v>
      </c>
      <c r="E8394" s="11" t="n">
        <v>2</v>
      </c>
      <c r="F8394" s="11" t="n">
        <v>2</v>
      </c>
      <c r="G8394" s="11" t="n">
        <v>2</v>
      </c>
      <c r="H8394" s="11" t="s">
        <v>2212</v>
      </c>
      <c r="I8394" s="11" t="s">
        <v>2212</v>
      </c>
    </row>
    <row r="8395" customFormat="false" ht="53" hidden="false" customHeight="true" outlineLevel="0" collapsed="false">
      <c r="A8395" s="11" t="s">
        <v>2217</v>
      </c>
      <c r="B8395" s="11" t="s">
        <v>2217</v>
      </c>
      <c r="C8395" s="11" t="s">
        <v>2217</v>
      </c>
      <c r="D8395" s="11" t="s">
        <v>2217</v>
      </c>
      <c r="E8395" s="11" t="n">
        <v>180</v>
      </c>
      <c r="F8395" s="11" t="n">
        <v>180</v>
      </c>
      <c r="G8395" s="11" t="n">
        <v>180</v>
      </c>
      <c r="H8395" s="11" t="s">
        <v>2212</v>
      </c>
      <c r="I8395" s="11" t="s">
        <v>2212</v>
      </c>
    </row>
    <row r="8396" customFormat="false" ht="53" hidden="false" customHeight="true" outlineLevel="0" collapsed="false">
      <c r="A8396" s="11" t="s">
        <v>2218</v>
      </c>
      <c r="B8396" s="11" t="s">
        <v>2218</v>
      </c>
      <c r="C8396" s="11" t="s">
        <v>2218</v>
      </c>
      <c r="D8396" s="11" t="s">
        <v>2218</v>
      </c>
      <c r="E8396" s="11" t="s">
        <v>2219</v>
      </c>
      <c r="F8396" s="11" t="s">
        <v>2219</v>
      </c>
      <c r="G8396" s="11" t="s">
        <v>2219</v>
      </c>
      <c r="H8396" s="11" t="s">
        <v>2212</v>
      </c>
      <c r="I8396" s="11" t="s">
        <v>2212</v>
      </c>
    </row>
    <row r="8397" customFormat="false" ht="53" hidden="false" customHeight="true" outlineLevel="0" collapsed="false">
      <c r="A8397" s="11" t="s">
        <v>2220</v>
      </c>
      <c r="B8397" s="11" t="s">
        <v>2220</v>
      </c>
      <c r="C8397" s="11" t="s">
        <v>2220</v>
      </c>
      <c r="D8397" s="11" t="s">
        <v>2220</v>
      </c>
      <c r="E8397" s="11" t="s">
        <v>2221</v>
      </c>
      <c r="F8397" s="11" t="s">
        <v>2221</v>
      </c>
      <c r="G8397" s="11" t="s">
        <v>2221</v>
      </c>
      <c r="H8397" s="11" t="s">
        <v>2212</v>
      </c>
      <c r="I8397" s="11" t="s">
        <v>2212</v>
      </c>
    </row>
    <row r="8398" customFormat="false" ht="53" hidden="false" customHeight="true" outlineLevel="0" collapsed="false">
      <c r="A8398" s="11" t="s">
        <v>2222</v>
      </c>
      <c r="B8398" s="11" t="s">
        <v>2222</v>
      </c>
      <c r="C8398" s="11" t="s">
        <v>2222</v>
      </c>
      <c r="D8398" s="11" t="s">
        <v>2222</v>
      </c>
      <c r="E8398" s="11" t="n">
        <v>0.9</v>
      </c>
      <c r="F8398" s="11" t="n">
        <v>0.9</v>
      </c>
      <c r="G8398" s="11" t="n">
        <v>0.9</v>
      </c>
      <c r="H8398" s="11" t="s">
        <v>2212</v>
      </c>
      <c r="I8398" s="11" t="s">
        <v>2212</v>
      </c>
    </row>
    <row r="8399" customFormat="false" ht="53" hidden="false" customHeight="true" outlineLevel="0" collapsed="false">
      <c r="A8399" s="11" t="s">
        <v>2176</v>
      </c>
      <c r="B8399" s="11" t="s">
        <v>2176</v>
      </c>
      <c r="C8399" s="11" t="s">
        <v>2176</v>
      </c>
      <c r="D8399" s="11" t="s">
        <v>2176</v>
      </c>
      <c r="E8399" s="11" t="n">
        <v>80</v>
      </c>
      <c r="F8399" s="11" t="n">
        <v>80</v>
      </c>
      <c r="G8399" s="11" t="n">
        <v>80</v>
      </c>
      <c r="H8399" s="11" t="s">
        <v>2212</v>
      </c>
      <c r="I8399" s="11" t="s">
        <v>2212</v>
      </c>
    </row>
    <row r="8400" customFormat="false" ht="53" hidden="false" customHeight="true" outlineLevel="0" collapsed="false">
      <c r="A8400" s="11" t="s">
        <v>2223</v>
      </c>
      <c r="B8400" s="11" t="s">
        <v>2223</v>
      </c>
      <c r="C8400" s="11" t="s">
        <v>2223</v>
      </c>
      <c r="D8400" s="11" t="s">
        <v>2223</v>
      </c>
      <c r="E8400" s="11" t="s">
        <v>2224</v>
      </c>
      <c r="F8400" s="11" t="s">
        <v>2224</v>
      </c>
      <c r="G8400" s="11" t="s">
        <v>2224</v>
      </c>
      <c r="H8400" s="11" t="s">
        <v>2212</v>
      </c>
      <c r="I8400" s="11" t="s">
        <v>2212</v>
      </c>
    </row>
    <row r="8401" customFormat="false" ht="53" hidden="false" customHeight="true" outlineLevel="0" collapsed="false">
      <c r="A8401" s="11" t="s">
        <v>2225</v>
      </c>
      <c r="B8401" s="11" t="s">
        <v>2225</v>
      </c>
      <c r="C8401" s="11" t="s">
        <v>2225</v>
      </c>
      <c r="D8401" s="11" t="s">
        <v>2225</v>
      </c>
      <c r="E8401" s="11" t="s">
        <v>2224</v>
      </c>
      <c r="F8401" s="11" t="s">
        <v>2224</v>
      </c>
      <c r="G8401" s="11" t="s">
        <v>2224</v>
      </c>
      <c r="H8401" s="11" t="s">
        <v>2212</v>
      </c>
      <c r="I8401" s="11" t="s">
        <v>2212</v>
      </c>
    </row>
    <row r="8402" customFormat="false" ht="53" hidden="false" customHeight="true" outlineLevel="0" collapsed="false">
      <c r="A8402" s="11" t="s">
        <v>2226</v>
      </c>
      <c r="B8402" s="11" t="s">
        <v>2226</v>
      </c>
      <c r="C8402" s="11" t="s">
        <v>2226</v>
      </c>
      <c r="D8402" s="11" t="s">
        <v>2226</v>
      </c>
      <c r="E8402" s="11" t="s">
        <v>2227</v>
      </c>
      <c r="F8402" s="11" t="s">
        <v>2227</v>
      </c>
      <c r="G8402" s="11" t="s">
        <v>2227</v>
      </c>
      <c r="H8402" s="11" t="s">
        <v>2212</v>
      </c>
      <c r="I8402" s="11" t="s">
        <v>2212</v>
      </c>
    </row>
    <row r="8403" customFormat="false" ht="53" hidden="false" customHeight="true" outlineLevel="0" collapsed="false">
      <c r="A8403" s="11" t="s">
        <v>2228</v>
      </c>
      <c r="B8403" s="11" t="s">
        <v>2228</v>
      </c>
      <c r="C8403" s="11" t="s">
        <v>2228</v>
      </c>
      <c r="D8403" s="11" t="s">
        <v>2228</v>
      </c>
      <c r="E8403" s="11" t="n">
        <v>1</v>
      </c>
      <c r="F8403" s="11" t="n">
        <v>1</v>
      </c>
      <c r="G8403" s="11" t="n">
        <v>1</v>
      </c>
      <c r="H8403" s="11" t="s">
        <v>2212</v>
      </c>
      <c r="I8403" s="11" t="s">
        <v>2212</v>
      </c>
    </row>
    <row r="8404" customFormat="false" ht="28" hidden="false" customHeight="true" outlineLevel="0" collapsed="false">
      <c r="A8404" s="4" t="s">
        <v>2212</v>
      </c>
      <c r="B8404" s="4" t="s">
        <v>2212</v>
      </c>
      <c r="C8404" s="4" t="s">
        <v>2212</v>
      </c>
      <c r="D8404" s="4" t="s">
        <v>2212</v>
      </c>
      <c r="E8404" s="4" t="s">
        <v>2212</v>
      </c>
      <c r="F8404" s="4" t="s">
        <v>2212</v>
      </c>
      <c r="G8404" s="4" t="s">
        <v>2212</v>
      </c>
      <c r="H8404" s="4" t="s">
        <v>2212</v>
      </c>
      <c r="I8404" s="4" t="s">
        <v>2212</v>
      </c>
    </row>
    <row r="8405" customFormat="false" ht="27" hidden="false" customHeight="true" outlineLevel="0" collapsed="false">
      <c r="A8405" s="1"/>
      <c r="B8405" s="1"/>
      <c r="C8405" s="1"/>
      <c r="D8405" s="1"/>
      <c r="E8405" s="1"/>
      <c r="F8405" s="1"/>
      <c r="G8405" s="1"/>
      <c r="H8405" s="1"/>
      <c r="I8405" s="1"/>
    </row>
    <row r="8406" customFormat="false" ht="31" hidden="false" customHeight="true" outlineLevel="0" collapsed="false">
      <c r="A8406" s="10" t="s">
        <v>250</v>
      </c>
      <c r="B8406" s="10" t="s">
        <v>250</v>
      </c>
      <c r="C8406" s="10" t="s">
        <v>250</v>
      </c>
      <c r="D8406" s="10" t="s">
        <v>250</v>
      </c>
      <c r="E8406" s="10" t="s">
        <v>250</v>
      </c>
      <c r="F8406" s="10" t="s">
        <v>250</v>
      </c>
      <c r="G8406" s="10" t="s">
        <v>250</v>
      </c>
      <c r="H8406" s="10" t="s">
        <v>250</v>
      </c>
      <c r="I8406" s="3" t="str">
        <f aca="false">HYPERLINK("#'Главная'!A166","На главную")</f>
        <v>На главную</v>
      </c>
    </row>
    <row r="8407" customFormat="false" ht="34" hidden="false" customHeight="true" outlineLevel="0" collapsed="false">
      <c r="A8407" s="12" t="s">
        <v>251</v>
      </c>
      <c r="B8407" s="12" t="s">
        <v>251</v>
      </c>
      <c r="C8407" s="12" t="s">
        <v>251</v>
      </c>
      <c r="D8407" s="12" t="s">
        <v>252</v>
      </c>
      <c r="E8407" s="12" t="s">
        <v>252</v>
      </c>
      <c r="F8407" s="12" t="s">
        <v>252</v>
      </c>
      <c r="G8407" s="12" t="s">
        <v>253</v>
      </c>
      <c r="H8407" s="12" t="s">
        <v>254</v>
      </c>
      <c r="I8407" s="12" t="s">
        <v>254</v>
      </c>
    </row>
    <row r="8408" customFormat="false" ht="53" hidden="false" customHeight="true" outlineLevel="0" collapsed="false">
      <c r="A8408" s="1" t="s">
        <v>180</v>
      </c>
      <c r="B8408" s="1" t="s">
        <v>180</v>
      </c>
      <c r="C8408" s="1" t="s">
        <v>180</v>
      </c>
      <c r="D8408" s="1" t="s">
        <v>292</v>
      </c>
      <c r="E8408" s="1" t="s">
        <v>292</v>
      </c>
      <c r="F8408" s="1" t="s">
        <v>292</v>
      </c>
      <c r="G8408" s="1" t="n">
        <v>7.5</v>
      </c>
      <c r="H8408" s="1" t="s">
        <v>2187</v>
      </c>
      <c r="I8408" s="1" t="s">
        <v>2187</v>
      </c>
    </row>
    <row r="8409" customFormat="false" ht="53" hidden="false" customHeight="true" outlineLevel="0" collapsed="false">
      <c r="A8409" s="1" t="s">
        <v>180</v>
      </c>
      <c r="B8409" s="1" t="s">
        <v>180</v>
      </c>
      <c r="C8409" s="1" t="s">
        <v>180</v>
      </c>
      <c r="D8409" s="1" t="s">
        <v>258</v>
      </c>
      <c r="E8409" s="1" t="s">
        <v>258</v>
      </c>
      <c r="F8409" s="1" t="s">
        <v>258</v>
      </c>
      <c r="G8409" s="1" t="n">
        <v>11.3</v>
      </c>
      <c r="H8409" s="1" t="s">
        <v>2187</v>
      </c>
      <c r="I8409" s="1" t="s">
        <v>2187</v>
      </c>
    </row>
    <row r="8410" customFormat="false" ht="53" hidden="false" customHeight="true" outlineLevel="0" collapsed="false">
      <c r="A8410" s="1" t="s">
        <v>180</v>
      </c>
      <c r="B8410" s="1" t="s">
        <v>180</v>
      </c>
      <c r="C8410" s="1" t="s">
        <v>180</v>
      </c>
      <c r="D8410" s="1" t="s">
        <v>2091</v>
      </c>
      <c r="E8410" s="1" t="s">
        <v>2091</v>
      </c>
      <c r="F8410" s="1" t="s">
        <v>2091</v>
      </c>
      <c r="G8410" s="1" t="n">
        <v>1360</v>
      </c>
      <c r="H8410" s="1" t="s">
        <v>2187</v>
      </c>
      <c r="I8410" s="1" t="s">
        <v>2187</v>
      </c>
    </row>
    <row r="8411" customFormat="false" ht="53" hidden="false" customHeight="true" outlineLevel="0" collapsed="false">
      <c r="A8411" s="1" t="s">
        <v>180</v>
      </c>
      <c r="B8411" s="1" t="s">
        <v>180</v>
      </c>
      <c r="C8411" s="1" t="s">
        <v>180</v>
      </c>
      <c r="D8411" s="1" t="s">
        <v>2229</v>
      </c>
      <c r="E8411" s="1" t="s">
        <v>2229</v>
      </c>
      <c r="F8411" s="1" t="s">
        <v>2229</v>
      </c>
      <c r="G8411" s="1" t="n">
        <v>202</v>
      </c>
      <c r="H8411" s="1" t="s">
        <v>2187</v>
      </c>
      <c r="I8411" s="1" t="s">
        <v>2187</v>
      </c>
    </row>
    <row r="8412" customFormat="false" ht="53" hidden="false" customHeight="true" outlineLevel="0" collapsed="false">
      <c r="A8412" s="1" t="s">
        <v>180</v>
      </c>
      <c r="B8412" s="1" t="s">
        <v>180</v>
      </c>
      <c r="C8412" s="1" t="s">
        <v>180</v>
      </c>
      <c r="D8412" s="1" t="s">
        <v>2063</v>
      </c>
      <c r="E8412" s="1" t="s">
        <v>2063</v>
      </c>
      <c r="F8412" s="1" t="s">
        <v>2063</v>
      </c>
      <c r="G8412" s="1" t="n">
        <v>52</v>
      </c>
      <c r="H8412" s="1" t="s">
        <v>2187</v>
      </c>
      <c r="I8412" s="1" t="s">
        <v>2187</v>
      </c>
    </row>
    <row r="8413" customFormat="false" ht="53" hidden="false" customHeight="true" outlineLevel="0" collapsed="false">
      <c r="A8413" s="1" t="s">
        <v>2230</v>
      </c>
      <c r="B8413" s="1" t="s">
        <v>2230</v>
      </c>
      <c r="C8413" s="1" t="s">
        <v>2230</v>
      </c>
      <c r="D8413" s="1" t="s">
        <v>2091</v>
      </c>
      <c r="E8413" s="1" t="s">
        <v>2091</v>
      </c>
      <c r="F8413" s="1" t="s">
        <v>2091</v>
      </c>
      <c r="G8413" s="1" t="n">
        <v>1360</v>
      </c>
      <c r="H8413" s="1" t="s">
        <v>2187</v>
      </c>
      <c r="I8413" s="1" t="s">
        <v>2187</v>
      </c>
    </row>
    <row r="8414" customFormat="false" ht="53" hidden="false" customHeight="true" outlineLevel="0" collapsed="false">
      <c r="A8414" s="1" t="s">
        <v>2230</v>
      </c>
      <c r="B8414" s="1" t="s">
        <v>2230</v>
      </c>
      <c r="C8414" s="1" t="s">
        <v>2230</v>
      </c>
      <c r="D8414" s="1" t="s">
        <v>292</v>
      </c>
      <c r="E8414" s="1" t="s">
        <v>292</v>
      </c>
      <c r="F8414" s="1" t="s">
        <v>292</v>
      </c>
      <c r="G8414" s="1" t="n">
        <v>7.5</v>
      </c>
      <c r="H8414" s="1" t="s">
        <v>2187</v>
      </c>
      <c r="I8414" s="1" t="s">
        <v>2187</v>
      </c>
    </row>
    <row r="8415" customFormat="false" ht="53" hidden="false" customHeight="true" outlineLevel="0" collapsed="false">
      <c r="A8415" s="1" t="s">
        <v>2230</v>
      </c>
      <c r="B8415" s="1" t="s">
        <v>2230</v>
      </c>
      <c r="C8415" s="1" t="s">
        <v>2230</v>
      </c>
      <c r="D8415" s="1" t="s">
        <v>258</v>
      </c>
      <c r="E8415" s="1" t="s">
        <v>258</v>
      </c>
      <c r="F8415" s="1" t="s">
        <v>258</v>
      </c>
      <c r="G8415" s="1" t="n">
        <v>11.3</v>
      </c>
      <c r="H8415" s="1" t="s">
        <v>2187</v>
      </c>
      <c r="I8415" s="1" t="s">
        <v>2187</v>
      </c>
    </row>
    <row r="8416" customFormat="false" ht="53" hidden="false" customHeight="true" outlineLevel="0" collapsed="false">
      <c r="A8416" s="1" t="s">
        <v>2231</v>
      </c>
      <c r="B8416" s="1" t="s">
        <v>2231</v>
      </c>
      <c r="C8416" s="1" t="s">
        <v>2231</v>
      </c>
      <c r="D8416" s="1" t="s">
        <v>2091</v>
      </c>
      <c r="E8416" s="1" t="s">
        <v>2091</v>
      </c>
      <c r="F8416" s="1" t="s">
        <v>2091</v>
      </c>
      <c r="G8416" s="1" t="n">
        <v>1020</v>
      </c>
      <c r="H8416" s="1" t="s">
        <v>2187</v>
      </c>
      <c r="I8416" s="1" t="s">
        <v>2187</v>
      </c>
    </row>
    <row r="8417" customFormat="false" ht="53" hidden="false" customHeight="true" outlineLevel="0" collapsed="false">
      <c r="A8417" s="1" t="s">
        <v>2231</v>
      </c>
      <c r="B8417" s="1" t="s">
        <v>2231</v>
      </c>
      <c r="C8417" s="1" t="s">
        <v>2231</v>
      </c>
      <c r="D8417" s="1" t="s">
        <v>292</v>
      </c>
      <c r="E8417" s="1" t="s">
        <v>292</v>
      </c>
      <c r="F8417" s="1" t="s">
        <v>292</v>
      </c>
      <c r="G8417" s="1" t="n">
        <v>6.1</v>
      </c>
      <c r="H8417" s="1" t="s">
        <v>2187</v>
      </c>
      <c r="I8417" s="1" t="s">
        <v>2187</v>
      </c>
    </row>
    <row r="8418" customFormat="false" ht="53" hidden="false" customHeight="true" outlineLevel="0" collapsed="false">
      <c r="A8418" s="1" t="s">
        <v>2231</v>
      </c>
      <c r="B8418" s="1" t="s">
        <v>2231</v>
      </c>
      <c r="C8418" s="1" t="s">
        <v>2231</v>
      </c>
      <c r="D8418" s="1" t="s">
        <v>258</v>
      </c>
      <c r="E8418" s="1" t="s">
        <v>258</v>
      </c>
      <c r="F8418" s="1" t="s">
        <v>258</v>
      </c>
      <c r="G8418" s="1" t="n">
        <v>8.9</v>
      </c>
      <c r="H8418" s="1" t="s">
        <v>2187</v>
      </c>
      <c r="I8418" s="1" t="s">
        <v>2187</v>
      </c>
    </row>
    <row r="8419" customFormat="false" ht="53" hidden="false" customHeight="true" outlineLevel="0" collapsed="false">
      <c r="A8419" s="1" t="s">
        <v>2232</v>
      </c>
      <c r="B8419" s="1" t="s">
        <v>2232</v>
      </c>
      <c r="C8419" s="1" t="s">
        <v>2232</v>
      </c>
      <c r="D8419" s="1" t="s">
        <v>2091</v>
      </c>
      <c r="E8419" s="1" t="s">
        <v>2091</v>
      </c>
      <c r="F8419" s="1" t="s">
        <v>2091</v>
      </c>
      <c r="G8419" s="1" t="n">
        <v>680</v>
      </c>
      <c r="H8419" s="1" t="s">
        <v>2187</v>
      </c>
      <c r="I8419" s="1" t="s">
        <v>2187</v>
      </c>
    </row>
    <row r="8420" customFormat="false" ht="53" hidden="false" customHeight="true" outlineLevel="0" collapsed="false">
      <c r="A8420" s="1" t="s">
        <v>2232</v>
      </c>
      <c r="B8420" s="1" t="s">
        <v>2232</v>
      </c>
      <c r="C8420" s="1" t="s">
        <v>2232</v>
      </c>
      <c r="D8420" s="1" t="s">
        <v>292</v>
      </c>
      <c r="E8420" s="1" t="s">
        <v>292</v>
      </c>
      <c r="F8420" s="1" t="s">
        <v>292</v>
      </c>
      <c r="G8420" s="1" t="n">
        <v>4.5</v>
      </c>
      <c r="H8420" s="1" t="s">
        <v>2187</v>
      </c>
      <c r="I8420" s="1" t="s">
        <v>2187</v>
      </c>
    </row>
    <row r="8421" customFormat="false" ht="53" hidden="false" customHeight="true" outlineLevel="0" collapsed="false">
      <c r="A8421" s="1" t="s">
        <v>2232</v>
      </c>
      <c r="B8421" s="1" t="s">
        <v>2232</v>
      </c>
      <c r="C8421" s="1" t="s">
        <v>2232</v>
      </c>
      <c r="D8421" s="1" t="s">
        <v>258</v>
      </c>
      <c r="E8421" s="1" t="s">
        <v>258</v>
      </c>
      <c r="F8421" s="1" t="s">
        <v>258</v>
      </c>
      <c r="G8421" s="1" t="n">
        <v>6.3</v>
      </c>
      <c r="H8421" s="1" t="s">
        <v>2187</v>
      </c>
      <c r="I8421" s="1" t="s">
        <v>2187</v>
      </c>
    </row>
    <row r="8422" customFormat="false" ht="27" hidden="false" customHeight="true" outlineLevel="0" collapsed="false">
      <c r="A8422" s="1"/>
      <c r="B8422" s="1"/>
      <c r="C8422" s="1"/>
      <c r="D8422" s="1"/>
      <c r="E8422" s="1"/>
      <c r="F8422" s="1"/>
      <c r="G8422" s="1"/>
      <c r="H8422" s="1"/>
      <c r="I8422" s="1"/>
    </row>
    <row r="8423" customFormat="false" ht="31" hidden="false" customHeight="true" outlineLevel="0" collapsed="false">
      <c r="A8423" s="10" t="s">
        <v>304</v>
      </c>
      <c r="B8423" s="10" t="s">
        <v>304</v>
      </c>
      <c r="C8423" s="10" t="s">
        <v>304</v>
      </c>
      <c r="D8423" s="10" t="s">
        <v>304</v>
      </c>
      <c r="E8423" s="10" t="s">
        <v>304</v>
      </c>
      <c r="F8423" s="10" t="s">
        <v>304</v>
      </c>
      <c r="G8423" s="10" t="s">
        <v>304</v>
      </c>
      <c r="H8423" s="10" t="s">
        <v>304</v>
      </c>
      <c r="I8423" s="1"/>
    </row>
    <row r="8424" customFormat="false" ht="28" hidden="false" customHeight="true" outlineLevel="0" collapsed="false">
      <c r="A8424" s="4" t="s">
        <v>305</v>
      </c>
      <c r="B8424" s="4" t="s">
        <v>305</v>
      </c>
      <c r="C8424" s="4" t="s">
        <v>305</v>
      </c>
      <c r="D8424" s="4" t="s">
        <v>305</v>
      </c>
      <c r="E8424" s="4" t="s">
        <v>305</v>
      </c>
      <c r="F8424" s="4" t="s">
        <v>305</v>
      </c>
      <c r="G8424" s="4" t="s">
        <v>305</v>
      </c>
      <c r="H8424" s="4" t="s">
        <v>305</v>
      </c>
      <c r="I8424" s="4" t="s">
        <v>305</v>
      </c>
    </row>
    <row r="8425" customFormat="false" ht="27" hidden="false" customHeight="true" outlineLevel="0" collapsed="false">
      <c r="A8425" s="1"/>
      <c r="B8425" s="1"/>
      <c r="C8425" s="1"/>
      <c r="D8425" s="1"/>
      <c r="E8425" s="1"/>
      <c r="F8425" s="1"/>
      <c r="G8425" s="1"/>
      <c r="H8425" s="1"/>
      <c r="I8425" s="1"/>
    </row>
    <row r="8426" customFormat="false" ht="27" hidden="false" customHeight="true" outlineLevel="0" collapsed="false">
      <c r="A8426" s="1"/>
      <c r="B8426" s="1"/>
      <c r="C8426" s="1"/>
      <c r="D8426" s="1"/>
      <c r="E8426" s="1"/>
      <c r="F8426" s="1"/>
      <c r="G8426" s="1"/>
      <c r="H8426" s="1"/>
      <c r="I8426" s="1"/>
    </row>
    <row r="8427" customFormat="false" ht="27" hidden="false" customHeight="true" outlineLevel="0" collapsed="false">
      <c r="A8427" s="1"/>
      <c r="B8427" s="1"/>
      <c r="C8427" s="1"/>
      <c r="D8427" s="1"/>
      <c r="E8427" s="1"/>
      <c r="F8427" s="1"/>
      <c r="G8427" s="1"/>
      <c r="H8427" s="1"/>
      <c r="I8427" s="1"/>
    </row>
    <row r="8428" customFormat="false" ht="35" hidden="false" customHeight="true" outlineLevel="0" collapsed="false">
      <c r="A8428" s="2" t="s">
        <v>2236</v>
      </c>
      <c r="B8428" s="2" t="s">
        <v>2236</v>
      </c>
      <c r="C8428" s="2" t="s">
        <v>2236</v>
      </c>
      <c r="D8428" s="2" t="s">
        <v>2236</v>
      </c>
      <c r="E8428" s="2" t="s">
        <v>2236</v>
      </c>
      <c r="F8428" s="2" t="s">
        <v>2236</v>
      </c>
      <c r="G8428" s="2" t="s">
        <v>2236</v>
      </c>
      <c r="H8428" s="2" t="s">
        <v>2236</v>
      </c>
      <c r="I8428" s="3" t="str">
        <f aca="false">HYPERLINK("#'Главная'!A167","На главную")</f>
        <v>На главную</v>
      </c>
    </row>
    <row r="8429" customFormat="false" ht="28" hidden="false" customHeight="true" outlineLevel="0" collapsed="false">
      <c r="A8429" s="4" t="s">
        <v>2158</v>
      </c>
      <c r="B8429" s="4" t="s">
        <v>2158</v>
      </c>
      <c r="C8429" s="4" t="s">
        <v>2158</v>
      </c>
      <c r="D8429" s="4" t="s">
        <v>2158</v>
      </c>
      <c r="E8429" s="4" t="s">
        <v>2158</v>
      </c>
      <c r="F8429" s="4" t="s">
        <v>2158</v>
      </c>
      <c r="G8429" s="4" t="s">
        <v>2158</v>
      </c>
      <c r="H8429" s="4" t="s">
        <v>2158</v>
      </c>
      <c r="I8429" s="4" t="s">
        <v>2158</v>
      </c>
    </row>
    <row r="8430" customFormat="false" ht="27" hidden="false" customHeight="true" outlineLevel="0" collapsed="false">
      <c r="A8430" s="3" t="str">
        <f aca="false">HYPERLINK("#'Главная'!A167","Список моделей")</f>
        <v>Список моделей</v>
      </c>
      <c r="B8430" s="1"/>
      <c r="C8430" s="3" t="str">
        <f aca="false">HYPERLINK("#'Данные моделей'!A8431","Характеристики")</f>
        <v>Характеристики</v>
      </c>
      <c r="D8430" s="1"/>
      <c r="E8430" s="1"/>
      <c r="F8430" s="3" t="str">
        <f aca="false">HYPERLINK("#'Данные моделей'!A8456","Рабочие точки")</f>
        <v>Рабочие точки</v>
      </c>
      <c r="G8430" s="1"/>
      <c r="H8430" s="3" t="str">
        <f aca="false">HYPERLINK("#'Данные моделей'!A8473","Карты")</f>
        <v>Карты</v>
      </c>
      <c r="I8430" s="1"/>
    </row>
    <row r="8431" customFormat="false" ht="31" hidden="false" customHeight="true" outlineLevel="0" collapsed="false">
      <c r="A8431" s="10" t="s">
        <v>9</v>
      </c>
      <c r="B8431" s="10" t="s">
        <v>9</v>
      </c>
      <c r="C8431" s="10" t="s">
        <v>9</v>
      </c>
      <c r="D8431" s="10" t="s">
        <v>9</v>
      </c>
      <c r="E8431" s="10" t="s">
        <v>9</v>
      </c>
      <c r="F8431" s="10" t="s">
        <v>9</v>
      </c>
      <c r="G8431" s="10" t="s">
        <v>9</v>
      </c>
      <c r="H8431" s="10" t="s">
        <v>9</v>
      </c>
      <c r="I8431" s="1"/>
    </row>
    <row r="8432" customFormat="false" ht="28" hidden="false" customHeight="true" outlineLevel="0" collapsed="false">
      <c r="A8432" s="11" t="s">
        <v>207</v>
      </c>
      <c r="B8432" s="11" t="s">
        <v>207</v>
      </c>
      <c r="C8432" s="11" t="s">
        <v>207</v>
      </c>
      <c r="D8432" s="11" t="s">
        <v>207</v>
      </c>
      <c r="E8432" s="11" t="s">
        <v>2211</v>
      </c>
      <c r="F8432" s="11" t="s">
        <v>2211</v>
      </c>
      <c r="G8432" s="11" t="s">
        <v>2211</v>
      </c>
      <c r="H8432" s="11"/>
      <c r="I8432" s="11"/>
    </row>
    <row r="8433" customFormat="false" ht="28" hidden="false" customHeight="true" outlineLevel="0" collapsed="false">
      <c r="A8433" s="11" t="s">
        <v>8</v>
      </c>
      <c r="B8433" s="11" t="s">
        <v>8</v>
      </c>
      <c r="C8433" s="11" t="s">
        <v>8</v>
      </c>
      <c r="D8433" s="11" t="s">
        <v>8</v>
      </c>
      <c r="E8433" s="11" t="s">
        <v>181</v>
      </c>
      <c r="F8433" s="11" t="s">
        <v>181</v>
      </c>
      <c r="G8433" s="11" t="s">
        <v>181</v>
      </c>
      <c r="H8433" s="11"/>
      <c r="I8433" s="11"/>
    </row>
    <row r="8434" customFormat="false" ht="28" hidden="false" customHeight="true" outlineLevel="0" collapsed="false">
      <c r="A8434" s="11" t="s">
        <v>209</v>
      </c>
      <c r="B8434" s="11" t="s">
        <v>209</v>
      </c>
      <c r="C8434" s="11" t="s">
        <v>209</v>
      </c>
      <c r="D8434" s="11" t="s">
        <v>209</v>
      </c>
      <c r="E8434" s="11" t="s">
        <v>178</v>
      </c>
      <c r="F8434" s="11" t="s">
        <v>178</v>
      </c>
      <c r="G8434" s="11" t="s">
        <v>178</v>
      </c>
      <c r="H8434" s="11"/>
      <c r="I8434" s="11"/>
    </row>
    <row r="8435" customFormat="false" ht="28" hidden="false" customHeight="true" outlineLevel="0" collapsed="false">
      <c r="A8435" s="11" t="s">
        <v>211</v>
      </c>
      <c r="B8435" s="11" t="s">
        <v>211</v>
      </c>
      <c r="C8435" s="11" t="s">
        <v>211</v>
      </c>
      <c r="D8435" s="11" t="s">
        <v>211</v>
      </c>
      <c r="E8435" s="11" t="n">
        <v>56</v>
      </c>
      <c r="F8435" s="11" t="n">
        <v>56</v>
      </c>
      <c r="G8435" s="11" t="n">
        <v>56</v>
      </c>
      <c r="H8435" s="11"/>
      <c r="I8435" s="11"/>
    </row>
    <row r="8436" customFormat="false" ht="53" hidden="false" customHeight="true" outlineLevel="0" collapsed="false">
      <c r="A8436" s="11" t="s">
        <v>8</v>
      </c>
      <c r="B8436" s="11" t="s">
        <v>8</v>
      </c>
      <c r="C8436" s="11" t="s">
        <v>8</v>
      </c>
      <c r="D8436" s="11" t="s">
        <v>8</v>
      </c>
      <c r="E8436" s="11" t="s">
        <v>181</v>
      </c>
      <c r="F8436" s="11" t="s">
        <v>181</v>
      </c>
      <c r="G8436" s="11" t="s">
        <v>181</v>
      </c>
      <c r="H8436" s="11" t="s">
        <v>2212</v>
      </c>
      <c r="I8436" s="11" t="s">
        <v>2212</v>
      </c>
    </row>
    <row r="8437" customFormat="false" ht="53" hidden="false" customHeight="true" outlineLevel="0" collapsed="false">
      <c r="A8437" s="11" t="s">
        <v>221</v>
      </c>
      <c r="B8437" s="11" t="s">
        <v>221</v>
      </c>
      <c r="C8437" s="11" t="s">
        <v>221</v>
      </c>
      <c r="D8437" s="11" t="s">
        <v>221</v>
      </c>
      <c r="E8437" s="11" t="s">
        <v>2126</v>
      </c>
      <c r="F8437" s="11" t="s">
        <v>2126</v>
      </c>
      <c r="G8437" s="11" t="s">
        <v>2126</v>
      </c>
      <c r="H8437" s="11" t="s">
        <v>2212</v>
      </c>
      <c r="I8437" s="11" t="s">
        <v>2212</v>
      </c>
    </row>
    <row r="8438" customFormat="false" ht="53" hidden="false" customHeight="true" outlineLevel="0" collapsed="false">
      <c r="A8438" s="11" t="s">
        <v>211</v>
      </c>
      <c r="B8438" s="11" t="s">
        <v>211</v>
      </c>
      <c r="C8438" s="11" t="s">
        <v>211</v>
      </c>
      <c r="D8438" s="11" t="s">
        <v>211</v>
      </c>
      <c r="E8438" s="11" t="n">
        <v>56</v>
      </c>
      <c r="F8438" s="11" t="n">
        <v>56</v>
      </c>
      <c r="G8438" s="11" t="n">
        <v>56</v>
      </c>
      <c r="H8438" s="11" t="s">
        <v>2212</v>
      </c>
      <c r="I8438" s="11" t="s">
        <v>2212</v>
      </c>
    </row>
    <row r="8439" customFormat="false" ht="53" hidden="false" customHeight="true" outlineLevel="0" collapsed="false">
      <c r="A8439" s="11" t="s">
        <v>2062</v>
      </c>
      <c r="B8439" s="11" t="s">
        <v>2062</v>
      </c>
      <c r="C8439" s="11" t="s">
        <v>2062</v>
      </c>
      <c r="D8439" s="11" t="s">
        <v>2062</v>
      </c>
      <c r="E8439" s="11" t="s">
        <v>2063</v>
      </c>
      <c r="F8439" s="11" t="s">
        <v>2063</v>
      </c>
      <c r="G8439" s="11" t="s">
        <v>2063</v>
      </c>
      <c r="H8439" s="11" t="s">
        <v>2212</v>
      </c>
      <c r="I8439" s="11" t="s">
        <v>2212</v>
      </c>
    </row>
    <row r="8440" customFormat="false" ht="53" hidden="false" customHeight="true" outlineLevel="0" collapsed="false">
      <c r="A8440" s="11" t="s">
        <v>2064</v>
      </c>
      <c r="B8440" s="11" t="s">
        <v>2064</v>
      </c>
      <c r="C8440" s="11" t="s">
        <v>2064</v>
      </c>
      <c r="D8440" s="11" t="s">
        <v>2064</v>
      </c>
      <c r="E8440" s="11" t="n">
        <v>80</v>
      </c>
      <c r="F8440" s="11" t="n">
        <v>80</v>
      </c>
      <c r="G8440" s="11" t="n">
        <v>80</v>
      </c>
      <c r="H8440" s="11" t="s">
        <v>2212</v>
      </c>
      <c r="I8440" s="11" t="s">
        <v>2212</v>
      </c>
    </row>
    <row r="8441" customFormat="false" ht="53" hidden="false" customHeight="true" outlineLevel="0" collapsed="false">
      <c r="A8441" s="11" t="s">
        <v>2213</v>
      </c>
      <c r="B8441" s="11" t="s">
        <v>2213</v>
      </c>
      <c r="C8441" s="11" t="s">
        <v>2213</v>
      </c>
      <c r="D8441" s="11" t="s">
        <v>2213</v>
      </c>
      <c r="E8441" s="11" t="n">
        <v>1.6</v>
      </c>
      <c r="F8441" s="11" t="n">
        <v>1.6</v>
      </c>
      <c r="G8441" s="11" t="n">
        <v>1.6</v>
      </c>
      <c r="H8441" s="11" t="s">
        <v>2212</v>
      </c>
      <c r="I8441" s="11" t="s">
        <v>2212</v>
      </c>
    </row>
    <row r="8442" customFormat="false" ht="53" hidden="false" customHeight="true" outlineLevel="0" collapsed="false">
      <c r="A8442" s="11" t="s">
        <v>2214</v>
      </c>
      <c r="B8442" s="11" t="s">
        <v>2214</v>
      </c>
      <c r="C8442" s="11" t="s">
        <v>2214</v>
      </c>
      <c r="D8442" s="11" t="s">
        <v>2214</v>
      </c>
      <c r="E8442" s="11" t="n">
        <v>1.608</v>
      </c>
      <c r="F8442" s="11" t="n">
        <v>1.608</v>
      </c>
      <c r="G8442" s="11" t="n">
        <v>1.608</v>
      </c>
      <c r="H8442" s="11" t="s">
        <v>2212</v>
      </c>
      <c r="I8442" s="11" t="s">
        <v>2212</v>
      </c>
    </row>
    <row r="8443" customFormat="false" ht="53" hidden="false" customHeight="true" outlineLevel="0" collapsed="false">
      <c r="A8443" s="11" t="s">
        <v>2215</v>
      </c>
      <c r="B8443" s="11" t="s">
        <v>2215</v>
      </c>
      <c r="C8443" s="11" t="s">
        <v>2215</v>
      </c>
      <c r="D8443" s="11" t="s">
        <v>2215</v>
      </c>
      <c r="E8443" s="11" t="n">
        <v>15.7</v>
      </c>
      <c r="F8443" s="11" t="n">
        <v>15.7</v>
      </c>
      <c r="G8443" s="11" t="n">
        <v>15.7</v>
      </c>
      <c r="H8443" s="11" t="s">
        <v>2212</v>
      </c>
      <c r="I8443" s="11" t="s">
        <v>2212</v>
      </c>
    </row>
    <row r="8444" customFormat="false" ht="53" hidden="false" customHeight="true" outlineLevel="0" collapsed="false">
      <c r="A8444" s="11" t="s">
        <v>2216</v>
      </c>
      <c r="B8444" s="11" t="s">
        <v>2216</v>
      </c>
      <c r="C8444" s="11" t="s">
        <v>2216</v>
      </c>
      <c r="D8444" s="11" t="s">
        <v>2216</v>
      </c>
      <c r="E8444" s="11" t="n">
        <v>2</v>
      </c>
      <c r="F8444" s="11" t="n">
        <v>2</v>
      </c>
      <c r="G8444" s="11" t="n">
        <v>2</v>
      </c>
      <c r="H8444" s="11" t="s">
        <v>2212</v>
      </c>
      <c r="I8444" s="11" t="s">
        <v>2212</v>
      </c>
    </row>
    <row r="8445" customFormat="false" ht="53" hidden="false" customHeight="true" outlineLevel="0" collapsed="false">
      <c r="A8445" s="11" t="s">
        <v>2217</v>
      </c>
      <c r="B8445" s="11" t="s">
        <v>2217</v>
      </c>
      <c r="C8445" s="11" t="s">
        <v>2217</v>
      </c>
      <c r="D8445" s="11" t="s">
        <v>2217</v>
      </c>
      <c r="E8445" s="11" t="n">
        <v>180</v>
      </c>
      <c r="F8445" s="11" t="n">
        <v>180</v>
      </c>
      <c r="G8445" s="11" t="n">
        <v>180</v>
      </c>
      <c r="H8445" s="11" t="s">
        <v>2212</v>
      </c>
      <c r="I8445" s="11" t="s">
        <v>2212</v>
      </c>
    </row>
    <row r="8446" customFormat="false" ht="53" hidden="false" customHeight="true" outlineLevel="0" collapsed="false">
      <c r="A8446" s="11" t="s">
        <v>2218</v>
      </c>
      <c r="B8446" s="11" t="s">
        <v>2218</v>
      </c>
      <c r="C8446" s="11" t="s">
        <v>2218</v>
      </c>
      <c r="D8446" s="11" t="s">
        <v>2218</v>
      </c>
      <c r="E8446" s="11" t="s">
        <v>2219</v>
      </c>
      <c r="F8446" s="11" t="s">
        <v>2219</v>
      </c>
      <c r="G8446" s="11" t="s">
        <v>2219</v>
      </c>
      <c r="H8446" s="11" t="s">
        <v>2212</v>
      </c>
      <c r="I8446" s="11" t="s">
        <v>2212</v>
      </c>
    </row>
    <row r="8447" customFormat="false" ht="53" hidden="false" customHeight="true" outlineLevel="0" collapsed="false">
      <c r="A8447" s="11" t="s">
        <v>2220</v>
      </c>
      <c r="B8447" s="11" t="s">
        <v>2220</v>
      </c>
      <c r="C8447" s="11" t="s">
        <v>2220</v>
      </c>
      <c r="D8447" s="11" t="s">
        <v>2220</v>
      </c>
      <c r="E8447" s="11" t="s">
        <v>2221</v>
      </c>
      <c r="F8447" s="11" t="s">
        <v>2221</v>
      </c>
      <c r="G8447" s="11" t="s">
        <v>2221</v>
      </c>
      <c r="H8447" s="11" t="s">
        <v>2212</v>
      </c>
      <c r="I8447" s="11" t="s">
        <v>2212</v>
      </c>
    </row>
    <row r="8448" customFormat="false" ht="53" hidden="false" customHeight="true" outlineLevel="0" collapsed="false">
      <c r="A8448" s="11" t="s">
        <v>2222</v>
      </c>
      <c r="B8448" s="11" t="s">
        <v>2222</v>
      </c>
      <c r="C8448" s="11" t="s">
        <v>2222</v>
      </c>
      <c r="D8448" s="11" t="s">
        <v>2222</v>
      </c>
      <c r="E8448" s="11" t="n">
        <v>1.2</v>
      </c>
      <c r="F8448" s="11" t="n">
        <v>1.2</v>
      </c>
      <c r="G8448" s="11" t="n">
        <v>1.2</v>
      </c>
      <c r="H8448" s="11" t="s">
        <v>2212</v>
      </c>
      <c r="I8448" s="11" t="s">
        <v>2212</v>
      </c>
    </row>
    <row r="8449" customFormat="false" ht="53" hidden="false" customHeight="true" outlineLevel="0" collapsed="false">
      <c r="A8449" s="11" t="s">
        <v>2176</v>
      </c>
      <c r="B8449" s="11" t="s">
        <v>2176</v>
      </c>
      <c r="C8449" s="11" t="s">
        <v>2176</v>
      </c>
      <c r="D8449" s="11" t="s">
        <v>2176</v>
      </c>
      <c r="E8449" s="11" t="n">
        <v>80</v>
      </c>
      <c r="F8449" s="11" t="n">
        <v>80</v>
      </c>
      <c r="G8449" s="11" t="n">
        <v>80</v>
      </c>
      <c r="H8449" s="11" t="s">
        <v>2212</v>
      </c>
      <c r="I8449" s="11" t="s">
        <v>2212</v>
      </c>
    </row>
    <row r="8450" customFormat="false" ht="53" hidden="false" customHeight="true" outlineLevel="0" collapsed="false">
      <c r="A8450" s="11" t="s">
        <v>2223</v>
      </c>
      <c r="B8450" s="11" t="s">
        <v>2223</v>
      </c>
      <c r="C8450" s="11" t="s">
        <v>2223</v>
      </c>
      <c r="D8450" s="11" t="s">
        <v>2223</v>
      </c>
      <c r="E8450" s="11" t="s">
        <v>2224</v>
      </c>
      <c r="F8450" s="11" t="s">
        <v>2224</v>
      </c>
      <c r="G8450" s="11" t="s">
        <v>2224</v>
      </c>
      <c r="H8450" s="11" t="s">
        <v>2212</v>
      </c>
      <c r="I8450" s="11" t="s">
        <v>2212</v>
      </c>
    </row>
    <row r="8451" customFormat="false" ht="53" hidden="false" customHeight="true" outlineLevel="0" collapsed="false">
      <c r="A8451" s="11" t="s">
        <v>2225</v>
      </c>
      <c r="B8451" s="11" t="s">
        <v>2225</v>
      </c>
      <c r="C8451" s="11" t="s">
        <v>2225</v>
      </c>
      <c r="D8451" s="11" t="s">
        <v>2225</v>
      </c>
      <c r="E8451" s="11" t="s">
        <v>2224</v>
      </c>
      <c r="F8451" s="11" t="s">
        <v>2224</v>
      </c>
      <c r="G8451" s="11" t="s">
        <v>2224</v>
      </c>
      <c r="H8451" s="11" t="s">
        <v>2212</v>
      </c>
      <c r="I8451" s="11" t="s">
        <v>2212</v>
      </c>
    </row>
    <row r="8452" customFormat="false" ht="53" hidden="false" customHeight="true" outlineLevel="0" collapsed="false">
      <c r="A8452" s="11" t="s">
        <v>2226</v>
      </c>
      <c r="B8452" s="11" t="s">
        <v>2226</v>
      </c>
      <c r="C8452" s="11" t="s">
        <v>2226</v>
      </c>
      <c r="D8452" s="11" t="s">
        <v>2226</v>
      </c>
      <c r="E8452" s="11" t="s">
        <v>2227</v>
      </c>
      <c r="F8452" s="11" t="s">
        <v>2227</v>
      </c>
      <c r="G8452" s="11" t="s">
        <v>2227</v>
      </c>
      <c r="H8452" s="11" t="s">
        <v>2212</v>
      </c>
      <c r="I8452" s="11" t="s">
        <v>2212</v>
      </c>
    </row>
    <row r="8453" customFormat="false" ht="53" hidden="false" customHeight="true" outlineLevel="0" collapsed="false">
      <c r="A8453" s="11" t="s">
        <v>2228</v>
      </c>
      <c r="B8453" s="11" t="s">
        <v>2228</v>
      </c>
      <c r="C8453" s="11" t="s">
        <v>2228</v>
      </c>
      <c r="D8453" s="11" t="s">
        <v>2228</v>
      </c>
      <c r="E8453" s="11" t="n">
        <v>1</v>
      </c>
      <c r="F8453" s="11" t="n">
        <v>1</v>
      </c>
      <c r="G8453" s="11" t="n">
        <v>1</v>
      </c>
      <c r="H8453" s="11" t="s">
        <v>2212</v>
      </c>
      <c r="I8453" s="11" t="s">
        <v>2212</v>
      </c>
    </row>
    <row r="8454" customFormat="false" ht="28" hidden="false" customHeight="true" outlineLevel="0" collapsed="false">
      <c r="A8454" s="4" t="s">
        <v>2212</v>
      </c>
      <c r="B8454" s="4" t="s">
        <v>2212</v>
      </c>
      <c r="C8454" s="4" t="s">
        <v>2212</v>
      </c>
      <c r="D8454" s="4" t="s">
        <v>2212</v>
      </c>
      <c r="E8454" s="4" t="s">
        <v>2212</v>
      </c>
      <c r="F8454" s="4" t="s">
        <v>2212</v>
      </c>
      <c r="G8454" s="4" t="s">
        <v>2212</v>
      </c>
      <c r="H8454" s="4" t="s">
        <v>2212</v>
      </c>
      <c r="I8454" s="4" t="s">
        <v>2212</v>
      </c>
    </row>
    <row r="8455" customFormat="false" ht="27" hidden="false" customHeight="true" outlineLevel="0" collapsed="false">
      <c r="A8455" s="1"/>
      <c r="B8455" s="1"/>
      <c r="C8455" s="1"/>
      <c r="D8455" s="1"/>
      <c r="E8455" s="1"/>
      <c r="F8455" s="1"/>
      <c r="G8455" s="1"/>
      <c r="H8455" s="1"/>
      <c r="I8455" s="1"/>
    </row>
    <row r="8456" customFormat="false" ht="31" hidden="false" customHeight="true" outlineLevel="0" collapsed="false">
      <c r="A8456" s="10" t="s">
        <v>250</v>
      </c>
      <c r="B8456" s="10" t="s">
        <v>250</v>
      </c>
      <c r="C8456" s="10" t="s">
        <v>250</v>
      </c>
      <c r="D8456" s="10" t="s">
        <v>250</v>
      </c>
      <c r="E8456" s="10" t="s">
        <v>250</v>
      </c>
      <c r="F8456" s="10" t="s">
        <v>250</v>
      </c>
      <c r="G8456" s="10" t="s">
        <v>250</v>
      </c>
      <c r="H8456" s="10" t="s">
        <v>250</v>
      </c>
      <c r="I8456" s="3" t="str">
        <f aca="false">HYPERLINK("#'Главная'!A167","На главную")</f>
        <v>На главную</v>
      </c>
    </row>
    <row r="8457" customFormat="false" ht="34" hidden="false" customHeight="true" outlineLevel="0" collapsed="false">
      <c r="A8457" s="12" t="s">
        <v>251</v>
      </c>
      <c r="B8457" s="12" t="s">
        <v>251</v>
      </c>
      <c r="C8457" s="12" t="s">
        <v>251</v>
      </c>
      <c r="D8457" s="12" t="s">
        <v>252</v>
      </c>
      <c r="E8457" s="12" t="s">
        <v>252</v>
      </c>
      <c r="F8457" s="12" t="s">
        <v>252</v>
      </c>
      <c r="G8457" s="12" t="s">
        <v>253</v>
      </c>
      <c r="H8457" s="12" t="s">
        <v>254</v>
      </c>
      <c r="I8457" s="12" t="s">
        <v>254</v>
      </c>
    </row>
    <row r="8458" customFormat="false" ht="53" hidden="false" customHeight="true" outlineLevel="0" collapsed="false">
      <c r="A8458" s="1" t="s">
        <v>180</v>
      </c>
      <c r="B8458" s="1" t="s">
        <v>180</v>
      </c>
      <c r="C8458" s="1" t="s">
        <v>180</v>
      </c>
      <c r="D8458" s="1" t="s">
        <v>292</v>
      </c>
      <c r="E8458" s="1" t="s">
        <v>292</v>
      </c>
      <c r="F8458" s="1" t="s">
        <v>292</v>
      </c>
      <c r="G8458" s="1" t="n">
        <v>9.3</v>
      </c>
      <c r="H8458" s="1" t="s">
        <v>2187</v>
      </c>
      <c r="I8458" s="1" t="s">
        <v>2187</v>
      </c>
    </row>
    <row r="8459" customFormat="false" ht="53" hidden="false" customHeight="true" outlineLevel="0" collapsed="false">
      <c r="A8459" s="1" t="s">
        <v>180</v>
      </c>
      <c r="B8459" s="1" t="s">
        <v>180</v>
      </c>
      <c r="C8459" s="1" t="s">
        <v>180</v>
      </c>
      <c r="D8459" s="1" t="s">
        <v>258</v>
      </c>
      <c r="E8459" s="1" t="s">
        <v>258</v>
      </c>
      <c r="F8459" s="1" t="s">
        <v>258</v>
      </c>
      <c r="G8459" s="1" t="n">
        <v>13.9</v>
      </c>
      <c r="H8459" s="1" t="s">
        <v>2187</v>
      </c>
      <c r="I8459" s="1" t="s">
        <v>2187</v>
      </c>
    </row>
    <row r="8460" customFormat="false" ht="53" hidden="false" customHeight="true" outlineLevel="0" collapsed="false">
      <c r="A8460" s="1" t="s">
        <v>180</v>
      </c>
      <c r="B8460" s="1" t="s">
        <v>180</v>
      </c>
      <c r="C8460" s="1" t="s">
        <v>180</v>
      </c>
      <c r="D8460" s="1" t="s">
        <v>2091</v>
      </c>
      <c r="E8460" s="1" t="s">
        <v>2091</v>
      </c>
      <c r="F8460" s="1" t="s">
        <v>2091</v>
      </c>
      <c r="G8460" s="1" t="n">
        <v>1700</v>
      </c>
      <c r="H8460" s="1" t="s">
        <v>2187</v>
      </c>
      <c r="I8460" s="1" t="s">
        <v>2187</v>
      </c>
    </row>
    <row r="8461" customFormat="false" ht="53" hidden="false" customHeight="true" outlineLevel="0" collapsed="false">
      <c r="A8461" s="1" t="s">
        <v>180</v>
      </c>
      <c r="B8461" s="1" t="s">
        <v>180</v>
      </c>
      <c r="C8461" s="1" t="s">
        <v>180</v>
      </c>
      <c r="D8461" s="1" t="s">
        <v>2229</v>
      </c>
      <c r="E8461" s="1" t="s">
        <v>2229</v>
      </c>
      <c r="F8461" s="1" t="s">
        <v>2229</v>
      </c>
      <c r="G8461" s="1" t="n">
        <v>256</v>
      </c>
      <c r="H8461" s="1" t="s">
        <v>2187</v>
      </c>
      <c r="I8461" s="1" t="s">
        <v>2187</v>
      </c>
    </row>
    <row r="8462" customFormat="false" ht="53" hidden="false" customHeight="true" outlineLevel="0" collapsed="false">
      <c r="A8462" s="1" t="s">
        <v>180</v>
      </c>
      <c r="B8462" s="1" t="s">
        <v>180</v>
      </c>
      <c r="C8462" s="1" t="s">
        <v>180</v>
      </c>
      <c r="D8462" s="1" t="s">
        <v>2063</v>
      </c>
      <c r="E8462" s="1" t="s">
        <v>2063</v>
      </c>
      <c r="F8462" s="1" t="s">
        <v>2063</v>
      </c>
      <c r="G8462" s="1" t="n">
        <v>52</v>
      </c>
      <c r="H8462" s="1" t="s">
        <v>2187</v>
      </c>
      <c r="I8462" s="1" t="s">
        <v>2187</v>
      </c>
    </row>
    <row r="8463" customFormat="false" ht="53" hidden="false" customHeight="true" outlineLevel="0" collapsed="false">
      <c r="A8463" s="1" t="s">
        <v>2230</v>
      </c>
      <c r="B8463" s="1" t="s">
        <v>2230</v>
      </c>
      <c r="C8463" s="1" t="s">
        <v>2230</v>
      </c>
      <c r="D8463" s="1" t="s">
        <v>2091</v>
      </c>
      <c r="E8463" s="1" t="s">
        <v>2091</v>
      </c>
      <c r="F8463" s="1" t="s">
        <v>2091</v>
      </c>
      <c r="G8463" s="1" t="n">
        <v>1700</v>
      </c>
      <c r="H8463" s="1" t="s">
        <v>2187</v>
      </c>
      <c r="I8463" s="1" t="s">
        <v>2187</v>
      </c>
    </row>
    <row r="8464" customFormat="false" ht="53" hidden="false" customHeight="true" outlineLevel="0" collapsed="false">
      <c r="A8464" s="1" t="s">
        <v>2230</v>
      </c>
      <c r="B8464" s="1" t="s">
        <v>2230</v>
      </c>
      <c r="C8464" s="1" t="s">
        <v>2230</v>
      </c>
      <c r="D8464" s="1" t="s">
        <v>292</v>
      </c>
      <c r="E8464" s="1" t="s">
        <v>292</v>
      </c>
      <c r="F8464" s="1" t="s">
        <v>292</v>
      </c>
      <c r="G8464" s="1" t="n">
        <v>9.3</v>
      </c>
      <c r="H8464" s="1" t="s">
        <v>2187</v>
      </c>
      <c r="I8464" s="1" t="s">
        <v>2187</v>
      </c>
    </row>
    <row r="8465" customFormat="false" ht="53" hidden="false" customHeight="true" outlineLevel="0" collapsed="false">
      <c r="A8465" s="1" t="s">
        <v>2230</v>
      </c>
      <c r="B8465" s="1" t="s">
        <v>2230</v>
      </c>
      <c r="C8465" s="1" t="s">
        <v>2230</v>
      </c>
      <c r="D8465" s="1" t="s">
        <v>258</v>
      </c>
      <c r="E8465" s="1" t="s">
        <v>258</v>
      </c>
      <c r="F8465" s="1" t="s">
        <v>258</v>
      </c>
      <c r="G8465" s="1" t="n">
        <v>13.9</v>
      </c>
      <c r="H8465" s="1" t="s">
        <v>2187</v>
      </c>
      <c r="I8465" s="1" t="s">
        <v>2187</v>
      </c>
    </row>
    <row r="8466" customFormat="false" ht="53" hidden="false" customHeight="true" outlineLevel="0" collapsed="false">
      <c r="A8466" s="1" t="s">
        <v>2231</v>
      </c>
      <c r="B8466" s="1" t="s">
        <v>2231</v>
      </c>
      <c r="C8466" s="1" t="s">
        <v>2231</v>
      </c>
      <c r="D8466" s="1" t="s">
        <v>2091</v>
      </c>
      <c r="E8466" s="1" t="s">
        <v>2091</v>
      </c>
      <c r="F8466" s="1" t="s">
        <v>2091</v>
      </c>
      <c r="G8466" s="1" t="n">
        <v>1275</v>
      </c>
      <c r="H8466" s="1" t="s">
        <v>2187</v>
      </c>
      <c r="I8466" s="1" t="s">
        <v>2187</v>
      </c>
    </row>
    <row r="8467" customFormat="false" ht="53" hidden="false" customHeight="true" outlineLevel="0" collapsed="false">
      <c r="A8467" s="1" t="s">
        <v>2231</v>
      </c>
      <c r="B8467" s="1" t="s">
        <v>2231</v>
      </c>
      <c r="C8467" s="1" t="s">
        <v>2231</v>
      </c>
      <c r="D8467" s="1" t="s">
        <v>292</v>
      </c>
      <c r="E8467" s="1" t="s">
        <v>292</v>
      </c>
      <c r="F8467" s="1" t="s">
        <v>292</v>
      </c>
      <c r="G8467" s="1" t="n">
        <v>7.5</v>
      </c>
      <c r="H8467" s="1" t="s">
        <v>2187</v>
      </c>
      <c r="I8467" s="1" t="s">
        <v>2187</v>
      </c>
    </row>
    <row r="8468" customFormat="false" ht="53" hidden="false" customHeight="true" outlineLevel="0" collapsed="false">
      <c r="A8468" s="1" t="s">
        <v>2231</v>
      </c>
      <c r="B8468" s="1" t="s">
        <v>2231</v>
      </c>
      <c r="C8468" s="1" t="s">
        <v>2231</v>
      </c>
      <c r="D8468" s="1" t="s">
        <v>258</v>
      </c>
      <c r="E8468" s="1" t="s">
        <v>258</v>
      </c>
      <c r="F8468" s="1" t="s">
        <v>258</v>
      </c>
      <c r="G8468" s="1" t="n">
        <v>11</v>
      </c>
      <c r="H8468" s="1" t="s">
        <v>2187</v>
      </c>
      <c r="I8468" s="1" t="s">
        <v>2187</v>
      </c>
    </row>
    <row r="8469" customFormat="false" ht="53" hidden="false" customHeight="true" outlineLevel="0" collapsed="false">
      <c r="A8469" s="1" t="s">
        <v>2232</v>
      </c>
      <c r="B8469" s="1" t="s">
        <v>2232</v>
      </c>
      <c r="C8469" s="1" t="s">
        <v>2232</v>
      </c>
      <c r="D8469" s="1" t="s">
        <v>2091</v>
      </c>
      <c r="E8469" s="1" t="s">
        <v>2091</v>
      </c>
      <c r="F8469" s="1" t="s">
        <v>2091</v>
      </c>
      <c r="G8469" s="1" t="n">
        <v>850</v>
      </c>
      <c r="H8469" s="1" t="s">
        <v>2187</v>
      </c>
      <c r="I8469" s="1" t="s">
        <v>2187</v>
      </c>
    </row>
    <row r="8470" customFormat="false" ht="53" hidden="false" customHeight="true" outlineLevel="0" collapsed="false">
      <c r="A8470" s="1" t="s">
        <v>2232</v>
      </c>
      <c r="B8470" s="1" t="s">
        <v>2232</v>
      </c>
      <c r="C8470" s="1" t="s">
        <v>2232</v>
      </c>
      <c r="D8470" s="1" t="s">
        <v>292</v>
      </c>
      <c r="E8470" s="1" t="s">
        <v>292</v>
      </c>
      <c r="F8470" s="1" t="s">
        <v>292</v>
      </c>
      <c r="G8470" s="1" t="n">
        <v>5.6</v>
      </c>
      <c r="H8470" s="1" t="s">
        <v>2187</v>
      </c>
      <c r="I8470" s="1" t="s">
        <v>2187</v>
      </c>
    </row>
    <row r="8471" customFormat="false" ht="53" hidden="false" customHeight="true" outlineLevel="0" collapsed="false">
      <c r="A8471" s="1" t="s">
        <v>2232</v>
      </c>
      <c r="B8471" s="1" t="s">
        <v>2232</v>
      </c>
      <c r="C8471" s="1" t="s">
        <v>2232</v>
      </c>
      <c r="D8471" s="1" t="s">
        <v>258</v>
      </c>
      <c r="E8471" s="1" t="s">
        <v>258</v>
      </c>
      <c r="F8471" s="1" t="s">
        <v>258</v>
      </c>
      <c r="G8471" s="1" t="n">
        <v>7.7</v>
      </c>
      <c r="H8471" s="1" t="s">
        <v>2187</v>
      </c>
      <c r="I8471" s="1" t="s">
        <v>2187</v>
      </c>
    </row>
    <row r="8472" customFormat="false" ht="27" hidden="false" customHeight="true" outlineLevel="0" collapsed="false">
      <c r="A8472" s="1"/>
      <c r="B8472" s="1"/>
      <c r="C8472" s="1"/>
      <c r="D8472" s="1"/>
      <c r="E8472" s="1"/>
      <c r="F8472" s="1"/>
      <c r="G8472" s="1"/>
      <c r="H8472" s="1"/>
      <c r="I8472" s="1"/>
    </row>
    <row r="8473" customFormat="false" ht="31" hidden="false" customHeight="true" outlineLevel="0" collapsed="false">
      <c r="A8473" s="10" t="s">
        <v>304</v>
      </c>
      <c r="B8473" s="10" t="s">
        <v>304</v>
      </c>
      <c r="C8473" s="10" t="s">
        <v>304</v>
      </c>
      <c r="D8473" s="10" t="s">
        <v>304</v>
      </c>
      <c r="E8473" s="10" t="s">
        <v>304</v>
      </c>
      <c r="F8473" s="10" t="s">
        <v>304</v>
      </c>
      <c r="G8473" s="10" t="s">
        <v>304</v>
      </c>
      <c r="H8473" s="10" t="s">
        <v>304</v>
      </c>
      <c r="I8473" s="1"/>
    </row>
    <row r="8474" customFormat="false" ht="28" hidden="false" customHeight="true" outlineLevel="0" collapsed="false">
      <c r="A8474" s="4" t="s">
        <v>305</v>
      </c>
      <c r="B8474" s="4" t="s">
        <v>305</v>
      </c>
      <c r="C8474" s="4" t="s">
        <v>305</v>
      </c>
      <c r="D8474" s="4" t="s">
        <v>305</v>
      </c>
      <c r="E8474" s="4" t="s">
        <v>305</v>
      </c>
      <c r="F8474" s="4" t="s">
        <v>305</v>
      </c>
      <c r="G8474" s="4" t="s">
        <v>305</v>
      </c>
      <c r="H8474" s="4" t="s">
        <v>305</v>
      </c>
      <c r="I8474" s="4" t="s">
        <v>305</v>
      </c>
    </row>
    <row r="8475" customFormat="false" ht="27" hidden="false" customHeight="true" outlineLevel="0" collapsed="false">
      <c r="A8475" s="1"/>
      <c r="B8475" s="1"/>
      <c r="C8475" s="1"/>
      <c r="D8475" s="1"/>
      <c r="E8475" s="1"/>
      <c r="F8475" s="1"/>
      <c r="G8475" s="1"/>
      <c r="H8475" s="1"/>
      <c r="I8475" s="1"/>
    </row>
    <row r="8476" customFormat="false" ht="27" hidden="false" customHeight="true" outlineLevel="0" collapsed="false">
      <c r="A8476" s="1"/>
      <c r="B8476" s="1"/>
      <c r="C8476" s="1"/>
      <c r="D8476" s="1"/>
      <c r="E8476" s="1"/>
      <c r="F8476" s="1"/>
      <c r="G8476" s="1"/>
      <c r="H8476" s="1"/>
      <c r="I8476" s="1"/>
    </row>
    <row r="8477" customFormat="false" ht="27" hidden="false" customHeight="true" outlineLevel="0" collapsed="false">
      <c r="A8477" s="1"/>
      <c r="B8477" s="1"/>
      <c r="C8477" s="1"/>
      <c r="D8477" s="1"/>
      <c r="E8477" s="1"/>
      <c r="F8477" s="1"/>
      <c r="G8477" s="1"/>
      <c r="H8477" s="1"/>
      <c r="I8477" s="1"/>
    </row>
    <row r="8478" customFormat="false" ht="35" hidden="false" customHeight="true" outlineLevel="0" collapsed="false">
      <c r="A8478" s="2" t="s">
        <v>2237</v>
      </c>
      <c r="B8478" s="2" t="s">
        <v>2237</v>
      </c>
      <c r="C8478" s="2" t="s">
        <v>2237</v>
      </c>
      <c r="D8478" s="2" t="s">
        <v>2237</v>
      </c>
      <c r="E8478" s="2" t="s">
        <v>2237</v>
      </c>
      <c r="F8478" s="2" t="s">
        <v>2237</v>
      </c>
      <c r="G8478" s="2" t="s">
        <v>2237</v>
      </c>
      <c r="H8478" s="2" t="s">
        <v>2237</v>
      </c>
      <c r="I8478" s="3" t="str">
        <f aca="false">HYPERLINK("#'Главная'!A168","На главную")</f>
        <v>На главную</v>
      </c>
    </row>
    <row r="8479" customFormat="false" ht="28" hidden="false" customHeight="true" outlineLevel="0" collapsed="false">
      <c r="A8479" s="4" t="s">
        <v>2158</v>
      </c>
      <c r="B8479" s="4" t="s">
        <v>2158</v>
      </c>
      <c r="C8479" s="4" t="s">
        <v>2158</v>
      </c>
      <c r="D8479" s="4" t="s">
        <v>2158</v>
      </c>
      <c r="E8479" s="4" t="s">
        <v>2158</v>
      </c>
      <c r="F8479" s="4" t="s">
        <v>2158</v>
      </c>
      <c r="G8479" s="4" t="s">
        <v>2158</v>
      </c>
      <c r="H8479" s="4" t="s">
        <v>2158</v>
      </c>
      <c r="I8479" s="4" t="s">
        <v>2158</v>
      </c>
    </row>
    <row r="8480" customFormat="false" ht="27" hidden="false" customHeight="true" outlineLevel="0" collapsed="false">
      <c r="A8480" s="3" t="str">
        <f aca="false">HYPERLINK("#'Главная'!A168","Список моделей")</f>
        <v>Список моделей</v>
      </c>
      <c r="B8480" s="1"/>
      <c r="C8480" s="3" t="str">
        <f aca="false">HYPERLINK("#'Данные моделей'!A8481","Характеристики")</f>
        <v>Характеристики</v>
      </c>
      <c r="D8480" s="1"/>
      <c r="E8480" s="1"/>
      <c r="F8480" s="3" t="str">
        <f aca="false">HYPERLINK("#'Данные моделей'!A8506","Рабочие точки")</f>
        <v>Рабочие точки</v>
      </c>
      <c r="G8480" s="1"/>
      <c r="H8480" s="3" t="str">
        <f aca="false">HYPERLINK("#'Данные моделей'!A8523","Карты")</f>
        <v>Карты</v>
      </c>
      <c r="I8480" s="1"/>
    </row>
    <row r="8481" customFormat="false" ht="31" hidden="false" customHeight="true" outlineLevel="0" collapsed="false">
      <c r="A8481" s="10" t="s">
        <v>9</v>
      </c>
      <c r="B8481" s="10" t="s">
        <v>9</v>
      </c>
      <c r="C8481" s="10" t="s">
        <v>9</v>
      </c>
      <c r="D8481" s="10" t="s">
        <v>9</v>
      </c>
      <c r="E8481" s="10" t="s">
        <v>9</v>
      </c>
      <c r="F8481" s="10" t="s">
        <v>9</v>
      </c>
      <c r="G8481" s="10" t="s">
        <v>9</v>
      </c>
      <c r="H8481" s="10" t="s">
        <v>9</v>
      </c>
      <c r="I8481" s="1"/>
    </row>
    <row r="8482" customFormat="false" ht="28" hidden="false" customHeight="true" outlineLevel="0" collapsed="false">
      <c r="A8482" s="11" t="s">
        <v>207</v>
      </c>
      <c r="B8482" s="11" t="s">
        <v>207</v>
      </c>
      <c r="C8482" s="11" t="s">
        <v>207</v>
      </c>
      <c r="D8482" s="11" t="s">
        <v>207</v>
      </c>
      <c r="E8482" s="11" t="s">
        <v>2211</v>
      </c>
      <c r="F8482" s="11" t="s">
        <v>2211</v>
      </c>
      <c r="G8482" s="11" t="s">
        <v>2211</v>
      </c>
      <c r="H8482" s="11"/>
      <c r="I8482" s="11"/>
    </row>
    <row r="8483" customFormat="false" ht="28" hidden="false" customHeight="true" outlineLevel="0" collapsed="false">
      <c r="A8483" s="11" t="s">
        <v>8</v>
      </c>
      <c r="B8483" s="11" t="s">
        <v>8</v>
      </c>
      <c r="C8483" s="11" t="s">
        <v>8</v>
      </c>
      <c r="D8483" s="11" t="s">
        <v>8</v>
      </c>
      <c r="E8483" s="11" t="s">
        <v>181</v>
      </c>
      <c r="F8483" s="11" t="s">
        <v>181</v>
      </c>
      <c r="G8483" s="11" t="s">
        <v>181</v>
      </c>
      <c r="H8483" s="11"/>
      <c r="I8483" s="11"/>
    </row>
    <row r="8484" customFormat="false" ht="28" hidden="false" customHeight="true" outlineLevel="0" collapsed="false">
      <c r="A8484" s="11" t="s">
        <v>209</v>
      </c>
      <c r="B8484" s="11" t="s">
        <v>209</v>
      </c>
      <c r="C8484" s="11" t="s">
        <v>209</v>
      </c>
      <c r="D8484" s="11" t="s">
        <v>209</v>
      </c>
      <c r="E8484" s="11" t="s">
        <v>178</v>
      </c>
      <c r="F8484" s="11" t="s">
        <v>178</v>
      </c>
      <c r="G8484" s="11" t="s">
        <v>178</v>
      </c>
      <c r="H8484" s="11"/>
      <c r="I8484" s="11"/>
    </row>
    <row r="8485" customFormat="false" ht="28" hidden="false" customHeight="true" outlineLevel="0" collapsed="false">
      <c r="A8485" s="11" t="s">
        <v>211</v>
      </c>
      <c r="B8485" s="11" t="s">
        <v>211</v>
      </c>
      <c r="C8485" s="11" t="s">
        <v>211</v>
      </c>
      <c r="D8485" s="11" t="s">
        <v>211</v>
      </c>
      <c r="E8485" s="11" t="n">
        <v>70</v>
      </c>
      <c r="F8485" s="11" t="n">
        <v>70</v>
      </c>
      <c r="G8485" s="11" t="n">
        <v>70</v>
      </c>
      <c r="H8485" s="11"/>
      <c r="I8485" s="11"/>
    </row>
    <row r="8486" customFormat="false" ht="53" hidden="false" customHeight="true" outlineLevel="0" collapsed="false">
      <c r="A8486" s="11" t="s">
        <v>8</v>
      </c>
      <c r="B8486" s="11" t="s">
        <v>8</v>
      </c>
      <c r="C8486" s="11" t="s">
        <v>8</v>
      </c>
      <c r="D8486" s="11" t="s">
        <v>8</v>
      </c>
      <c r="E8486" s="11" t="s">
        <v>181</v>
      </c>
      <c r="F8486" s="11" t="s">
        <v>181</v>
      </c>
      <c r="G8486" s="11" t="s">
        <v>181</v>
      </c>
      <c r="H8486" s="11" t="s">
        <v>2212</v>
      </c>
      <c r="I8486" s="11" t="s">
        <v>2212</v>
      </c>
    </row>
    <row r="8487" customFormat="false" ht="53" hidden="false" customHeight="true" outlineLevel="0" collapsed="false">
      <c r="A8487" s="11" t="s">
        <v>221</v>
      </c>
      <c r="B8487" s="11" t="s">
        <v>221</v>
      </c>
      <c r="C8487" s="11" t="s">
        <v>221</v>
      </c>
      <c r="D8487" s="11" t="s">
        <v>221</v>
      </c>
      <c r="E8487" s="11" t="s">
        <v>2126</v>
      </c>
      <c r="F8487" s="11" t="s">
        <v>2126</v>
      </c>
      <c r="G8487" s="11" t="s">
        <v>2126</v>
      </c>
      <c r="H8487" s="11" t="s">
        <v>2212</v>
      </c>
      <c r="I8487" s="11" t="s">
        <v>2212</v>
      </c>
    </row>
    <row r="8488" customFormat="false" ht="53" hidden="false" customHeight="true" outlineLevel="0" collapsed="false">
      <c r="A8488" s="11" t="s">
        <v>211</v>
      </c>
      <c r="B8488" s="11" t="s">
        <v>211</v>
      </c>
      <c r="C8488" s="11" t="s">
        <v>211</v>
      </c>
      <c r="D8488" s="11" t="s">
        <v>211</v>
      </c>
      <c r="E8488" s="11" t="n">
        <v>70</v>
      </c>
      <c r="F8488" s="11" t="n">
        <v>70</v>
      </c>
      <c r="G8488" s="11" t="n">
        <v>70</v>
      </c>
      <c r="H8488" s="11" t="s">
        <v>2212</v>
      </c>
      <c r="I8488" s="11" t="s">
        <v>2212</v>
      </c>
    </row>
    <row r="8489" customFormat="false" ht="53" hidden="false" customHeight="true" outlineLevel="0" collapsed="false">
      <c r="A8489" s="11" t="s">
        <v>2062</v>
      </c>
      <c r="B8489" s="11" t="s">
        <v>2062</v>
      </c>
      <c r="C8489" s="11" t="s">
        <v>2062</v>
      </c>
      <c r="D8489" s="11" t="s">
        <v>2062</v>
      </c>
      <c r="E8489" s="11" t="s">
        <v>2063</v>
      </c>
      <c r="F8489" s="11" t="s">
        <v>2063</v>
      </c>
      <c r="G8489" s="11" t="s">
        <v>2063</v>
      </c>
      <c r="H8489" s="11" t="s">
        <v>2212</v>
      </c>
      <c r="I8489" s="11" t="s">
        <v>2212</v>
      </c>
    </row>
    <row r="8490" customFormat="false" ht="53" hidden="false" customHeight="true" outlineLevel="0" collapsed="false">
      <c r="A8490" s="11" t="s">
        <v>2064</v>
      </c>
      <c r="B8490" s="11" t="s">
        <v>2064</v>
      </c>
      <c r="C8490" s="11" t="s">
        <v>2064</v>
      </c>
      <c r="D8490" s="11" t="s">
        <v>2064</v>
      </c>
      <c r="E8490" s="11" t="n">
        <v>100</v>
      </c>
      <c r="F8490" s="11" t="n">
        <v>100</v>
      </c>
      <c r="G8490" s="11" t="n">
        <v>100</v>
      </c>
      <c r="H8490" s="11" t="s">
        <v>2212</v>
      </c>
      <c r="I8490" s="11" t="s">
        <v>2212</v>
      </c>
    </row>
    <row r="8491" customFormat="false" ht="53" hidden="false" customHeight="true" outlineLevel="0" collapsed="false">
      <c r="A8491" s="11" t="s">
        <v>2213</v>
      </c>
      <c r="B8491" s="11" t="s">
        <v>2213</v>
      </c>
      <c r="C8491" s="11" t="s">
        <v>2213</v>
      </c>
      <c r="D8491" s="11" t="s">
        <v>2213</v>
      </c>
      <c r="E8491" s="11" t="n">
        <v>1.6</v>
      </c>
      <c r="F8491" s="11" t="n">
        <v>1.6</v>
      </c>
      <c r="G8491" s="11" t="n">
        <v>1.6</v>
      </c>
      <c r="H8491" s="11" t="s">
        <v>2212</v>
      </c>
      <c r="I8491" s="11" t="s">
        <v>2212</v>
      </c>
    </row>
    <row r="8492" customFormat="false" ht="53" hidden="false" customHeight="true" outlineLevel="0" collapsed="false">
      <c r="A8492" s="11" t="s">
        <v>2214</v>
      </c>
      <c r="B8492" s="11" t="s">
        <v>2214</v>
      </c>
      <c r="C8492" s="11" t="s">
        <v>2214</v>
      </c>
      <c r="D8492" s="11" t="s">
        <v>2214</v>
      </c>
      <c r="E8492" s="11" t="n">
        <v>1.968</v>
      </c>
      <c r="F8492" s="11" t="n">
        <v>1.968</v>
      </c>
      <c r="G8492" s="11" t="n">
        <v>1.968</v>
      </c>
      <c r="H8492" s="11" t="s">
        <v>2212</v>
      </c>
      <c r="I8492" s="11" t="s">
        <v>2212</v>
      </c>
    </row>
    <row r="8493" customFormat="false" ht="53" hidden="false" customHeight="true" outlineLevel="0" collapsed="false">
      <c r="A8493" s="11" t="s">
        <v>2215</v>
      </c>
      <c r="B8493" s="11" t="s">
        <v>2215</v>
      </c>
      <c r="C8493" s="11" t="s">
        <v>2215</v>
      </c>
      <c r="D8493" s="11" t="s">
        <v>2215</v>
      </c>
      <c r="E8493" s="11" t="n">
        <v>26.2</v>
      </c>
      <c r="F8493" s="11" t="n">
        <v>26.2</v>
      </c>
      <c r="G8493" s="11" t="n">
        <v>26.2</v>
      </c>
      <c r="H8493" s="11" t="s">
        <v>2212</v>
      </c>
      <c r="I8493" s="11" t="s">
        <v>2212</v>
      </c>
    </row>
    <row r="8494" customFormat="false" ht="53" hidden="false" customHeight="true" outlineLevel="0" collapsed="false">
      <c r="A8494" s="11" t="s">
        <v>2216</v>
      </c>
      <c r="B8494" s="11" t="s">
        <v>2216</v>
      </c>
      <c r="C8494" s="11" t="s">
        <v>2216</v>
      </c>
      <c r="D8494" s="11" t="s">
        <v>2216</v>
      </c>
      <c r="E8494" s="11" t="n">
        <v>2</v>
      </c>
      <c r="F8494" s="11" t="n">
        <v>2</v>
      </c>
      <c r="G8494" s="11" t="n">
        <v>2</v>
      </c>
      <c r="H8494" s="11" t="s">
        <v>2212</v>
      </c>
      <c r="I8494" s="11" t="s">
        <v>2212</v>
      </c>
    </row>
    <row r="8495" customFormat="false" ht="53" hidden="false" customHeight="true" outlineLevel="0" collapsed="false">
      <c r="A8495" s="11" t="s">
        <v>2217</v>
      </c>
      <c r="B8495" s="11" t="s">
        <v>2217</v>
      </c>
      <c r="C8495" s="11" t="s">
        <v>2217</v>
      </c>
      <c r="D8495" s="11" t="s">
        <v>2217</v>
      </c>
      <c r="E8495" s="11" t="n">
        <v>200</v>
      </c>
      <c r="F8495" s="11" t="n">
        <v>200</v>
      </c>
      <c r="G8495" s="11" t="n">
        <v>200</v>
      </c>
      <c r="H8495" s="11" t="s">
        <v>2212</v>
      </c>
      <c r="I8495" s="11" t="s">
        <v>2212</v>
      </c>
    </row>
    <row r="8496" customFormat="false" ht="53" hidden="false" customHeight="true" outlineLevel="0" collapsed="false">
      <c r="A8496" s="11" t="s">
        <v>2218</v>
      </c>
      <c r="B8496" s="11" t="s">
        <v>2218</v>
      </c>
      <c r="C8496" s="11" t="s">
        <v>2218</v>
      </c>
      <c r="D8496" s="11" t="s">
        <v>2218</v>
      </c>
      <c r="E8496" s="11" t="s">
        <v>2219</v>
      </c>
      <c r="F8496" s="11" t="s">
        <v>2219</v>
      </c>
      <c r="G8496" s="11" t="s">
        <v>2219</v>
      </c>
      <c r="H8496" s="11" t="s">
        <v>2212</v>
      </c>
      <c r="I8496" s="11" t="s">
        <v>2212</v>
      </c>
    </row>
    <row r="8497" customFormat="false" ht="53" hidden="false" customHeight="true" outlineLevel="0" collapsed="false">
      <c r="A8497" s="11" t="s">
        <v>2220</v>
      </c>
      <c r="B8497" s="11" t="s">
        <v>2220</v>
      </c>
      <c r="C8497" s="11" t="s">
        <v>2220</v>
      </c>
      <c r="D8497" s="11" t="s">
        <v>2220</v>
      </c>
      <c r="E8497" s="11" t="s">
        <v>2221</v>
      </c>
      <c r="F8497" s="11" t="s">
        <v>2221</v>
      </c>
      <c r="G8497" s="11" t="s">
        <v>2221</v>
      </c>
      <c r="H8497" s="11" t="s">
        <v>2212</v>
      </c>
      <c r="I8497" s="11" t="s">
        <v>2212</v>
      </c>
    </row>
    <row r="8498" customFormat="false" ht="53" hidden="false" customHeight="true" outlineLevel="0" collapsed="false">
      <c r="A8498" s="11" t="s">
        <v>2222</v>
      </c>
      <c r="B8498" s="11" t="s">
        <v>2222</v>
      </c>
      <c r="C8498" s="11" t="s">
        <v>2222</v>
      </c>
      <c r="D8498" s="11" t="s">
        <v>2222</v>
      </c>
      <c r="E8498" s="11" t="n">
        <v>1.3</v>
      </c>
      <c r="F8498" s="11" t="n">
        <v>1.3</v>
      </c>
      <c r="G8498" s="11" t="n">
        <v>1.3</v>
      </c>
      <c r="H8498" s="11" t="s">
        <v>2212</v>
      </c>
      <c r="I8498" s="11" t="s">
        <v>2212</v>
      </c>
    </row>
    <row r="8499" customFormat="false" ht="53" hidden="false" customHeight="true" outlineLevel="0" collapsed="false">
      <c r="A8499" s="11" t="s">
        <v>2176</v>
      </c>
      <c r="B8499" s="11" t="s">
        <v>2176</v>
      </c>
      <c r="C8499" s="11" t="s">
        <v>2176</v>
      </c>
      <c r="D8499" s="11" t="s">
        <v>2176</v>
      </c>
      <c r="E8499" s="11" t="n">
        <v>100</v>
      </c>
      <c r="F8499" s="11" t="n">
        <v>100</v>
      </c>
      <c r="G8499" s="11" t="n">
        <v>100</v>
      </c>
      <c r="H8499" s="11" t="s">
        <v>2212</v>
      </c>
      <c r="I8499" s="11" t="s">
        <v>2212</v>
      </c>
    </row>
    <row r="8500" customFormat="false" ht="53" hidden="false" customHeight="true" outlineLevel="0" collapsed="false">
      <c r="A8500" s="11" t="s">
        <v>2223</v>
      </c>
      <c r="B8500" s="11" t="s">
        <v>2223</v>
      </c>
      <c r="C8500" s="11" t="s">
        <v>2223</v>
      </c>
      <c r="D8500" s="11" t="s">
        <v>2223</v>
      </c>
      <c r="E8500" s="11" t="s">
        <v>2224</v>
      </c>
      <c r="F8500" s="11" t="s">
        <v>2224</v>
      </c>
      <c r="G8500" s="11" t="s">
        <v>2224</v>
      </c>
      <c r="H8500" s="11" t="s">
        <v>2212</v>
      </c>
      <c r="I8500" s="11" t="s">
        <v>2212</v>
      </c>
    </row>
    <row r="8501" customFormat="false" ht="53" hidden="false" customHeight="true" outlineLevel="0" collapsed="false">
      <c r="A8501" s="11" t="s">
        <v>2225</v>
      </c>
      <c r="B8501" s="11" t="s">
        <v>2225</v>
      </c>
      <c r="C8501" s="11" t="s">
        <v>2225</v>
      </c>
      <c r="D8501" s="11" t="s">
        <v>2225</v>
      </c>
      <c r="E8501" s="11" t="s">
        <v>2224</v>
      </c>
      <c r="F8501" s="11" t="s">
        <v>2224</v>
      </c>
      <c r="G8501" s="11" t="s">
        <v>2224</v>
      </c>
      <c r="H8501" s="11" t="s">
        <v>2212</v>
      </c>
      <c r="I8501" s="11" t="s">
        <v>2212</v>
      </c>
    </row>
    <row r="8502" customFormat="false" ht="53" hidden="false" customHeight="true" outlineLevel="0" collapsed="false">
      <c r="A8502" s="11" t="s">
        <v>2226</v>
      </c>
      <c r="B8502" s="11" t="s">
        <v>2226</v>
      </c>
      <c r="C8502" s="11" t="s">
        <v>2226</v>
      </c>
      <c r="D8502" s="11" t="s">
        <v>2226</v>
      </c>
      <c r="E8502" s="11" t="s">
        <v>2227</v>
      </c>
      <c r="F8502" s="11" t="s">
        <v>2227</v>
      </c>
      <c r="G8502" s="11" t="s">
        <v>2227</v>
      </c>
      <c r="H8502" s="11" t="s">
        <v>2212</v>
      </c>
      <c r="I8502" s="11" t="s">
        <v>2212</v>
      </c>
    </row>
    <row r="8503" customFormat="false" ht="53" hidden="false" customHeight="true" outlineLevel="0" collapsed="false">
      <c r="A8503" s="11" t="s">
        <v>2228</v>
      </c>
      <c r="B8503" s="11" t="s">
        <v>2228</v>
      </c>
      <c r="C8503" s="11" t="s">
        <v>2228</v>
      </c>
      <c r="D8503" s="11" t="s">
        <v>2228</v>
      </c>
      <c r="E8503" s="11" t="n">
        <v>1</v>
      </c>
      <c r="F8503" s="11" t="n">
        <v>1</v>
      </c>
      <c r="G8503" s="11" t="n">
        <v>1</v>
      </c>
      <c r="H8503" s="11" t="s">
        <v>2212</v>
      </c>
      <c r="I8503" s="11" t="s">
        <v>2212</v>
      </c>
    </row>
    <row r="8504" customFormat="false" ht="28" hidden="false" customHeight="true" outlineLevel="0" collapsed="false">
      <c r="A8504" s="4" t="s">
        <v>2212</v>
      </c>
      <c r="B8504" s="4" t="s">
        <v>2212</v>
      </c>
      <c r="C8504" s="4" t="s">
        <v>2212</v>
      </c>
      <c r="D8504" s="4" t="s">
        <v>2212</v>
      </c>
      <c r="E8504" s="4" t="s">
        <v>2212</v>
      </c>
      <c r="F8504" s="4" t="s">
        <v>2212</v>
      </c>
      <c r="G8504" s="4" t="s">
        <v>2212</v>
      </c>
      <c r="H8504" s="4" t="s">
        <v>2212</v>
      </c>
      <c r="I8504" s="4" t="s">
        <v>2212</v>
      </c>
    </row>
    <row r="8505" customFormat="false" ht="27" hidden="false" customHeight="true" outlineLevel="0" collapsed="false">
      <c r="A8505" s="1"/>
      <c r="B8505" s="1"/>
      <c r="C8505" s="1"/>
      <c r="D8505" s="1"/>
      <c r="E8505" s="1"/>
      <c r="F8505" s="1"/>
      <c r="G8505" s="1"/>
      <c r="H8505" s="1"/>
      <c r="I8505" s="1"/>
    </row>
    <row r="8506" customFormat="false" ht="31" hidden="false" customHeight="true" outlineLevel="0" collapsed="false">
      <c r="A8506" s="10" t="s">
        <v>250</v>
      </c>
      <c r="B8506" s="10" t="s">
        <v>250</v>
      </c>
      <c r="C8506" s="10" t="s">
        <v>250</v>
      </c>
      <c r="D8506" s="10" t="s">
        <v>250</v>
      </c>
      <c r="E8506" s="10" t="s">
        <v>250</v>
      </c>
      <c r="F8506" s="10" t="s">
        <v>250</v>
      </c>
      <c r="G8506" s="10" t="s">
        <v>250</v>
      </c>
      <c r="H8506" s="10" t="s">
        <v>250</v>
      </c>
      <c r="I8506" s="3" t="str">
        <f aca="false">HYPERLINK("#'Главная'!A168","На главную")</f>
        <v>На главную</v>
      </c>
    </row>
    <row r="8507" customFormat="false" ht="34" hidden="false" customHeight="true" outlineLevel="0" collapsed="false">
      <c r="A8507" s="12" t="s">
        <v>251</v>
      </c>
      <c r="B8507" s="12" t="s">
        <v>251</v>
      </c>
      <c r="C8507" s="12" t="s">
        <v>251</v>
      </c>
      <c r="D8507" s="12" t="s">
        <v>252</v>
      </c>
      <c r="E8507" s="12" t="s">
        <v>252</v>
      </c>
      <c r="F8507" s="12" t="s">
        <v>252</v>
      </c>
      <c r="G8507" s="12" t="s">
        <v>253</v>
      </c>
      <c r="H8507" s="12" t="s">
        <v>254</v>
      </c>
      <c r="I8507" s="12" t="s">
        <v>254</v>
      </c>
    </row>
    <row r="8508" customFormat="false" ht="53" hidden="false" customHeight="true" outlineLevel="0" collapsed="false">
      <c r="A8508" s="1" t="s">
        <v>180</v>
      </c>
      <c r="B8508" s="1" t="s">
        <v>180</v>
      </c>
      <c r="C8508" s="1" t="s">
        <v>180</v>
      </c>
      <c r="D8508" s="1" t="s">
        <v>292</v>
      </c>
      <c r="E8508" s="1" t="s">
        <v>292</v>
      </c>
      <c r="F8508" s="1" t="s">
        <v>292</v>
      </c>
      <c r="G8508" s="1" t="n">
        <v>11.4</v>
      </c>
      <c r="H8508" s="1" t="s">
        <v>2187</v>
      </c>
      <c r="I8508" s="1" t="s">
        <v>2187</v>
      </c>
    </row>
    <row r="8509" customFormat="false" ht="53" hidden="false" customHeight="true" outlineLevel="0" collapsed="false">
      <c r="A8509" s="1" t="s">
        <v>180</v>
      </c>
      <c r="B8509" s="1" t="s">
        <v>180</v>
      </c>
      <c r="C8509" s="1" t="s">
        <v>180</v>
      </c>
      <c r="D8509" s="1" t="s">
        <v>258</v>
      </c>
      <c r="E8509" s="1" t="s">
        <v>258</v>
      </c>
      <c r="F8509" s="1" t="s">
        <v>258</v>
      </c>
      <c r="G8509" s="1" t="n">
        <v>16.9</v>
      </c>
      <c r="H8509" s="1" t="s">
        <v>2187</v>
      </c>
      <c r="I8509" s="1" t="s">
        <v>2187</v>
      </c>
    </row>
    <row r="8510" customFormat="false" ht="53" hidden="false" customHeight="true" outlineLevel="0" collapsed="false">
      <c r="A8510" s="1" t="s">
        <v>180</v>
      </c>
      <c r="B8510" s="1" t="s">
        <v>180</v>
      </c>
      <c r="C8510" s="1" t="s">
        <v>180</v>
      </c>
      <c r="D8510" s="1" t="s">
        <v>2091</v>
      </c>
      <c r="E8510" s="1" t="s">
        <v>2091</v>
      </c>
      <c r="F8510" s="1" t="s">
        <v>2091</v>
      </c>
      <c r="G8510" s="1" t="n">
        <v>2040</v>
      </c>
      <c r="H8510" s="1" t="s">
        <v>2187</v>
      </c>
      <c r="I8510" s="1" t="s">
        <v>2187</v>
      </c>
    </row>
    <row r="8511" customFormat="false" ht="53" hidden="false" customHeight="true" outlineLevel="0" collapsed="false">
      <c r="A8511" s="1" t="s">
        <v>180</v>
      </c>
      <c r="B8511" s="1" t="s">
        <v>180</v>
      </c>
      <c r="C8511" s="1" t="s">
        <v>180</v>
      </c>
      <c r="D8511" s="1" t="s">
        <v>2229</v>
      </c>
      <c r="E8511" s="1" t="s">
        <v>2229</v>
      </c>
      <c r="F8511" s="1" t="s">
        <v>2229</v>
      </c>
      <c r="G8511" s="1" t="n">
        <v>278</v>
      </c>
      <c r="H8511" s="1" t="s">
        <v>2187</v>
      </c>
      <c r="I8511" s="1" t="s">
        <v>2187</v>
      </c>
    </row>
    <row r="8512" customFormat="false" ht="53" hidden="false" customHeight="true" outlineLevel="0" collapsed="false">
      <c r="A8512" s="1" t="s">
        <v>180</v>
      </c>
      <c r="B8512" s="1" t="s">
        <v>180</v>
      </c>
      <c r="C8512" s="1" t="s">
        <v>180</v>
      </c>
      <c r="D8512" s="1" t="s">
        <v>2063</v>
      </c>
      <c r="E8512" s="1" t="s">
        <v>2063</v>
      </c>
      <c r="F8512" s="1" t="s">
        <v>2063</v>
      </c>
      <c r="G8512" s="1" t="n">
        <v>56</v>
      </c>
      <c r="H8512" s="1" t="s">
        <v>2187</v>
      </c>
      <c r="I8512" s="1" t="s">
        <v>2187</v>
      </c>
    </row>
    <row r="8513" customFormat="false" ht="53" hidden="false" customHeight="true" outlineLevel="0" collapsed="false">
      <c r="A8513" s="1" t="s">
        <v>2230</v>
      </c>
      <c r="B8513" s="1" t="s">
        <v>2230</v>
      </c>
      <c r="C8513" s="1" t="s">
        <v>2230</v>
      </c>
      <c r="D8513" s="1" t="s">
        <v>2091</v>
      </c>
      <c r="E8513" s="1" t="s">
        <v>2091</v>
      </c>
      <c r="F8513" s="1" t="s">
        <v>2091</v>
      </c>
      <c r="G8513" s="1" t="n">
        <v>2040</v>
      </c>
      <c r="H8513" s="1" t="s">
        <v>2187</v>
      </c>
      <c r="I8513" s="1" t="s">
        <v>2187</v>
      </c>
    </row>
    <row r="8514" customFormat="false" ht="53" hidden="false" customHeight="true" outlineLevel="0" collapsed="false">
      <c r="A8514" s="1" t="s">
        <v>2230</v>
      </c>
      <c r="B8514" s="1" t="s">
        <v>2230</v>
      </c>
      <c r="C8514" s="1" t="s">
        <v>2230</v>
      </c>
      <c r="D8514" s="1" t="s">
        <v>292</v>
      </c>
      <c r="E8514" s="1" t="s">
        <v>292</v>
      </c>
      <c r="F8514" s="1" t="s">
        <v>292</v>
      </c>
      <c r="G8514" s="1" t="n">
        <v>11.4</v>
      </c>
      <c r="H8514" s="1" t="s">
        <v>2187</v>
      </c>
      <c r="I8514" s="1" t="s">
        <v>2187</v>
      </c>
    </row>
    <row r="8515" customFormat="false" ht="53" hidden="false" customHeight="true" outlineLevel="0" collapsed="false">
      <c r="A8515" s="1" t="s">
        <v>2230</v>
      </c>
      <c r="B8515" s="1" t="s">
        <v>2230</v>
      </c>
      <c r="C8515" s="1" t="s">
        <v>2230</v>
      </c>
      <c r="D8515" s="1" t="s">
        <v>258</v>
      </c>
      <c r="E8515" s="1" t="s">
        <v>258</v>
      </c>
      <c r="F8515" s="1" t="s">
        <v>258</v>
      </c>
      <c r="G8515" s="1" t="n">
        <v>16.9</v>
      </c>
      <c r="H8515" s="1" t="s">
        <v>2187</v>
      </c>
      <c r="I8515" s="1" t="s">
        <v>2187</v>
      </c>
    </row>
    <row r="8516" customFormat="false" ht="53" hidden="false" customHeight="true" outlineLevel="0" collapsed="false">
      <c r="A8516" s="1" t="s">
        <v>2231</v>
      </c>
      <c r="B8516" s="1" t="s">
        <v>2231</v>
      </c>
      <c r="C8516" s="1" t="s">
        <v>2231</v>
      </c>
      <c r="D8516" s="1" t="s">
        <v>2091</v>
      </c>
      <c r="E8516" s="1" t="s">
        <v>2091</v>
      </c>
      <c r="F8516" s="1" t="s">
        <v>2091</v>
      </c>
      <c r="G8516" s="1" t="n">
        <v>1530</v>
      </c>
      <c r="H8516" s="1" t="s">
        <v>2187</v>
      </c>
      <c r="I8516" s="1" t="s">
        <v>2187</v>
      </c>
    </row>
    <row r="8517" customFormat="false" ht="53" hidden="false" customHeight="true" outlineLevel="0" collapsed="false">
      <c r="A8517" s="1" t="s">
        <v>2231</v>
      </c>
      <c r="B8517" s="1" t="s">
        <v>2231</v>
      </c>
      <c r="C8517" s="1" t="s">
        <v>2231</v>
      </c>
      <c r="D8517" s="1" t="s">
        <v>292</v>
      </c>
      <c r="E8517" s="1" t="s">
        <v>292</v>
      </c>
      <c r="F8517" s="1" t="s">
        <v>292</v>
      </c>
      <c r="G8517" s="1" t="n">
        <v>9.2</v>
      </c>
      <c r="H8517" s="1" t="s">
        <v>2187</v>
      </c>
      <c r="I8517" s="1" t="s">
        <v>2187</v>
      </c>
    </row>
    <row r="8518" customFormat="false" ht="53" hidden="false" customHeight="true" outlineLevel="0" collapsed="false">
      <c r="A8518" s="1" t="s">
        <v>2231</v>
      </c>
      <c r="B8518" s="1" t="s">
        <v>2231</v>
      </c>
      <c r="C8518" s="1" t="s">
        <v>2231</v>
      </c>
      <c r="D8518" s="1" t="s">
        <v>258</v>
      </c>
      <c r="E8518" s="1" t="s">
        <v>258</v>
      </c>
      <c r="F8518" s="1" t="s">
        <v>258</v>
      </c>
      <c r="G8518" s="1" t="n">
        <v>13.4</v>
      </c>
      <c r="H8518" s="1" t="s">
        <v>2187</v>
      </c>
      <c r="I8518" s="1" t="s">
        <v>2187</v>
      </c>
    </row>
    <row r="8519" customFormat="false" ht="53" hidden="false" customHeight="true" outlineLevel="0" collapsed="false">
      <c r="A8519" s="1" t="s">
        <v>2232</v>
      </c>
      <c r="B8519" s="1" t="s">
        <v>2232</v>
      </c>
      <c r="C8519" s="1" t="s">
        <v>2232</v>
      </c>
      <c r="D8519" s="1" t="s">
        <v>2091</v>
      </c>
      <c r="E8519" s="1" t="s">
        <v>2091</v>
      </c>
      <c r="F8519" s="1" t="s">
        <v>2091</v>
      </c>
      <c r="G8519" s="1" t="n">
        <v>1020</v>
      </c>
      <c r="H8519" s="1" t="s">
        <v>2187</v>
      </c>
      <c r="I8519" s="1" t="s">
        <v>2187</v>
      </c>
    </row>
    <row r="8520" customFormat="false" ht="53" hidden="false" customHeight="true" outlineLevel="0" collapsed="false">
      <c r="A8520" s="1" t="s">
        <v>2232</v>
      </c>
      <c r="B8520" s="1" t="s">
        <v>2232</v>
      </c>
      <c r="C8520" s="1" t="s">
        <v>2232</v>
      </c>
      <c r="D8520" s="1" t="s">
        <v>292</v>
      </c>
      <c r="E8520" s="1" t="s">
        <v>292</v>
      </c>
      <c r="F8520" s="1" t="s">
        <v>292</v>
      </c>
      <c r="G8520" s="1" t="n">
        <v>6.8</v>
      </c>
      <c r="H8520" s="1" t="s">
        <v>2187</v>
      </c>
      <c r="I8520" s="1" t="s">
        <v>2187</v>
      </c>
    </row>
    <row r="8521" customFormat="false" ht="53" hidden="false" customHeight="true" outlineLevel="0" collapsed="false">
      <c r="A8521" s="1" t="s">
        <v>2232</v>
      </c>
      <c r="B8521" s="1" t="s">
        <v>2232</v>
      </c>
      <c r="C8521" s="1" t="s">
        <v>2232</v>
      </c>
      <c r="D8521" s="1" t="s">
        <v>258</v>
      </c>
      <c r="E8521" s="1" t="s">
        <v>258</v>
      </c>
      <c r="F8521" s="1" t="s">
        <v>258</v>
      </c>
      <c r="G8521" s="1" t="n">
        <v>9.4</v>
      </c>
      <c r="H8521" s="1" t="s">
        <v>2187</v>
      </c>
      <c r="I8521" s="1" t="s">
        <v>2187</v>
      </c>
    </row>
    <row r="8522" customFormat="false" ht="27" hidden="false" customHeight="true" outlineLevel="0" collapsed="false">
      <c r="A8522" s="1"/>
      <c r="B8522" s="1"/>
      <c r="C8522" s="1"/>
      <c r="D8522" s="1"/>
      <c r="E8522" s="1"/>
      <c r="F8522" s="1"/>
      <c r="G8522" s="1"/>
      <c r="H8522" s="1"/>
      <c r="I8522" s="1"/>
    </row>
    <row r="8523" customFormat="false" ht="31" hidden="false" customHeight="true" outlineLevel="0" collapsed="false">
      <c r="A8523" s="10" t="s">
        <v>304</v>
      </c>
      <c r="B8523" s="10" t="s">
        <v>304</v>
      </c>
      <c r="C8523" s="10" t="s">
        <v>304</v>
      </c>
      <c r="D8523" s="10" t="s">
        <v>304</v>
      </c>
      <c r="E8523" s="10" t="s">
        <v>304</v>
      </c>
      <c r="F8523" s="10" t="s">
        <v>304</v>
      </c>
      <c r="G8523" s="10" t="s">
        <v>304</v>
      </c>
      <c r="H8523" s="10" t="s">
        <v>304</v>
      </c>
      <c r="I8523" s="1"/>
    </row>
    <row r="8524" customFormat="false" ht="28" hidden="false" customHeight="true" outlineLevel="0" collapsed="false">
      <c r="A8524" s="4" t="s">
        <v>305</v>
      </c>
      <c r="B8524" s="4" t="s">
        <v>305</v>
      </c>
      <c r="C8524" s="4" t="s">
        <v>305</v>
      </c>
      <c r="D8524" s="4" t="s">
        <v>305</v>
      </c>
      <c r="E8524" s="4" t="s">
        <v>305</v>
      </c>
      <c r="F8524" s="4" t="s">
        <v>305</v>
      </c>
      <c r="G8524" s="4" t="s">
        <v>305</v>
      </c>
      <c r="H8524" s="4" t="s">
        <v>305</v>
      </c>
      <c r="I8524" s="4" t="s">
        <v>305</v>
      </c>
    </row>
    <row r="8525" customFormat="false" ht="27" hidden="false" customHeight="true" outlineLevel="0" collapsed="false">
      <c r="A8525" s="1"/>
      <c r="B8525" s="1"/>
      <c r="C8525" s="1"/>
      <c r="D8525" s="1"/>
      <c r="E8525" s="1"/>
      <c r="F8525" s="1"/>
      <c r="G8525" s="1"/>
      <c r="H8525" s="1"/>
      <c r="I8525" s="1"/>
    </row>
    <row r="8526" customFormat="false" ht="27" hidden="false" customHeight="true" outlineLevel="0" collapsed="false">
      <c r="A8526" s="1"/>
      <c r="B8526" s="1"/>
      <c r="C8526" s="1"/>
      <c r="D8526" s="1"/>
      <c r="E8526" s="1"/>
      <c r="F8526" s="1"/>
      <c r="G8526" s="1"/>
      <c r="H8526" s="1"/>
      <c r="I8526" s="1"/>
    </row>
    <row r="8527" customFormat="false" ht="27" hidden="false" customHeight="true" outlineLevel="0" collapsed="false">
      <c r="A8527" s="1"/>
      <c r="B8527" s="1"/>
      <c r="C8527" s="1"/>
      <c r="D8527" s="1"/>
      <c r="E8527" s="1"/>
      <c r="F8527" s="1"/>
      <c r="G8527" s="1"/>
      <c r="H8527" s="1"/>
      <c r="I8527" s="1"/>
    </row>
    <row r="8528" customFormat="false" ht="35" hidden="false" customHeight="true" outlineLevel="0" collapsed="false">
      <c r="A8528" s="2" t="s">
        <v>2238</v>
      </c>
      <c r="B8528" s="2" t="s">
        <v>2238</v>
      </c>
      <c r="C8528" s="2" t="s">
        <v>2238</v>
      </c>
      <c r="D8528" s="2" t="s">
        <v>2238</v>
      </c>
      <c r="E8528" s="2" t="s">
        <v>2238</v>
      </c>
      <c r="F8528" s="2" t="s">
        <v>2238</v>
      </c>
      <c r="G8528" s="2" t="s">
        <v>2238</v>
      </c>
      <c r="H8528" s="2" t="s">
        <v>2238</v>
      </c>
      <c r="I8528" s="3" t="str">
        <f aca="false">HYPERLINK("#'Главная'!A169","На главную")</f>
        <v>На главную</v>
      </c>
    </row>
    <row r="8529" customFormat="false" ht="28" hidden="false" customHeight="true" outlineLevel="0" collapsed="false">
      <c r="A8529" s="4" t="s">
        <v>2158</v>
      </c>
      <c r="B8529" s="4" t="s">
        <v>2158</v>
      </c>
      <c r="C8529" s="4" t="s">
        <v>2158</v>
      </c>
      <c r="D8529" s="4" t="s">
        <v>2158</v>
      </c>
      <c r="E8529" s="4" t="s">
        <v>2158</v>
      </c>
      <c r="F8529" s="4" t="s">
        <v>2158</v>
      </c>
      <c r="G8529" s="4" t="s">
        <v>2158</v>
      </c>
      <c r="H8529" s="4" t="s">
        <v>2158</v>
      </c>
      <c r="I8529" s="4" t="s">
        <v>2158</v>
      </c>
    </row>
    <row r="8530" customFormat="false" ht="27" hidden="false" customHeight="true" outlineLevel="0" collapsed="false">
      <c r="A8530" s="3" t="str">
        <f aca="false">HYPERLINK("#'Главная'!A169","Список моделей")</f>
        <v>Список моделей</v>
      </c>
      <c r="B8530" s="1"/>
      <c r="C8530" s="3" t="str">
        <f aca="false">HYPERLINK("#'Данные моделей'!A8531","Характеристики")</f>
        <v>Характеристики</v>
      </c>
      <c r="D8530" s="1"/>
      <c r="E8530" s="1"/>
      <c r="F8530" s="3" t="str">
        <f aca="false">HYPERLINK("#'Данные моделей'!A8556","Рабочие точки")</f>
        <v>Рабочие точки</v>
      </c>
      <c r="G8530" s="1"/>
      <c r="H8530" s="3" t="str">
        <f aca="false">HYPERLINK("#'Данные моделей'!A8573","Карты")</f>
        <v>Карты</v>
      </c>
      <c r="I8530" s="1"/>
    </row>
    <row r="8531" customFormat="false" ht="31" hidden="false" customHeight="true" outlineLevel="0" collapsed="false">
      <c r="A8531" s="10" t="s">
        <v>9</v>
      </c>
      <c r="B8531" s="10" t="s">
        <v>9</v>
      </c>
      <c r="C8531" s="10" t="s">
        <v>9</v>
      </c>
      <c r="D8531" s="10" t="s">
        <v>9</v>
      </c>
      <c r="E8531" s="10" t="s">
        <v>9</v>
      </c>
      <c r="F8531" s="10" t="s">
        <v>9</v>
      </c>
      <c r="G8531" s="10" t="s">
        <v>9</v>
      </c>
      <c r="H8531" s="10" t="s">
        <v>9</v>
      </c>
      <c r="I8531" s="1"/>
    </row>
    <row r="8532" customFormat="false" ht="28" hidden="false" customHeight="true" outlineLevel="0" collapsed="false">
      <c r="A8532" s="11" t="s">
        <v>207</v>
      </c>
      <c r="B8532" s="11" t="s">
        <v>207</v>
      </c>
      <c r="C8532" s="11" t="s">
        <v>207</v>
      </c>
      <c r="D8532" s="11" t="s">
        <v>207</v>
      </c>
      <c r="E8532" s="11" t="s">
        <v>2211</v>
      </c>
      <c r="F8532" s="11" t="s">
        <v>2211</v>
      </c>
      <c r="G8532" s="11" t="s">
        <v>2211</v>
      </c>
      <c r="H8532" s="11"/>
      <c r="I8532" s="11"/>
    </row>
    <row r="8533" customFormat="false" ht="28" hidden="false" customHeight="true" outlineLevel="0" collapsed="false">
      <c r="A8533" s="11" t="s">
        <v>8</v>
      </c>
      <c r="B8533" s="11" t="s">
        <v>8</v>
      </c>
      <c r="C8533" s="11" t="s">
        <v>8</v>
      </c>
      <c r="D8533" s="11" t="s">
        <v>8</v>
      </c>
      <c r="E8533" s="11" t="s">
        <v>181</v>
      </c>
      <c r="F8533" s="11" t="s">
        <v>181</v>
      </c>
      <c r="G8533" s="11" t="s">
        <v>181</v>
      </c>
      <c r="H8533" s="11"/>
      <c r="I8533" s="11"/>
    </row>
    <row r="8534" customFormat="false" ht="28" hidden="false" customHeight="true" outlineLevel="0" collapsed="false">
      <c r="A8534" s="11" t="s">
        <v>209</v>
      </c>
      <c r="B8534" s="11" t="s">
        <v>209</v>
      </c>
      <c r="C8534" s="11" t="s">
        <v>209</v>
      </c>
      <c r="D8534" s="11" t="s">
        <v>209</v>
      </c>
      <c r="E8534" s="11" t="s">
        <v>178</v>
      </c>
      <c r="F8534" s="11" t="s">
        <v>178</v>
      </c>
      <c r="G8534" s="11" t="s">
        <v>178</v>
      </c>
      <c r="H8534" s="11"/>
      <c r="I8534" s="11"/>
    </row>
    <row r="8535" customFormat="false" ht="28" hidden="false" customHeight="true" outlineLevel="0" collapsed="false">
      <c r="A8535" s="11" t="s">
        <v>211</v>
      </c>
      <c r="B8535" s="11" t="s">
        <v>211</v>
      </c>
      <c r="C8535" s="11" t="s">
        <v>211</v>
      </c>
      <c r="D8535" s="11" t="s">
        <v>211</v>
      </c>
      <c r="E8535" s="11" t="n">
        <v>70</v>
      </c>
      <c r="F8535" s="11" t="n">
        <v>70</v>
      </c>
      <c r="G8535" s="11" t="n">
        <v>70</v>
      </c>
      <c r="H8535" s="11"/>
      <c r="I8535" s="11"/>
    </row>
    <row r="8536" customFormat="false" ht="53" hidden="false" customHeight="true" outlineLevel="0" collapsed="false">
      <c r="A8536" s="11" t="s">
        <v>8</v>
      </c>
      <c r="B8536" s="11" t="s">
        <v>8</v>
      </c>
      <c r="C8536" s="11" t="s">
        <v>8</v>
      </c>
      <c r="D8536" s="11" t="s">
        <v>8</v>
      </c>
      <c r="E8536" s="11" t="s">
        <v>181</v>
      </c>
      <c r="F8536" s="11" t="s">
        <v>181</v>
      </c>
      <c r="G8536" s="11" t="s">
        <v>181</v>
      </c>
      <c r="H8536" s="11" t="s">
        <v>2212</v>
      </c>
      <c r="I8536" s="11" t="s">
        <v>2212</v>
      </c>
    </row>
    <row r="8537" customFormat="false" ht="53" hidden="false" customHeight="true" outlineLevel="0" collapsed="false">
      <c r="A8537" s="11" t="s">
        <v>221</v>
      </c>
      <c r="B8537" s="11" t="s">
        <v>221</v>
      </c>
      <c r="C8537" s="11" t="s">
        <v>221</v>
      </c>
      <c r="D8537" s="11" t="s">
        <v>221</v>
      </c>
      <c r="E8537" s="11" t="s">
        <v>2126</v>
      </c>
      <c r="F8537" s="11" t="s">
        <v>2126</v>
      </c>
      <c r="G8537" s="11" t="s">
        <v>2126</v>
      </c>
      <c r="H8537" s="11" t="s">
        <v>2212</v>
      </c>
      <c r="I8537" s="11" t="s">
        <v>2212</v>
      </c>
    </row>
    <row r="8538" customFormat="false" ht="53" hidden="false" customHeight="true" outlineLevel="0" collapsed="false">
      <c r="A8538" s="11" t="s">
        <v>211</v>
      </c>
      <c r="B8538" s="11" t="s">
        <v>211</v>
      </c>
      <c r="C8538" s="11" t="s">
        <v>211</v>
      </c>
      <c r="D8538" s="11" t="s">
        <v>211</v>
      </c>
      <c r="E8538" s="11" t="n">
        <v>70</v>
      </c>
      <c r="F8538" s="11" t="n">
        <v>70</v>
      </c>
      <c r="G8538" s="11" t="n">
        <v>70</v>
      </c>
      <c r="H8538" s="11" t="s">
        <v>2212</v>
      </c>
      <c r="I8538" s="11" t="s">
        <v>2212</v>
      </c>
    </row>
    <row r="8539" customFormat="false" ht="53" hidden="false" customHeight="true" outlineLevel="0" collapsed="false">
      <c r="A8539" s="11" t="s">
        <v>2062</v>
      </c>
      <c r="B8539" s="11" t="s">
        <v>2062</v>
      </c>
      <c r="C8539" s="11" t="s">
        <v>2062</v>
      </c>
      <c r="D8539" s="11" t="s">
        <v>2062</v>
      </c>
      <c r="E8539" s="11" t="s">
        <v>2063</v>
      </c>
      <c r="F8539" s="11" t="s">
        <v>2063</v>
      </c>
      <c r="G8539" s="11" t="s">
        <v>2063</v>
      </c>
      <c r="H8539" s="11" t="s">
        <v>2212</v>
      </c>
      <c r="I8539" s="11" t="s">
        <v>2212</v>
      </c>
    </row>
    <row r="8540" customFormat="false" ht="53" hidden="false" customHeight="true" outlineLevel="0" collapsed="false">
      <c r="A8540" s="11" t="s">
        <v>2064</v>
      </c>
      <c r="B8540" s="11" t="s">
        <v>2064</v>
      </c>
      <c r="C8540" s="11" t="s">
        <v>2064</v>
      </c>
      <c r="D8540" s="11" t="s">
        <v>2064</v>
      </c>
      <c r="E8540" s="11" t="n">
        <v>100</v>
      </c>
      <c r="F8540" s="11" t="n">
        <v>100</v>
      </c>
      <c r="G8540" s="11" t="n">
        <v>100</v>
      </c>
      <c r="H8540" s="11" t="s">
        <v>2212</v>
      </c>
      <c r="I8540" s="11" t="s">
        <v>2212</v>
      </c>
    </row>
    <row r="8541" customFormat="false" ht="53" hidden="false" customHeight="true" outlineLevel="0" collapsed="false">
      <c r="A8541" s="11" t="s">
        <v>2213</v>
      </c>
      <c r="B8541" s="11" t="s">
        <v>2213</v>
      </c>
      <c r="C8541" s="11" t="s">
        <v>2213</v>
      </c>
      <c r="D8541" s="11" t="s">
        <v>2213</v>
      </c>
      <c r="E8541" s="11" t="n">
        <v>1.6</v>
      </c>
      <c r="F8541" s="11" t="n">
        <v>1.6</v>
      </c>
      <c r="G8541" s="11" t="n">
        <v>1.6</v>
      </c>
      <c r="H8541" s="11" t="s">
        <v>2212</v>
      </c>
      <c r="I8541" s="11" t="s">
        <v>2212</v>
      </c>
    </row>
    <row r="8542" customFormat="false" ht="53" hidden="false" customHeight="true" outlineLevel="0" collapsed="false">
      <c r="A8542" s="11" t="s">
        <v>2214</v>
      </c>
      <c r="B8542" s="11" t="s">
        <v>2214</v>
      </c>
      <c r="C8542" s="11" t="s">
        <v>2214</v>
      </c>
      <c r="D8542" s="11" t="s">
        <v>2214</v>
      </c>
      <c r="E8542" s="11" t="n">
        <v>2.202</v>
      </c>
      <c r="F8542" s="11" t="n">
        <v>2.202</v>
      </c>
      <c r="G8542" s="11" t="n">
        <v>2.202</v>
      </c>
      <c r="H8542" s="11" t="s">
        <v>2212</v>
      </c>
      <c r="I8542" s="11" t="s">
        <v>2212</v>
      </c>
    </row>
    <row r="8543" customFormat="false" ht="53" hidden="false" customHeight="true" outlineLevel="0" collapsed="false">
      <c r="A8543" s="11" t="s">
        <v>2215</v>
      </c>
      <c r="B8543" s="11" t="s">
        <v>2215</v>
      </c>
      <c r="C8543" s="11" t="s">
        <v>2215</v>
      </c>
      <c r="D8543" s="11" t="s">
        <v>2215</v>
      </c>
      <c r="E8543" s="11" t="n">
        <v>32.1</v>
      </c>
      <c r="F8543" s="11" t="n">
        <v>32.1</v>
      </c>
      <c r="G8543" s="11" t="n">
        <v>32.1</v>
      </c>
      <c r="H8543" s="11" t="s">
        <v>2212</v>
      </c>
      <c r="I8543" s="11" t="s">
        <v>2212</v>
      </c>
    </row>
    <row r="8544" customFormat="false" ht="53" hidden="false" customHeight="true" outlineLevel="0" collapsed="false">
      <c r="A8544" s="11" t="s">
        <v>2216</v>
      </c>
      <c r="B8544" s="11" t="s">
        <v>2216</v>
      </c>
      <c r="C8544" s="11" t="s">
        <v>2216</v>
      </c>
      <c r="D8544" s="11" t="s">
        <v>2216</v>
      </c>
      <c r="E8544" s="11" t="n">
        <v>2</v>
      </c>
      <c r="F8544" s="11" t="n">
        <v>2</v>
      </c>
      <c r="G8544" s="11" t="n">
        <v>2</v>
      </c>
      <c r="H8544" s="11" t="s">
        <v>2212</v>
      </c>
      <c r="I8544" s="11" t="s">
        <v>2212</v>
      </c>
    </row>
    <row r="8545" customFormat="false" ht="53" hidden="false" customHeight="true" outlineLevel="0" collapsed="false">
      <c r="A8545" s="11" t="s">
        <v>2217</v>
      </c>
      <c r="B8545" s="11" t="s">
        <v>2217</v>
      </c>
      <c r="C8545" s="11" t="s">
        <v>2217</v>
      </c>
      <c r="D8545" s="11" t="s">
        <v>2217</v>
      </c>
      <c r="E8545" s="11" t="n">
        <v>200</v>
      </c>
      <c r="F8545" s="11" t="n">
        <v>200</v>
      </c>
      <c r="G8545" s="11" t="n">
        <v>200</v>
      </c>
      <c r="H8545" s="11" t="s">
        <v>2212</v>
      </c>
      <c r="I8545" s="11" t="s">
        <v>2212</v>
      </c>
    </row>
    <row r="8546" customFormat="false" ht="53" hidden="false" customHeight="true" outlineLevel="0" collapsed="false">
      <c r="A8546" s="11" t="s">
        <v>2218</v>
      </c>
      <c r="B8546" s="11" t="s">
        <v>2218</v>
      </c>
      <c r="C8546" s="11" t="s">
        <v>2218</v>
      </c>
      <c r="D8546" s="11" t="s">
        <v>2218</v>
      </c>
      <c r="E8546" s="11" t="s">
        <v>2219</v>
      </c>
      <c r="F8546" s="11" t="s">
        <v>2219</v>
      </c>
      <c r="G8546" s="11" t="s">
        <v>2219</v>
      </c>
      <c r="H8546" s="11" t="s">
        <v>2212</v>
      </c>
      <c r="I8546" s="11" t="s">
        <v>2212</v>
      </c>
    </row>
    <row r="8547" customFormat="false" ht="53" hidden="false" customHeight="true" outlineLevel="0" collapsed="false">
      <c r="A8547" s="11" t="s">
        <v>2220</v>
      </c>
      <c r="B8547" s="11" t="s">
        <v>2220</v>
      </c>
      <c r="C8547" s="11" t="s">
        <v>2220</v>
      </c>
      <c r="D8547" s="11" t="s">
        <v>2220</v>
      </c>
      <c r="E8547" s="11" t="s">
        <v>2221</v>
      </c>
      <c r="F8547" s="11" t="s">
        <v>2221</v>
      </c>
      <c r="G8547" s="11" t="s">
        <v>2221</v>
      </c>
      <c r="H8547" s="11" t="s">
        <v>2212</v>
      </c>
      <c r="I8547" s="11" t="s">
        <v>2212</v>
      </c>
    </row>
    <row r="8548" customFormat="false" ht="53" hidden="false" customHeight="true" outlineLevel="0" collapsed="false">
      <c r="A8548" s="11" t="s">
        <v>2222</v>
      </c>
      <c r="B8548" s="11" t="s">
        <v>2222</v>
      </c>
      <c r="C8548" s="11" t="s">
        <v>2222</v>
      </c>
      <c r="D8548" s="11" t="s">
        <v>2222</v>
      </c>
      <c r="E8548" s="11" t="n">
        <v>1.5</v>
      </c>
      <c r="F8548" s="11" t="n">
        <v>1.5</v>
      </c>
      <c r="G8548" s="11" t="n">
        <v>1.5</v>
      </c>
      <c r="H8548" s="11" t="s">
        <v>2212</v>
      </c>
      <c r="I8548" s="11" t="s">
        <v>2212</v>
      </c>
    </row>
    <row r="8549" customFormat="false" ht="53" hidden="false" customHeight="true" outlineLevel="0" collapsed="false">
      <c r="A8549" s="11" t="s">
        <v>2176</v>
      </c>
      <c r="B8549" s="11" t="s">
        <v>2176</v>
      </c>
      <c r="C8549" s="11" t="s">
        <v>2176</v>
      </c>
      <c r="D8549" s="11" t="s">
        <v>2176</v>
      </c>
      <c r="E8549" s="11" t="n">
        <v>100</v>
      </c>
      <c r="F8549" s="11" t="n">
        <v>100</v>
      </c>
      <c r="G8549" s="11" t="n">
        <v>100</v>
      </c>
      <c r="H8549" s="11" t="s">
        <v>2212</v>
      </c>
      <c r="I8549" s="11" t="s">
        <v>2212</v>
      </c>
    </row>
    <row r="8550" customFormat="false" ht="53" hidden="false" customHeight="true" outlineLevel="0" collapsed="false">
      <c r="A8550" s="11" t="s">
        <v>2223</v>
      </c>
      <c r="B8550" s="11" t="s">
        <v>2223</v>
      </c>
      <c r="C8550" s="11" t="s">
        <v>2223</v>
      </c>
      <c r="D8550" s="11" t="s">
        <v>2223</v>
      </c>
      <c r="E8550" s="11" t="s">
        <v>2224</v>
      </c>
      <c r="F8550" s="11" t="s">
        <v>2224</v>
      </c>
      <c r="G8550" s="11" t="s">
        <v>2224</v>
      </c>
      <c r="H8550" s="11" t="s">
        <v>2212</v>
      </c>
      <c r="I8550" s="11" t="s">
        <v>2212</v>
      </c>
    </row>
    <row r="8551" customFormat="false" ht="53" hidden="false" customHeight="true" outlineLevel="0" collapsed="false">
      <c r="A8551" s="11" t="s">
        <v>2225</v>
      </c>
      <c r="B8551" s="11" t="s">
        <v>2225</v>
      </c>
      <c r="C8551" s="11" t="s">
        <v>2225</v>
      </c>
      <c r="D8551" s="11" t="s">
        <v>2225</v>
      </c>
      <c r="E8551" s="11" t="s">
        <v>2224</v>
      </c>
      <c r="F8551" s="11" t="s">
        <v>2224</v>
      </c>
      <c r="G8551" s="11" t="s">
        <v>2224</v>
      </c>
      <c r="H8551" s="11" t="s">
        <v>2212</v>
      </c>
      <c r="I8551" s="11" t="s">
        <v>2212</v>
      </c>
    </row>
    <row r="8552" customFormat="false" ht="53" hidden="false" customHeight="true" outlineLevel="0" collapsed="false">
      <c r="A8552" s="11" t="s">
        <v>2226</v>
      </c>
      <c r="B8552" s="11" t="s">
        <v>2226</v>
      </c>
      <c r="C8552" s="11" t="s">
        <v>2226</v>
      </c>
      <c r="D8552" s="11" t="s">
        <v>2226</v>
      </c>
      <c r="E8552" s="11" t="s">
        <v>2227</v>
      </c>
      <c r="F8552" s="11" t="s">
        <v>2227</v>
      </c>
      <c r="G8552" s="11" t="s">
        <v>2227</v>
      </c>
      <c r="H8552" s="11" t="s">
        <v>2212</v>
      </c>
      <c r="I8552" s="11" t="s">
        <v>2212</v>
      </c>
    </row>
    <row r="8553" customFormat="false" ht="53" hidden="false" customHeight="true" outlineLevel="0" collapsed="false">
      <c r="A8553" s="11" t="s">
        <v>2228</v>
      </c>
      <c r="B8553" s="11" t="s">
        <v>2228</v>
      </c>
      <c r="C8553" s="11" t="s">
        <v>2228</v>
      </c>
      <c r="D8553" s="11" t="s">
        <v>2228</v>
      </c>
      <c r="E8553" s="11" t="n">
        <v>1</v>
      </c>
      <c r="F8553" s="11" t="n">
        <v>1</v>
      </c>
      <c r="G8553" s="11" t="n">
        <v>1</v>
      </c>
      <c r="H8553" s="11" t="s">
        <v>2212</v>
      </c>
      <c r="I8553" s="11" t="s">
        <v>2212</v>
      </c>
    </row>
    <row r="8554" customFormat="false" ht="28" hidden="false" customHeight="true" outlineLevel="0" collapsed="false">
      <c r="A8554" s="4" t="s">
        <v>2212</v>
      </c>
      <c r="B8554" s="4" t="s">
        <v>2212</v>
      </c>
      <c r="C8554" s="4" t="s">
        <v>2212</v>
      </c>
      <c r="D8554" s="4" t="s">
        <v>2212</v>
      </c>
      <c r="E8554" s="4" t="s">
        <v>2212</v>
      </c>
      <c r="F8554" s="4" t="s">
        <v>2212</v>
      </c>
      <c r="G8554" s="4" t="s">
        <v>2212</v>
      </c>
      <c r="H8554" s="4" t="s">
        <v>2212</v>
      </c>
      <c r="I8554" s="4" t="s">
        <v>2212</v>
      </c>
    </row>
    <row r="8555" customFormat="false" ht="27" hidden="false" customHeight="true" outlineLevel="0" collapsed="false">
      <c r="A8555" s="1"/>
      <c r="B8555" s="1"/>
      <c r="C8555" s="1"/>
      <c r="D8555" s="1"/>
      <c r="E8555" s="1"/>
      <c r="F8555" s="1"/>
      <c r="G8555" s="1"/>
      <c r="H8555" s="1"/>
      <c r="I8555" s="1"/>
    </row>
    <row r="8556" customFormat="false" ht="31" hidden="false" customHeight="true" outlineLevel="0" collapsed="false">
      <c r="A8556" s="10" t="s">
        <v>250</v>
      </c>
      <c r="B8556" s="10" t="s">
        <v>250</v>
      </c>
      <c r="C8556" s="10" t="s">
        <v>250</v>
      </c>
      <c r="D8556" s="10" t="s">
        <v>250</v>
      </c>
      <c r="E8556" s="10" t="s">
        <v>250</v>
      </c>
      <c r="F8556" s="10" t="s">
        <v>250</v>
      </c>
      <c r="G8556" s="10" t="s">
        <v>250</v>
      </c>
      <c r="H8556" s="10" t="s">
        <v>250</v>
      </c>
      <c r="I8556" s="3" t="str">
        <f aca="false">HYPERLINK("#'Главная'!A169","На главную")</f>
        <v>На главную</v>
      </c>
    </row>
    <row r="8557" customFormat="false" ht="34" hidden="false" customHeight="true" outlineLevel="0" collapsed="false">
      <c r="A8557" s="12" t="s">
        <v>251</v>
      </c>
      <c r="B8557" s="12" t="s">
        <v>251</v>
      </c>
      <c r="C8557" s="12" t="s">
        <v>251</v>
      </c>
      <c r="D8557" s="12" t="s">
        <v>252</v>
      </c>
      <c r="E8557" s="12" t="s">
        <v>252</v>
      </c>
      <c r="F8557" s="12" t="s">
        <v>252</v>
      </c>
      <c r="G8557" s="12" t="s">
        <v>253</v>
      </c>
      <c r="H8557" s="12" t="s">
        <v>254</v>
      </c>
      <c r="I8557" s="12" t="s">
        <v>254</v>
      </c>
    </row>
    <row r="8558" customFormat="false" ht="53" hidden="false" customHeight="true" outlineLevel="0" collapsed="false">
      <c r="A8558" s="1" t="s">
        <v>180</v>
      </c>
      <c r="B8558" s="1" t="s">
        <v>180</v>
      </c>
      <c r="C8558" s="1" t="s">
        <v>180</v>
      </c>
      <c r="D8558" s="1" t="s">
        <v>292</v>
      </c>
      <c r="E8558" s="1" t="s">
        <v>292</v>
      </c>
      <c r="F8558" s="1" t="s">
        <v>292</v>
      </c>
      <c r="G8558" s="1" t="n">
        <v>12.8</v>
      </c>
      <c r="H8558" s="1" t="s">
        <v>2187</v>
      </c>
      <c r="I8558" s="1" t="s">
        <v>2187</v>
      </c>
    </row>
    <row r="8559" customFormat="false" ht="53" hidden="false" customHeight="true" outlineLevel="0" collapsed="false">
      <c r="A8559" s="1" t="s">
        <v>180</v>
      </c>
      <c r="B8559" s="1" t="s">
        <v>180</v>
      </c>
      <c r="C8559" s="1" t="s">
        <v>180</v>
      </c>
      <c r="D8559" s="1" t="s">
        <v>258</v>
      </c>
      <c r="E8559" s="1" t="s">
        <v>258</v>
      </c>
      <c r="F8559" s="1" t="s">
        <v>258</v>
      </c>
      <c r="G8559" s="1" t="n">
        <v>19.1</v>
      </c>
      <c r="H8559" s="1" t="s">
        <v>2187</v>
      </c>
      <c r="I8559" s="1" t="s">
        <v>2187</v>
      </c>
    </row>
    <row r="8560" customFormat="false" ht="53" hidden="false" customHeight="true" outlineLevel="0" collapsed="false">
      <c r="A8560" s="1" t="s">
        <v>180</v>
      </c>
      <c r="B8560" s="1" t="s">
        <v>180</v>
      </c>
      <c r="C8560" s="1" t="s">
        <v>180</v>
      </c>
      <c r="D8560" s="1" t="s">
        <v>2091</v>
      </c>
      <c r="E8560" s="1" t="s">
        <v>2091</v>
      </c>
      <c r="F8560" s="1" t="s">
        <v>2091</v>
      </c>
      <c r="G8560" s="1" t="n">
        <v>2380</v>
      </c>
      <c r="H8560" s="1" t="s">
        <v>2187</v>
      </c>
      <c r="I8560" s="1" t="s">
        <v>2187</v>
      </c>
    </row>
    <row r="8561" customFormat="false" ht="53" hidden="false" customHeight="true" outlineLevel="0" collapsed="false">
      <c r="A8561" s="1" t="s">
        <v>180</v>
      </c>
      <c r="B8561" s="1" t="s">
        <v>180</v>
      </c>
      <c r="C8561" s="1" t="s">
        <v>180</v>
      </c>
      <c r="D8561" s="1" t="s">
        <v>2229</v>
      </c>
      <c r="E8561" s="1" t="s">
        <v>2229</v>
      </c>
      <c r="F8561" s="1" t="s">
        <v>2229</v>
      </c>
      <c r="G8561" s="1" t="n">
        <v>333</v>
      </c>
      <c r="H8561" s="1" t="s">
        <v>2187</v>
      </c>
      <c r="I8561" s="1" t="s">
        <v>2187</v>
      </c>
    </row>
    <row r="8562" customFormat="false" ht="53" hidden="false" customHeight="true" outlineLevel="0" collapsed="false">
      <c r="A8562" s="1" t="s">
        <v>180</v>
      </c>
      <c r="B8562" s="1" t="s">
        <v>180</v>
      </c>
      <c r="C8562" s="1" t="s">
        <v>180</v>
      </c>
      <c r="D8562" s="1" t="s">
        <v>2063</v>
      </c>
      <c r="E8562" s="1" t="s">
        <v>2063</v>
      </c>
      <c r="F8562" s="1" t="s">
        <v>2063</v>
      </c>
      <c r="G8562" s="1" t="n">
        <v>58</v>
      </c>
      <c r="H8562" s="1" t="s">
        <v>2187</v>
      </c>
      <c r="I8562" s="1" t="s">
        <v>2187</v>
      </c>
    </row>
    <row r="8563" customFormat="false" ht="53" hidden="false" customHeight="true" outlineLevel="0" collapsed="false">
      <c r="A8563" s="1" t="s">
        <v>2230</v>
      </c>
      <c r="B8563" s="1" t="s">
        <v>2230</v>
      </c>
      <c r="C8563" s="1" t="s">
        <v>2230</v>
      </c>
      <c r="D8563" s="1" t="s">
        <v>2091</v>
      </c>
      <c r="E8563" s="1" t="s">
        <v>2091</v>
      </c>
      <c r="F8563" s="1" t="s">
        <v>2091</v>
      </c>
      <c r="G8563" s="1" t="n">
        <v>2380</v>
      </c>
      <c r="H8563" s="1" t="s">
        <v>2187</v>
      </c>
      <c r="I8563" s="1" t="s">
        <v>2187</v>
      </c>
    </row>
    <row r="8564" customFormat="false" ht="53" hidden="false" customHeight="true" outlineLevel="0" collapsed="false">
      <c r="A8564" s="1" t="s">
        <v>2230</v>
      </c>
      <c r="B8564" s="1" t="s">
        <v>2230</v>
      </c>
      <c r="C8564" s="1" t="s">
        <v>2230</v>
      </c>
      <c r="D8564" s="1" t="s">
        <v>292</v>
      </c>
      <c r="E8564" s="1" t="s">
        <v>292</v>
      </c>
      <c r="F8564" s="1" t="s">
        <v>292</v>
      </c>
      <c r="G8564" s="1" t="n">
        <v>12.8</v>
      </c>
      <c r="H8564" s="1" t="s">
        <v>2187</v>
      </c>
      <c r="I8564" s="1" t="s">
        <v>2187</v>
      </c>
    </row>
    <row r="8565" customFormat="false" ht="53" hidden="false" customHeight="true" outlineLevel="0" collapsed="false">
      <c r="A8565" s="1" t="s">
        <v>2230</v>
      </c>
      <c r="B8565" s="1" t="s">
        <v>2230</v>
      </c>
      <c r="C8565" s="1" t="s">
        <v>2230</v>
      </c>
      <c r="D8565" s="1" t="s">
        <v>258</v>
      </c>
      <c r="E8565" s="1" t="s">
        <v>258</v>
      </c>
      <c r="F8565" s="1" t="s">
        <v>258</v>
      </c>
      <c r="G8565" s="1" t="n">
        <v>19.1</v>
      </c>
      <c r="H8565" s="1" t="s">
        <v>2187</v>
      </c>
      <c r="I8565" s="1" t="s">
        <v>2187</v>
      </c>
    </row>
    <row r="8566" customFormat="false" ht="53" hidden="false" customHeight="true" outlineLevel="0" collapsed="false">
      <c r="A8566" s="1" t="s">
        <v>2231</v>
      </c>
      <c r="B8566" s="1" t="s">
        <v>2231</v>
      </c>
      <c r="C8566" s="1" t="s">
        <v>2231</v>
      </c>
      <c r="D8566" s="1" t="s">
        <v>2091</v>
      </c>
      <c r="E8566" s="1" t="s">
        <v>2091</v>
      </c>
      <c r="F8566" s="1" t="s">
        <v>2091</v>
      </c>
      <c r="G8566" s="1" t="n">
        <v>1785</v>
      </c>
      <c r="H8566" s="1" t="s">
        <v>2187</v>
      </c>
      <c r="I8566" s="1" t="s">
        <v>2187</v>
      </c>
    </row>
    <row r="8567" customFormat="false" ht="53" hidden="false" customHeight="true" outlineLevel="0" collapsed="false">
      <c r="A8567" s="1" t="s">
        <v>2231</v>
      </c>
      <c r="B8567" s="1" t="s">
        <v>2231</v>
      </c>
      <c r="C8567" s="1" t="s">
        <v>2231</v>
      </c>
      <c r="D8567" s="1" t="s">
        <v>292</v>
      </c>
      <c r="E8567" s="1" t="s">
        <v>292</v>
      </c>
      <c r="F8567" s="1" t="s">
        <v>292</v>
      </c>
      <c r="G8567" s="1" t="n">
        <v>10.4</v>
      </c>
      <c r="H8567" s="1" t="s">
        <v>2187</v>
      </c>
      <c r="I8567" s="1" t="s">
        <v>2187</v>
      </c>
    </row>
    <row r="8568" customFormat="false" ht="53" hidden="false" customHeight="true" outlineLevel="0" collapsed="false">
      <c r="A8568" s="1" t="s">
        <v>2231</v>
      </c>
      <c r="B8568" s="1" t="s">
        <v>2231</v>
      </c>
      <c r="C8568" s="1" t="s">
        <v>2231</v>
      </c>
      <c r="D8568" s="1" t="s">
        <v>258</v>
      </c>
      <c r="E8568" s="1" t="s">
        <v>258</v>
      </c>
      <c r="F8568" s="1" t="s">
        <v>258</v>
      </c>
      <c r="G8568" s="1" t="n">
        <v>15.1</v>
      </c>
      <c r="H8568" s="1" t="s">
        <v>2187</v>
      </c>
      <c r="I8568" s="1" t="s">
        <v>2187</v>
      </c>
    </row>
    <row r="8569" customFormat="false" ht="53" hidden="false" customHeight="true" outlineLevel="0" collapsed="false">
      <c r="A8569" s="1" t="s">
        <v>2232</v>
      </c>
      <c r="B8569" s="1" t="s">
        <v>2232</v>
      </c>
      <c r="C8569" s="1" t="s">
        <v>2232</v>
      </c>
      <c r="D8569" s="1" t="s">
        <v>2091</v>
      </c>
      <c r="E8569" s="1" t="s">
        <v>2091</v>
      </c>
      <c r="F8569" s="1" t="s">
        <v>2091</v>
      </c>
      <c r="G8569" s="1" t="n">
        <v>1190</v>
      </c>
      <c r="H8569" s="1" t="s">
        <v>2187</v>
      </c>
      <c r="I8569" s="1" t="s">
        <v>2187</v>
      </c>
    </row>
    <row r="8570" customFormat="false" ht="53" hidden="false" customHeight="true" outlineLevel="0" collapsed="false">
      <c r="A8570" s="1" t="s">
        <v>2232</v>
      </c>
      <c r="B8570" s="1" t="s">
        <v>2232</v>
      </c>
      <c r="C8570" s="1" t="s">
        <v>2232</v>
      </c>
      <c r="D8570" s="1" t="s">
        <v>292</v>
      </c>
      <c r="E8570" s="1" t="s">
        <v>292</v>
      </c>
      <c r="F8570" s="1" t="s">
        <v>292</v>
      </c>
      <c r="G8570" s="1" t="n">
        <v>7.7</v>
      </c>
      <c r="H8570" s="1" t="s">
        <v>2187</v>
      </c>
      <c r="I8570" s="1" t="s">
        <v>2187</v>
      </c>
    </row>
    <row r="8571" customFormat="false" ht="53" hidden="false" customHeight="true" outlineLevel="0" collapsed="false">
      <c r="A8571" s="1" t="s">
        <v>2232</v>
      </c>
      <c r="B8571" s="1" t="s">
        <v>2232</v>
      </c>
      <c r="C8571" s="1" t="s">
        <v>2232</v>
      </c>
      <c r="D8571" s="1" t="s">
        <v>258</v>
      </c>
      <c r="E8571" s="1" t="s">
        <v>258</v>
      </c>
      <c r="F8571" s="1" t="s">
        <v>258</v>
      </c>
      <c r="G8571" s="1" t="n">
        <v>10.6</v>
      </c>
      <c r="H8571" s="1" t="s">
        <v>2187</v>
      </c>
      <c r="I8571" s="1" t="s">
        <v>2187</v>
      </c>
    </row>
    <row r="8572" customFormat="false" ht="27" hidden="false" customHeight="true" outlineLevel="0" collapsed="false">
      <c r="A8572" s="1"/>
      <c r="B8572" s="1"/>
      <c r="C8572" s="1"/>
      <c r="D8572" s="1"/>
      <c r="E8572" s="1"/>
      <c r="F8572" s="1"/>
      <c r="G8572" s="1"/>
      <c r="H8572" s="1"/>
      <c r="I8572" s="1"/>
    </row>
    <row r="8573" customFormat="false" ht="31" hidden="false" customHeight="true" outlineLevel="0" collapsed="false">
      <c r="A8573" s="10" t="s">
        <v>304</v>
      </c>
      <c r="B8573" s="10" t="s">
        <v>304</v>
      </c>
      <c r="C8573" s="10" t="s">
        <v>304</v>
      </c>
      <c r="D8573" s="10" t="s">
        <v>304</v>
      </c>
      <c r="E8573" s="10" t="s">
        <v>304</v>
      </c>
      <c r="F8573" s="10" t="s">
        <v>304</v>
      </c>
      <c r="G8573" s="10" t="s">
        <v>304</v>
      </c>
      <c r="H8573" s="10" t="s">
        <v>304</v>
      </c>
      <c r="I8573" s="1"/>
    </row>
    <row r="8574" customFormat="false" ht="28" hidden="false" customHeight="true" outlineLevel="0" collapsed="false">
      <c r="A8574" s="4" t="s">
        <v>305</v>
      </c>
      <c r="B8574" s="4" t="s">
        <v>305</v>
      </c>
      <c r="C8574" s="4" t="s">
        <v>305</v>
      </c>
      <c r="D8574" s="4" t="s">
        <v>305</v>
      </c>
      <c r="E8574" s="4" t="s">
        <v>305</v>
      </c>
      <c r="F8574" s="4" t="s">
        <v>305</v>
      </c>
      <c r="G8574" s="4" t="s">
        <v>305</v>
      </c>
      <c r="H8574" s="4" t="s">
        <v>305</v>
      </c>
      <c r="I8574" s="4" t="s">
        <v>305</v>
      </c>
    </row>
    <row r="8575" customFormat="false" ht="27" hidden="false" customHeight="true" outlineLevel="0" collapsed="false">
      <c r="A8575" s="1"/>
      <c r="B8575" s="1"/>
      <c r="C8575" s="1"/>
      <c r="D8575" s="1"/>
      <c r="E8575" s="1"/>
      <c r="F8575" s="1"/>
      <c r="G8575" s="1"/>
      <c r="H8575" s="1"/>
      <c r="I8575" s="1"/>
    </row>
    <row r="8576" customFormat="false" ht="27" hidden="false" customHeight="true" outlineLevel="0" collapsed="false">
      <c r="A8576" s="1"/>
      <c r="B8576" s="1"/>
      <c r="C8576" s="1"/>
      <c r="D8576" s="1"/>
      <c r="E8576" s="1"/>
      <c r="F8576" s="1"/>
      <c r="G8576" s="1"/>
      <c r="H8576" s="1"/>
      <c r="I8576" s="1"/>
    </row>
    <row r="8577" customFormat="false" ht="27" hidden="false" customHeight="true" outlineLevel="0" collapsed="false">
      <c r="A8577" s="1"/>
      <c r="B8577" s="1"/>
      <c r="C8577" s="1"/>
      <c r="D8577" s="1"/>
      <c r="E8577" s="1"/>
      <c r="F8577" s="1"/>
      <c r="G8577" s="1"/>
      <c r="H8577" s="1"/>
      <c r="I8577" s="1"/>
    </row>
    <row r="8578" customFormat="false" ht="35" hidden="false" customHeight="true" outlineLevel="0" collapsed="false">
      <c r="A8578" s="2" t="s">
        <v>2239</v>
      </c>
      <c r="B8578" s="2" t="s">
        <v>2239</v>
      </c>
      <c r="C8578" s="2" t="s">
        <v>2239</v>
      </c>
      <c r="D8578" s="2" t="s">
        <v>2239</v>
      </c>
      <c r="E8578" s="2" t="s">
        <v>2239</v>
      </c>
      <c r="F8578" s="2" t="s">
        <v>2239</v>
      </c>
      <c r="G8578" s="2" t="s">
        <v>2239</v>
      </c>
      <c r="H8578" s="2" t="s">
        <v>2239</v>
      </c>
      <c r="I8578" s="3" t="str">
        <f aca="false">HYPERLINK("#'Главная'!A170","На главную")</f>
        <v>На главную</v>
      </c>
    </row>
    <row r="8579" customFormat="false" ht="28" hidden="false" customHeight="true" outlineLevel="0" collapsed="false">
      <c r="A8579" s="4" t="s">
        <v>2158</v>
      </c>
      <c r="B8579" s="4" t="s">
        <v>2158</v>
      </c>
      <c r="C8579" s="4" t="s">
        <v>2158</v>
      </c>
      <c r="D8579" s="4" t="s">
        <v>2158</v>
      </c>
      <c r="E8579" s="4" t="s">
        <v>2158</v>
      </c>
      <c r="F8579" s="4" t="s">
        <v>2158</v>
      </c>
      <c r="G8579" s="4" t="s">
        <v>2158</v>
      </c>
      <c r="H8579" s="4" t="s">
        <v>2158</v>
      </c>
      <c r="I8579" s="4" t="s">
        <v>2158</v>
      </c>
    </row>
    <row r="8580" customFormat="false" ht="27" hidden="false" customHeight="true" outlineLevel="0" collapsed="false">
      <c r="A8580" s="3" t="str">
        <f aca="false">HYPERLINK("#'Главная'!A170","Список моделей")</f>
        <v>Список моделей</v>
      </c>
      <c r="B8580" s="1"/>
      <c r="C8580" s="3" t="str">
        <f aca="false">HYPERLINK("#'Данные моделей'!A8581","Характеристики")</f>
        <v>Характеристики</v>
      </c>
      <c r="D8580" s="1"/>
      <c r="E8580" s="1"/>
      <c r="F8580" s="3" t="str">
        <f aca="false">HYPERLINK("#'Данные моделей'!A8606","Рабочие точки")</f>
        <v>Рабочие точки</v>
      </c>
      <c r="G8580" s="1"/>
      <c r="H8580" s="3" t="str">
        <f aca="false">HYPERLINK("#'Данные моделей'!A8623","Карты")</f>
        <v>Карты</v>
      </c>
      <c r="I8580" s="1"/>
    </row>
    <row r="8581" customFormat="false" ht="31" hidden="false" customHeight="true" outlineLevel="0" collapsed="false">
      <c r="A8581" s="10" t="s">
        <v>9</v>
      </c>
      <c r="B8581" s="10" t="s">
        <v>9</v>
      </c>
      <c r="C8581" s="10" t="s">
        <v>9</v>
      </c>
      <c r="D8581" s="10" t="s">
        <v>9</v>
      </c>
      <c r="E8581" s="10" t="s">
        <v>9</v>
      </c>
      <c r="F8581" s="10" t="s">
        <v>9</v>
      </c>
      <c r="G8581" s="10" t="s">
        <v>9</v>
      </c>
      <c r="H8581" s="10" t="s">
        <v>9</v>
      </c>
      <c r="I8581" s="1"/>
    </row>
    <row r="8582" customFormat="false" ht="28" hidden="false" customHeight="true" outlineLevel="0" collapsed="false">
      <c r="A8582" s="11" t="s">
        <v>207</v>
      </c>
      <c r="B8582" s="11" t="s">
        <v>207</v>
      </c>
      <c r="C8582" s="11" t="s">
        <v>207</v>
      </c>
      <c r="D8582" s="11" t="s">
        <v>207</v>
      </c>
      <c r="E8582" s="11" t="s">
        <v>2211</v>
      </c>
      <c r="F8582" s="11" t="s">
        <v>2211</v>
      </c>
      <c r="G8582" s="11" t="s">
        <v>2211</v>
      </c>
      <c r="H8582" s="11"/>
      <c r="I8582" s="11"/>
    </row>
    <row r="8583" customFormat="false" ht="28" hidden="false" customHeight="true" outlineLevel="0" collapsed="false">
      <c r="A8583" s="11" t="s">
        <v>8</v>
      </c>
      <c r="B8583" s="11" t="s">
        <v>8</v>
      </c>
      <c r="C8583" s="11" t="s">
        <v>8</v>
      </c>
      <c r="D8583" s="11" t="s">
        <v>8</v>
      </c>
      <c r="E8583" s="11" t="s">
        <v>181</v>
      </c>
      <c r="F8583" s="11" t="s">
        <v>181</v>
      </c>
      <c r="G8583" s="11" t="s">
        <v>181</v>
      </c>
      <c r="H8583" s="11"/>
      <c r="I8583" s="11"/>
    </row>
    <row r="8584" customFormat="false" ht="28" hidden="false" customHeight="true" outlineLevel="0" collapsed="false">
      <c r="A8584" s="11" t="s">
        <v>209</v>
      </c>
      <c r="B8584" s="11" t="s">
        <v>209</v>
      </c>
      <c r="C8584" s="11" t="s">
        <v>209</v>
      </c>
      <c r="D8584" s="11" t="s">
        <v>209</v>
      </c>
      <c r="E8584" s="11" t="s">
        <v>178</v>
      </c>
      <c r="F8584" s="11" t="s">
        <v>178</v>
      </c>
      <c r="G8584" s="11" t="s">
        <v>178</v>
      </c>
      <c r="H8584" s="11"/>
      <c r="I8584" s="11"/>
    </row>
    <row r="8585" customFormat="false" ht="28" hidden="false" customHeight="true" outlineLevel="0" collapsed="false">
      <c r="A8585" s="11" t="s">
        <v>211</v>
      </c>
      <c r="B8585" s="11" t="s">
        <v>211</v>
      </c>
      <c r="C8585" s="11" t="s">
        <v>211</v>
      </c>
      <c r="D8585" s="11" t="s">
        <v>211</v>
      </c>
      <c r="E8585" s="11" t="n">
        <v>90</v>
      </c>
      <c r="F8585" s="11" t="n">
        <v>90</v>
      </c>
      <c r="G8585" s="11" t="n">
        <v>90</v>
      </c>
      <c r="H8585" s="11"/>
      <c r="I8585" s="11"/>
    </row>
    <row r="8586" customFormat="false" ht="53" hidden="false" customHeight="true" outlineLevel="0" collapsed="false">
      <c r="A8586" s="11" t="s">
        <v>8</v>
      </c>
      <c r="B8586" s="11" t="s">
        <v>8</v>
      </c>
      <c r="C8586" s="11" t="s">
        <v>8</v>
      </c>
      <c r="D8586" s="11" t="s">
        <v>8</v>
      </c>
      <c r="E8586" s="11" t="s">
        <v>181</v>
      </c>
      <c r="F8586" s="11" t="s">
        <v>181</v>
      </c>
      <c r="G8586" s="11" t="s">
        <v>181</v>
      </c>
      <c r="H8586" s="11" t="s">
        <v>2212</v>
      </c>
      <c r="I8586" s="11" t="s">
        <v>2212</v>
      </c>
    </row>
    <row r="8587" customFormat="false" ht="53" hidden="false" customHeight="true" outlineLevel="0" collapsed="false">
      <c r="A8587" s="11" t="s">
        <v>221</v>
      </c>
      <c r="B8587" s="11" t="s">
        <v>221</v>
      </c>
      <c r="C8587" s="11" t="s">
        <v>221</v>
      </c>
      <c r="D8587" s="11" t="s">
        <v>221</v>
      </c>
      <c r="E8587" s="11" t="s">
        <v>2126</v>
      </c>
      <c r="F8587" s="11" t="s">
        <v>2126</v>
      </c>
      <c r="G8587" s="11" t="s">
        <v>2126</v>
      </c>
      <c r="H8587" s="11" t="s">
        <v>2212</v>
      </c>
      <c r="I8587" s="11" t="s">
        <v>2212</v>
      </c>
    </row>
    <row r="8588" customFormat="false" ht="53" hidden="false" customHeight="true" outlineLevel="0" collapsed="false">
      <c r="A8588" s="11" t="s">
        <v>211</v>
      </c>
      <c r="B8588" s="11" t="s">
        <v>211</v>
      </c>
      <c r="C8588" s="11" t="s">
        <v>211</v>
      </c>
      <c r="D8588" s="11" t="s">
        <v>211</v>
      </c>
      <c r="E8588" s="11" t="n">
        <v>90</v>
      </c>
      <c r="F8588" s="11" t="n">
        <v>90</v>
      </c>
      <c r="G8588" s="11" t="n">
        <v>90</v>
      </c>
      <c r="H8588" s="11" t="s">
        <v>2212</v>
      </c>
      <c r="I8588" s="11" t="s">
        <v>2212</v>
      </c>
    </row>
    <row r="8589" customFormat="false" ht="53" hidden="false" customHeight="true" outlineLevel="0" collapsed="false">
      <c r="A8589" s="11" t="s">
        <v>2062</v>
      </c>
      <c r="B8589" s="11" t="s">
        <v>2062</v>
      </c>
      <c r="C8589" s="11" t="s">
        <v>2062</v>
      </c>
      <c r="D8589" s="11" t="s">
        <v>2062</v>
      </c>
      <c r="E8589" s="11" t="s">
        <v>2063</v>
      </c>
      <c r="F8589" s="11" t="s">
        <v>2063</v>
      </c>
      <c r="G8589" s="11" t="s">
        <v>2063</v>
      </c>
      <c r="H8589" s="11" t="s">
        <v>2212</v>
      </c>
      <c r="I8589" s="11" t="s">
        <v>2212</v>
      </c>
    </row>
    <row r="8590" customFormat="false" ht="53" hidden="false" customHeight="true" outlineLevel="0" collapsed="false">
      <c r="A8590" s="11" t="s">
        <v>2064</v>
      </c>
      <c r="B8590" s="11" t="s">
        <v>2064</v>
      </c>
      <c r="C8590" s="11" t="s">
        <v>2064</v>
      </c>
      <c r="D8590" s="11" t="s">
        <v>2064</v>
      </c>
      <c r="E8590" s="11" t="n">
        <v>100</v>
      </c>
      <c r="F8590" s="11" t="n">
        <v>100</v>
      </c>
      <c r="G8590" s="11" t="n">
        <v>100</v>
      </c>
      <c r="H8590" s="11" t="s">
        <v>2212</v>
      </c>
      <c r="I8590" s="11" t="s">
        <v>2212</v>
      </c>
    </row>
    <row r="8591" customFormat="false" ht="53" hidden="false" customHeight="true" outlineLevel="0" collapsed="false">
      <c r="A8591" s="11" t="s">
        <v>2213</v>
      </c>
      <c r="B8591" s="11" t="s">
        <v>2213</v>
      </c>
      <c r="C8591" s="11" t="s">
        <v>2213</v>
      </c>
      <c r="D8591" s="11" t="s">
        <v>2213</v>
      </c>
      <c r="E8591" s="11" t="n">
        <v>1.6</v>
      </c>
      <c r="F8591" s="11" t="n">
        <v>1.6</v>
      </c>
      <c r="G8591" s="11" t="n">
        <v>1.6</v>
      </c>
      <c r="H8591" s="11" t="s">
        <v>2212</v>
      </c>
      <c r="I8591" s="11" t="s">
        <v>2212</v>
      </c>
    </row>
    <row r="8592" customFormat="false" ht="53" hidden="false" customHeight="true" outlineLevel="0" collapsed="false">
      <c r="A8592" s="11" t="s">
        <v>2214</v>
      </c>
      <c r="B8592" s="11" t="s">
        <v>2214</v>
      </c>
      <c r="C8592" s="11" t="s">
        <v>2214</v>
      </c>
      <c r="D8592" s="11" t="s">
        <v>2214</v>
      </c>
      <c r="E8592" s="11" t="n">
        <v>2.52</v>
      </c>
      <c r="F8592" s="11" t="n">
        <v>2.52</v>
      </c>
      <c r="G8592" s="11" t="n">
        <v>2.52</v>
      </c>
      <c r="H8592" s="11" t="s">
        <v>2212</v>
      </c>
      <c r="I8592" s="11" t="s">
        <v>2212</v>
      </c>
    </row>
    <row r="8593" customFormat="false" ht="53" hidden="false" customHeight="true" outlineLevel="0" collapsed="false">
      <c r="A8593" s="11" t="s">
        <v>2215</v>
      </c>
      <c r="B8593" s="11" t="s">
        <v>2215</v>
      </c>
      <c r="C8593" s="11" t="s">
        <v>2215</v>
      </c>
      <c r="D8593" s="11" t="s">
        <v>2215</v>
      </c>
      <c r="E8593" s="11" t="n">
        <v>7.8</v>
      </c>
      <c r="F8593" s="11" t="n">
        <v>7.8</v>
      </c>
      <c r="G8593" s="11" t="n">
        <v>7.8</v>
      </c>
      <c r="H8593" s="11" t="s">
        <v>2212</v>
      </c>
      <c r="I8593" s="11" t="s">
        <v>2212</v>
      </c>
    </row>
    <row r="8594" customFormat="false" ht="53" hidden="false" customHeight="true" outlineLevel="0" collapsed="false">
      <c r="A8594" s="11" t="s">
        <v>2216</v>
      </c>
      <c r="B8594" s="11" t="s">
        <v>2216</v>
      </c>
      <c r="C8594" s="11" t="s">
        <v>2216</v>
      </c>
      <c r="D8594" s="11" t="s">
        <v>2216</v>
      </c>
      <c r="E8594" s="11" t="n">
        <v>2</v>
      </c>
      <c r="F8594" s="11" t="n">
        <v>2</v>
      </c>
      <c r="G8594" s="11" t="n">
        <v>2</v>
      </c>
      <c r="H8594" s="11" t="s">
        <v>2212</v>
      </c>
      <c r="I8594" s="11" t="s">
        <v>2212</v>
      </c>
    </row>
    <row r="8595" customFormat="false" ht="53" hidden="false" customHeight="true" outlineLevel="0" collapsed="false">
      <c r="A8595" s="11" t="s">
        <v>2217</v>
      </c>
      <c r="B8595" s="11" t="s">
        <v>2217</v>
      </c>
      <c r="C8595" s="11" t="s">
        <v>2217</v>
      </c>
      <c r="D8595" s="11" t="s">
        <v>2217</v>
      </c>
      <c r="E8595" s="11" t="n">
        <v>225</v>
      </c>
      <c r="F8595" s="11" t="n">
        <v>225</v>
      </c>
      <c r="G8595" s="11" t="n">
        <v>225</v>
      </c>
      <c r="H8595" s="11" t="s">
        <v>2212</v>
      </c>
      <c r="I8595" s="11" t="s">
        <v>2212</v>
      </c>
    </row>
    <row r="8596" customFormat="false" ht="53" hidden="false" customHeight="true" outlineLevel="0" collapsed="false">
      <c r="A8596" s="11" t="s">
        <v>2218</v>
      </c>
      <c r="B8596" s="11" t="s">
        <v>2218</v>
      </c>
      <c r="C8596" s="11" t="s">
        <v>2218</v>
      </c>
      <c r="D8596" s="11" t="s">
        <v>2218</v>
      </c>
      <c r="E8596" s="11" t="s">
        <v>2219</v>
      </c>
      <c r="F8596" s="11" t="s">
        <v>2219</v>
      </c>
      <c r="G8596" s="11" t="s">
        <v>2219</v>
      </c>
      <c r="H8596" s="11" t="s">
        <v>2212</v>
      </c>
      <c r="I8596" s="11" t="s">
        <v>2212</v>
      </c>
    </row>
    <row r="8597" customFormat="false" ht="53" hidden="false" customHeight="true" outlineLevel="0" collapsed="false">
      <c r="A8597" s="11" t="s">
        <v>2220</v>
      </c>
      <c r="B8597" s="11" t="s">
        <v>2220</v>
      </c>
      <c r="C8597" s="11" t="s">
        <v>2220</v>
      </c>
      <c r="D8597" s="11" t="s">
        <v>2220</v>
      </c>
      <c r="E8597" s="11" t="s">
        <v>2221</v>
      </c>
      <c r="F8597" s="11" t="s">
        <v>2221</v>
      </c>
      <c r="G8597" s="11" t="s">
        <v>2221</v>
      </c>
      <c r="H8597" s="11" t="s">
        <v>2212</v>
      </c>
      <c r="I8597" s="11" t="s">
        <v>2212</v>
      </c>
    </row>
    <row r="8598" customFormat="false" ht="53" hidden="false" customHeight="true" outlineLevel="0" collapsed="false">
      <c r="A8598" s="11" t="s">
        <v>2222</v>
      </c>
      <c r="B8598" s="11" t="s">
        <v>2222</v>
      </c>
      <c r="C8598" s="11" t="s">
        <v>2222</v>
      </c>
      <c r="D8598" s="11" t="s">
        <v>2222</v>
      </c>
      <c r="E8598" s="11" t="n">
        <v>1.8</v>
      </c>
      <c r="F8598" s="11" t="n">
        <v>1.8</v>
      </c>
      <c r="G8598" s="11" t="n">
        <v>1.8</v>
      </c>
      <c r="H8598" s="11" t="s">
        <v>2212</v>
      </c>
      <c r="I8598" s="11" t="s">
        <v>2212</v>
      </c>
    </row>
    <row r="8599" customFormat="false" ht="53" hidden="false" customHeight="true" outlineLevel="0" collapsed="false">
      <c r="A8599" s="11" t="s">
        <v>2176</v>
      </c>
      <c r="B8599" s="11" t="s">
        <v>2176</v>
      </c>
      <c r="C8599" s="11" t="s">
        <v>2176</v>
      </c>
      <c r="D8599" s="11" t="s">
        <v>2176</v>
      </c>
      <c r="E8599" s="11" t="n">
        <v>100</v>
      </c>
      <c r="F8599" s="11" t="n">
        <v>100</v>
      </c>
      <c r="G8599" s="11" t="n">
        <v>100</v>
      </c>
      <c r="H8599" s="11" t="s">
        <v>2212</v>
      </c>
      <c r="I8599" s="11" t="s">
        <v>2212</v>
      </c>
    </row>
    <row r="8600" customFormat="false" ht="53" hidden="false" customHeight="true" outlineLevel="0" collapsed="false">
      <c r="A8600" s="11" t="s">
        <v>2223</v>
      </c>
      <c r="B8600" s="11" t="s">
        <v>2223</v>
      </c>
      <c r="C8600" s="11" t="s">
        <v>2223</v>
      </c>
      <c r="D8600" s="11" t="s">
        <v>2223</v>
      </c>
      <c r="E8600" s="11" t="s">
        <v>2224</v>
      </c>
      <c r="F8600" s="11" t="s">
        <v>2224</v>
      </c>
      <c r="G8600" s="11" t="s">
        <v>2224</v>
      </c>
      <c r="H8600" s="11" t="s">
        <v>2212</v>
      </c>
      <c r="I8600" s="11" t="s">
        <v>2212</v>
      </c>
    </row>
    <row r="8601" customFormat="false" ht="53" hidden="false" customHeight="true" outlineLevel="0" collapsed="false">
      <c r="A8601" s="11" t="s">
        <v>2225</v>
      </c>
      <c r="B8601" s="11" t="s">
        <v>2225</v>
      </c>
      <c r="C8601" s="11" t="s">
        <v>2225</v>
      </c>
      <c r="D8601" s="11" t="s">
        <v>2225</v>
      </c>
      <c r="E8601" s="11" t="s">
        <v>2224</v>
      </c>
      <c r="F8601" s="11" t="s">
        <v>2224</v>
      </c>
      <c r="G8601" s="11" t="s">
        <v>2224</v>
      </c>
      <c r="H8601" s="11" t="s">
        <v>2212</v>
      </c>
      <c r="I8601" s="11" t="s">
        <v>2212</v>
      </c>
    </row>
    <row r="8602" customFormat="false" ht="53" hidden="false" customHeight="true" outlineLevel="0" collapsed="false">
      <c r="A8602" s="11" t="s">
        <v>2226</v>
      </c>
      <c r="B8602" s="11" t="s">
        <v>2226</v>
      </c>
      <c r="C8602" s="11" t="s">
        <v>2226</v>
      </c>
      <c r="D8602" s="11" t="s">
        <v>2226</v>
      </c>
      <c r="E8602" s="11" t="s">
        <v>2227</v>
      </c>
      <c r="F8602" s="11" t="s">
        <v>2227</v>
      </c>
      <c r="G8602" s="11" t="s">
        <v>2227</v>
      </c>
      <c r="H8602" s="11" t="s">
        <v>2212</v>
      </c>
      <c r="I8602" s="11" t="s">
        <v>2212</v>
      </c>
    </row>
    <row r="8603" customFormat="false" ht="53" hidden="false" customHeight="true" outlineLevel="0" collapsed="false">
      <c r="A8603" s="11" t="s">
        <v>2228</v>
      </c>
      <c r="B8603" s="11" t="s">
        <v>2228</v>
      </c>
      <c r="C8603" s="11" t="s">
        <v>2228</v>
      </c>
      <c r="D8603" s="11" t="s">
        <v>2228</v>
      </c>
      <c r="E8603" s="11" t="n">
        <v>1</v>
      </c>
      <c r="F8603" s="11" t="n">
        <v>1</v>
      </c>
      <c r="G8603" s="11" t="n">
        <v>1</v>
      </c>
      <c r="H8603" s="11" t="s">
        <v>2212</v>
      </c>
      <c r="I8603" s="11" t="s">
        <v>2212</v>
      </c>
    </row>
    <row r="8604" customFormat="false" ht="28" hidden="false" customHeight="true" outlineLevel="0" collapsed="false">
      <c r="A8604" s="4" t="s">
        <v>2212</v>
      </c>
      <c r="B8604" s="4" t="s">
        <v>2212</v>
      </c>
      <c r="C8604" s="4" t="s">
        <v>2212</v>
      </c>
      <c r="D8604" s="4" t="s">
        <v>2212</v>
      </c>
      <c r="E8604" s="4" t="s">
        <v>2212</v>
      </c>
      <c r="F8604" s="4" t="s">
        <v>2212</v>
      </c>
      <c r="G8604" s="4" t="s">
        <v>2212</v>
      </c>
      <c r="H8604" s="4" t="s">
        <v>2212</v>
      </c>
      <c r="I8604" s="4" t="s">
        <v>2212</v>
      </c>
    </row>
    <row r="8605" customFormat="false" ht="27" hidden="false" customHeight="true" outlineLevel="0" collapsed="false">
      <c r="A8605" s="1"/>
      <c r="B8605" s="1"/>
      <c r="C8605" s="1"/>
      <c r="D8605" s="1"/>
      <c r="E8605" s="1"/>
      <c r="F8605" s="1"/>
      <c r="G8605" s="1"/>
      <c r="H8605" s="1"/>
      <c r="I8605" s="1"/>
    </row>
    <row r="8606" customFormat="false" ht="31" hidden="false" customHeight="true" outlineLevel="0" collapsed="false">
      <c r="A8606" s="10" t="s">
        <v>250</v>
      </c>
      <c r="B8606" s="10" t="s">
        <v>250</v>
      </c>
      <c r="C8606" s="10" t="s">
        <v>250</v>
      </c>
      <c r="D8606" s="10" t="s">
        <v>250</v>
      </c>
      <c r="E8606" s="10" t="s">
        <v>250</v>
      </c>
      <c r="F8606" s="10" t="s">
        <v>250</v>
      </c>
      <c r="G8606" s="10" t="s">
        <v>250</v>
      </c>
      <c r="H8606" s="10" t="s">
        <v>250</v>
      </c>
      <c r="I8606" s="3" t="str">
        <f aca="false">HYPERLINK("#'Главная'!A170","На главную")</f>
        <v>На главную</v>
      </c>
    </row>
    <row r="8607" customFormat="false" ht="34" hidden="false" customHeight="true" outlineLevel="0" collapsed="false">
      <c r="A8607" s="12" t="s">
        <v>251</v>
      </c>
      <c r="B8607" s="12" t="s">
        <v>251</v>
      </c>
      <c r="C8607" s="12" t="s">
        <v>251</v>
      </c>
      <c r="D8607" s="12" t="s">
        <v>252</v>
      </c>
      <c r="E8607" s="12" t="s">
        <v>252</v>
      </c>
      <c r="F8607" s="12" t="s">
        <v>252</v>
      </c>
      <c r="G8607" s="12" t="s">
        <v>253</v>
      </c>
      <c r="H8607" s="12" t="s">
        <v>254</v>
      </c>
      <c r="I8607" s="12" t="s">
        <v>254</v>
      </c>
    </row>
    <row r="8608" customFormat="false" ht="53" hidden="false" customHeight="true" outlineLevel="0" collapsed="false">
      <c r="A8608" s="1" t="s">
        <v>180</v>
      </c>
      <c r="B8608" s="1" t="s">
        <v>180</v>
      </c>
      <c r="C8608" s="1" t="s">
        <v>180</v>
      </c>
      <c r="D8608" s="1" t="s">
        <v>292</v>
      </c>
      <c r="E8608" s="1" t="s">
        <v>292</v>
      </c>
      <c r="F8608" s="1" t="s">
        <v>292</v>
      </c>
      <c r="G8608" s="1" t="n">
        <v>14.6</v>
      </c>
      <c r="H8608" s="1" t="s">
        <v>2187</v>
      </c>
      <c r="I8608" s="1" t="s">
        <v>2187</v>
      </c>
    </row>
    <row r="8609" customFormat="false" ht="53" hidden="false" customHeight="true" outlineLevel="0" collapsed="false">
      <c r="A8609" s="1" t="s">
        <v>180</v>
      </c>
      <c r="B8609" s="1" t="s">
        <v>180</v>
      </c>
      <c r="C8609" s="1" t="s">
        <v>180</v>
      </c>
      <c r="D8609" s="1" t="s">
        <v>258</v>
      </c>
      <c r="E8609" s="1" t="s">
        <v>258</v>
      </c>
      <c r="F8609" s="1" t="s">
        <v>258</v>
      </c>
      <c r="G8609" s="1" t="n">
        <v>22.1</v>
      </c>
      <c r="H8609" s="1" t="s">
        <v>2187</v>
      </c>
      <c r="I8609" s="1" t="s">
        <v>2187</v>
      </c>
    </row>
    <row r="8610" customFormat="false" ht="53" hidden="false" customHeight="true" outlineLevel="0" collapsed="false">
      <c r="A8610" s="1" t="s">
        <v>180</v>
      </c>
      <c r="B8610" s="1" t="s">
        <v>180</v>
      </c>
      <c r="C8610" s="1" t="s">
        <v>180</v>
      </c>
      <c r="D8610" s="1" t="s">
        <v>2091</v>
      </c>
      <c r="E8610" s="1" t="s">
        <v>2091</v>
      </c>
      <c r="F8610" s="1" t="s">
        <v>2091</v>
      </c>
      <c r="G8610" s="1" t="n">
        <v>2720</v>
      </c>
      <c r="H8610" s="1" t="s">
        <v>2187</v>
      </c>
      <c r="I8610" s="1" t="s">
        <v>2187</v>
      </c>
    </row>
    <row r="8611" customFormat="false" ht="53" hidden="false" customHeight="true" outlineLevel="0" collapsed="false">
      <c r="A8611" s="1" t="s">
        <v>180</v>
      </c>
      <c r="B8611" s="1" t="s">
        <v>180</v>
      </c>
      <c r="C8611" s="1" t="s">
        <v>180</v>
      </c>
      <c r="D8611" s="1" t="s">
        <v>2229</v>
      </c>
      <c r="E8611" s="1" t="s">
        <v>2229</v>
      </c>
      <c r="F8611" s="1" t="s">
        <v>2229</v>
      </c>
      <c r="G8611" s="1" t="n">
        <v>385</v>
      </c>
      <c r="H8611" s="1" t="s">
        <v>2187</v>
      </c>
      <c r="I8611" s="1" t="s">
        <v>2187</v>
      </c>
    </row>
    <row r="8612" customFormat="false" ht="53" hidden="false" customHeight="true" outlineLevel="0" collapsed="false">
      <c r="A8612" s="1" t="s">
        <v>180</v>
      </c>
      <c r="B8612" s="1" t="s">
        <v>180</v>
      </c>
      <c r="C8612" s="1" t="s">
        <v>180</v>
      </c>
      <c r="D8612" s="1" t="s">
        <v>2063</v>
      </c>
      <c r="E8612" s="1" t="s">
        <v>2063</v>
      </c>
      <c r="F8612" s="1" t="s">
        <v>2063</v>
      </c>
      <c r="G8612" s="1" t="n">
        <v>58</v>
      </c>
      <c r="H8612" s="1" t="s">
        <v>2187</v>
      </c>
      <c r="I8612" s="1" t="s">
        <v>2187</v>
      </c>
    </row>
    <row r="8613" customFormat="false" ht="53" hidden="false" customHeight="true" outlineLevel="0" collapsed="false">
      <c r="A8613" s="1" t="s">
        <v>2230</v>
      </c>
      <c r="B8613" s="1" t="s">
        <v>2230</v>
      </c>
      <c r="C8613" s="1" t="s">
        <v>2230</v>
      </c>
      <c r="D8613" s="1" t="s">
        <v>2091</v>
      </c>
      <c r="E8613" s="1" t="s">
        <v>2091</v>
      </c>
      <c r="F8613" s="1" t="s">
        <v>2091</v>
      </c>
      <c r="G8613" s="1" t="n">
        <v>2720</v>
      </c>
      <c r="H8613" s="1" t="s">
        <v>2187</v>
      </c>
      <c r="I8613" s="1" t="s">
        <v>2187</v>
      </c>
    </row>
    <row r="8614" customFormat="false" ht="53" hidden="false" customHeight="true" outlineLevel="0" collapsed="false">
      <c r="A8614" s="1" t="s">
        <v>2230</v>
      </c>
      <c r="B8614" s="1" t="s">
        <v>2230</v>
      </c>
      <c r="C8614" s="1" t="s">
        <v>2230</v>
      </c>
      <c r="D8614" s="1" t="s">
        <v>292</v>
      </c>
      <c r="E8614" s="1" t="s">
        <v>292</v>
      </c>
      <c r="F8614" s="1" t="s">
        <v>292</v>
      </c>
      <c r="G8614" s="1" t="n">
        <v>14.6</v>
      </c>
      <c r="H8614" s="1" t="s">
        <v>2187</v>
      </c>
      <c r="I8614" s="1" t="s">
        <v>2187</v>
      </c>
    </row>
    <row r="8615" customFormat="false" ht="53" hidden="false" customHeight="true" outlineLevel="0" collapsed="false">
      <c r="A8615" s="1" t="s">
        <v>2230</v>
      </c>
      <c r="B8615" s="1" t="s">
        <v>2230</v>
      </c>
      <c r="C8615" s="1" t="s">
        <v>2230</v>
      </c>
      <c r="D8615" s="1" t="s">
        <v>258</v>
      </c>
      <c r="E8615" s="1" t="s">
        <v>258</v>
      </c>
      <c r="F8615" s="1" t="s">
        <v>258</v>
      </c>
      <c r="G8615" s="1" t="n">
        <v>22.1</v>
      </c>
      <c r="H8615" s="1" t="s">
        <v>2187</v>
      </c>
      <c r="I8615" s="1" t="s">
        <v>2187</v>
      </c>
    </row>
    <row r="8616" customFormat="false" ht="53" hidden="false" customHeight="true" outlineLevel="0" collapsed="false">
      <c r="A8616" s="1" t="s">
        <v>2231</v>
      </c>
      <c r="B8616" s="1" t="s">
        <v>2231</v>
      </c>
      <c r="C8616" s="1" t="s">
        <v>2231</v>
      </c>
      <c r="D8616" s="1" t="s">
        <v>2091</v>
      </c>
      <c r="E8616" s="1" t="s">
        <v>2091</v>
      </c>
      <c r="F8616" s="1" t="s">
        <v>2091</v>
      </c>
      <c r="G8616" s="1" t="n">
        <v>2040</v>
      </c>
      <c r="H8616" s="1" t="s">
        <v>2187</v>
      </c>
      <c r="I8616" s="1" t="s">
        <v>2187</v>
      </c>
    </row>
    <row r="8617" customFormat="false" ht="53" hidden="false" customHeight="true" outlineLevel="0" collapsed="false">
      <c r="A8617" s="1" t="s">
        <v>2231</v>
      </c>
      <c r="B8617" s="1" t="s">
        <v>2231</v>
      </c>
      <c r="C8617" s="1" t="s">
        <v>2231</v>
      </c>
      <c r="D8617" s="1" t="s">
        <v>292</v>
      </c>
      <c r="E8617" s="1" t="s">
        <v>292</v>
      </c>
      <c r="F8617" s="1" t="s">
        <v>292</v>
      </c>
      <c r="G8617" s="1" t="n">
        <v>11.8</v>
      </c>
      <c r="H8617" s="1" t="s">
        <v>2187</v>
      </c>
      <c r="I8617" s="1" t="s">
        <v>2187</v>
      </c>
    </row>
    <row r="8618" customFormat="false" ht="53" hidden="false" customHeight="true" outlineLevel="0" collapsed="false">
      <c r="A8618" s="1" t="s">
        <v>2231</v>
      </c>
      <c r="B8618" s="1" t="s">
        <v>2231</v>
      </c>
      <c r="C8618" s="1" t="s">
        <v>2231</v>
      </c>
      <c r="D8618" s="1" t="s">
        <v>258</v>
      </c>
      <c r="E8618" s="1" t="s">
        <v>258</v>
      </c>
      <c r="F8618" s="1" t="s">
        <v>258</v>
      </c>
      <c r="G8618" s="1" t="n">
        <v>17.5</v>
      </c>
      <c r="H8618" s="1" t="s">
        <v>2187</v>
      </c>
      <c r="I8618" s="1" t="s">
        <v>2187</v>
      </c>
    </row>
    <row r="8619" customFormat="false" ht="53" hidden="false" customHeight="true" outlineLevel="0" collapsed="false">
      <c r="A8619" s="1" t="s">
        <v>2232</v>
      </c>
      <c r="B8619" s="1" t="s">
        <v>2232</v>
      </c>
      <c r="C8619" s="1" t="s">
        <v>2232</v>
      </c>
      <c r="D8619" s="1" t="s">
        <v>2091</v>
      </c>
      <c r="E8619" s="1" t="s">
        <v>2091</v>
      </c>
      <c r="F8619" s="1" t="s">
        <v>2091</v>
      </c>
      <c r="G8619" s="1" t="n">
        <v>1360</v>
      </c>
      <c r="H8619" s="1" t="s">
        <v>2187</v>
      </c>
      <c r="I8619" s="1" t="s">
        <v>2187</v>
      </c>
    </row>
    <row r="8620" customFormat="false" ht="53" hidden="false" customHeight="true" outlineLevel="0" collapsed="false">
      <c r="A8620" s="1" t="s">
        <v>2232</v>
      </c>
      <c r="B8620" s="1" t="s">
        <v>2232</v>
      </c>
      <c r="C8620" s="1" t="s">
        <v>2232</v>
      </c>
      <c r="D8620" s="1" t="s">
        <v>292</v>
      </c>
      <c r="E8620" s="1" t="s">
        <v>292</v>
      </c>
      <c r="F8620" s="1" t="s">
        <v>292</v>
      </c>
      <c r="G8620" s="1" t="n">
        <v>8.8</v>
      </c>
      <c r="H8620" s="1" t="s">
        <v>2187</v>
      </c>
      <c r="I8620" s="1" t="s">
        <v>2187</v>
      </c>
    </row>
    <row r="8621" customFormat="false" ht="53" hidden="false" customHeight="true" outlineLevel="0" collapsed="false">
      <c r="A8621" s="1" t="s">
        <v>2232</v>
      </c>
      <c r="B8621" s="1" t="s">
        <v>2232</v>
      </c>
      <c r="C8621" s="1" t="s">
        <v>2232</v>
      </c>
      <c r="D8621" s="1" t="s">
        <v>258</v>
      </c>
      <c r="E8621" s="1" t="s">
        <v>258</v>
      </c>
      <c r="F8621" s="1" t="s">
        <v>258</v>
      </c>
      <c r="G8621" s="1" t="n">
        <v>12.2</v>
      </c>
      <c r="H8621" s="1" t="s">
        <v>2187</v>
      </c>
      <c r="I8621" s="1" t="s">
        <v>2187</v>
      </c>
    </row>
    <row r="8622" customFormat="false" ht="27" hidden="false" customHeight="true" outlineLevel="0" collapsed="false">
      <c r="A8622" s="1"/>
      <c r="B8622" s="1"/>
      <c r="C8622" s="1"/>
      <c r="D8622" s="1"/>
      <c r="E8622" s="1"/>
      <c r="F8622" s="1"/>
      <c r="G8622" s="1"/>
      <c r="H8622" s="1"/>
      <c r="I8622" s="1"/>
    </row>
    <row r="8623" customFormat="false" ht="31" hidden="false" customHeight="true" outlineLevel="0" collapsed="false">
      <c r="A8623" s="10" t="s">
        <v>304</v>
      </c>
      <c r="B8623" s="10" t="s">
        <v>304</v>
      </c>
      <c r="C8623" s="10" t="s">
        <v>304</v>
      </c>
      <c r="D8623" s="10" t="s">
        <v>304</v>
      </c>
      <c r="E8623" s="10" t="s">
        <v>304</v>
      </c>
      <c r="F8623" s="10" t="s">
        <v>304</v>
      </c>
      <c r="G8623" s="10" t="s">
        <v>304</v>
      </c>
      <c r="H8623" s="10" t="s">
        <v>304</v>
      </c>
      <c r="I8623" s="1"/>
    </row>
    <row r="8624" customFormat="false" ht="28" hidden="false" customHeight="true" outlineLevel="0" collapsed="false">
      <c r="A8624" s="4" t="s">
        <v>305</v>
      </c>
      <c r="B8624" s="4" t="s">
        <v>305</v>
      </c>
      <c r="C8624" s="4" t="s">
        <v>305</v>
      </c>
      <c r="D8624" s="4" t="s">
        <v>305</v>
      </c>
      <c r="E8624" s="4" t="s">
        <v>305</v>
      </c>
      <c r="F8624" s="4" t="s">
        <v>305</v>
      </c>
      <c r="G8624" s="4" t="s">
        <v>305</v>
      </c>
      <c r="H8624" s="4" t="s">
        <v>305</v>
      </c>
      <c r="I8624" s="4" t="s">
        <v>305</v>
      </c>
    </row>
    <row r="8625" customFormat="false" ht="27" hidden="false" customHeight="true" outlineLevel="0" collapsed="false">
      <c r="A8625" s="1"/>
      <c r="B8625" s="1"/>
      <c r="C8625" s="1"/>
      <c r="D8625" s="1"/>
      <c r="E8625" s="1"/>
      <c r="F8625" s="1"/>
      <c r="G8625" s="1"/>
      <c r="H8625" s="1"/>
      <c r="I8625" s="1"/>
    </row>
    <row r="8626" customFormat="false" ht="27" hidden="false" customHeight="true" outlineLevel="0" collapsed="false">
      <c r="A8626" s="1"/>
      <c r="B8626" s="1"/>
      <c r="C8626" s="1"/>
      <c r="D8626" s="1"/>
      <c r="E8626" s="1"/>
      <c r="F8626" s="1"/>
      <c r="G8626" s="1"/>
      <c r="H8626" s="1"/>
      <c r="I8626" s="1"/>
    </row>
    <row r="8627" customFormat="false" ht="27" hidden="false" customHeight="true" outlineLevel="0" collapsed="false">
      <c r="A8627" s="1"/>
      <c r="B8627" s="1"/>
      <c r="C8627" s="1"/>
      <c r="D8627" s="1"/>
      <c r="E8627" s="1"/>
      <c r="F8627" s="1"/>
      <c r="G8627" s="1"/>
      <c r="H8627" s="1"/>
      <c r="I8627" s="1"/>
    </row>
    <row r="8628" customFormat="false" ht="35" hidden="false" customHeight="true" outlineLevel="0" collapsed="false">
      <c r="A8628" s="2" t="s">
        <v>2240</v>
      </c>
      <c r="B8628" s="2" t="s">
        <v>2240</v>
      </c>
      <c r="C8628" s="2" t="s">
        <v>2240</v>
      </c>
      <c r="D8628" s="2" t="s">
        <v>2240</v>
      </c>
      <c r="E8628" s="2" t="s">
        <v>2240</v>
      </c>
      <c r="F8628" s="2" t="s">
        <v>2240</v>
      </c>
      <c r="G8628" s="2" t="s">
        <v>2240</v>
      </c>
      <c r="H8628" s="2" t="s">
        <v>2240</v>
      </c>
      <c r="I8628" s="3" t="str">
        <f aca="false">HYPERLINK("#'Главная'!A171","На главную")</f>
        <v>На главную</v>
      </c>
    </row>
    <row r="8629" customFormat="false" ht="28" hidden="false" customHeight="true" outlineLevel="0" collapsed="false">
      <c r="A8629" s="4" t="s">
        <v>2158</v>
      </c>
      <c r="B8629" s="4" t="s">
        <v>2158</v>
      </c>
      <c r="C8629" s="4" t="s">
        <v>2158</v>
      </c>
      <c r="D8629" s="4" t="s">
        <v>2158</v>
      </c>
      <c r="E8629" s="4" t="s">
        <v>2158</v>
      </c>
      <c r="F8629" s="4" t="s">
        <v>2158</v>
      </c>
      <c r="G8629" s="4" t="s">
        <v>2158</v>
      </c>
      <c r="H8629" s="4" t="s">
        <v>2158</v>
      </c>
      <c r="I8629" s="4" t="s">
        <v>2158</v>
      </c>
    </row>
    <row r="8630" customFormat="false" ht="27" hidden="false" customHeight="true" outlineLevel="0" collapsed="false">
      <c r="A8630" s="3" t="str">
        <f aca="false">HYPERLINK("#'Главная'!A171","Список моделей")</f>
        <v>Список моделей</v>
      </c>
      <c r="B8630" s="1"/>
      <c r="C8630" s="3" t="str">
        <f aca="false">HYPERLINK("#'Данные моделей'!A8631","Характеристики")</f>
        <v>Характеристики</v>
      </c>
      <c r="D8630" s="1"/>
      <c r="E8630" s="1"/>
      <c r="F8630" s="3" t="str">
        <f aca="false">HYPERLINK("#'Данные моделей'!A8656","Рабочие точки")</f>
        <v>Рабочие точки</v>
      </c>
      <c r="G8630" s="1"/>
      <c r="H8630" s="3" t="str">
        <f aca="false">HYPERLINK("#'Данные моделей'!A8673","Карты")</f>
        <v>Карты</v>
      </c>
      <c r="I8630" s="1"/>
    </row>
    <row r="8631" customFormat="false" ht="31" hidden="false" customHeight="true" outlineLevel="0" collapsed="false">
      <c r="A8631" s="10" t="s">
        <v>9</v>
      </c>
      <c r="B8631" s="10" t="s">
        <v>9</v>
      </c>
      <c r="C8631" s="10" t="s">
        <v>9</v>
      </c>
      <c r="D8631" s="10" t="s">
        <v>9</v>
      </c>
      <c r="E8631" s="10" t="s">
        <v>9</v>
      </c>
      <c r="F8631" s="10" t="s">
        <v>9</v>
      </c>
      <c r="G8631" s="10" t="s">
        <v>9</v>
      </c>
      <c r="H8631" s="10" t="s">
        <v>9</v>
      </c>
      <c r="I8631" s="1"/>
    </row>
    <row r="8632" customFormat="false" ht="28" hidden="false" customHeight="true" outlineLevel="0" collapsed="false">
      <c r="A8632" s="11" t="s">
        <v>207</v>
      </c>
      <c r="B8632" s="11" t="s">
        <v>207</v>
      </c>
      <c r="C8632" s="11" t="s">
        <v>207</v>
      </c>
      <c r="D8632" s="11" t="s">
        <v>207</v>
      </c>
      <c r="E8632" s="11" t="s">
        <v>2211</v>
      </c>
      <c r="F8632" s="11" t="s">
        <v>2211</v>
      </c>
      <c r="G8632" s="11" t="s">
        <v>2211</v>
      </c>
      <c r="H8632" s="11"/>
      <c r="I8632" s="11"/>
    </row>
    <row r="8633" customFormat="false" ht="28" hidden="false" customHeight="true" outlineLevel="0" collapsed="false">
      <c r="A8633" s="11" t="s">
        <v>8</v>
      </c>
      <c r="B8633" s="11" t="s">
        <v>8</v>
      </c>
      <c r="C8633" s="11" t="s">
        <v>8</v>
      </c>
      <c r="D8633" s="11" t="s">
        <v>8</v>
      </c>
      <c r="E8633" s="11" t="s">
        <v>181</v>
      </c>
      <c r="F8633" s="11" t="s">
        <v>181</v>
      </c>
      <c r="G8633" s="11" t="s">
        <v>181</v>
      </c>
      <c r="H8633" s="11"/>
      <c r="I8633" s="11"/>
    </row>
    <row r="8634" customFormat="false" ht="28" hidden="false" customHeight="true" outlineLevel="0" collapsed="false">
      <c r="A8634" s="11" t="s">
        <v>209</v>
      </c>
      <c r="B8634" s="11" t="s">
        <v>209</v>
      </c>
      <c r="C8634" s="11" t="s">
        <v>209</v>
      </c>
      <c r="D8634" s="11" t="s">
        <v>209</v>
      </c>
      <c r="E8634" s="11" t="s">
        <v>178</v>
      </c>
      <c r="F8634" s="11" t="s">
        <v>178</v>
      </c>
      <c r="G8634" s="11" t="s">
        <v>178</v>
      </c>
      <c r="H8634" s="11"/>
      <c r="I8634" s="11"/>
    </row>
    <row r="8635" customFormat="false" ht="28" hidden="false" customHeight="true" outlineLevel="0" collapsed="false">
      <c r="A8635" s="11" t="s">
        <v>211</v>
      </c>
      <c r="B8635" s="11" t="s">
        <v>211</v>
      </c>
      <c r="C8635" s="11" t="s">
        <v>211</v>
      </c>
      <c r="D8635" s="11" t="s">
        <v>211</v>
      </c>
      <c r="E8635" s="11" t="n">
        <v>90</v>
      </c>
      <c r="F8635" s="11" t="n">
        <v>90</v>
      </c>
      <c r="G8635" s="11" t="n">
        <v>90</v>
      </c>
      <c r="H8635" s="11"/>
      <c r="I8635" s="11"/>
    </row>
    <row r="8636" customFormat="false" ht="53" hidden="false" customHeight="true" outlineLevel="0" collapsed="false">
      <c r="A8636" s="11" t="s">
        <v>8</v>
      </c>
      <c r="B8636" s="11" t="s">
        <v>8</v>
      </c>
      <c r="C8636" s="11" t="s">
        <v>8</v>
      </c>
      <c r="D8636" s="11" t="s">
        <v>8</v>
      </c>
      <c r="E8636" s="11" t="s">
        <v>181</v>
      </c>
      <c r="F8636" s="11" t="s">
        <v>181</v>
      </c>
      <c r="G8636" s="11" t="s">
        <v>181</v>
      </c>
      <c r="H8636" s="11" t="s">
        <v>2212</v>
      </c>
      <c r="I8636" s="11" t="s">
        <v>2212</v>
      </c>
    </row>
    <row r="8637" customFormat="false" ht="53" hidden="false" customHeight="true" outlineLevel="0" collapsed="false">
      <c r="A8637" s="11" t="s">
        <v>221</v>
      </c>
      <c r="B8637" s="11" t="s">
        <v>221</v>
      </c>
      <c r="C8637" s="11" t="s">
        <v>221</v>
      </c>
      <c r="D8637" s="11" t="s">
        <v>221</v>
      </c>
      <c r="E8637" s="11" t="s">
        <v>2126</v>
      </c>
      <c r="F8637" s="11" t="s">
        <v>2126</v>
      </c>
      <c r="G8637" s="11" t="s">
        <v>2126</v>
      </c>
      <c r="H8637" s="11" t="s">
        <v>2212</v>
      </c>
      <c r="I8637" s="11" t="s">
        <v>2212</v>
      </c>
    </row>
    <row r="8638" customFormat="false" ht="53" hidden="false" customHeight="true" outlineLevel="0" collapsed="false">
      <c r="A8638" s="11" t="s">
        <v>211</v>
      </c>
      <c r="B8638" s="11" t="s">
        <v>211</v>
      </c>
      <c r="C8638" s="11" t="s">
        <v>211</v>
      </c>
      <c r="D8638" s="11" t="s">
        <v>211</v>
      </c>
      <c r="E8638" s="11" t="n">
        <v>90</v>
      </c>
      <c r="F8638" s="11" t="n">
        <v>90</v>
      </c>
      <c r="G8638" s="11" t="n">
        <v>90</v>
      </c>
      <c r="H8638" s="11" t="s">
        <v>2212</v>
      </c>
      <c r="I8638" s="11" t="s">
        <v>2212</v>
      </c>
    </row>
    <row r="8639" customFormat="false" ht="53" hidden="false" customHeight="true" outlineLevel="0" collapsed="false">
      <c r="A8639" s="11" t="s">
        <v>2062</v>
      </c>
      <c r="B8639" s="11" t="s">
        <v>2062</v>
      </c>
      <c r="C8639" s="11" t="s">
        <v>2062</v>
      </c>
      <c r="D8639" s="11" t="s">
        <v>2062</v>
      </c>
      <c r="E8639" s="11" t="s">
        <v>2063</v>
      </c>
      <c r="F8639" s="11" t="s">
        <v>2063</v>
      </c>
      <c r="G8639" s="11" t="s">
        <v>2063</v>
      </c>
      <c r="H8639" s="11" t="s">
        <v>2212</v>
      </c>
      <c r="I8639" s="11" t="s">
        <v>2212</v>
      </c>
    </row>
    <row r="8640" customFormat="false" ht="53" hidden="false" customHeight="true" outlineLevel="0" collapsed="false">
      <c r="A8640" s="11" t="s">
        <v>2064</v>
      </c>
      <c r="B8640" s="11" t="s">
        <v>2064</v>
      </c>
      <c r="C8640" s="11" t="s">
        <v>2064</v>
      </c>
      <c r="D8640" s="11" t="s">
        <v>2064</v>
      </c>
      <c r="E8640" s="11" t="n">
        <v>100</v>
      </c>
      <c r="F8640" s="11" t="n">
        <v>100</v>
      </c>
      <c r="G8640" s="11" t="n">
        <v>100</v>
      </c>
      <c r="H8640" s="11" t="s">
        <v>2212</v>
      </c>
      <c r="I8640" s="11" t="s">
        <v>2212</v>
      </c>
    </row>
    <row r="8641" customFormat="false" ht="53" hidden="false" customHeight="true" outlineLevel="0" collapsed="false">
      <c r="A8641" s="11" t="s">
        <v>2213</v>
      </c>
      <c r="B8641" s="11" t="s">
        <v>2213</v>
      </c>
      <c r="C8641" s="11" t="s">
        <v>2213</v>
      </c>
      <c r="D8641" s="11" t="s">
        <v>2213</v>
      </c>
      <c r="E8641" s="11" t="n">
        <v>1.6</v>
      </c>
      <c r="F8641" s="11" t="n">
        <v>1.6</v>
      </c>
      <c r="G8641" s="11" t="n">
        <v>1.6</v>
      </c>
      <c r="H8641" s="11" t="s">
        <v>2212</v>
      </c>
      <c r="I8641" s="11" t="s">
        <v>2212</v>
      </c>
    </row>
    <row r="8642" customFormat="false" ht="53" hidden="false" customHeight="true" outlineLevel="0" collapsed="false">
      <c r="A8642" s="11" t="s">
        <v>2214</v>
      </c>
      <c r="B8642" s="11" t="s">
        <v>2214</v>
      </c>
      <c r="C8642" s="11" t="s">
        <v>2214</v>
      </c>
      <c r="D8642" s="11" t="s">
        <v>2214</v>
      </c>
      <c r="E8642" s="11" t="n">
        <v>2.736</v>
      </c>
      <c r="F8642" s="11" t="n">
        <v>2.736</v>
      </c>
      <c r="G8642" s="11" t="n">
        <v>2.736</v>
      </c>
      <c r="H8642" s="11" t="s">
        <v>2212</v>
      </c>
      <c r="I8642" s="11" t="s">
        <v>2212</v>
      </c>
    </row>
    <row r="8643" customFormat="false" ht="53" hidden="false" customHeight="true" outlineLevel="0" collapsed="false">
      <c r="A8643" s="11" t="s">
        <v>2215</v>
      </c>
      <c r="B8643" s="11" t="s">
        <v>2215</v>
      </c>
      <c r="C8643" s="11" t="s">
        <v>2215</v>
      </c>
      <c r="D8643" s="11" t="s">
        <v>2215</v>
      </c>
      <c r="E8643" s="11" t="n">
        <v>9</v>
      </c>
      <c r="F8643" s="11" t="n">
        <v>9</v>
      </c>
      <c r="G8643" s="11" t="n">
        <v>9</v>
      </c>
      <c r="H8643" s="11" t="s">
        <v>2212</v>
      </c>
      <c r="I8643" s="11" t="s">
        <v>2212</v>
      </c>
    </row>
    <row r="8644" customFormat="false" ht="53" hidden="false" customHeight="true" outlineLevel="0" collapsed="false">
      <c r="A8644" s="11" t="s">
        <v>2216</v>
      </c>
      <c r="B8644" s="11" t="s">
        <v>2216</v>
      </c>
      <c r="C8644" s="11" t="s">
        <v>2216</v>
      </c>
      <c r="D8644" s="11" t="s">
        <v>2216</v>
      </c>
      <c r="E8644" s="11" t="n">
        <v>2</v>
      </c>
      <c r="F8644" s="11" t="n">
        <v>2</v>
      </c>
      <c r="G8644" s="11" t="n">
        <v>2</v>
      </c>
      <c r="H8644" s="11" t="s">
        <v>2212</v>
      </c>
      <c r="I8644" s="11" t="s">
        <v>2212</v>
      </c>
    </row>
    <row r="8645" customFormat="false" ht="53" hidden="false" customHeight="true" outlineLevel="0" collapsed="false">
      <c r="A8645" s="11" t="s">
        <v>2217</v>
      </c>
      <c r="B8645" s="11" t="s">
        <v>2217</v>
      </c>
      <c r="C8645" s="11" t="s">
        <v>2217</v>
      </c>
      <c r="D8645" s="11" t="s">
        <v>2217</v>
      </c>
      <c r="E8645" s="11" t="n">
        <v>225</v>
      </c>
      <c r="F8645" s="11" t="n">
        <v>225</v>
      </c>
      <c r="G8645" s="11" t="n">
        <v>225</v>
      </c>
      <c r="H8645" s="11" t="s">
        <v>2212</v>
      </c>
      <c r="I8645" s="11" t="s">
        <v>2212</v>
      </c>
    </row>
    <row r="8646" customFormat="false" ht="53" hidden="false" customHeight="true" outlineLevel="0" collapsed="false">
      <c r="A8646" s="11" t="s">
        <v>2218</v>
      </c>
      <c r="B8646" s="11" t="s">
        <v>2218</v>
      </c>
      <c r="C8646" s="11" t="s">
        <v>2218</v>
      </c>
      <c r="D8646" s="11" t="s">
        <v>2218</v>
      </c>
      <c r="E8646" s="11" t="s">
        <v>2219</v>
      </c>
      <c r="F8646" s="11" t="s">
        <v>2219</v>
      </c>
      <c r="G8646" s="11" t="s">
        <v>2219</v>
      </c>
      <c r="H8646" s="11" t="s">
        <v>2212</v>
      </c>
      <c r="I8646" s="11" t="s">
        <v>2212</v>
      </c>
    </row>
    <row r="8647" customFormat="false" ht="53" hidden="false" customHeight="true" outlineLevel="0" collapsed="false">
      <c r="A8647" s="11" t="s">
        <v>2220</v>
      </c>
      <c r="B8647" s="11" t="s">
        <v>2220</v>
      </c>
      <c r="C8647" s="11" t="s">
        <v>2220</v>
      </c>
      <c r="D8647" s="11" t="s">
        <v>2220</v>
      </c>
      <c r="E8647" s="11" t="s">
        <v>2221</v>
      </c>
      <c r="F8647" s="11" t="s">
        <v>2221</v>
      </c>
      <c r="G8647" s="11" t="s">
        <v>2221</v>
      </c>
      <c r="H8647" s="11" t="s">
        <v>2212</v>
      </c>
      <c r="I8647" s="11" t="s">
        <v>2212</v>
      </c>
    </row>
    <row r="8648" customFormat="false" ht="53" hidden="false" customHeight="true" outlineLevel="0" collapsed="false">
      <c r="A8648" s="11" t="s">
        <v>2222</v>
      </c>
      <c r="B8648" s="11" t="s">
        <v>2222</v>
      </c>
      <c r="C8648" s="11" t="s">
        <v>2222</v>
      </c>
      <c r="D8648" s="11" t="s">
        <v>2222</v>
      </c>
      <c r="E8648" s="11" t="n">
        <v>2.2</v>
      </c>
      <c r="F8648" s="11" t="n">
        <v>2.2</v>
      </c>
      <c r="G8648" s="11" t="n">
        <v>2.2</v>
      </c>
      <c r="H8648" s="11" t="s">
        <v>2212</v>
      </c>
      <c r="I8648" s="11" t="s">
        <v>2212</v>
      </c>
    </row>
    <row r="8649" customFormat="false" ht="53" hidden="false" customHeight="true" outlineLevel="0" collapsed="false">
      <c r="A8649" s="11" t="s">
        <v>2176</v>
      </c>
      <c r="B8649" s="11" t="s">
        <v>2176</v>
      </c>
      <c r="C8649" s="11" t="s">
        <v>2176</v>
      </c>
      <c r="D8649" s="11" t="s">
        <v>2176</v>
      </c>
      <c r="E8649" s="11" t="n">
        <v>100</v>
      </c>
      <c r="F8649" s="11" t="n">
        <v>100</v>
      </c>
      <c r="G8649" s="11" t="n">
        <v>100</v>
      </c>
      <c r="H8649" s="11" t="s">
        <v>2212</v>
      </c>
      <c r="I8649" s="11" t="s">
        <v>2212</v>
      </c>
    </row>
    <row r="8650" customFormat="false" ht="53" hidden="false" customHeight="true" outlineLevel="0" collapsed="false">
      <c r="A8650" s="11" t="s">
        <v>2223</v>
      </c>
      <c r="B8650" s="11" t="s">
        <v>2223</v>
      </c>
      <c r="C8650" s="11" t="s">
        <v>2223</v>
      </c>
      <c r="D8650" s="11" t="s">
        <v>2223</v>
      </c>
      <c r="E8650" s="11" t="s">
        <v>2224</v>
      </c>
      <c r="F8650" s="11" t="s">
        <v>2224</v>
      </c>
      <c r="G8650" s="11" t="s">
        <v>2224</v>
      </c>
      <c r="H8650" s="11" t="s">
        <v>2212</v>
      </c>
      <c r="I8650" s="11" t="s">
        <v>2212</v>
      </c>
    </row>
    <row r="8651" customFormat="false" ht="53" hidden="false" customHeight="true" outlineLevel="0" collapsed="false">
      <c r="A8651" s="11" t="s">
        <v>2225</v>
      </c>
      <c r="B8651" s="11" t="s">
        <v>2225</v>
      </c>
      <c r="C8651" s="11" t="s">
        <v>2225</v>
      </c>
      <c r="D8651" s="11" t="s">
        <v>2225</v>
      </c>
      <c r="E8651" s="11" t="s">
        <v>2224</v>
      </c>
      <c r="F8651" s="11" t="s">
        <v>2224</v>
      </c>
      <c r="G8651" s="11" t="s">
        <v>2224</v>
      </c>
      <c r="H8651" s="11" t="s">
        <v>2212</v>
      </c>
      <c r="I8651" s="11" t="s">
        <v>2212</v>
      </c>
    </row>
    <row r="8652" customFormat="false" ht="53" hidden="false" customHeight="true" outlineLevel="0" collapsed="false">
      <c r="A8652" s="11" t="s">
        <v>2226</v>
      </c>
      <c r="B8652" s="11" t="s">
        <v>2226</v>
      </c>
      <c r="C8652" s="11" t="s">
        <v>2226</v>
      </c>
      <c r="D8652" s="11" t="s">
        <v>2226</v>
      </c>
      <c r="E8652" s="11" t="s">
        <v>2227</v>
      </c>
      <c r="F8652" s="11" t="s">
        <v>2227</v>
      </c>
      <c r="G8652" s="11" t="s">
        <v>2227</v>
      </c>
      <c r="H8652" s="11" t="s">
        <v>2212</v>
      </c>
      <c r="I8652" s="11" t="s">
        <v>2212</v>
      </c>
    </row>
    <row r="8653" customFormat="false" ht="53" hidden="false" customHeight="true" outlineLevel="0" collapsed="false">
      <c r="A8653" s="11" t="s">
        <v>2228</v>
      </c>
      <c r="B8653" s="11" t="s">
        <v>2228</v>
      </c>
      <c r="C8653" s="11" t="s">
        <v>2228</v>
      </c>
      <c r="D8653" s="11" t="s">
        <v>2228</v>
      </c>
      <c r="E8653" s="11" t="n">
        <v>1</v>
      </c>
      <c r="F8653" s="11" t="n">
        <v>1</v>
      </c>
      <c r="G8653" s="11" t="n">
        <v>1</v>
      </c>
      <c r="H8653" s="11" t="s">
        <v>2212</v>
      </c>
      <c r="I8653" s="11" t="s">
        <v>2212</v>
      </c>
    </row>
    <row r="8654" customFormat="false" ht="28" hidden="false" customHeight="true" outlineLevel="0" collapsed="false">
      <c r="A8654" s="4" t="s">
        <v>2212</v>
      </c>
      <c r="B8654" s="4" t="s">
        <v>2212</v>
      </c>
      <c r="C8654" s="4" t="s">
        <v>2212</v>
      </c>
      <c r="D8654" s="4" t="s">
        <v>2212</v>
      </c>
      <c r="E8654" s="4" t="s">
        <v>2212</v>
      </c>
      <c r="F8654" s="4" t="s">
        <v>2212</v>
      </c>
      <c r="G8654" s="4" t="s">
        <v>2212</v>
      </c>
      <c r="H8654" s="4" t="s">
        <v>2212</v>
      </c>
      <c r="I8654" s="4" t="s">
        <v>2212</v>
      </c>
    </row>
    <row r="8655" customFormat="false" ht="27" hidden="false" customHeight="true" outlineLevel="0" collapsed="false">
      <c r="A8655" s="1"/>
      <c r="B8655" s="1"/>
      <c r="C8655" s="1"/>
      <c r="D8655" s="1"/>
      <c r="E8655" s="1"/>
      <c r="F8655" s="1"/>
      <c r="G8655" s="1"/>
      <c r="H8655" s="1"/>
      <c r="I8655" s="1"/>
    </row>
    <row r="8656" customFormat="false" ht="31" hidden="false" customHeight="true" outlineLevel="0" collapsed="false">
      <c r="A8656" s="10" t="s">
        <v>250</v>
      </c>
      <c r="B8656" s="10" t="s">
        <v>250</v>
      </c>
      <c r="C8656" s="10" t="s">
        <v>250</v>
      </c>
      <c r="D8656" s="10" t="s">
        <v>250</v>
      </c>
      <c r="E8656" s="10" t="s">
        <v>250</v>
      </c>
      <c r="F8656" s="10" t="s">
        <v>250</v>
      </c>
      <c r="G8656" s="10" t="s">
        <v>250</v>
      </c>
      <c r="H8656" s="10" t="s">
        <v>250</v>
      </c>
      <c r="I8656" s="3" t="str">
        <f aca="false">HYPERLINK("#'Главная'!A171","На главную")</f>
        <v>На главную</v>
      </c>
    </row>
    <row r="8657" customFormat="false" ht="34" hidden="false" customHeight="true" outlineLevel="0" collapsed="false">
      <c r="A8657" s="12" t="s">
        <v>251</v>
      </c>
      <c r="B8657" s="12" t="s">
        <v>251</v>
      </c>
      <c r="C8657" s="12" t="s">
        <v>251</v>
      </c>
      <c r="D8657" s="12" t="s">
        <v>252</v>
      </c>
      <c r="E8657" s="12" t="s">
        <v>252</v>
      </c>
      <c r="F8657" s="12" t="s">
        <v>252</v>
      </c>
      <c r="G8657" s="12" t="s">
        <v>253</v>
      </c>
      <c r="H8657" s="12" t="s">
        <v>254</v>
      </c>
      <c r="I8657" s="12" t="s">
        <v>254</v>
      </c>
    </row>
    <row r="8658" customFormat="false" ht="53" hidden="false" customHeight="true" outlineLevel="0" collapsed="false">
      <c r="A8658" s="1" t="s">
        <v>180</v>
      </c>
      <c r="B8658" s="1" t="s">
        <v>180</v>
      </c>
      <c r="C8658" s="1" t="s">
        <v>180</v>
      </c>
      <c r="D8658" s="1" t="s">
        <v>292</v>
      </c>
      <c r="E8658" s="1" t="s">
        <v>292</v>
      </c>
      <c r="F8658" s="1" t="s">
        <v>292</v>
      </c>
      <c r="G8658" s="1" t="n">
        <v>15.9</v>
      </c>
      <c r="H8658" s="1" t="s">
        <v>2187</v>
      </c>
      <c r="I8658" s="1" t="s">
        <v>2187</v>
      </c>
    </row>
    <row r="8659" customFormat="false" ht="53" hidden="false" customHeight="true" outlineLevel="0" collapsed="false">
      <c r="A8659" s="1" t="s">
        <v>180</v>
      </c>
      <c r="B8659" s="1" t="s">
        <v>180</v>
      </c>
      <c r="C8659" s="1" t="s">
        <v>180</v>
      </c>
      <c r="D8659" s="1" t="s">
        <v>258</v>
      </c>
      <c r="E8659" s="1" t="s">
        <v>258</v>
      </c>
      <c r="F8659" s="1" t="s">
        <v>258</v>
      </c>
      <c r="G8659" s="1" t="n">
        <v>24.2</v>
      </c>
      <c r="H8659" s="1" t="s">
        <v>2187</v>
      </c>
      <c r="I8659" s="1" t="s">
        <v>2187</v>
      </c>
    </row>
    <row r="8660" customFormat="false" ht="53" hidden="false" customHeight="true" outlineLevel="0" collapsed="false">
      <c r="A8660" s="1" t="s">
        <v>180</v>
      </c>
      <c r="B8660" s="1" t="s">
        <v>180</v>
      </c>
      <c r="C8660" s="1" t="s">
        <v>180</v>
      </c>
      <c r="D8660" s="1" t="s">
        <v>2091</v>
      </c>
      <c r="E8660" s="1" t="s">
        <v>2091</v>
      </c>
      <c r="F8660" s="1" t="s">
        <v>2091</v>
      </c>
      <c r="G8660" s="1" t="n">
        <v>3060</v>
      </c>
      <c r="H8660" s="1" t="s">
        <v>2187</v>
      </c>
      <c r="I8660" s="1" t="s">
        <v>2187</v>
      </c>
    </row>
    <row r="8661" customFormat="false" ht="53" hidden="false" customHeight="true" outlineLevel="0" collapsed="false">
      <c r="A8661" s="1" t="s">
        <v>180</v>
      </c>
      <c r="B8661" s="1" t="s">
        <v>180</v>
      </c>
      <c r="C8661" s="1" t="s">
        <v>180</v>
      </c>
      <c r="D8661" s="1" t="s">
        <v>2229</v>
      </c>
      <c r="E8661" s="1" t="s">
        <v>2229</v>
      </c>
      <c r="F8661" s="1" t="s">
        <v>2229</v>
      </c>
      <c r="G8661" s="1" t="n">
        <v>485</v>
      </c>
      <c r="H8661" s="1" t="s">
        <v>2187</v>
      </c>
      <c r="I8661" s="1" t="s">
        <v>2187</v>
      </c>
    </row>
    <row r="8662" customFormat="false" ht="53" hidden="false" customHeight="true" outlineLevel="0" collapsed="false">
      <c r="A8662" s="1" t="s">
        <v>180</v>
      </c>
      <c r="B8662" s="1" t="s">
        <v>180</v>
      </c>
      <c r="C8662" s="1" t="s">
        <v>180</v>
      </c>
      <c r="D8662" s="1" t="s">
        <v>2063</v>
      </c>
      <c r="E8662" s="1" t="s">
        <v>2063</v>
      </c>
      <c r="F8662" s="1" t="s">
        <v>2063</v>
      </c>
      <c r="G8662" s="1" t="n">
        <v>60</v>
      </c>
      <c r="H8662" s="1" t="s">
        <v>2187</v>
      </c>
      <c r="I8662" s="1" t="s">
        <v>2187</v>
      </c>
    </row>
    <row r="8663" customFormat="false" ht="53" hidden="false" customHeight="true" outlineLevel="0" collapsed="false">
      <c r="A8663" s="1" t="s">
        <v>2230</v>
      </c>
      <c r="B8663" s="1" t="s">
        <v>2230</v>
      </c>
      <c r="C8663" s="1" t="s">
        <v>2230</v>
      </c>
      <c r="D8663" s="1" t="s">
        <v>2091</v>
      </c>
      <c r="E8663" s="1" t="s">
        <v>2091</v>
      </c>
      <c r="F8663" s="1" t="s">
        <v>2091</v>
      </c>
      <c r="G8663" s="1" t="n">
        <v>3060</v>
      </c>
      <c r="H8663" s="1" t="s">
        <v>2187</v>
      </c>
      <c r="I8663" s="1" t="s">
        <v>2187</v>
      </c>
    </row>
    <row r="8664" customFormat="false" ht="53" hidden="false" customHeight="true" outlineLevel="0" collapsed="false">
      <c r="A8664" s="1" t="s">
        <v>2230</v>
      </c>
      <c r="B8664" s="1" t="s">
        <v>2230</v>
      </c>
      <c r="C8664" s="1" t="s">
        <v>2230</v>
      </c>
      <c r="D8664" s="1" t="s">
        <v>292</v>
      </c>
      <c r="E8664" s="1" t="s">
        <v>292</v>
      </c>
      <c r="F8664" s="1" t="s">
        <v>292</v>
      </c>
      <c r="G8664" s="1" t="n">
        <v>15.9</v>
      </c>
      <c r="H8664" s="1" t="s">
        <v>2187</v>
      </c>
      <c r="I8664" s="1" t="s">
        <v>2187</v>
      </c>
    </row>
    <row r="8665" customFormat="false" ht="53" hidden="false" customHeight="true" outlineLevel="0" collapsed="false">
      <c r="A8665" s="1" t="s">
        <v>2230</v>
      </c>
      <c r="B8665" s="1" t="s">
        <v>2230</v>
      </c>
      <c r="C8665" s="1" t="s">
        <v>2230</v>
      </c>
      <c r="D8665" s="1" t="s">
        <v>258</v>
      </c>
      <c r="E8665" s="1" t="s">
        <v>258</v>
      </c>
      <c r="F8665" s="1" t="s">
        <v>258</v>
      </c>
      <c r="G8665" s="1" t="n">
        <v>24.2</v>
      </c>
      <c r="H8665" s="1" t="s">
        <v>2187</v>
      </c>
      <c r="I8665" s="1" t="s">
        <v>2187</v>
      </c>
    </row>
    <row r="8666" customFormat="false" ht="53" hidden="false" customHeight="true" outlineLevel="0" collapsed="false">
      <c r="A8666" s="1" t="s">
        <v>2231</v>
      </c>
      <c r="B8666" s="1" t="s">
        <v>2231</v>
      </c>
      <c r="C8666" s="1" t="s">
        <v>2231</v>
      </c>
      <c r="D8666" s="1" t="s">
        <v>2091</v>
      </c>
      <c r="E8666" s="1" t="s">
        <v>2091</v>
      </c>
      <c r="F8666" s="1" t="s">
        <v>2091</v>
      </c>
      <c r="G8666" s="1" t="n">
        <v>2295</v>
      </c>
      <c r="H8666" s="1" t="s">
        <v>2187</v>
      </c>
      <c r="I8666" s="1" t="s">
        <v>2187</v>
      </c>
    </row>
    <row r="8667" customFormat="false" ht="53" hidden="false" customHeight="true" outlineLevel="0" collapsed="false">
      <c r="A8667" s="1" t="s">
        <v>2231</v>
      </c>
      <c r="B8667" s="1" t="s">
        <v>2231</v>
      </c>
      <c r="C8667" s="1" t="s">
        <v>2231</v>
      </c>
      <c r="D8667" s="1" t="s">
        <v>292</v>
      </c>
      <c r="E8667" s="1" t="s">
        <v>292</v>
      </c>
      <c r="F8667" s="1" t="s">
        <v>292</v>
      </c>
      <c r="G8667" s="1" t="n">
        <v>12.9</v>
      </c>
      <c r="H8667" s="1" t="s">
        <v>2187</v>
      </c>
      <c r="I8667" s="1" t="s">
        <v>2187</v>
      </c>
    </row>
    <row r="8668" customFormat="false" ht="53" hidden="false" customHeight="true" outlineLevel="0" collapsed="false">
      <c r="A8668" s="1" t="s">
        <v>2231</v>
      </c>
      <c r="B8668" s="1" t="s">
        <v>2231</v>
      </c>
      <c r="C8668" s="1" t="s">
        <v>2231</v>
      </c>
      <c r="D8668" s="1" t="s">
        <v>258</v>
      </c>
      <c r="E8668" s="1" t="s">
        <v>258</v>
      </c>
      <c r="F8668" s="1" t="s">
        <v>258</v>
      </c>
      <c r="G8668" s="1" t="n">
        <v>19.2</v>
      </c>
      <c r="H8668" s="1" t="s">
        <v>2187</v>
      </c>
      <c r="I8668" s="1" t="s">
        <v>2187</v>
      </c>
    </row>
    <row r="8669" customFormat="false" ht="53" hidden="false" customHeight="true" outlineLevel="0" collapsed="false">
      <c r="A8669" s="1" t="s">
        <v>2232</v>
      </c>
      <c r="B8669" s="1" t="s">
        <v>2232</v>
      </c>
      <c r="C8669" s="1" t="s">
        <v>2232</v>
      </c>
      <c r="D8669" s="1" t="s">
        <v>2091</v>
      </c>
      <c r="E8669" s="1" t="s">
        <v>2091</v>
      </c>
      <c r="F8669" s="1" t="s">
        <v>2091</v>
      </c>
      <c r="G8669" s="1" t="n">
        <v>1530</v>
      </c>
      <c r="H8669" s="1" t="s">
        <v>2187</v>
      </c>
      <c r="I8669" s="1" t="s">
        <v>2187</v>
      </c>
    </row>
    <row r="8670" customFormat="false" ht="53" hidden="false" customHeight="true" outlineLevel="0" collapsed="false">
      <c r="A8670" s="1" t="s">
        <v>2232</v>
      </c>
      <c r="B8670" s="1" t="s">
        <v>2232</v>
      </c>
      <c r="C8670" s="1" t="s">
        <v>2232</v>
      </c>
      <c r="D8670" s="1" t="s">
        <v>292</v>
      </c>
      <c r="E8670" s="1" t="s">
        <v>292</v>
      </c>
      <c r="F8670" s="1" t="s">
        <v>292</v>
      </c>
      <c r="G8670" s="1" t="n">
        <v>9.5</v>
      </c>
      <c r="H8670" s="1" t="s">
        <v>2187</v>
      </c>
      <c r="I8670" s="1" t="s">
        <v>2187</v>
      </c>
    </row>
    <row r="8671" customFormat="false" ht="53" hidden="false" customHeight="true" outlineLevel="0" collapsed="false">
      <c r="A8671" s="1" t="s">
        <v>2232</v>
      </c>
      <c r="B8671" s="1" t="s">
        <v>2232</v>
      </c>
      <c r="C8671" s="1" t="s">
        <v>2232</v>
      </c>
      <c r="D8671" s="1" t="s">
        <v>258</v>
      </c>
      <c r="E8671" s="1" t="s">
        <v>258</v>
      </c>
      <c r="F8671" s="1" t="s">
        <v>258</v>
      </c>
      <c r="G8671" s="1" t="n">
        <v>13.4</v>
      </c>
      <c r="H8671" s="1" t="s">
        <v>2187</v>
      </c>
      <c r="I8671" s="1" t="s">
        <v>2187</v>
      </c>
    </row>
    <row r="8672" customFormat="false" ht="27" hidden="false" customHeight="true" outlineLevel="0" collapsed="false">
      <c r="A8672" s="1"/>
      <c r="B8672" s="1"/>
      <c r="C8672" s="1"/>
      <c r="D8672" s="1"/>
      <c r="E8672" s="1"/>
      <c r="F8672" s="1"/>
      <c r="G8672" s="1"/>
      <c r="H8672" s="1"/>
      <c r="I8672" s="1"/>
    </row>
    <row r="8673" customFormat="false" ht="31" hidden="false" customHeight="true" outlineLevel="0" collapsed="false">
      <c r="A8673" s="10" t="s">
        <v>304</v>
      </c>
      <c r="B8673" s="10" t="s">
        <v>304</v>
      </c>
      <c r="C8673" s="10" t="s">
        <v>304</v>
      </c>
      <c r="D8673" s="10" t="s">
        <v>304</v>
      </c>
      <c r="E8673" s="10" t="s">
        <v>304</v>
      </c>
      <c r="F8673" s="10" t="s">
        <v>304</v>
      </c>
      <c r="G8673" s="10" t="s">
        <v>304</v>
      </c>
      <c r="H8673" s="10" t="s">
        <v>304</v>
      </c>
      <c r="I8673" s="1"/>
    </row>
    <row r="8674" customFormat="false" ht="28" hidden="false" customHeight="true" outlineLevel="0" collapsed="false">
      <c r="A8674" s="4" t="s">
        <v>305</v>
      </c>
      <c r="B8674" s="4" t="s">
        <v>305</v>
      </c>
      <c r="C8674" s="4" t="s">
        <v>305</v>
      </c>
      <c r="D8674" s="4" t="s">
        <v>305</v>
      </c>
      <c r="E8674" s="4" t="s">
        <v>305</v>
      </c>
      <c r="F8674" s="4" t="s">
        <v>305</v>
      </c>
      <c r="G8674" s="4" t="s">
        <v>305</v>
      </c>
      <c r="H8674" s="4" t="s">
        <v>305</v>
      </c>
      <c r="I8674" s="4" t="s">
        <v>305</v>
      </c>
    </row>
    <row r="8675" customFormat="false" ht="27" hidden="false" customHeight="true" outlineLevel="0" collapsed="false">
      <c r="A8675" s="1"/>
      <c r="B8675" s="1"/>
      <c r="C8675" s="1"/>
      <c r="D8675" s="1"/>
      <c r="E8675" s="1"/>
      <c r="F8675" s="1"/>
      <c r="G8675" s="1"/>
      <c r="H8675" s="1"/>
      <c r="I8675" s="1"/>
    </row>
    <row r="8676" customFormat="false" ht="27" hidden="false" customHeight="true" outlineLevel="0" collapsed="false">
      <c r="A8676" s="1"/>
      <c r="B8676" s="1"/>
      <c r="C8676" s="1"/>
      <c r="D8676" s="1"/>
      <c r="E8676" s="1"/>
      <c r="F8676" s="1"/>
      <c r="G8676" s="1"/>
      <c r="H8676" s="1"/>
      <c r="I8676" s="1"/>
    </row>
    <row r="8677" customFormat="false" ht="27" hidden="false" customHeight="true" outlineLevel="0" collapsed="false">
      <c r="A8677" s="1"/>
      <c r="B8677" s="1"/>
      <c r="C8677" s="1"/>
      <c r="D8677" s="1"/>
      <c r="E8677" s="1"/>
      <c r="F8677" s="1"/>
      <c r="G8677" s="1"/>
      <c r="H8677" s="1"/>
      <c r="I8677" s="1"/>
    </row>
    <row r="8678" customFormat="false" ht="35" hidden="false" customHeight="true" outlineLevel="0" collapsed="false">
      <c r="A8678" s="2" t="s">
        <v>2241</v>
      </c>
      <c r="B8678" s="2" t="s">
        <v>2241</v>
      </c>
      <c r="C8678" s="2" t="s">
        <v>2241</v>
      </c>
      <c r="D8678" s="2" t="s">
        <v>2241</v>
      </c>
      <c r="E8678" s="2" t="s">
        <v>2241</v>
      </c>
      <c r="F8678" s="2" t="s">
        <v>2241</v>
      </c>
      <c r="G8678" s="2" t="s">
        <v>2241</v>
      </c>
      <c r="H8678" s="2" t="s">
        <v>2241</v>
      </c>
      <c r="I8678" s="3" t="str">
        <f aca="false">HYPERLINK("#'Главная'!A172","На главную")</f>
        <v>На главную</v>
      </c>
    </row>
    <row r="8679" customFormat="false" ht="28" hidden="false" customHeight="true" outlineLevel="0" collapsed="false">
      <c r="A8679" s="4" t="s">
        <v>2158</v>
      </c>
      <c r="B8679" s="4" t="s">
        <v>2158</v>
      </c>
      <c r="C8679" s="4" t="s">
        <v>2158</v>
      </c>
      <c r="D8679" s="4" t="s">
        <v>2158</v>
      </c>
      <c r="E8679" s="4" t="s">
        <v>2158</v>
      </c>
      <c r="F8679" s="4" t="s">
        <v>2158</v>
      </c>
      <c r="G8679" s="4" t="s">
        <v>2158</v>
      </c>
      <c r="H8679" s="4" t="s">
        <v>2158</v>
      </c>
      <c r="I8679" s="4" t="s">
        <v>2158</v>
      </c>
    </row>
    <row r="8680" customFormat="false" ht="27" hidden="false" customHeight="true" outlineLevel="0" collapsed="false">
      <c r="A8680" s="3" t="str">
        <f aca="false">HYPERLINK("#'Главная'!A172","Список моделей")</f>
        <v>Список моделей</v>
      </c>
      <c r="B8680" s="1"/>
      <c r="C8680" s="3" t="str">
        <f aca="false">HYPERLINK("#'Данные моделей'!A8681","Характеристики")</f>
        <v>Характеристики</v>
      </c>
      <c r="D8680" s="1"/>
      <c r="E8680" s="1"/>
      <c r="F8680" s="3" t="str">
        <f aca="false">HYPERLINK("#'Данные моделей'!A8706","Рабочие точки")</f>
        <v>Рабочие точки</v>
      </c>
      <c r="G8680" s="1"/>
      <c r="H8680" s="3" t="str">
        <f aca="false">HYPERLINK("#'Данные моделей'!A8723","Карты")</f>
        <v>Карты</v>
      </c>
      <c r="I8680" s="1"/>
    </row>
    <row r="8681" customFormat="false" ht="31" hidden="false" customHeight="true" outlineLevel="0" collapsed="false">
      <c r="A8681" s="10" t="s">
        <v>9</v>
      </c>
      <c r="B8681" s="10" t="s">
        <v>9</v>
      </c>
      <c r="C8681" s="10" t="s">
        <v>9</v>
      </c>
      <c r="D8681" s="10" t="s">
        <v>9</v>
      </c>
      <c r="E8681" s="10" t="s">
        <v>9</v>
      </c>
      <c r="F8681" s="10" t="s">
        <v>9</v>
      </c>
      <c r="G8681" s="10" t="s">
        <v>9</v>
      </c>
      <c r="H8681" s="10" t="s">
        <v>9</v>
      </c>
      <c r="I8681" s="1"/>
    </row>
    <row r="8682" customFormat="false" ht="28" hidden="false" customHeight="true" outlineLevel="0" collapsed="false">
      <c r="A8682" s="11" t="s">
        <v>207</v>
      </c>
      <c r="B8682" s="11" t="s">
        <v>207</v>
      </c>
      <c r="C8682" s="11" t="s">
        <v>207</v>
      </c>
      <c r="D8682" s="11" t="s">
        <v>207</v>
      </c>
      <c r="E8682" s="11" t="s">
        <v>2211</v>
      </c>
      <c r="F8682" s="11" t="s">
        <v>2211</v>
      </c>
      <c r="G8682" s="11" t="s">
        <v>2211</v>
      </c>
      <c r="H8682" s="11"/>
      <c r="I8682" s="11"/>
    </row>
    <row r="8683" customFormat="false" ht="28" hidden="false" customHeight="true" outlineLevel="0" collapsed="false">
      <c r="A8683" s="11" t="s">
        <v>8</v>
      </c>
      <c r="B8683" s="11" t="s">
        <v>8</v>
      </c>
      <c r="C8683" s="11" t="s">
        <v>8</v>
      </c>
      <c r="D8683" s="11" t="s">
        <v>8</v>
      </c>
      <c r="E8683" s="11" t="s">
        <v>181</v>
      </c>
      <c r="F8683" s="11" t="s">
        <v>181</v>
      </c>
      <c r="G8683" s="11" t="s">
        <v>181</v>
      </c>
      <c r="H8683" s="11"/>
      <c r="I8683" s="11"/>
    </row>
    <row r="8684" customFormat="false" ht="28" hidden="false" customHeight="true" outlineLevel="0" collapsed="false">
      <c r="A8684" s="11" t="s">
        <v>209</v>
      </c>
      <c r="B8684" s="11" t="s">
        <v>209</v>
      </c>
      <c r="C8684" s="11" t="s">
        <v>209</v>
      </c>
      <c r="D8684" s="11" t="s">
        <v>209</v>
      </c>
      <c r="E8684" s="11" t="s">
        <v>178</v>
      </c>
      <c r="F8684" s="11" t="s">
        <v>178</v>
      </c>
      <c r="G8684" s="11" t="s">
        <v>178</v>
      </c>
      <c r="H8684" s="11"/>
      <c r="I8684" s="11"/>
    </row>
    <row r="8685" customFormat="false" ht="28" hidden="false" customHeight="true" outlineLevel="0" collapsed="false">
      <c r="A8685" s="11" t="s">
        <v>211</v>
      </c>
      <c r="B8685" s="11" t="s">
        <v>211</v>
      </c>
      <c r="C8685" s="11" t="s">
        <v>211</v>
      </c>
      <c r="D8685" s="11" t="s">
        <v>211</v>
      </c>
      <c r="E8685" s="11" t="n">
        <v>98</v>
      </c>
      <c r="F8685" s="11" t="n">
        <v>98</v>
      </c>
      <c r="G8685" s="11" t="n">
        <v>98</v>
      </c>
      <c r="H8685" s="11"/>
      <c r="I8685" s="11"/>
    </row>
    <row r="8686" customFormat="false" ht="53" hidden="false" customHeight="true" outlineLevel="0" collapsed="false">
      <c r="A8686" s="11" t="s">
        <v>8</v>
      </c>
      <c r="B8686" s="11" t="s">
        <v>8</v>
      </c>
      <c r="C8686" s="11" t="s">
        <v>8</v>
      </c>
      <c r="D8686" s="11" t="s">
        <v>8</v>
      </c>
      <c r="E8686" s="11" t="s">
        <v>181</v>
      </c>
      <c r="F8686" s="11" t="s">
        <v>181</v>
      </c>
      <c r="G8686" s="11" t="s">
        <v>181</v>
      </c>
      <c r="H8686" s="11" t="s">
        <v>2212</v>
      </c>
      <c r="I8686" s="11" t="s">
        <v>2212</v>
      </c>
    </row>
    <row r="8687" customFormat="false" ht="53" hidden="false" customHeight="true" outlineLevel="0" collapsed="false">
      <c r="A8687" s="11" t="s">
        <v>221</v>
      </c>
      <c r="B8687" s="11" t="s">
        <v>221</v>
      </c>
      <c r="C8687" s="11" t="s">
        <v>221</v>
      </c>
      <c r="D8687" s="11" t="s">
        <v>221</v>
      </c>
      <c r="E8687" s="11" t="s">
        <v>2126</v>
      </c>
      <c r="F8687" s="11" t="s">
        <v>2126</v>
      </c>
      <c r="G8687" s="11" t="s">
        <v>2126</v>
      </c>
      <c r="H8687" s="11" t="s">
        <v>2212</v>
      </c>
      <c r="I8687" s="11" t="s">
        <v>2212</v>
      </c>
    </row>
    <row r="8688" customFormat="false" ht="53" hidden="false" customHeight="true" outlineLevel="0" collapsed="false">
      <c r="A8688" s="11" t="s">
        <v>211</v>
      </c>
      <c r="B8688" s="11" t="s">
        <v>211</v>
      </c>
      <c r="C8688" s="11" t="s">
        <v>211</v>
      </c>
      <c r="D8688" s="11" t="s">
        <v>211</v>
      </c>
      <c r="E8688" s="11" t="n">
        <v>98</v>
      </c>
      <c r="F8688" s="11" t="n">
        <v>98</v>
      </c>
      <c r="G8688" s="11" t="n">
        <v>98</v>
      </c>
      <c r="H8688" s="11" t="s">
        <v>2212</v>
      </c>
      <c r="I8688" s="11" t="s">
        <v>2212</v>
      </c>
    </row>
    <row r="8689" customFormat="false" ht="53" hidden="false" customHeight="true" outlineLevel="0" collapsed="false">
      <c r="A8689" s="11" t="s">
        <v>2062</v>
      </c>
      <c r="B8689" s="11" t="s">
        <v>2062</v>
      </c>
      <c r="C8689" s="11" t="s">
        <v>2062</v>
      </c>
      <c r="D8689" s="11" t="s">
        <v>2062</v>
      </c>
      <c r="E8689" s="11" t="s">
        <v>2063</v>
      </c>
      <c r="F8689" s="11" t="s">
        <v>2063</v>
      </c>
      <c r="G8689" s="11" t="s">
        <v>2063</v>
      </c>
      <c r="H8689" s="11" t="s">
        <v>2212</v>
      </c>
      <c r="I8689" s="11" t="s">
        <v>2212</v>
      </c>
    </row>
    <row r="8690" customFormat="false" ht="53" hidden="false" customHeight="true" outlineLevel="0" collapsed="false">
      <c r="A8690" s="11" t="s">
        <v>2064</v>
      </c>
      <c r="B8690" s="11" t="s">
        <v>2064</v>
      </c>
      <c r="C8690" s="11" t="s">
        <v>2064</v>
      </c>
      <c r="D8690" s="11" t="s">
        <v>2064</v>
      </c>
      <c r="E8690" s="11" t="n">
        <v>100</v>
      </c>
      <c r="F8690" s="11" t="n">
        <v>100</v>
      </c>
      <c r="G8690" s="11" t="n">
        <v>100</v>
      </c>
      <c r="H8690" s="11" t="s">
        <v>2212</v>
      </c>
      <c r="I8690" s="11" t="s">
        <v>2212</v>
      </c>
    </row>
    <row r="8691" customFormat="false" ht="53" hidden="false" customHeight="true" outlineLevel="0" collapsed="false">
      <c r="A8691" s="11" t="s">
        <v>2213</v>
      </c>
      <c r="B8691" s="11" t="s">
        <v>2213</v>
      </c>
      <c r="C8691" s="11" t="s">
        <v>2213</v>
      </c>
      <c r="D8691" s="11" t="s">
        <v>2213</v>
      </c>
      <c r="E8691" s="11" t="n">
        <v>1.6</v>
      </c>
      <c r="F8691" s="11" t="n">
        <v>1.6</v>
      </c>
      <c r="G8691" s="11" t="n">
        <v>1.6</v>
      </c>
      <c r="H8691" s="11" t="s">
        <v>2212</v>
      </c>
      <c r="I8691" s="11" t="s">
        <v>2212</v>
      </c>
    </row>
    <row r="8692" customFormat="false" ht="53" hidden="false" customHeight="true" outlineLevel="0" collapsed="false">
      <c r="A8692" s="11" t="s">
        <v>2214</v>
      </c>
      <c r="B8692" s="11" t="s">
        <v>2214</v>
      </c>
      <c r="C8692" s="11" t="s">
        <v>2214</v>
      </c>
      <c r="D8692" s="11" t="s">
        <v>2214</v>
      </c>
      <c r="E8692" s="11" t="n">
        <v>3.036</v>
      </c>
      <c r="F8692" s="11" t="n">
        <v>3.036</v>
      </c>
      <c r="G8692" s="11" t="n">
        <v>3.036</v>
      </c>
      <c r="H8692" s="11" t="s">
        <v>2212</v>
      </c>
      <c r="I8692" s="11" t="s">
        <v>2212</v>
      </c>
    </row>
    <row r="8693" customFormat="false" ht="53" hidden="false" customHeight="true" outlineLevel="0" collapsed="false">
      <c r="A8693" s="11" t="s">
        <v>2215</v>
      </c>
      <c r="B8693" s="11" t="s">
        <v>2215</v>
      </c>
      <c r="C8693" s="11" t="s">
        <v>2215</v>
      </c>
      <c r="D8693" s="11" t="s">
        <v>2215</v>
      </c>
      <c r="E8693" s="11" t="n">
        <v>8.8</v>
      </c>
      <c r="F8693" s="11" t="n">
        <v>8.8</v>
      </c>
      <c r="G8693" s="11" t="n">
        <v>8.8</v>
      </c>
      <c r="H8693" s="11" t="s">
        <v>2212</v>
      </c>
      <c r="I8693" s="11" t="s">
        <v>2212</v>
      </c>
    </row>
    <row r="8694" customFormat="false" ht="53" hidden="false" customHeight="true" outlineLevel="0" collapsed="false">
      <c r="A8694" s="11" t="s">
        <v>2216</v>
      </c>
      <c r="B8694" s="11" t="s">
        <v>2216</v>
      </c>
      <c r="C8694" s="11" t="s">
        <v>2216</v>
      </c>
      <c r="D8694" s="11" t="s">
        <v>2216</v>
      </c>
      <c r="E8694" s="11" t="n">
        <v>2</v>
      </c>
      <c r="F8694" s="11" t="n">
        <v>2</v>
      </c>
      <c r="G8694" s="11" t="n">
        <v>2</v>
      </c>
      <c r="H8694" s="11" t="s">
        <v>2212</v>
      </c>
      <c r="I8694" s="11" t="s">
        <v>2212</v>
      </c>
    </row>
    <row r="8695" customFormat="false" ht="53" hidden="false" customHeight="true" outlineLevel="0" collapsed="false">
      <c r="A8695" s="11" t="s">
        <v>2217</v>
      </c>
      <c r="B8695" s="11" t="s">
        <v>2217</v>
      </c>
      <c r="C8695" s="11" t="s">
        <v>2217</v>
      </c>
      <c r="D8695" s="11" t="s">
        <v>2217</v>
      </c>
      <c r="E8695" s="11" t="n">
        <v>225</v>
      </c>
      <c r="F8695" s="11" t="n">
        <v>225</v>
      </c>
      <c r="G8695" s="11" t="n">
        <v>225</v>
      </c>
      <c r="H8695" s="11" t="s">
        <v>2212</v>
      </c>
      <c r="I8695" s="11" t="s">
        <v>2212</v>
      </c>
    </row>
    <row r="8696" customFormat="false" ht="53" hidden="false" customHeight="true" outlineLevel="0" collapsed="false">
      <c r="A8696" s="11" t="s">
        <v>2218</v>
      </c>
      <c r="B8696" s="11" t="s">
        <v>2218</v>
      </c>
      <c r="C8696" s="11" t="s">
        <v>2218</v>
      </c>
      <c r="D8696" s="11" t="s">
        <v>2218</v>
      </c>
      <c r="E8696" s="11" t="s">
        <v>2219</v>
      </c>
      <c r="F8696" s="11" t="s">
        <v>2219</v>
      </c>
      <c r="G8696" s="11" t="s">
        <v>2219</v>
      </c>
      <c r="H8696" s="11" t="s">
        <v>2212</v>
      </c>
      <c r="I8696" s="11" t="s">
        <v>2212</v>
      </c>
    </row>
    <row r="8697" customFormat="false" ht="53" hidden="false" customHeight="true" outlineLevel="0" collapsed="false">
      <c r="A8697" s="11" t="s">
        <v>2220</v>
      </c>
      <c r="B8697" s="11" t="s">
        <v>2220</v>
      </c>
      <c r="C8697" s="11" t="s">
        <v>2220</v>
      </c>
      <c r="D8697" s="11" t="s">
        <v>2220</v>
      </c>
      <c r="E8697" s="11" t="s">
        <v>2221</v>
      </c>
      <c r="F8697" s="11" t="s">
        <v>2221</v>
      </c>
      <c r="G8697" s="11" t="s">
        <v>2221</v>
      </c>
      <c r="H8697" s="11" t="s">
        <v>2212</v>
      </c>
      <c r="I8697" s="11" t="s">
        <v>2212</v>
      </c>
    </row>
    <row r="8698" customFormat="false" ht="53" hidden="false" customHeight="true" outlineLevel="0" collapsed="false">
      <c r="A8698" s="11" t="s">
        <v>2222</v>
      </c>
      <c r="B8698" s="11" t="s">
        <v>2222</v>
      </c>
      <c r="C8698" s="11" t="s">
        <v>2222</v>
      </c>
      <c r="D8698" s="11" t="s">
        <v>2222</v>
      </c>
      <c r="E8698" s="11" t="n">
        <v>2.6</v>
      </c>
      <c r="F8698" s="11" t="n">
        <v>2.6</v>
      </c>
      <c r="G8698" s="11" t="n">
        <v>2.6</v>
      </c>
      <c r="H8698" s="11" t="s">
        <v>2212</v>
      </c>
      <c r="I8698" s="11" t="s">
        <v>2212</v>
      </c>
    </row>
    <row r="8699" customFormat="false" ht="53" hidden="false" customHeight="true" outlineLevel="0" collapsed="false">
      <c r="A8699" s="11" t="s">
        <v>2176</v>
      </c>
      <c r="B8699" s="11" t="s">
        <v>2176</v>
      </c>
      <c r="C8699" s="11" t="s">
        <v>2176</v>
      </c>
      <c r="D8699" s="11" t="s">
        <v>2176</v>
      </c>
      <c r="E8699" s="11" t="n">
        <v>100</v>
      </c>
      <c r="F8699" s="11" t="n">
        <v>100</v>
      </c>
      <c r="G8699" s="11" t="n">
        <v>100</v>
      </c>
      <c r="H8699" s="11" t="s">
        <v>2212</v>
      </c>
      <c r="I8699" s="11" t="s">
        <v>2212</v>
      </c>
    </row>
    <row r="8700" customFormat="false" ht="53" hidden="false" customHeight="true" outlineLevel="0" collapsed="false">
      <c r="A8700" s="11" t="s">
        <v>2223</v>
      </c>
      <c r="B8700" s="11" t="s">
        <v>2223</v>
      </c>
      <c r="C8700" s="11" t="s">
        <v>2223</v>
      </c>
      <c r="D8700" s="11" t="s">
        <v>2223</v>
      </c>
      <c r="E8700" s="11" t="s">
        <v>2224</v>
      </c>
      <c r="F8700" s="11" t="s">
        <v>2224</v>
      </c>
      <c r="G8700" s="11" t="s">
        <v>2224</v>
      </c>
      <c r="H8700" s="11" t="s">
        <v>2212</v>
      </c>
      <c r="I8700" s="11" t="s">
        <v>2212</v>
      </c>
    </row>
    <row r="8701" customFormat="false" ht="53" hidden="false" customHeight="true" outlineLevel="0" collapsed="false">
      <c r="A8701" s="11" t="s">
        <v>2225</v>
      </c>
      <c r="B8701" s="11" t="s">
        <v>2225</v>
      </c>
      <c r="C8701" s="11" t="s">
        <v>2225</v>
      </c>
      <c r="D8701" s="11" t="s">
        <v>2225</v>
      </c>
      <c r="E8701" s="11" t="s">
        <v>2224</v>
      </c>
      <c r="F8701" s="11" t="s">
        <v>2224</v>
      </c>
      <c r="G8701" s="11" t="s">
        <v>2224</v>
      </c>
      <c r="H8701" s="11" t="s">
        <v>2212</v>
      </c>
      <c r="I8701" s="11" t="s">
        <v>2212</v>
      </c>
    </row>
    <row r="8702" customFormat="false" ht="53" hidden="false" customHeight="true" outlineLevel="0" collapsed="false">
      <c r="A8702" s="11" t="s">
        <v>2226</v>
      </c>
      <c r="B8702" s="11" t="s">
        <v>2226</v>
      </c>
      <c r="C8702" s="11" t="s">
        <v>2226</v>
      </c>
      <c r="D8702" s="11" t="s">
        <v>2226</v>
      </c>
      <c r="E8702" s="11" t="s">
        <v>2227</v>
      </c>
      <c r="F8702" s="11" t="s">
        <v>2227</v>
      </c>
      <c r="G8702" s="11" t="s">
        <v>2227</v>
      </c>
      <c r="H8702" s="11" t="s">
        <v>2212</v>
      </c>
      <c r="I8702" s="11" t="s">
        <v>2212</v>
      </c>
    </row>
    <row r="8703" customFormat="false" ht="53" hidden="false" customHeight="true" outlineLevel="0" collapsed="false">
      <c r="A8703" s="11" t="s">
        <v>2228</v>
      </c>
      <c r="B8703" s="11" t="s">
        <v>2228</v>
      </c>
      <c r="C8703" s="11" t="s">
        <v>2228</v>
      </c>
      <c r="D8703" s="11" t="s">
        <v>2228</v>
      </c>
      <c r="E8703" s="11" t="n">
        <v>1</v>
      </c>
      <c r="F8703" s="11" t="n">
        <v>1</v>
      </c>
      <c r="G8703" s="11" t="n">
        <v>1</v>
      </c>
      <c r="H8703" s="11" t="s">
        <v>2212</v>
      </c>
      <c r="I8703" s="11" t="s">
        <v>2212</v>
      </c>
    </row>
    <row r="8704" customFormat="false" ht="28" hidden="false" customHeight="true" outlineLevel="0" collapsed="false">
      <c r="A8704" s="4" t="s">
        <v>2212</v>
      </c>
      <c r="B8704" s="4" t="s">
        <v>2212</v>
      </c>
      <c r="C8704" s="4" t="s">
        <v>2212</v>
      </c>
      <c r="D8704" s="4" t="s">
        <v>2212</v>
      </c>
      <c r="E8704" s="4" t="s">
        <v>2212</v>
      </c>
      <c r="F8704" s="4" t="s">
        <v>2212</v>
      </c>
      <c r="G8704" s="4" t="s">
        <v>2212</v>
      </c>
      <c r="H8704" s="4" t="s">
        <v>2212</v>
      </c>
      <c r="I8704" s="4" t="s">
        <v>2212</v>
      </c>
    </row>
    <row r="8705" customFormat="false" ht="27" hidden="false" customHeight="true" outlineLevel="0" collapsed="false">
      <c r="A8705" s="1"/>
      <c r="B8705" s="1"/>
      <c r="C8705" s="1"/>
      <c r="D8705" s="1"/>
      <c r="E8705" s="1"/>
      <c r="F8705" s="1"/>
      <c r="G8705" s="1"/>
      <c r="H8705" s="1"/>
      <c r="I8705" s="1"/>
    </row>
    <row r="8706" customFormat="false" ht="31" hidden="false" customHeight="true" outlineLevel="0" collapsed="false">
      <c r="A8706" s="10" t="s">
        <v>250</v>
      </c>
      <c r="B8706" s="10" t="s">
        <v>250</v>
      </c>
      <c r="C8706" s="10" t="s">
        <v>250</v>
      </c>
      <c r="D8706" s="10" t="s">
        <v>250</v>
      </c>
      <c r="E8706" s="10" t="s">
        <v>250</v>
      </c>
      <c r="F8706" s="10" t="s">
        <v>250</v>
      </c>
      <c r="G8706" s="10" t="s">
        <v>250</v>
      </c>
      <c r="H8706" s="10" t="s">
        <v>250</v>
      </c>
      <c r="I8706" s="3" t="str">
        <f aca="false">HYPERLINK("#'Главная'!A172","На главную")</f>
        <v>На главную</v>
      </c>
    </row>
    <row r="8707" customFormat="false" ht="34" hidden="false" customHeight="true" outlineLevel="0" collapsed="false">
      <c r="A8707" s="12" t="s">
        <v>251</v>
      </c>
      <c r="B8707" s="12" t="s">
        <v>251</v>
      </c>
      <c r="C8707" s="12" t="s">
        <v>251</v>
      </c>
      <c r="D8707" s="12" t="s">
        <v>252</v>
      </c>
      <c r="E8707" s="12" t="s">
        <v>252</v>
      </c>
      <c r="F8707" s="12" t="s">
        <v>252</v>
      </c>
      <c r="G8707" s="12" t="s">
        <v>253</v>
      </c>
      <c r="H8707" s="12" t="s">
        <v>254</v>
      </c>
      <c r="I8707" s="12" t="s">
        <v>254</v>
      </c>
    </row>
    <row r="8708" customFormat="false" ht="53" hidden="false" customHeight="true" outlineLevel="0" collapsed="false">
      <c r="A8708" s="1" t="s">
        <v>180</v>
      </c>
      <c r="B8708" s="1" t="s">
        <v>180</v>
      </c>
      <c r="C8708" s="1" t="s">
        <v>180</v>
      </c>
      <c r="D8708" s="1" t="s">
        <v>292</v>
      </c>
      <c r="E8708" s="1" t="s">
        <v>292</v>
      </c>
      <c r="F8708" s="1" t="s">
        <v>292</v>
      </c>
      <c r="G8708" s="1" t="n">
        <v>17.7</v>
      </c>
      <c r="H8708" s="1" t="s">
        <v>2187</v>
      </c>
      <c r="I8708" s="1" t="s">
        <v>2187</v>
      </c>
    </row>
    <row r="8709" customFormat="false" ht="53" hidden="false" customHeight="true" outlineLevel="0" collapsed="false">
      <c r="A8709" s="1" t="s">
        <v>180</v>
      </c>
      <c r="B8709" s="1" t="s">
        <v>180</v>
      </c>
      <c r="C8709" s="1" t="s">
        <v>180</v>
      </c>
      <c r="D8709" s="1" t="s">
        <v>258</v>
      </c>
      <c r="E8709" s="1" t="s">
        <v>258</v>
      </c>
      <c r="F8709" s="1" t="s">
        <v>258</v>
      </c>
      <c r="G8709" s="1" t="n">
        <v>26.7</v>
      </c>
      <c r="H8709" s="1" t="s">
        <v>2187</v>
      </c>
      <c r="I8709" s="1" t="s">
        <v>2187</v>
      </c>
    </row>
    <row r="8710" customFormat="false" ht="53" hidden="false" customHeight="true" outlineLevel="0" collapsed="false">
      <c r="A8710" s="1" t="s">
        <v>180</v>
      </c>
      <c r="B8710" s="1" t="s">
        <v>180</v>
      </c>
      <c r="C8710" s="1" t="s">
        <v>180</v>
      </c>
      <c r="D8710" s="1" t="s">
        <v>2091</v>
      </c>
      <c r="E8710" s="1" t="s">
        <v>2091</v>
      </c>
      <c r="F8710" s="1" t="s">
        <v>2091</v>
      </c>
      <c r="G8710" s="1" t="n">
        <v>3400</v>
      </c>
      <c r="H8710" s="1" t="s">
        <v>2187</v>
      </c>
      <c r="I8710" s="1" t="s">
        <v>2187</v>
      </c>
    </row>
    <row r="8711" customFormat="false" ht="53" hidden="false" customHeight="true" outlineLevel="0" collapsed="false">
      <c r="A8711" s="1" t="s">
        <v>180</v>
      </c>
      <c r="B8711" s="1" t="s">
        <v>180</v>
      </c>
      <c r="C8711" s="1" t="s">
        <v>180</v>
      </c>
      <c r="D8711" s="1" t="s">
        <v>2229</v>
      </c>
      <c r="E8711" s="1" t="s">
        <v>2229</v>
      </c>
      <c r="F8711" s="1" t="s">
        <v>2229</v>
      </c>
      <c r="G8711" s="1" t="n">
        <v>573</v>
      </c>
      <c r="H8711" s="1" t="s">
        <v>2187</v>
      </c>
      <c r="I8711" s="1" t="s">
        <v>2187</v>
      </c>
    </row>
    <row r="8712" customFormat="false" ht="53" hidden="false" customHeight="true" outlineLevel="0" collapsed="false">
      <c r="A8712" s="1" t="s">
        <v>180</v>
      </c>
      <c r="B8712" s="1" t="s">
        <v>180</v>
      </c>
      <c r="C8712" s="1" t="s">
        <v>180</v>
      </c>
      <c r="D8712" s="1" t="s">
        <v>2063</v>
      </c>
      <c r="E8712" s="1" t="s">
        <v>2063</v>
      </c>
      <c r="F8712" s="1" t="s">
        <v>2063</v>
      </c>
      <c r="G8712" s="1" t="n">
        <v>60</v>
      </c>
      <c r="H8712" s="1" t="s">
        <v>2187</v>
      </c>
      <c r="I8712" s="1" t="s">
        <v>2187</v>
      </c>
    </row>
    <row r="8713" customFormat="false" ht="53" hidden="false" customHeight="true" outlineLevel="0" collapsed="false">
      <c r="A8713" s="1" t="s">
        <v>2230</v>
      </c>
      <c r="B8713" s="1" t="s">
        <v>2230</v>
      </c>
      <c r="C8713" s="1" t="s">
        <v>2230</v>
      </c>
      <c r="D8713" s="1" t="s">
        <v>2091</v>
      </c>
      <c r="E8713" s="1" t="s">
        <v>2091</v>
      </c>
      <c r="F8713" s="1" t="s">
        <v>2091</v>
      </c>
      <c r="G8713" s="1" t="n">
        <v>3400</v>
      </c>
      <c r="H8713" s="1" t="s">
        <v>2187</v>
      </c>
      <c r="I8713" s="1" t="s">
        <v>2187</v>
      </c>
    </row>
    <row r="8714" customFormat="false" ht="53" hidden="false" customHeight="true" outlineLevel="0" collapsed="false">
      <c r="A8714" s="1" t="s">
        <v>2230</v>
      </c>
      <c r="B8714" s="1" t="s">
        <v>2230</v>
      </c>
      <c r="C8714" s="1" t="s">
        <v>2230</v>
      </c>
      <c r="D8714" s="1" t="s">
        <v>292</v>
      </c>
      <c r="E8714" s="1" t="s">
        <v>292</v>
      </c>
      <c r="F8714" s="1" t="s">
        <v>292</v>
      </c>
      <c r="G8714" s="1" t="n">
        <v>17.7</v>
      </c>
      <c r="H8714" s="1" t="s">
        <v>2187</v>
      </c>
      <c r="I8714" s="1" t="s">
        <v>2187</v>
      </c>
    </row>
    <row r="8715" customFormat="false" ht="53" hidden="false" customHeight="true" outlineLevel="0" collapsed="false">
      <c r="A8715" s="1" t="s">
        <v>2230</v>
      </c>
      <c r="B8715" s="1" t="s">
        <v>2230</v>
      </c>
      <c r="C8715" s="1" t="s">
        <v>2230</v>
      </c>
      <c r="D8715" s="1" t="s">
        <v>258</v>
      </c>
      <c r="E8715" s="1" t="s">
        <v>258</v>
      </c>
      <c r="F8715" s="1" t="s">
        <v>258</v>
      </c>
      <c r="G8715" s="1" t="n">
        <v>26.7</v>
      </c>
      <c r="H8715" s="1" t="s">
        <v>2187</v>
      </c>
      <c r="I8715" s="1" t="s">
        <v>2187</v>
      </c>
    </row>
    <row r="8716" customFormat="false" ht="53" hidden="false" customHeight="true" outlineLevel="0" collapsed="false">
      <c r="A8716" s="1" t="s">
        <v>2231</v>
      </c>
      <c r="B8716" s="1" t="s">
        <v>2231</v>
      </c>
      <c r="C8716" s="1" t="s">
        <v>2231</v>
      </c>
      <c r="D8716" s="1" t="s">
        <v>2091</v>
      </c>
      <c r="E8716" s="1" t="s">
        <v>2091</v>
      </c>
      <c r="F8716" s="1" t="s">
        <v>2091</v>
      </c>
      <c r="G8716" s="1" t="n">
        <v>2550</v>
      </c>
      <c r="H8716" s="1" t="s">
        <v>2187</v>
      </c>
      <c r="I8716" s="1" t="s">
        <v>2187</v>
      </c>
    </row>
    <row r="8717" customFormat="false" ht="53" hidden="false" customHeight="true" outlineLevel="0" collapsed="false">
      <c r="A8717" s="1" t="s">
        <v>2231</v>
      </c>
      <c r="B8717" s="1" t="s">
        <v>2231</v>
      </c>
      <c r="C8717" s="1" t="s">
        <v>2231</v>
      </c>
      <c r="D8717" s="1" t="s">
        <v>292</v>
      </c>
      <c r="E8717" s="1" t="s">
        <v>292</v>
      </c>
      <c r="F8717" s="1" t="s">
        <v>292</v>
      </c>
      <c r="G8717" s="1" t="n">
        <v>14.3</v>
      </c>
      <c r="H8717" s="1" t="s">
        <v>2187</v>
      </c>
      <c r="I8717" s="1" t="s">
        <v>2187</v>
      </c>
    </row>
    <row r="8718" customFormat="false" ht="53" hidden="false" customHeight="true" outlineLevel="0" collapsed="false">
      <c r="A8718" s="1" t="s">
        <v>2231</v>
      </c>
      <c r="B8718" s="1" t="s">
        <v>2231</v>
      </c>
      <c r="C8718" s="1" t="s">
        <v>2231</v>
      </c>
      <c r="D8718" s="1" t="s">
        <v>258</v>
      </c>
      <c r="E8718" s="1" t="s">
        <v>258</v>
      </c>
      <c r="F8718" s="1" t="s">
        <v>258</v>
      </c>
      <c r="G8718" s="1" t="n">
        <v>21.1</v>
      </c>
      <c r="H8718" s="1" t="s">
        <v>2187</v>
      </c>
      <c r="I8718" s="1" t="s">
        <v>2187</v>
      </c>
    </row>
    <row r="8719" customFormat="false" ht="53" hidden="false" customHeight="true" outlineLevel="0" collapsed="false">
      <c r="A8719" s="1" t="s">
        <v>2232</v>
      </c>
      <c r="B8719" s="1" t="s">
        <v>2232</v>
      </c>
      <c r="C8719" s="1" t="s">
        <v>2232</v>
      </c>
      <c r="D8719" s="1" t="s">
        <v>2091</v>
      </c>
      <c r="E8719" s="1" t="s">
        <v>2091</v>
      </c>
      <c r="F8719" s="1" t="s">
        <v>2091</v>
      </c>
      <c r="G8719" s="1" t="n">
        <v>1700</v>
      </c>
      <c r="H8719" s="1" t="s">
        <v>2187</v>
      </c>
      <c r="I8719" s="1" t="s">
        <v>2187</v>
      </c>
    </row>
    <row r="8720" customFormat="false" ht="53" hidden="false" customHeight="true" outlineLevel="0" collapsed="false">
      <c r="A8720" s="1" t="s">
        <v>2232</v>
      </c>
      <c r="B8720" s="1" t="s">
        <v>2232</v>
      </c>
      <c r="C8720" s="1" t="s">
        <v>2232</v>
      </c>
      <c r="D8720" s="1" t="s">
        <v>292</v>
      </c>
      <c r="E8720" s="1" t="s">
        <v>292</v>
      </c>
      <c r="F8720" s="1" t="s">
        <v>292</v>
      </c>
      <c r="G8720" s="1" t="n">
        <v>10.6</v>
      </c>
      <c r="H8720" s="1" t="s">
        <v>2187</v>
      </c>
      <c r="I8720" s="1" t="s">
        <v>2187</v>
      </c>
    </row>
    <row r="8721" customFormat="false" ht="53" hidden="false" customHeight="true" outlineLevel="0" collapsed="false">
      <c r="A8721" s="1" t="s">
        <v>2232</v>
      </c>
      <c r="B8721" s="1" t="s">
        <v>2232</v>
      </c>
      <c r="C8721" s="1" t="s">
        <v>2232</v>
      </c>
      <c r="D8721" s="1" t="s">
        <v>258</v>
      </c>
      <c r="E8721" s="1" t="s">
        <v>258</v>
      </c>
      <c r="F8721" s="1" t="s">
        <v>258</v>
      </c>
      <c r="G8721" s="1" t="n">
        <v>14.8</v>
      </c>
      <c r="H8721" s="1" t="s">
        <v>2187</v>
      </c>
      <c r="I8721" s="1" t="s">
        <v>2187</v>
      </c>
    </row>
    <row r="8722" customFormat="false" ht="27" hidden="false" customHeight="true" outlineLevel="0" collapsed="false">
      <c r="A8722" s="1"/>
      <c r="B8722" s="1"/>
      <c r="C8722" s="1"/>
      <c r="D8722" s="1"/>
      <c r="E8722" s="1"/>
      <c r="F8722" s="1"/>
      <c r="G8722" s="1"/>
      <c r="H8722" s="1"/>
      <c r="I8722" s="1"/>
    </row>
    <row r="8723" customFormat="false" ht="31" hidden="false" customHeight="true" outlineLevel="0" collapsed="false">
      <c r="A8723" s="10" t="s">
        <v>304</v>
      </c>
      <c r="B8723" s="10" t="s">
        <v>304</v>
      </c>
      <c r="C8723" s="10" t="s">
        <v>304</v>
      </c>
      <c r="D8723" s="10" t="s">
        <v>304</v>
      </c>
      <c r="E8723" s="10" t="s">
        <v>304</v>
      </c>
      <c r="F8723" s="10" t="s">
        <v>304</v>
      </c>
      <c r="G8723" s="10" t="s">
        <v>304</v>
      </c>
      <c r="H8723" s="10" t="s">
        <v>304</v>
      </c>
      <c r="I8723" s="1"/>
    </row>
    <row r="8724" customFormat="false" ht="28" hidden="false" customHeight="true" outlineLevel="0" collapsed="false">
      <c r="A8724" s="4" t="s">
        <v>305</v>
      </c>
      <c r="B8724" s="4" t="s">
        <v>305</v>
      </c>
      <c r="C8724" s="4" t="s">
        <v>305</v>
      </c>
      <c r="D8724" s="4" t="s">
        <v>305</v>
      </c>
      <c r="E8724" s="4" t="s">
        <v>305</v>
      </c>
      <c r="F8724" s="4" t="s">
        <v>305</v>
      </c>
      <c r="G8724" s="4" t="s">
        <v>305</v>
      </c>
      <c r="H8724" s="4" t="s">
        <v>305</v>
      </c>
      <c r="I8724" s="4" t="s">
        <v>305</v>
      </c>
    </row>
    <row r="8725" customFormat="false" ht="27" hidden="false" customHeight="true" outlineLevel="0" collapsed="false">
      <c r="A8725" s="1"/>
      <c r="B8725" s="1"/>
      <c r="C8725" s="1"/>
      <c r="D8725" s="1"/>
      <c r="E8725" s="1"/>
      <c r="F8725" s="1"/>
      <c r="G8725" s="1"/>
      <c r="H8725" s="1"/>
      <c r="I8725" s="1"/>
    </row>
    <row r="8726" customFormat="false" ht="27" hidden="false" customHeight="true" outlineLevel="0" collapsed="false">
      <c r="A8726" s="1"/>
      <c r="B8726" s="1"/>
      <c r="C8726" s="1"/>
      <c r="D8726" s="1"/>
      <c r="E8726" s="1"/>
      <c r="F8726" s="1"/>
      <c r="G8726" s="1"/>
      <c r="H8726" s="1"/>
      <c r="I8726" s="1"/>
    </row>
    <row r="8727" customFormat="false" ht="27" hidden="false" customHeight="true" outlineLevel="0" collapsed="false">
      <c r="A8727" s="1"/>
      <c r="B8727" s="1"/>
      <c r="C8727" s="1"/>
      <c r="D8727" s="1"/>
      <c r="E8727" s="1"/>
      <c r="F8727" s="1"/>
      <c r="G8727" s="1"/>
      <c r="H8727" s="1"/>
      <c r="I8727" s="1"/>
    </row>
    <row r="8728" customFormat="false" ht="35" hidden="false" customHeight="true" outlineLevel="0" collapsed="false">
      <c r="A8728" s="2" t="s">
        <v>2242</v>
      </c>
      <c r="B8728" s="2" t="s">
        <v>2242</v>
      </c>
      <c r="C8728" s="2" t="s">
        <v>2242</v>
      </c>
      <c r="D8728" s="2" t="s">
        <v>2242</v>
      </c>
      <c r="E8728" s="2" t="s">
        <v>2242</v>
      </c>
      <c r="F8728" s="2" t="s">
        <v>2242</v>
      </c>
      <c r="G8728" s="2" t="s">
        <v>2242</v>
      </c>
      <c r="H8728" s="2" t="s">
        <v>2242</v>
      </c>
      <c r="I8728" s="3" t="str">
        <f aca="false">HYPERLINK("#'Главная'!A173","На главную")</f>
        <v>На главную</v>
      </c>
    </row>
    <row r="8729" customFormat="false" ht="28" hidden="false" customHeight="true" outlineLevel="0" collapsed="false">
      <c r="A8729" s="4" t="s">
        <v>2158</v>
      </c>
      <c r="B8729" s="4" t="s">
        <v>2158</v>
      </c>
      <c r="C8729" s="4" t="s">
        <v>2158</v>
      </c>
      <c r="D8729" s="4" t="s">
        <v>2158</v>
      </c>
      <c r="E8729" s="4" t="s">
        <v>2158</v>
      </c>
      <c r="F8729" s="4" t="s">
        <v>2158</v>
      </c>
      <c r="G8729" s="4" t="s">
        <v>2158</v>
      </c>
      <c r="H8729" s="4" t="s">
        <v>2158</v>
      </c>
      <c r="I8729" s="4" t="s">
        <v>2158</v>
      </c>
    </row>
    <row r="8730" customFormat="false" ht="27" hidden="false" customHeight="true" outlineLevel="0" collapsed="false">
      <c r="A8730" s="3" t="str">
        <f aca="false">HYPERLINK("#'Главная'!A173","Список моделей")</f>
        <v>Список моделей</v>
      </c>
      <c r="B8730" s="1"/>
      <c r="C8730" s="3" t="str">
        <f aca="false">HYPERLINK("#'Данные моделей'!A8731","Характеристики")</f>
        <v>Характеристики</v>
      </c>
      <c r="D8730" s="1"/>
      <c r="E8730" s="1"/>
      <c r="F8730" s="3" t="str">
        <f aca="false">HYPERLINK("#'Данные моделей'!A8756","Рабочие точки")</f>
        <v>Рабочие точки</v>
      </c>
      <c r="G8730" s="1"/>
      <c r="H8730" s="3" t="str">
        <f aca="false">HYPERLINK("#'Данные моделей'!A8773","Карты")</f>
        <v>Карты</v>
      </c>
      <c r="I8730" s="1"/>
    </row>
    <row r="8731" customFormat="false" ht="31" hidden="false" customHeight="true" outlineLevel="0" collapsed="false">
      <c r="A8731" s="10" t="s">
        <v>9</v>
      </c>
      <c r="B8731" s="10" t="s">
        <v>9</v>
      </c>
      <c r="C8731" s="10" t="s">
        <v>9</v>
      </c>
      <c r="D8731" s="10" t="s">
        <v>9</v>
      </c>
      <c r="E8731" s="10" t="s">
        <v>9</v>
      </c>
      <c r="F8731" s="10" t="s">
        <v>9</v>
      </c>
      <c r="G8731" s="10" t="s">
        <v>9</v>
      </c>
      <c r="H8731" s="10" t="s">
        <v>9</v>
      </c>
      <c r="I8731" s="1"/>
    </row>
    <row r="8732" customFormat="false" ht="28" hidden="false" customHeight="true" outlineLevel="0" collapsed="false">
      <c r="A8732" s="11" t="s">
        <v>207</v>
      </c>
      <c r="B8732" s="11" t="s">
        <v>207</v>
      </c>
      <c r="C8732" s="11" t="s">
        <v>207</v>
      </c>
      <c r="D8732" s="11" t="s">
        <v>207</v>
      </c>
      <c r="E8732" s="11" t="s">
        <v>2211</v>
      </c>
      <c r="F8732" s="11" t="s">
        <v>2211</v>
      </c>
      <c r="G8732" s="11" t="s">
        <v>2211</v>
      </c>
      <c r="H8732" s="11"/>
      <c r="I8732" s="11"/>
    </row>
    <row r="8733" customFormat="false" ht="28" hidden="false" customHeight="true" outlineLevel="0" collapsed="false">
      <c r="A8733" s="11" t="s">
        <v>8</v>
      </c>
      <c r="B8733" s="11" t="s">
        <v>8</v>
      </c>
      <c r="C8733" s="11" t="s">
        <v>8</v>
      </c>
      <c r="D8733" s="11" t="s">
        <v>8</v>
      </c>
      <c r="E8733" s="11" t="s">
        <v>181</v>
      </c>
      <c r="F8733" s="11" t="s">
        <v>181</v>
      </c>
      <c r="G8733" s="11" t="s">
        <v>181</v>
      </c>
      <c r="H8733" s="11"/>
      <c r="I8733" s="11"/>
    </row>
    <row r="8734" customFormat="false" ht="28" hidden="false" customHeight="true" outlineLevel="0" collapsed="false">
      <c r="A8734" s="11" t="s">
        <v>209</v>
      </c>
      <c r="B8734" s="11" t="s">
        <v>209</v>
      </c>
      <c r="C8734" s="11" t="s">
        <v>209</v>
      </c>
      <c r="D8734" s="11" t="s">
        <v>209</v>
      </c>
      <c r="E8734" s="11" t="s">
        <v>178</v>
      </c>
      <c r="F8734" s="11" t="s">
        <v>178</v>
      </c>
      <c r="G8734" s="11" t="s">
        <v>178</v>
      </c>
      <c r="H8734" s="11"/>
      <c r="I8734" s="11"/>
    </row>
    <row r="8735" customFormat="false" ht="28" hidden="false" customHeight="true" outlineLevel="0" collapsed="false">
      <c r="A8735" s="11" t="s">
        <v>211</v>
      </c>
      <c r="B8735" s="11" t="s">
        <v>211</v>
      </c>
      <c r="C8735" s="11" t="s">
        <v>211</v>
      </c>
      <c r="D8735" s="11" t="s">
        <v>211</v>
      </c>
      <c r="E8735" s="11" t="n">
        <v>98</v>
      </c>
      <c r="F8735" s="11" t="n">
        <v>98</v>
      </c>
      <c r="G8735" s="11" t="n">
        <v>98</v>
      </c>
      <c r="H8735" s="11"/>
      <c r="I8735" s="11"/>
    </row>
    <row r="8736" customFormat="false" ht="53" hidden="false" customHeight="true" outlineLevel="0" collapsed="false">
      <c r="A8736" s="11" t="s">
        <v>8</v>
      </c>
      <c r="B8736" s="11" t="s">
        <v>8</v>
      </c>
      <c r="C8736" s="11" t="s">
        <v>8</v>
      </c>
      <c r="D8736" s="11" t="s">
        <v>8</v>
      </c>
      <c r="E8736" s="11" t="s">
        <v>181</v>
      </c>
      <c r="F8736" s="11" t="s">
        <v>181</v>
      </c>
      <c r="G8736" s="11" t="s">
        <v>181</v>
      </c>
      <c r="H8736" s="11" t="s">
        <v>2212</v>
      </c>
      <c r="I8736" s="11" t="s">
        <v>2212</v>
      </c>
    </row>
    <row r="8737" customFormat="false" ht="53" hidden="false" customHeight="true" outlineLevel="0" collapsed="false">
      <c r="A8737" s="11" t="s">
        <v>221</v>
      </c>
      <c r="B8737" s="11" t="s">
        <v>221</v>
      </c>
      <c r="C8737" s="11" t="s">
        <v>221</v>
      </c>
      <c r="D8737" s="11" t="s">
        <v>221</v>
      </c>
      <c r="E8737" s="11" t="s">
        <v>2126</v>
      </c>
      <c r="F8737" s="11" t="s">
        <v>2126</v>
      </c>
      <c r="G8737" s="11" t="s">
        <v>2126</v>
      </c>
      <c r="H8737" s="11" t="s">
        <v>2212</v>
      </c>
      <c r="I8737" s="11" t="s">
        <v>2212</v>
      </c>
    </row>
    <row r="8738" customFormat="false" ht="53" hidden="false" customHeight="true" outlineLevel="0" collapsed="false">
      <c r="A8738" s="11" t="s">
        <v>211</v>
      </c>
      <c r="B8738" s="11" t="s">
        <v>211</v>
      </c>
      <c r="C8738" s="11" t="s">
        <v>211</v>
      </c>
      <c r="D8738" s="11" t="s">
        <v>211</v>
      </c>
      <c r="E8738" s="11" t="n">
        <v>98</v>
      </c>
      <c r="F8738" s="11" t="n">
        <v>98</v>
      </c>
      <c r="G8738" s="11" t="n">
        <v>98</v>
      </c>
      <c r="H8738" s="11" t="s">
        <v>2212</v>
      </c>
      <c r="I8738" s="11" t="s">
        <v>2212</v>
      </c>
    </row>
    <row r="8739" customFormat="false" ht="53" hidden="false" customHeight="true" outlineLevel="0" collapsed="false">
      <c r="A8739" s="11" t="s">
        <v>2062</v>
      </c>
      <c r="B8739" s="11" t="s">
        <v>2062</v>
      </c>
      <c r="C8739" s="11" t="s">
        <v>2062</v>
      </c>
      <c r="D8739" s="11" t="s">
        <v>2062</v>
      </c>
      <c r="E8739" s="11" t="s">
        <v>2063</v>
      </c>
      <c r="F8739" s="11" t="s">
        <v>2063</v>
      </c>
      <c r="G8739" s="11" t="s">
        <v>2063</v>
      </c>
      <c r="H8739" s="11" t="s">
        <v>2212</v>
      </c>
      <c r="I8739" s="11" t="s">
        <v>2212</v>
      </c>
    </row>
    <row r="8740" customFormat="false" ht="53" hidden="false" customHeight="true" outlineLevel="0" collapsed="false">
      <c r="A8740" s="11" t="s">
        <v>2064</v>
      </c>
      <c r="B8740" s="11" t="s">
        <v>2064</v>
      </c>
      <c r="C8740" s="11" t="s">
        <v>2064</v>
      </c>
      <c r="D8740" s="11" t="s">
        <v>2064</v>
      </c>
      <c r="E8740" s="11" t="n">
        <v>100</v>
      </c>
      <c r="F8740" s="11" t="n">
        <v>100</v>
      </c>
      <c r="G8740" s="11" t="n">
        <v>100</v>
      </c>
      <c r="H8740" s="11" t="s">
        <v>2212</v>
      </c>
      <c r="I8740" s="11" t="s">
        <v>2212</v>
      </c>
    </row>
    <row r="8741" customFormat="false" ht="53" hidden="false" customHeight="true" outlineLevel="0" collapsed="false">
      <c r="A8741" s="11" t="s">
        <v>2213</v>
      </c>
      <c r="B8741" s="11" t="s">
        <v>2213</v>
      </c>
      <c r="C8741" s="11" t="s">
        <v>2213</v>
      </c>
      <c r="D8741" s="11" t="s">
        <v>2213</v>
      </c>
      <c r="E8741" s="11" t="n">
        <v>1.6</v>
      </c>
      <c r="F8741" s="11" t="n">
        <v>1.6</v>
      </c>
      <c r="G8741" s="11" t="n">
        <v>1.6</v>
      </c>
      <c r="H8741" s="11" t="s">
        <v>2212</v>
      </c>
      <c r="I8741" s="11" t="s">
        <v>2212</v>
      </c>
    </row>
    <row r="8742" customFormat="false" ht="53" hidden="false" customHeight="true" outlineLevel="0" collapsed="false">
      <c r="A8742" s="11" t="s">
        <v>2214</v>
      </c>
      <c r="B8742" s="11" t="s">
        <v>2214</v>
      </c>
      <c r="C8742" s="11" t="s">
        <v>2214</v>
      </c>
      <c r="D8742" s="11" t="s">
        <v>2214</v>
      </c>
      <c r="E8742" s="11" t="n">
        <v>3.456</v>
      </c>
      <c r="F8742" s="11" t="n">
        <v>3.456</v>
      </c>
      <c r="G8742" s="11" t="n">
        <v>3.456</v>
      </c>
      <c r="H8742" s="11" t="s">
        <v>2212</v>
      </c>
      <c r="I8742" s="11" t="s">
        <v>2212</v>
      </c>
    </row>
    <row r="8743" customFormat="false" ht="53" hidden="false" customHeight="true" outlineLevel="0" collapsed="false">
      <c r="A8743" s="11" t="s">
        <v>2215</v>
      </c>
      <c r="B8743" s="11" t="s">
        <v>2215</v>
      </c>
      <c r="C8743" s="11" t="s">
        <v>2215</v>
      </c>
      <c r="D8743" s="11" t="s">
        <v>2215</v>
      </c>
      <c r="E8743" s="11" t="n">
        <v>11.1</v>
      </c>
      <c r="F8743" s="11" t="n">
        <v>11.1</v>
      </c>
      <c r="G8743" s="11" t="n">
        <v>11.1</v>
      </c>
      <c r="H8743" s="11" t="s">
        <v>2212</v>
      </c>
      <c r="I8743" s="11" t="s">
        <v>2212</v>
      </c>
    </row>
    <row r="8744" customFormat="false" ht="53" hidden="false" customHeight="true" outlineLevel="0" collapsed="false">
      <c r="A8744" s="11" t="s">
        <v>2216</v>
      </c>
      <c r="B8744" s="11" t="s">
        <v>2216</v>
      </c>
      <c r="C8744" s="11" t="s">
        <v>2216</v>
      </c>
      <c r="D8744" s="11" t="s">
        <v>2216</v>
      </c>
      <c r="E8744" s="11" t="n">
        <v>2</v>
      </c>
      <c r="F8744" s="11" t="n">
        <v>2</v>
      </c>
      <c r="G8744" s="11" t="n">
        <v>2</v>
      </c>
      <c r="H8744" s="11" t="s">
        <v>2212</v>
      </c>
      <c r="I8744" s="11" t="s">
        <v>2212</v>
      </c>
    </row>
    <row r="8745" customFormat="false" ht="53" hidden="false" customHeight="true" outlineLevel="0" collapsed="false">
      <c r="A8745" s="11" t="s">
        <v>2217</v>
      </c>
      <c r="B8745" s="11" t="s">
        <v>2217</v>
      </c>
      <c r="C8745" s="11" t="s">
        <v>2217</v>
      </c>
      <c r="D8745" s="11" t="s">
        <v>2217</v>
      </c>
      <c r="E8745" s="11" t="n">
        <v>225</v>
      </c>
      <c r="F8745" s="11" t="n">
        <v>225</v>
      </c>
      <c r="G8745" s="11" t="n">
        <v>225</v>
      </c>
      <c r="H8745" s="11" t="s">
        <v>2212</v>
      </c>
      <c r="I8745" s="11" t="s">
        <v>2212</v>
      </c>
    </row>
    <row r="8746" customFormat="false" ht="53" hidden="false" customHeight="true" outlineLevel="0" collapsed="false">
      <c r="A8746" s="11" t="s">
        <v>2218</v>
      </c>
      <c r="B8746" s="11" t="s">
        <v>2218</v>
      </c>
      <c r="C8746" s="11" t="s">
        <v>2218</v>
      </c>
      <c r="D8746" s="11" t="s">
        <v>2218</v>
      </c>
      <c r="E8746" s="11" t="s">
        <v>2219</v>
      </c>
      <c r="F8746" s="11" t="s">
        <v>2219</v>
      </c>
      <c r="G8746" s="11" t="s">
        <v>2219</v>
      </c>
      <c r="H8746" s="11" t="s">
        <v>2212</v>
      </c>
      <c r="I8746" s="11" t="s">
        <v>2212</v>
      </c>
    </row>
    <row r="8747" customFormat="false" ht="53" hidden="false" customHeight="true" outlineLevel="0" collapsed="false">
      <c r="A8747" s="11" t="s">
        <v>2220</v>
      </c>
      <c r="B8747" s="11" t="s">
        <v>2220</v>
      </c>
      <c r="C8747" s="11" t="s">
        <v>2220</v>
      </c>
      <c r="D8747" s="11" t="s">
        <v>2220</v>
      </c>
      <c r="E8747" s="11" t="s">
        <v>2221</v>
      </c>
      <c r="F8747" s="11" t="s">
        <v>2221</v>
      </c>
      <c r="G8747" s="11" t="s">
        <v>2221</v>
      </c>
      <c r="H8747" s="11" t="s">
        <v>2212</v>
      </c>
      <c r="I8747" s="11" t="s">
        <v>2212</v>
      </c>
    </row>
    <row r="8748" customFormat="false" ht="53" hidden="false" customHeight="true" outlineLevel="0" collapsed="false">
      <c r="A8748" s="11" t="s">
        <v>2222</v>
      </c>
      <c r="B8748" s="11" t="s">
        <v>2222</v>
      </c>
      <c r="C8748" s="11" t="s">
        <v>2222</v>
      </c>
      <c r="D8748" s="11" t="s">
        <v>2222</v>
      </c>
      <c r="E8748" s="11" t="n">
        <v>3.3</v>
      </c>
      <c r="F8748" s="11" t="n">
        <v>3.3</v>
      </c>
      <c r="G8748" s="11" t="n">
        <v>3.3</v>
      </c>
      <c r="H8748" s="11" t="s">
        <v>2212</v>
      </c>
      <c r="I8748" s="11" t="s">
        <v>2212</v>
      </c>
    </row>
    <row r="8749" customFormat="false" ht="53" hidden="false" customHeight="true" outlineLevel="0" collapsed="false">
      <c r="A8749" s="11" t="s">
        <v>2176</v>
      </c>
      <c r="B8749" s="11" t="s">
        <v>2176</v>
      </c>
      <c r="C8749" s="11" t="s">
        <v>2176</v>
      </c>
      <c r="D8749" s="11" t="s">
        <v>2176</v>
      </c>
      <c r="E8749" s="11" t="n">
        <v>100</v>
      </c>
      <c r="F8749" s="11" t="n">
        <v>100</v>
      </c>
      <c r="G8749" s="11" t="n">
        <v>100</v>
      </c>
      <c r="H8749" s="11" t="s">
        <v>2212</v>
      </c>
      <c r="I8749" s="11" t="s">
        <v>2212</v>
      </c>
    </row>
    <row r="8750" customFormat="false" ht="53" hidden="false" customHeight="true" outlineLevel="0" collapsed="false">
      <c r="A8750" s="11" t="s">
        <v>2223</v>
      </c>
      <c r="B8750" s="11" t="s">
        <v>2223</v>
      </c>
      <c r="C8750" s="11" t="s">
        <v>2223</v>
      </c>
      <c r="D8750" s="11" t="s">
        <v>2223</v>
      </c>
      <c r="E8750" s="11" t="s">
        <v>2224</v>
      </c>
      <c r="F8750" s="11" t="s">
        <v>2224</v>
      </c>
      <c r="G8750" s="11" t="s">
        <v>2224</v>
      </c>
      <c r="H8750" s="11" t="s">
        <v>2212</v>
      </c>
      <c r="I8750" s="11" t="s">
        <v>2212</v>
      </c>
    </row>
    <row r="8751" customFormat="false" ht="53" hidden="false" customHeight="true" outlineLevel="0" collapsed="false">
      <c r="A8751" s="11" t="s">
        <v>2225</v>
      </c>
      <c r="B8751" s="11" t="s">
        <v>2225</v>
      </c>
      <c r="C8751" s="11" t="s">
        <v>2225</v>
      </c>
      <c r="D8751" s="11" t="s">
        <v>2225</v>
      </c>
      <c r="E8751" s="11" t="s">
        <v>2224</v>
      </c>
      <c r="F8751" s="11" t="s">
        <v>2224</v>
      </c>
      <c r="G8751" s="11" t="s">
        <v>2224</v>
      </c>
      <c r="H8751" s="11" t="s">
        <v>2212</v>
      </c>
      <c r="I8751" s="11" t="s">
        <v>2212</v>
      </c>
    </row>
    <row r="8752" customFormat="false" ht="53" hidden="false" customHeight="true" outlineLevel="0" collapsed="false">
      <c r="A8752" s="11" t="s">
        <v>2226</v>
      </c>
      <c r="B8752" s="11" t="s">
        <v>2226</v>
      </c>
      <c r="C8752" s="11" t="s">
        <v>2226</v>
      </c>
      <c r="D8752" s="11" t="s">
        <v>2226</v>
      </c>
      <c r="E8752" s="11" t="s">
        <v>2227</v>
      </c>
      <c r="F8752" s="11" t="s">
        <v>2227</v>
      </c>
      <c r="G8752" s="11" t="s">
        <v>2227</v>
      </c>
      <c r="H8752" s="11" t="s">
        <v>2212</v>
      </c>
      <c r="I8752" s="11" t="s">
        <v>2212</v>
      </c>
    </row>
    <row r="8753" customFormat="false" ht="53" hidden="false" customHeight="true" outlineLevel="0" collapsed="false">
      <c r="A8753" s="11" t="s">
        <v>2228</v>
      </c>
      <c r="B8753" s="11" t="s">
        <v>2228</v>
      </c>
      <c r="C8753" s="11" t="s">
        <v>2228</v>
      </c>
      <c r="D8753" s="11" t="s">
        <v>2228</v>
      </c>
      <c r="E8753" s="11" t="n">
        <v>1</v>
      </c>
      <c r="F8753" s="11" t="n">
        <v>1</v>
      </c>
      <c r="G8753" s="11" t="n">
        <v>1</v>
      </c>
      <c r="H8753" s="11" t="s">
        <v>2212</v>
      </c>
      <c r="I8753" s="11" t="s">
        <v>2212</v>
      </c>
    </row>
    <row r="8754" customFormat="false" ht="28" hidden="false" customHeight="true" outlineLevel="0" collapsed="false">
      <c r="A8754" s="4" t="s">
        <v>2212</v>
      </c>
      <c r="B8754" s="4" t="s">
        <v>2212</v>
      </c>
      <c r="C8754" s="4" t="s">
        <v>2212</v>
      </c>
      <c r="D8754" s="4" t="s">
        <v>2212</v>
      </c>
      <c r="E8754" s="4" t="s">
        <v>2212</v>
      </c>
      <c r="F8754" s="4" t="s">
        <v>2212</v>
      </c>
      <c r="G8754" s="4" t="s">
        <v>2212</v>
      </c>
      <c r="H8754" s="4" t="s">
        <v>2212</v>
      </c>
      <c r="I8754" s="4" t="s">
        <v>2212</v>
      </c>
    </row>
    <row r="8755" customFormat="false" ht="27" hidden="false" customHeight="true" outlineLevel="0" collapsed="false">
      <c r="A8755" s="1"/>
      <c r="B8755" s="1"/>
      <c r="C8755" s="1"/>
      <c r="D8755" s="1"/>
      <c r="E8755" s="1"/>
      <c r="F8755" s="1"/>
      <c r="G8755" s="1"/>
      <c r="H8755" s="1"/>
      <c r="I8755" s="1"/>
    </row>
    <row r="8756" customFormat="false" ht="31" hidden="false" customHeight="true" outlineLevel="0" collapsed="false">
      <c r="A8756" s="10" t="s">
        <v>250</v>
      </c>
      <c r="B8756" s="10" t="s">
        <v>250</v>
      </c>
      <c r="C8756" s="10" t="s">
        <v>250</v>
      </c>
      <c r="D8756" s="10" t="s">
        <v>250</v>
      </c>
      <c r="E8756" s="10" t="s">
        <v>250</v>
      </c>
      <c r="F8756" s="10" t="s">
        <v>250</v>
      </c>
      <c r="G8756" s="10" t="s">
        <v>250</v>
      </c>
      <c r="H8756" s="10" t="s">
        <v>250</v>
      </c>
      <c r="I8756" s="3" t="str">
        <f aca="false">HYPERLINK("#'Главная'!A173","На главную")</f>
        <v>На главную</v>
      </c>
    </row>
    <row r="8757" customFormat="false" ht="34" hidden="false" customHeight="true" outlineLevel="0" collapsed="false">
      <c r="A8757" s="12" t="s">
        <v>251</v>
      </c>
      <c r="B8757" s="12" t="s">
        <v>251</v>
      </c>
      <c r="C8757" s="12" t="s">
        <v>251</v>
      </c>
      <c r="D8757" s="12" t="s">
        <v>252</v>
      </c>
      <c r="E8757" s="12" t="s">
        <v>252</v>
      </c>
      <c r="F8757" s="12" t="s">
        <v>252</v>
      </c>
      <c r="G8757" s="12" t="s">
        <v>253</v>
      </c>
      <c r="H8757" s="12" t="s">
        <v>254</v>
      </c>
      <c r="I8757" s="12" t="s">
        <v>254</v>
      </c>
    </row>
    <row r="8758" customFormat="false" ht="53" hidden="false" customHeight="true" outlineLevel="0" collapsed="false">
      <c r="A8758" s="1" t="s">
        <v>180</v>
      </c>
      <c r="B8758" s="1" t="s">
        <v>180</v>
      </c>
      <c r="C8758" s="1" t="s">
        <v>180</v>
      </c>
      <c r="D8758" s="1" t="s">
        <v>292</v>
      </c>
      <c r="E8758" s="1" t="s">
        <v>292</v>
      </c>
      <c r="F8758" s="1" t="s">
        <v>292</v>
      </c>
      <c r="G8758" s="1" t="n">
        <v>20.1</v>
      </c>
      <c r="H8758" s="1" t="s">
        <v>2187</v>
      </c>
      <c r="I8758" s="1" t="s">
        <v>2187</v>
      </c>
    </row>
    <row r="8759" customFormat="false" ht="53" hidden="false" customHeight="true" outlineLevel="0" collapsed="false">
      <c r="A8759" s="1" t="s">
        <v>180</v>
      </c>
      <c r="B8759" s="1" t="s">
        <v>180</v>
      </c>
      <c r="C8759" s="1" t="s">
        <v>180</v>
      </c>
      <c r="D8759" s="1" t="s">
        <v>258</v>
      </c>
      <c r="E8759" s="1" t="s">
        <v>258</v>
      </c>
      <c r="F8759" s="1" t="s">
        <v>258</v>
      </c>
      <c r="G8759" s="1" t="n">
        <v>30.7</v>
      </c>
      <c r="H8759" s="1" t="s">
        <v>2187</v>
      </c>
      <c r="I8759" s="1" t="s">
        <v>2187</v>
      </c>
    </row>
    <row r="8760" customFormat="false" ht="53" hidden="false" customHeight="true" outlineLevel="0" collapsed="false">
      <c r="A8760" s="1" t="s">
        <v>180</v>
      </c>
      <c r="B8760" s="1" t="s">
        <v>180</v>
      </c>
      <c r="C8760" s="1" t="s">
        <v>180</v>
      </c>
      <c r="D8760" s="1" t="s">
        <v>2091</v>
      </c>
      <c r="E8760" s="1" t="s">
        <v>2091</v>
      </c>
      <c r="F8760" s="1" t="s">
        <v>2091</v>
      </c>
      <c r="G8760" s="1" t="n">
        <v>4080</v>
      </c>
      <c r="H8760" s="1" t="s">
        <v>2187</v>
      </c>
      <c r="I8760" s="1" t="s">
        <v>2187</v>
      </c>
    </row>
    <row r="8761" customFormat="false" ht="53" hidden="false" customHeight="true" outlineLevel="0" collapsed="false">
      <c r="A8761" s="1" t="s">
        <v>180</v>
      </c>
      <c r="B8761" s="1" t="s">
        <v>180</v>
      </c>
      <c r="C8761" s="1" t="s">
        <v>180</v>
      </c>
      <c r="D8761" s="1" t="s">
        <v>2229</v>
      </c>
      <c r="E8761" s="1" t="s">
        <v>2229</v>
      </c>
      <c r="F8761" s="1" t="s">
        <v>2229</v>
      </c>
      <c r="G8761" s="1" t="n">
        <v>715</v>
      </c>
      <c r="H8761" s="1" t="s">
        <v>2187</v>
      </c>
      <c r="I8761" s="1" t="s">
        <v>2187</v>
      </c>
    </row>
    <row r="8762" customFormat="false" ht="53" hidden="false" customHeight="true" outlineLevel="0" collapsed="false">
      <c r="A8762" s="1" t="s">
        <v>180</v>
      </c>
      <c r="B8762" s="1" t="s">
        <v>180</v>
      </c>
      <c r="C8762" s="1" t="s">
        <v>180</v>
      </c>
      <c r="D8762" s="1" t="s">
        <v>2063</v>
      </c>
      <c r="E8762" s="1" t="s">
        <v>2063</v>
      </c>
      <c r="F8762" s="1" t="s">
        <v>2063</v>
      </c>
      <c r="G8762" s="1" t="n">
        <v>60</v>
      </c>
      <c r="H8762" s="1" t="s">
        <v>2187</v>
      </c>
      <c r="I8762" s="1" t="s">
        <v>2187</v>
      </c>
    </row>
    <row r="8763" customFormat="false" ht="53" hidden="false" customHeight="true" outlineLevel="0" collapsed="false">
      <c r="A8763" s="1" t="s">
        <v>2230</v>
      </c>
      <c r="B8763" s="1" t="s">
        <v>2230</v>
      </c>
      <c r="C8763" s="1" t="s">
        <v>2230</v>
      </c>
      <c r="D8763" s="1" t="s">
        <v>2091</v>
      </c>
      <c r="E8763" s="1" t="s">
        <v>2091</v>
      </c>
      <c r="F8763" s="1" t="s">
        <v>2091</v>
      </c>
      <c r="G8763" s="1" t="n">
        <v>4080</v>
      </c>
      <c r="H8763" s="1" t="s">
        <v>2187</v>
      </c>
      <c r="I8763" s="1" t="s">
        <v>2187</v>
      </c>
    </row>
    <row r="8764" customFormat="false" ht="53" hidden="false" customHeight="true" outlineLevel="0" collapsed="false">
      <c r="A8764" s="1" t="s">
        <v>2230</v>
      </c>
      <c r="B8764" s="1" t="s">
        <v>2230</v>
      </c>
      <c r="C8764" s="1" t="s">
        <v>2230</v>
      </c>
      <c r="D8764" s="1" t="s">
        <v>292</v>
      </c>
      <c r="E8764" s="1" t="s">
        <v>292</v>
      </c>
      <c r="F8764" s="1" t="s">
        <v>292</v>
      </c>
      <c r="G8764" s="1" t="n">
        <v>20.1</v>
      </c>
      <c r="H8764" s="1" t="s">
        <v>2187</v>
      </c>
      <c r="I8764" s="1" t="s">
        <v>2187</v>
      </c>
    </row>
    <row r="8765" customFormat="false" ht="53" hidden="false" customHeight="true" outlineLevel="0" collapsed="false">
      <c r="A8765" s="1" t="s">
        <v>2230</v>
      </c>
      <c r="B8765" s="1" t="s">
        <v>2230</v>
      </c>
      <c r="C8765" s="1" t="s">
        <v>2230</v>
      </c>
      <c r="D8765" s="1" t="s">
        <v>258</v>
      </c>
      <c r="E8765" s="1" t="s">
        <v>258</v>
      </c>
      <c r="F8765" s="1" t="s">
        <v>258</v>
      </c>
      <c r="G8765" s="1" t="n">
        <v>30.7</v>
      </c>
      <c r="H8765" s="1" t="s">
        <v>2187</v>
      </c>
      <c r="I8765" s="1" t="s">
        <v>2187</v>
      </c>
    </row>
    <row r="8766" customFormat="false" ht="53" hidden="false" customHeight="true" outlineLevel="0" collapsed="false">
      <c r="A8766" s="1" t="s">
        <v>2231</v>
      </c>
      <c r="B8766" s="1" t="s">
        <v>2231</v>
      </c>
      <c r="C8766" s="1" t="s">
        <v>2231</v>
      </c>
      <c r="D8766" s="1" t="s">
        <v>2091</v>
      </c>
      <c r="E8766" s="1" t="s">
        <v>2091</v>
      </c>
      <c r="F8766" s="1" t="s">
        <v>2091</v>
      </c>
      <c r="G8766" s="1" t="n">
        <v>3060</v>
      </c>
      <c r="H8766" s="1" t="s">
        <v>2187</v>
      </c>
      <c r="I8766" s="1" t="s">
        <v>2187</v>
      </c>
    </row>
    <row r="8767" customFormat="false" ht="53" hidden="false" customHeight="true" outlineLevel="0" collapsed="false">
      <c r="A8767" s="1" t="s">
        <v>2231</v>
      </c>
      <c r="B8767" s="1" t="s">
        <v>2231</v>
      </c>
      <c r="C8767" s="1" t="s">
        <v>2231</v>
      </c>
      <c r="D8767" s="1" t="s">
        <v>292</v>
      </c>
      <c r="E8767" s="1" t="s">
        <v>292</v>
      </c>
      <c r="F8767" s="1" t="s">
        <v>292</v>
      </c>
      <c r="G8767" s="1" t="n">
        <v>16.3</v>
      </c>
      <c r="H8767" s="1" t="s">
        <v>2187</v>
      </c>
      <c r="I8767" s="1" t="s">
        <v>2187</v>
      </c>
    </row>
    <row r="8768" customFormat="false" ht="53" hidden="false" customHeight="true" outlineLevel="0" collapsed="false">
      <c r="A8768" s="1" t="s">
        <v>2231</v>
      </c>
      <c r="B8768" s="1" t="s">
        <v>2231</v>
      </c>
      <c r="C8768" s="1" t="s">
        <v>2231</v>
      </c>
      <c r="D8768" s="1" t="s">
        <v>258</v>
      </c>
      <c r="E8768" s="1" t="s">
        <v>258</v>
      </c>
      <c r="F8768" s="1" t="s">
        <v>258</v>
      </c>
      <c r="G8768" s="1" t="n">
        <v>24.3</v>
      </c>
      <c r="H8768" s="1" t="s">
        <v>2187</v>
      </c>
      <c r="I8768" s="1" t="s">
        <v>2187</v>
      </c>
    </row>
    <row r="8769" customFormat="false" ht="53" hidden="false" customHeight="true" outlineLevel="0" collapsed="false">
      <c r="A8769" s="1" t="s">
        <v>2232</v>
      </c>
      <c r="B8769" s="1" t="s">
        <v>2232</v>
      </c>
      <c r="C8769" s="1" t="s">
        <v>2232</v>
      </c>
      <c r="D8769" s="1" t="s">
        <v>2091</v>
      </c>
      <c r="E8769" s="1" t="s">
        <v>2091</v>
      </c>
      <c r="F8769" s="1" t="s">
        <v>2091</v>
      </c>
      <c r="G8769" s="1" t="n">
        <v>2040</v>
      </c>
      <c r="H8769" s="1" t="s">
        <v>2187</v>
      </c>
      <c r="I8769" s="1" t="s">
        <v>2187</v>
      </c>
    </row>
    <row r="8770" customFormat="false" ht="53" hidden="false" customHeight="true" outlineLevel="0" collapsed="false">
      <c r="A8770" s="1" t="s">
        <v>2232</v>
      </c>
      <c r="B8770" s="1" t="s">
        <v>2232</v>
      </c>
      <c r="C8770" s="1" t="s">
        <v>2232</v>
      </c>
      <c r="D8770" s="1" t="s">
        <v>292</v>
      </c>
      <c r="E8770" s="1" t="s">
        <v>292</v>
      </c>
      <c r="F8770" s="1" t="s">
        <v>292</v>
      </c>
      <c r="G8770" s="1" t="n">
        <v>12.1</v>
      </c>
      <c r="H8770" s="1" t="s">
        <v>2187</v>
      </c>
      <c r="I8770" s="1" t="s">
        <v>2187</v>
      </c>
    </row>
    <row r="8771" customFormat="false" ht="53" hidden="false" customHeight="true" outlineLevel="0" collapsed="false">
      <c r="A8771" s="1" t="s">
        <v>2232</v>
      </c>
      <c r="B8771" s="1" t="s">
        <v>2232</v>
      </c>
      <c r="C8771" s="1" t="s">
        <v>2232</v>
      </c>
      <c r="D8771" s="1" t="s">
        <v>258</v>
      </c>
      <c r="E8771" s="1" t="s">
        <v>258</v>
      </c>
      <c r="F8771" s="1" t="s">
        <v>258</v>
      </c>
      <c r="G8771" s="1" t="n">
        <v>17</v>
      </c>
      <c r="H8771" s="1" t="s">
        <v>2187</v>
      </c>
      <c r="I8771" s="1" t="s">
        <v>2187</v>
      </c>
    </row>
    <row r="8772" customFormat="false" ht="27" hidden="false" customHeight="true" outlineLevel="0" collapsed="false">
      <c r="A8772" s="1"/>
      <c r="B8772" s="1"/>
      <c r="C8772" s="1"/>
      <c r="D8772" s="1"/>
      <c r="E8772" s="1"/>
      <c r="F8772" s="1"/>
      <c r="G8772" s="1"/>
      <c r="H8772" s="1"/>
      <c r="I8772" s="1"/>
    </row>
    <row r="8773" customFormat="false" ht="31" hidden="false" customHeight="true" outlineLevel="0" collapsed="false">
      <c r="A8773" s="10" t="s">
        <v>304</v>
      </c>
      <c r="B8773" s="10" t="s">
        <v>304</v>
      </c>
      <c r="C8773" s="10" t="s">
        <v>304</v>
      </c>
      <c r="D8773" s="10" t="s">
        <v>304</v>
      </c>
      <c r="E8773" s="10" t="s">
        <v>304</v>
      </c>
      <c r="F8773" s="10" t="s">
        <v>304</v>
      </c>
      <c r="G8773" s="10" t="s">
        <v>304</v>
      </c>
      <c r="H8773" s="10" t="s">
        <v>304</v>
      </c>
      <c r="I8773" s="1"/>
    </row>
    <row r="8774" customFormat="false" ht="28" hidden="false" customHeight="true" outlineLevel="0" collapsed="false">
      <c r="A8774" s="4" t="s">
        <v>305</v>
      </c>
      <c r="B8774" s="4" t="s">
        <v>305</v>
      </c>
      <c r="C8774" s="4" t="s">
        <v>305</v>
      </c>
      <c r="D8774" s="4" t="s">
        <v>305</v>
      </c>
      <c r="E8774" s="4" t="s">
        <v>305</v>
      </c>
      <c r="F8774" s="4" t="s">
        <v>305</v>
      </c>
      <c r="G8774" s="4" t="s">
        <v>305</v>
      </c>
      <c r="H8774" s="4" t="s">
        <v>305</v>
      </c>
      <c r="I8774" s="4" t="s">
        <v>305</v>
      </c>
    </row>
    <row r="8775" customFormat="false" ht="27" hidden="false" customHeight="true" outlineLevel="0" collapsed="false">
      <c r="A8775" s="1"/>
      <c r="B8775" s="1"/>
      <c r="C8775" s="1"/>
      <c r="D8775" s="1"/>
      <c r="E8775" s="1"/>
      <c r="F8775" s="1"/>
      <c r="G8775" s="1"/>
      <c r="H8775" s="1"/>
      <c r="I8775" s="1"/>
    </row>
    <row r="8776" customFormat="false" ht="27" hidden="false" customHeight="true" outlineLevel="0" collapsed="false">
      <c r="A8776" s="1"/>
      <c r="B8776" s="1"/>
      <c r="C8776" s="1"/>
      <c r="D8776" s="1"/>
      <c r="E8776" s="1"/>
      <c r="F8776" s="1"/>
      <c r="G8776" s="1"/>
      <c r="H8776" s="1"/>
      <c r="I8776" s="1"/>
    </row>
    <row r="8777" customFormat="false" ht="27" hidden="false" customHeight="true" outlineLevel="0" collapsed="false">
      <c r="A8777" s="1"/>
      <c r="B8777" s="1"/>
      <c r="C8777" s="1"/>
      <c r="D8777" s="1"/>
      <c r="E8777" s="1"/>
      <c r="F8777" s="1"/>
      <c r="G8777" s="1"/>
      <c r="H8777" s="1"/>
      <c r="I8777" s="1"/>
    </row>
    <row r="8778" customFormat="false" ht="35" hidden="false" customHeight="true" outlineLevel="0" collapsed="false">
      <c r="A8778" s="2" t="s">
        <v>2243</v>
      </c>
      <c r="B8778" s="2" t="s">
        <v>2243</v>
      </c>
      <c r="C8778" s="2" t="s">
        <v>2243</v>
      </c>
      <c r="D8778" s="2" t="s">
        <v>2243</v>
      </c>
      <c r="E8778" s="2" t="s">
        <v>2243</v>
      </c>
      <c r="F8778" s="2" t="s">
        <v>2243</v>
      </c>
      <c r="G8778" s="2" t="s">
        <v>2243</v>
      </c>
      <c r="H8778" s="2" t="s">
        <v>2243</v>
      </c>
      <c r="I8778" s="3" t="str">
        <f aca="false">HYPERLINK("#'Главная'!A174","На главную")</f>
        <v>На главную</v>
      </c>
    </row>
    <row r="8779" customFormat="false" ht="28" hidden="false" customHeight="true" outlineLevel="0" collapsed="false">
      <c r="A8779" s="4" t="s">
        <v>2158</v>
      </c>
      <c r="B8779" s="4" t="s">
        <v>2158</v>
      </c>
      <c r="C8779" s="4" t="s">
        <v>2158</v>
      </c>
      <c r="D8779" s="4" t="s">
        <v>2158</v>
      </c>
      <c r="E8779" s="4" t="s">
        <v>2158</v>
      </c>
      <c r="F8779" s="4" t="s">
        <v>2158</v>
      </c>
      <c r="G8779" s="4" t="s">
        <v>2158</v>
      </c>
      <c r="H8779" s="4" t="s">
        <v>2158</v>
      </c>
      <c r="I8779" s="4" t="s">
        <v>2158</v>
      </c>
    </row>
    <row r="8780" customFormat="false" ht="27" hidden="false" customHeight="true" outlineLevel="0" collapsed="false">
      <c r="A8780" s="3" t="str">
        <f aca="false">HYPERLINK("#'Главная'!A174","Список моделей")</f>
        <v>Список моделей</v>
      </c>
      <c r="B8780" s="1"/>
      <c r="C8780" s="3" t="str">
        <f aca="false">HYPERLINK("#'Данные моделей'!A8781","Характеристики")</f>
        <v>Характеристики</v>
      </c>
      <c r="D8780" s="1"/>
      <c r="E8780" s="1"/>
      <c r="F8780" s="3" t="str">
        <f aca="false">HYPERLINK("#'Данные моделей'!A8806","Рабочие точки")</f>
        <v>Рабочие точки</v>
      </c>
      <c r="G8780" s="1"/>
      <c r="H8780" s="3" t="str">
        <f aca="false">HYPERLINK("#'Данные моделей'!A8823","Карты")</f>
        <v>Карты</v>
      </c>
      <c r="I8780" s="1"/>
    </row>
    <row r="8781" customFormat="false" ht="31" hidden="false" customHeight="true" outlineLevel="0" collapsed="false">
      <c r="A8781" s="10" t="s">
        <v>9</v>
      </c>
      <c r="B8781" s="10" t="s">
        <v>9</v>
      </c>
      <c r="C8781" s="10" t="s">
        <v>9</v>
      </c>
      <c r="D8781" s="10" t="s">
        <v>9</v>
      </c>
      <c r="E8781" s="10" t="s">
        <v>9</v>
      </c>
      <c r="F8781" s="10" t="s">
        <v>9</v>
      </c>
      <c r="G8781" s="10" t="s">
        <v>9</v>
      </c>
      <c r="H8781" s="10" t="s">
        <v>9</v>
      </c>
      <c r="I8781" s="1"/>
    </row>
    <row r="8782" customFormat="false" ht="28" hidden="false" customHeight="true" outlineLevel="0" collapsed="false">
      <c r="A8782" s="11" t="s">
        <v>207</v>
      </c>
      <c r="B8782" s="11" t="s">
        <v>207</v>
      </c>
      <c r="C8782" s="11" t="s">
        <v>207</v>
      </c>
      <c r="D8782" s="11" t="s">
        <v>207</v>
      </c>
      <c r="E8782" s="11" t="s">
        <v>2211</v>
      </c>
      <c r="F8782" s="11" t="s">
        <v>2211</v>
      </c>
      <c r="G8782" s="11" t="s">
        <v>2211</v>
      </c>
      <c r="H8782" s="11"/>
      <c r="I8782" s="11"/>
    </row>
    <row r="8783" customFormat="false" ht="28" hidden="false" customHeight="true" outlineLevel="0" collapsed="false">
      <c r="A8783" s="11" t="s">
        <v>8</v>
      </c>
      <c r="B8783" s="11" t="s">
        <v>8</v>
      </c>
      <c r="C8783" s="11" t="s">
        <v>8</v>
      </c>
      <c r="D8783" s="11" t="s">
        <v>8</v>
      </c>
      <c r="E8783" s="11" t="s">
        <v>181</v>
      </c>
      <c r="F8783" s="11" t="s">
        <v>181</v>
      </c>
      <c r="G8783" s="11" t="s">
        <v>181</v>
      </c>
      <c r="H8783" s="11"/>
      <c r="I8783" s="11"/>
    </row>
    <row r="8784" customFormat="false" ht="28" hidden="false" customHeight="true" outlineLevel="0" collapsed="false">
      <c r="A8784" s="11" t="s">
        <v>209</v>
      </c>
      <c r="B8784" s="11" t="s">
        <v>209</v>
      </c>
      <c r="C8784" s="11" t="s">
        <v>209</v>
      </c>
      <c r="D8784" s="11" t="s">
        <v>209</v>
      </c>
      <c r="E8784" s="11" t="s">
        <v>178</v>
      </c>
      <c r="F8784" s="11" t="s">
        <v>178</v>
      </c>
      <c r="G8784" s="11" t="s">
        <v>178</v>
      </c>
      <c r="H8784" s="11"/>
      <c r="I8784" s="11"/>
    </row>
    <row r="8785" customFormat="false" ht="28" hidden="false" customHeight="true" outlineLevel="0" collapsed="false">
      <c r="A8785" s="11" t="s">
        <v>211</v>
      </c>
      <c r="B8785" s="11" t="s">
        <v>211</v>
      </c>
      <c r="C8785" s="11" t="s">
        <v>211</v>
      </c>
      <c r="D8785" s="11" t="s">
        <v>211</v>
      </c>
      <c r="E8785" s="11" t="n">
        <v>110</v>
      </c>
      <c r="F8785" s="11" t="n">
        <v>110</v>
      </c>
      <c r="G8785" s="11" t="n">
        <v>110</v>
      </c>
      <c r="H8785" s="11"/>
      <c r="I8785" s="11"/>
    </row>
    <row r="8786" customFormat="false" ht="53" hidden="false" customHeight="true" outlineLevel="0" collapsed="false">
      <c r="A8786" s="11" t="s">
        <v>8</v>
      </c>
      <c r="B8786" s="11" t="s">
        <v>8</v>
      </c>
      <c r="C8786" s="11" t="s">
        <v>8</v>
      </c>
      <c r="D8786" s="11" t="s">
        <v>8</v>
      </c>
      <c r="E8786" s="11" t="s">
        <v>181</v>
      </c>
      <c r="F8786" s="11" t="s">
        <v>181</v>
      </c>
      <c r="G8786" s="11" t="s">
        <v>181</v>
      </c>
      <c r="H8786" s="11" t="s">
        <v>2212</v>
      </c>
      <c r="I8786" s="11" t="s">
        <v>2212</v>
      </c>
    </row>
    <row r="8787" customFormat="false" ht="53" hidden="false" customHeight="true" outlineLevel="0" collapsed="false">
      <c r="A8787" s="11" t="s">
        <v>221</v>
      </c>
      <c r="B8787" s="11" t="s">
        <v>221</v>
      </c>
      <c r="C8787" s="11" t="s">
        <v>221</v>
      </c>
      <c r="D8787" s="11" t="s">
        <v>221</v>
      </c>
      <c r="E8787" s="11" t="s">
        <v>2126</v>
      </c>
      <c r="F8787" s="11" t="s">
        <v>2126</v>
      </c>
      <c r="G8787" s="11" t="s">
        <v>2126</v>
      </c>
      <c r="H8787" s="11" t="s">
        <v>2212</v>
      </c>
      <c r="I8787" s="11" t="s">
        <v>2212</v>
      </c>
    </row>
    <row r="8788" customFormat="false" ht="53" hidden="false" customHeight="true" outlineLevel="0" collapsed="false">
      <c r="A8788" s="11" t="s">
        <v>211</v>
      </c>
      <c r="B8788" s="11" t="s">
        <v>211</v>
      </c>
      <c r="C8788" s="11" t="s">
        <v>211</v>
      </c>
      <c r="D8788" s="11" t="s">
        <v>211</v>
      </c>
      <c r="E8788" s="11" t="n">
        <v>110</v>
      </c>
      <c r="F8788" s="11" t="n">
        <v>110</v>
      </c>
      <c r="G8788" s="11" t="n">
        <v>110</v>
      </c>
      <c r="H8788" s="11" t="s">
        <v>2212</v>
      </c>
      <c r="I8788" s="11" t="s">
        <v>2212</v>
      </c>
    </row>
    <row r="8789" customFormat="false" ht="53" hidden="false" customHeight="true" outlineLevel="0" collapsed="false">
      <c r="A8789" s="11" t="s">
        <v>2062</v>
      </c>
      <c r="B8789" s="11" t="s">
        <v>2062</v>
      </c>
      <c r="C8789" s="11" t="s">
        <v>2062</v>
      </c>
      <c r="D8789" s="11" t="s">
        <v>2062</v>
      </c>
      <c r="E8789" s="11" t="s">
        <v>2063</v>
      </c>
      <c r="F8789" s="11" t="s">
        <v>2063</v>
      </c>
      <c r="G8789" s="11" t="s">
        <v>2063</v>
      </c>
      <c r="H8789" s="11" t="s">
        <v>2212</v>
      </c>
      <c r="I8789" s="11" t="s">
        <v>2212</v>
      </c>
    </row>
    <row r="8790" customFormat="false" ht="53" hidden="false" customHeight="true" outlineLevel="0" collapsed="false">
      <c r="A8790" s="11" t="s">
        <v>2064</v>
      </c>
      <c r="B8790" s="11" t="s">
        <v>2064</v>
      </c>
      <c r="C8790" s="11" t="s">
        <v>2064</v>
      </c>
      <c r="D8790" s="11" t="s">
        <v>2064</v>
      </c>
      <c r="E8790" s="11" t="n">
        <v>100</v>
      </c>
      <c r="F8790" s="11" t="n">
        <v>100</v>
      </c>
      <c r="G8790" s="11" t="n">
        <v>100</v>
      </c>
      <c r="H8790" s="11" t="s">
        <v>2212</v>
      </c>
      <c r="I8790" s="11" t="s">
        <v>2212</v>
      </c>
    </row>
    <row r="8791" customFormat="false" ht="53" hidden="false" customHeight="true" outlineLevel="0" collapsed="false">
      <c r="A8791" s="11" t="s">
        <v>2213</v>
      </c>
      <c r="B8791" s="11" t="s">
        <v>2213</v>
      </c>
      <c r="C8791" s="11" t="s">
        <v>2213</v>
      </c>
      <c r="D8791" s="11" t="s">
        <v>2213</v>
      </c>
      <c r="E8791" s="11" t="n">
        <v>1.6</v>
      </c>
      <c r="F8791" s="11" t="n">
        <v>1.6</v>
      </c>
      <c r="G8791" s="11" t="n">
        <v>1.6</v>
      </c>
      <c r="H8791" s="11" t="s">
        <v>2212</v>
      </c>
      <c r="I8791" s="11" t="s">
        <v>2212</v>
      </c>
    </row>
    <row r="8792" customFormat="false" ht="53" hidden="false" customHeight="true" outlineLevel="0" collapsed="false">
      <c r="A8792" s="11" t="s">
        <v>2214</v>
      </c>
      <c r="B8792" s="11" t="s">
        <v>2214</v>
      </c>
      <c r="C8792" s="11" t="s">
        <v>2214</v>
      </c>
      <c r="D8792" s="11" t="s">
        <v>2214</v>
      </c>
      <c r="E8792" s="11" t="n">
        <v>3.888</v>
      </c>
      <c r="F8792" s="11" t="n">
        <v>3.888</v>
      </c>
      <c r="G8792" s="11" t="n">
        <v>3.888</v>
      </c>
      <c r="H8792" s="11" t="s">
        <v>2212</v>
      </c>
      <c r="I8792" s="11" t="s">
        <v>2212</v>
      </c>
    </row>
    <row r="8793" customFormat="false" ht="53" hidden="false" customHeight="true" outlineLevel="0" collapsed="false">
      <c r="A8793" s="11" t="s">
        <v>2215</v>
      </c>
      <c r="B8793" s="11" t="s">
        <v>2215</v>
      </c>
      <c r="C8793" s="11" t="s">
        <v>2215</v>
      </c>
      <c r="D8793" s="11" t="s">
        <v>2215</v>
      </c>
      <c r="E8793" s="11" t="n">
        <v>12.7</v>
      </c>
      <c r="F8793" s="11" t="n">
        <v>12.7</v>
      </c>
      <c r="G8793" s="11" t="n">
        <v>12.7</v>
      </c>
      <c r="H8793" s="11" t="s">
        <v>2212</v>
      </c>
      <c r="I8793" s="11" t="s">
        <v>2212</v>
      </c>
    </row>
    <row r="8794" customFormat="false" ht="53" hidden="false" customHeight="true" outlineLevel="0" collapsed="false">
      <c r="A8794" s="11" t="s">
        <v>2216</v>
      </c>
      <c r="B8794" s="11" t="s">
        <v>2216</v>
      </c>
      <c r="C8794" s="11" t="s">
        <v>2216</v>
      </c>
      <c r="D8794" s="11" t="s">
        <v>2216</v>
      </c>
      <c r="E8794" s="11" t="n">
        <v>2</v>
      </c>
      <c r="F8794" s="11" t="n">
        <v>2</v>
      </c>
      <c r="G8794" s="11" t="n">
        <v>2</v>
      </c>
      <c r="H8794" s="11" t="s">
        <v>2212</v>
      </c>
      <c r="I8794" s="11" t="s">
        <v>2212</v>
      </c>
    </row>
    <row r="8795" customFormat="false" ht="53" hidden="false" customHeight="true" outlineLevel="0" collapsed="false">
      <c r="A8795" s="11" t="s">
        <v>2217</v>
      </c>
      <c r="B8795" s="11" t="s">
        <v>2217</v>
      </c>
      <c r="C8795" s="11" t="s">
        <v>2217</v>
      </c>
      <c r="D8795" s="11" t="s">
        <v>2217</v>
      </c>
      <c r="E8795" s="11" t="n">
        <v>225</v>
      </c>
      <c r="F8795" s="11" t="n">
        <v>225</v>
      </c>
      <c r="G8795" s="11" t="n">
        <v>225</v>
      </c>
      <c r="H8795" s="11" t="s">
        <v>2212</v>
      </c>
      <c r="I8795" s="11" t="s">
        <v>2212</v>
      </c>
    </row>
    <row r="8796" customFormat="false" ht="53" hidden="false" customHeight="true" outlineLevel="0" collapsed="false">
      <c r="A8796" s="11" t="s">
        <v>2218</v>
      </c>
      <c r="B8796" s="11" t="s">
        <v>2218</v>
      </c>
      <c r="C8796" s="11" t="s">
        <v>2218</v>
      </c>
      <c r="D8796" s="11" t="s">
        <v>2218</v>
      </c>
      <c r="E8796" s="11" t="s">
        <v>2219</v>
      </c>
      <c r="F8796" s="11" t="s">
        <v>2219</v>
      </c>
      <c r="G8796" s="11" t="s">
        <v>2219</v>
      </c>
      <c r="H8796" s="11" t="s">
        <v>2212</v>
      </c>
      <c r="I8796" s="11" t="s">
        <v>2212</v>
      </c>
    </row>
    <row r="8797" customFormat="false" ht="53" hidden="false" customHeight="true" outlineLevel="0" collapsed="false">
      <c r="A8797" s="11" t="s">
        <v>2220</v>
      </c>
      <c r="B8797" s="11" t="s">
        <v>2220</v>
      </c>
      <c r="C8797" s="11" t="s">
        <v>2220</v>
      </c>
      <c r="D8797" s="11" t="s">
        <v>2220</v>
      </c>
      <c r="E8797" s="11" t="s">
        <v>2221</v>
      </c>
      <c r="F8797" s="11" t="s">
        <v>2221</v>
      </c>
      <c r="G8797" s="11" t="s">
        <v>2221</v>
      </c>
      <c r="H8797" s="11" t="s">
        <v>2212</v>
      </c>
      <c r="I8797" s="11" t="s">
        <v>2212</v>
      </c>
    </row>
    <row r="8798" customFormat="false" ht="53" hidden="false" customHeight="true" outlineLevel="0" collapsed="false">
      <c r="A8798" s="11" t="s">
        <v>2222</v>
      </c>
      <c r="B8798" s="11" t="s">
        <v>2222</v>
      </c>
      <c r="C8798" s="11" t="s">
        <v>2222</v>
      </c>
      <c r="D8798" s="11" t="s">
        <v>2222</v>
      </c>
      <c r="E8798" s="11" t="n">
        <v>3.9</v>
      </c>
      <c r="F8798" s="11" t="n">
        <v>3.9</v>
      </c>
      <c r="G8798" s="11" t="n">
        <v>3.9</v>
      </c>
      <c r="H8798" s="11" t="s">
        <v>2212</v>
      </c>
      <c r="I8798" s="11" t="s">
        <v>2212</v>
      </c>
    </row>
    <row r="8799" customFormat="false" ht="53" hidden="false" customHeight="true" outlineLevel="0" collapsed="false">
      <c r="A8799" s="11" t="s">
        <v>2176</v>
      </c>
      <c r="B8799" s="11" t="s">
        <v>2176</v>
      </c>
      <c r="C8799" s="11" t="s">
        <v>2176</v>
      </c>
      <c r="D8799" s="11" t="s">
        <v>2176</v>
      </c>
      <c r="E8799" s="11" t="n">
        <v>100</v>
      </c>
      <c r="F8799" s="11" t="n">
        <v>100</v>
      </c>
      <c r="G8799" s="11" t="n">
        <v>100</v>
      </c>
      <c r="H8799" s="11" t="s">
        <v>2212</v>
      </c>
      <c r="I8799" s="11" t="s">
        <v>2212</v>
      </c>
    </row>
    <row r="8800" customFormat="false" ht="53" hidden="false" customHeight="true" outlineLevel="0" collapsed="false">
      <c r="A8800" s="11" t="s">
        <v>2223</v>
      </c>
      <c r="B8800" s="11" t="s">
        <v>2223</v>
      </c>
      <c r="C8800" s="11" t="s">
        <v>2223</v>
      </c>
      <c r="D8800" s="11" t="s">
        <v>2223</v>
      </c>
      <c r="E8800" s="11" t="s">
        <v>2224</v>
      </c>
      <c r="F8800" s="11" t="s">
        <v>2224</v>
      </c>
      <c r="G8800" s="11" t="s">
        <v>2224</v>
      </c>
      <c r="H8800" s="11" t="s">
        <v>2212</v>
      </c>
      <c r="I8800" s="11" t="s">
        <v>2212</v>
      </c>
    </row>
    <row r="8801" customFormat="false" ht="53" hidden="false" customHeight="true" outlineLevel="0" collapsed="false">
      <c r="A8801" s="11" t="s">
        <v>2225</v>
      </c>
      <c r="B8801" s="11" t="s">
        <v>2225</v>
      </c>
      <c r="C8801" s="11" t="s">
        <v>2225</v>
      </c>
      <c r="D8801" s="11" t="s">
        <v>2225</v>
      </c>
      <c r="E8801" s="11" t="s">
        <v>2224</v>
      </c>
      <c r="F8801" s="11" t="s">
        <v>2224</v>
      </c>
      <c r="G8801" s="11" t="s">
        <v>2224</v>
      </c>
      <c r="H8801" s="11" t="s">
        <v>2212</v>
      </c>
      <c r="I8801" s="11" t="s">
        <v>2212</v>
      </c>
    </row>
    <row r="8802" customFormat="false" ht="53" hidden="false" customHeight="true" outlineLevel="0" collapsed="false">
      <c r="A8802" s="11" t="s">
        <v>2226</v>
      </c>
      <c r="B8802" s="11" t="s">
        <v>2226</v>
      </c>
      <c r="C8802" s="11" t="s">
        <v>2226</v>
      </c>
      <c r="D8802" s="11" t="s">
        <v>2226</v>
      </c>
      <c r="E8802" s="11" t="s">
        <v>2227</v>
      </c>
      <c r="F8802" s="11" t="s">
        <v>2227</v>
      </c>
      <c r="G8802" s="11" t="s">
        <v>2227</v>
      </c>
      <c r="H8802" s="11" t="s">
        <v>2212</v>
      </c>
      <c r="I8802" s="11" t="s">
        <v>2212</v>
      </c>
    </row>
    <row r="8803" customFormat="false" ht="53" hidden="false" customHeight="true" outlineLevel="0" collapsed="false">
      <c r="A8803" s="11" t="s">
        <v>2228</v>
      </c>
      <c r="B8803" s="11" t="s">
        <v>2228</v>
      </c>
      <c r="C8803" s="11" t="s">
        <v>2228</v>
      </c>
      <c r="D8803" s="11" t="s">
        <v>2228</v>
      </c>
      <c r="E8803" s="11" t="n">
        <v>1</v>
      </c>
      <c r="F8803" s="11" t="n">
        <v>1</v>
      </c>
      <c r="G8803" s="11" t="n">
        <v>1</v>
      </c>
      <c r="H8803" s="11" t="s">
        <v>2212</v>
      </c>
      <c r="I8803" s="11" t="s">
        <v>2212</v>
      </c>
    </row>
    <row r="8804" customFormat="false" ht="28" hidden="false" customHeight="true" outlineLevel="0" collapsed="false">
      <c r="A8804" s="4" t="s">
        <v>2212</v>
      </c>
      <c r="B8804" s="4" t="s">
        <v>2212</v>
      </c>
      <c r="C8804" s="4" t="s">
        <v>2212</v>
      </c>
      <c r="D8804" s="4" t="s">
        <v>2212</v>
      </c>
      <c r="E8804" s="4" t="s">
        <v>2212</v>
      </c>
      <c r="F8804" s="4" t="s">
        <v>2212</v>
      </c>
      <c r="G8804" s="4" t="s">
        <v>2212</v>
      </c>
      <c r="H8804" s="4" t="s">
        <v>2212</v>
      </c>
      <c r="I8804" s="4" t="s">
        <v>2212</v>
      </c>
    </row>
    <row r="8805" customFormat="false" ht="27" hidden="false" customHeight="true" outlineLevel="0" collapsed="false">
      <c r="A8805" s="1"/>
      <c r="B8805" s="1"/>
      <c r="C8805" s="1"/>
      <c r="D8805" s="1"/>
      <c r="E8805" s="1"/>
      <c r="F8805" s="1"/>
      <c r="G8805" s="1"/>
      <c r="H8805" s="1"/>
      <c r="I8805" s="1"/>
    </row>
    <row r="8806" customFormat="false" ht="31" hidden="false" customHeight="true" outlineLevel="0" collapsed="false">
      <c r="A8806" s="10" t="s">
        <v>250</v>
      </c>
      <c r="B8806" s="10" t="s">
        <v>250</v>
      </c>
      <c r="C8806" s="10" t="s">
        <v>250</v>
      </c>
      <c r="D8806" s="10" t="s">
        <v>250</v>
      </c>
      <c r="E8806" s="10" t="s">
        <v>250</v>
      </c>
      <c r="F8806" s="10" t="s">
        <v>250</v>
      </c>
      <c r="G8806" s="10" t="s">
        <v>250</v>
      </c>
      <c r="H8806" s="10" t="s">
        <v>250</v>
      </c>
      <c r="I8806" s="3" t="str">
        <f aca="false">HYPERLINK("#'Главная'!A174","На главную")</f>
        <v>На главную</v>
      </c>
    </row>
    <row r="8807" customFormat="false" ht="34" hidden="false" customHeight="true" outlineLevel="0" collapsed="false">
      <c r="A8807" s="12" t="s">
        <v>251</v>
      </c>
      <c r="B8807" s="12" t="s">
        <v>251</v>
      </c>
      <c r="C8807" s="12" t="s">
        <v>251</v>
      </c>
      <c r="D8807" s="12" t="s">
        <v>252</v>
      </c>
      <c r="E8807" s="12" t="s">
        <v>252</v>
      </c>
      <c r="F8807" s="12" t="s">
        <v>252</v>
      </c>
      <c r="G8807" s="12" t="s">
        <v>253</v>
      </c>
      <c r="H8807" s="12" t="s">
        <v>254</v>
      </c>
      <c r="I8807" s="12" t="s">
        <v>254</v>
      </c>
    </row>
    <row r="8808" customFormat="false" ht="53" hidden="false" customHeight="true" outlineLevel="0" collapsed="false">
      <c r="A8808" s="1" t="s">
        <v>180</v>
      </c>
      <c r="B8808" s="1" t="s">
        <v>180</v>
      </c>
      <c r="C8808" s="1" t="s">
        <v>180</v>
      </c>
      <c r="D8808" s="1" t="s">
        <v>292</v>
      </c>
      <c r="E8808" s="1" t="s">
        <v>292</v>
      </c>
      <c r="F8808" s="1" t="s">
        <v>292</v>
      </c>
      <c r="G8808" s="1" t="n">
        <v>22.6</v>
      </c>
      <c r="H8808" s="1" t="s">
        <v>2187</v>
      </c>
      <c r="I8808" s="1" t="s">
        <v>2187</v>
      </c>
    </row>
    <row r="8809" customFormat="false" ht="53" hidden="false" customHeight="true" outlineLevel="0" collapsed="false">
      <c r="A8809" s="1" t="s">
        <v>180</v>
      </c>
      <c r="B8809" s="1" t="s">
        <v>180</v>
      </c>
      <c r="C8809" s="1" t="s">
        <v>180</v>
      </c>
      <c r="D8809" s="1" t="s">
        <v>258</v>
      </c>
      <c r="E8809" s="1" t="s">
        <v>258</v>
      </c>
      <c r="F8809" s="1" t="s">
        <v>258</v>
      </c>
      <c r="G8809" s="1" t="n">
        <v>34.5</v>
      </c>
      <c r="H8809" s="1" t="s">
        <v>2187</v>
      </c>
      <c r="I8809" s="1" t="s">
        <v>2187</v>
      </c>
    </row>
    <row r="8810" customFormat="false" ht="53" hidden="false" customHeight="true" outlineLevel="0" collapsed="false">
      <c r="A8810" s="1" t="s">
        <v>180</v>
      </c>
      <c r="B8810" s="1" t="s">
        <v>180</v>
      </c>
      <c r="C8810" s="1" t="s">
        <v>180</v>
      </c>
      <c r="D8810" s="1" t="s">
        <v>2091</v>
      </c>
      <c r="E8810" s="1" t="s">
        <v>2091</v>
      </c>
      <c r="F8810" s="1" t="s">
        <v>2091</v>
      </c>
      <c r="G8810" s="1" t="n">
        <v>4590</v>
      </c>
      <c r="H8810" s="1" t="s">
        <v>2187</v>
      </c>
      <c r="I8810" s="1" t="s">
        <v>2187</v>
      </c>
    </row>
    <row r="8811" customFormat="false" ht="53" hidden="false" customHeight="true" outlineLevel="0" collapsed="false">
      <c r="A8811" s="1" t="s">
        <v>180</v>
      </c>
      <c r="B8811" s="1" t="s">
        <v>180</v>
      </c>
      <c r="C8811" s="1" t="s">
        <v>180</v>
      </c>
      <c r="D8811" s="1" t="s">
        <v>2229</v>
      </c>
      <c r="E8811" s="1" t="s">
        <v>2229</v>
      </c>
      <c r="F8811" s="1" t="s">
        <v>2229</v>
      </c>
      <c r="G8811" s="1" t="n">
        <v>860</v>
      </c>
      <c r="H8811" s="1" t="s">
        <v>2187</v>
      </c>
      <c r="I8811" s="1" t="s">
        <v>2187</v>
      </c>
    </row>
    <row r="8812" customFormat="false" ht="53" hidden="false" customHeight="true" outlineLevel="0" collapsed="false">
      <c r="A8812" s="1" t="s">
        <v>180</v>
      </c>
      <c r="B8812" s="1" t="s">
        <v>180</v>
      </c>
      <c r="C8812" s="1" t="s">
        <v>180</v>
      </c>
      <c r="D8812" s="1" t="s">
        <v>2063</v>
      </c>
      <c r="E8812" s="1" t="s">
        <v>2063</v>
      </c>
      <c r="F8812" s="1" t="s">
        <v>2063</v>
      </c>
      <c r="G8812" s="1" t="n">
        <v>62</v>
      </c>
      <c r="H8812" s="1" t="s">
        <v>2187</v>
      </c>
      <c r="I8812" s="1" t="s">
        <v>2187</v>
      </c>
    </row>
    <row r="8813" customFormat="false" ht="53" hidden="false" customHeight="true" outlineLevel="0" collapsed="false">
      <c r="A8813" s="1" t="s">
        <v>2230</v>
      </c>
      <c r="B8813" s="1" t="s">
        <v>2230</v>
      </c>
      <c r="C8813" s="1" t="s">
        <v>2230</v>
      </c>
      <c r="D8813" s="1" t="s">
        <v>2091</v>
      </c>
      <c r="E8813" s="1" t="s">
        <v>2091</v>
      </c>
      <c r="F8813" s="1" t="s">
        <v>2091</v>
      </c>
      <c r="G8813" s="1" t="n">
        <v>4590</v>
      </c>
      <c r="H8813" s="1" t="s">
        <v>2187</v>
      </c>
      <c r="I8813" s="1" t="s">
        <v>2187</v>
      </c>
    </row>
    <row r="8814" customFormat="false" ht="53" hidden="false" customHeight="true" outlineLevel="0" collapsed="false">
      <c r="A8814" s="1" t="s">
        <v>2230</v>
      </c>
      <c r="B8814" s="1" t="s">
        <v>2230</v>
      </c>
      <c r="C8814" s="1" t="s">
        <v>2230</v>
      </c>
      <c r="D8814" s="1" t="s">
        <v>292</v>
      </c>
      <c r="E8814" s="1" t="s">
        <v>292</v>
      </c>
      <c r="F8814" s="1" t="s">
        <v>292</v>
      </c>
      <c r="G8814" s="1" t="n">
        <v>22.6</v>
      </c>
      <c r="H8814" s="1" t="s">
        <v>2187</v>
      </c>
      <c r="I8814" s="1" t="s">
        <v>2187</v>
      </c>
    </row>
    <row r="8815" customFormat="false" ht="53" hidden="false" customHeight="true" outlineLevel="0" collapsed="false">
      <c r="A8815" s="1" t="s">
        <v>2230</v>
      </c>
      <c r="B8815" s="1" t="s">
        <v>2230</v>
      </c>
      <c r="C8815" s="1" t="s">
        <v>2230</v>
      </c>
      <c r="D8815" s="1" t="s">
        <v>258</v>
      </c>
      <c r="E8815" s="1" t="s">
        <v>258</v>
      </c>
      <c r="F8815" s="1" t="s">
        <v>258</v>
      </c>
      <c r="G8815" s="1" t="n">
        <v>34.5</v>
      </c>
      <c r="H8815" s="1" t="s">
        <v>2187</v>
      </c>
      <c r="I8815" s="1" t="s">
        <v>2187</v>
      </c>
    </row>
    <row r="8816" customFormat="false" ht="53" hidden="false" customHeight="true" outlineLevel="0" collapsed="false">
      <c r="A8816" s="1" t="s">
        <v>2231</v>
      </c>
      <c r="B8816" s="1" t="s">
        <v>2231</v>
      </c>
      <c r="C8816" s="1" t="s">
        <v>2231</v>
      </c>
      <c r="D8816" s="1" t="s">
        <v>2091</v>
      </c>
      <c r="E8816" s="1" t="s">
        <v>2091</v>
      </c>
      <c r="F8816" s="1" t="s">
        <v>2091</v>
      </c>
      <c r="G8816" s="1" t="n">
        <v>3443</v>
      </c>
      <c r="H8816" s="1" t="s">
        <v>2187</v>
      </c>
      <c r="I8816" s="1" t="s">
        <v>2187</v>
      </c>
    </row>
    <row r="8817" customFormat="false" ht="53" hidden="false" customHeight="true" outlineLevel="0" collapsed="false">
      <c r="A8817" s="1" t="s">
        <v>2231</v>
      </c>
      <c r="B8817" s="1" t="s">
        <v>2231</v>
      </c>
      <c r="C8817" s="1" t="s">
        <v>2231</v>
      </c>
      <c r="D8817" s="1" t="s">
        <v>292</v>
      </c>
      <c r="E8817" s="1" t="s">
        <v>292</v>
      </c>
      <c r="F8817" s="1" t="s">
        <v>292</v>
      </c>
      <c r="G8817" s="1" t="n">
        <v>18.3</v>
      </c>
      <c r="H8817" s="1" t="s">
        <v>2187</v>
      </c>
      <c r="I8817" s="1" t="s">
        <v>2187</v>
      </c>
    </row>
    <row r="8818" customFormat="false" ht="53" hidden="false" customHeight="true" outlineLevel="0" collapsed="false">
      <c r="A8818" s="1" t="s">
        <v>2231</v>
      </c>
      <c r="B8818" s="1" t="s">
        <v>2231</v>
      </c>
      <c r="C8818" s="1" t="s">
        <v>2231</v>
      </c>
      <c r="D8818" s="1" t="s">
        <v>258</v>
      </c>
      <c r="E8818" s="1" t="s">
        <v>258</v>
      </c>
      <c r="F8818" s="1" t="s">
        <v>258</v>
      </c>
      <c r="G8818" s="1" t="n">
        <v>27.3</v>
      </c>
      <c r="H8818" s="1" t="s">
        <v>2187</v>
      </c>
      <c r="I8818" s="1" t="s">
        <v>2187</v>
      </c>
    </row>
    <row r="8819" customFormat="false" ht="53" hidden="false" customHeight="true" outlineLevel="0" collapsed="false">
      <c r="A8819" s="1" t="s">
        <v>2232</v>
      </c>
      <c r="B8819" s="1" t="s">
        <v>2232</v>
      </c>
      <c r="C8819" s="1" t="s">
        <v>2232</v>
      </c>
      <c r="D8819" s="1" t="s">
        <v>2091</v>
      </c>
      <c r="E8819" s="1" t="s">
        <v>2091</v>
      </c>
      <c r="F8819" s="1" t="s">
        <v>2091</v>
      </c>
      <c r="G8819" s="1" t="n">
        <v>2295</v>
      </c>
      <c r="H8819" s="1" t="s">
        <v>2187</v>
      </c>
      <c r="I8819" s="1" t="s">
        <v>2187</v>
      </c>
    </row>
    <row r="8820" customFormat="false" ht="53" hidden="false" customHeight="true" outlineLevel="0" collapsed="false">
      <c r="A8820" s="1" t="s">
        <v>2232</v>
      </c>
      <c r="B8820" s="1" t="s">
        <v>2232</v>
      </c>
      <c r="C8820" s="1" t="s">
        <v>2232</v>
      </c>
      <c r="D8820" s="1" t="s">
        <v>292</v>
      </c>
      <c r="E8820" s="1" t="s">
        <v>292</v>
      </c>
      <c r="F8820" s="1" t="s">
        <v>292</v>
      </c>
      <c r="G8820" s="1" t="n">
        <v>13.6</v>
      </c>
      <c r="H8820" s="1" t="s">
        <v>2187</v>
      </c>
      <c r="I8820" s="1" t="s">
        <v>2187</v>
      </c>
    </row>
    <row r="8821" customFormat="false" ht="53" hidden="false" customHeight="true" outlineLevel="0" collapsed="false">
      <c r="A8821" s="1" t="s">
        <v>2232</v>
      </c>
      <c r="B8821" s="1" t="s">
        <v>2232</v>
      </c>
      <c r="C8821" s="1" t="s">
        <v>2232</v>
      </c>
      <c r="D8821" s="1" t="s">
        <v>258</v>
      </c>
      <c r="E8821" s="1" t="s">
        <v>258</v>
      </c>
      <c r="F8821" s="1" t="s">
        <v>258</v>
      </c>
      <c r="G8821" s="1" t="n">
        <v>19.1</v>
      </c>
      <c r="H8821" s="1" t="s">
        <v>2187</v>
      </c>
      <c r="I8821" s="1" t="s">
        <v>2187</v>
      </c>
    </row>
    <row r="8822" customFormat="false" ht="27" hidden="false" customHeight="true" outlineLevel="0" collapsed="false">
      <c r="A8822" s="1"/>
      <c r="B8822" s="1"/>
      <c r="C8822" s="1"/>
      <c r="D8822" s="1"/>
      <c r="E8822" s="1"/>
      <c r="F8822" s="1"/>
      <c r="G8822" s="1"/>
      <c r="H8822" s="1"/>
      <c r="I8822" s="1"/>
    </row>
    <row r="8823" customFormat="false" ht="31" hidden="false" customHeight="true" outlineLevel="0" collapsed="false">
      <c r="A8823" s="10" t="s">
        <v>304</v>
      </c>
      <c r="B8823" s="10" t="s">
        <v>304</v>
      </c>
      <c r="C8823" s="10" t="s">
        <v>304</v>
      </c>
      <c r="D8823" s="10" t="s">
        <v>304</v>
      </c>
      <c r="E8823" s="10" t="s">
        <v>304</v>
      </c>
      <c r="F8823" s="10" t="s">
        <v>304</v>
      </c>
      <c r="G8823" s="10" t="s">
        <v>304</v>
      </c>
      <c r="H8823" s="10" t="s">
        <v>304</v>
      </c>
      <c r="I8823" s="1"/>
    </row>
    <row r="8824" customFormat="false" ht="28" hidden="false" customHeight="true" outlineLevel="0" collapsed="false">
      <c r="A8824" s="4" t="s">
        <v>305</v>
      </c>
      <c r="B8824" s="4" t="s">
        <v>305</v>
      </c>
      <c r="C8824" s="4" t="s">
        <v>305</v>
      </c>
      <c r="D8824" s="4" t="s">
        <v>305</v>
      </c>
      <c r="E8824" s="4" t="s">
        <v>305</v>
      </c>
      <c r="F8824" s="4" t="s">
        <v>305</v>
      </c>
      <c r="G8824" s="4" t="s">
        <v>305</v>
      </c>
      <c r="H8824" s="4" t="s">
        <v>305</v>
      </c>
      <c r="I8824" s="4" t="s">
        <v>305</v>
      </c>
    </row>
    <row r="8825" customFormat="false" ht="27" hidden="false" customHeight="true" outlineLevel="0" collapsed="false">
      <c r="A8825" s="1"/>
      <c r="B8825" s="1"/>
      <c r="C8825" s="1"/>
      <c r="D8825" s="1"/>
      <c r="E8825" s="1"/>
      <c r="F8825" s="1"/>
      <c r="G8825" s="1"/>
      <c r="H8825" s="1"/>
      <c r="I8825" s="1"/>
    </row>
    <row r="8826" customFormat="false" ht="27" hidden="false" customHeight="true" outlineLevel="0" collapsed="false">
      <c r="A8826" s="1"/>
      <c r="B8826" s="1"/>
      <c r="C8826" s="1"/>
      <c r="D8826" s="1"/>
      <c r="E8826" s="1"/>
      <c r="F8826" s="1"/>
      <c r="G8826" s="1"/>
      <c r="H8826" s="1"/>
      <c r="I8826" s="1"/>
    </row>
    <row r="8827" customFormat="false" ht="27" hidden="false" customHeight="true" outlineLevel="0" collapsed="false">
      <c r="A8827" s="1"/>
      <c r="B8827" s="1"/>
      <c r="C8827" s="1"/>
      <c r="D8827" s="1"/>
      <c r="E8827" s="1"/>
      <c r="F8827" s="1"/>
      <c r="G8827" s="1"/>
      <c r="H8827" s="1"/>
      <c r="I8827" s="1"/>
    </row>
    <row r="8828" customFormat="false" ht="35" hidden="false" customHeight="true" outlineLevel="0" collapsed="false">
      <c r="A8828" s="2" t="s">
        <v>2244</v>
      </c>
      <c r="B8828" s="2" t="s">
        <v>2244</v>
      </c>
      <c r="C8828" s="2" t="s">
        <v>2244</v>
      </c>
      <c r="D8828" s="2" t="s">
        <v>2244</v>
      </c>
      <c r="E8828" s="2" t="s">
        <v>2244</v>
      </c>
      <c r="F8828" s="2" t="s">
        <v>2244</v>
      </c>
      <c r="G8828" s="2" t="s">
        <v>2244</v>
      </c>
      <c r="H8828" s="2" t="s">
        <v>2244</v>
      </c>
      <c r="I8828" s="3" t="str">
        <f aca="false">HYPERLINK("#'Главная'!A175","На главную")</f>
        <v>На главную</v>
      </c>
    </row>
    <row r="8829" customFormat="false" ht="28" hidden="false" customHeight="true" outlineLevel="0" collapsed="false">
      <c r="A8829" s="4" t="s">
        <v>2158</v>
      </c>
      <c r="B8829" s="4" t="s">
        <v>2158</v>
      </c>
      <c r="C8829" s="4" t="s">
        <v>2158</v>
      </c>
      <c r="D8829" s="4" t="s">
        <v>2158</v>
      </c>
      <c r="E8829" s="4" t="s">
        <v>2158</v>
      </c>
      <c r="F8829" s="4" t="s">
        <v>2158</v>
      </c>
      <c r="G8829" s="4" t="s">
        <v>2158</v>
      </c>
      <c r="H8829" s="4" t="s">
        <v>2158</v>
      </c>
      <c r="I8829" s="4" t="s">
        <v>2158</v>
      </c>
    </row>
    <row r="8830" customFormat="false" ht="27" hidden="false" customHeight="true" outlineLevel="0" collapsed="false">
      <c r="A8830" s="3" t="str">
        <f aca="false">HYPERLINK("#'Главная'!A175","Список моделей")</f>
        <v>Список моделей</v>
      </c>
      <c r="B8830" s="1"/>
      <c r="C8830" s="3" t="str">
        <f aca="false">HYPERLINK("#'Данные моделей'!A8831","Характеристики")</f>
        <v>Характеристики</v>
      </c>
      <c r="D8830" s="1"/>
      <c r="E8830" s="1"/>
      <c r="F8830" s="3" t="str">
        <f aca="false">HYPERLINK("#'Данные моделей'!A8866","Рабочие точки")</f>
        <v>Рабочие точки</v>
      </c>
      <c r="G8830" s="1"/>
      <c r="H8830" s="3" t="str">
        <f aca="false">HYPERLINK("#'Данные моделей'!A8874","Карты")</f>
        <v>Карты</v>
      </c>
      <c r="I8830" s="1"/>
    </row>
    <row r="8831" customFormat="false" ht="31" hidden="false" customHeight="true" outlineLevel="0" collapsed="false">
      <c r="A8831" s="10" t="s">
        <v>9</v>
      </c>
      <c r="B8831" s="10" t="s">
        <v>9</v>
      </c>
      <c r="C8831" s="10" t="s">
        <v>9</v>
      </c>
      <c r="D8831" s="10" t="s">
        <v>9</v>
      </c>
      <c r="E8831" s="10" t="s">
        <v>9</v>
      </c>
      <c r="F8831" s="10" t="s">
        <v>9</v>
      </c>
      <c r="G8831" s="10" t="s">
        <v>9</v>
      </c>
      <c r="H8831" s="10" t="s">
        <v>9</v>
      </c>
      <c r="I8831" s="1"/>
    </row>
    <row r="8832" customFormat="false" ht="28" hidden="false" customHeight="true" outlineLevel="0" collapsed="false">
      <c r="A8832" s="11" t="s">
        <v>207</v>
      </c>
      <c r="B8832" s="11" t="s">
        <v>207</v>
      </c>
      <c r="C8832" s="11" t="s">
        <v>207</v>
      </c>
      <c r="D8832" s="11" t="s">
        <v>207</v>
      </c>
      <c r="E8832" s="11" t="s">
        <v>2245</v>
      </c>
      <c r="F8832" s="11" t="s">
        <v>2245</v>
      </c>
      <c r="G8832" s="11" t="s">
        <v>2245</v>
      </c>
      <c r="H8832" s="11"/>
      <c r="I8832" s="11"/>
    </row>
    <row r="8833" customFormat="false" ht="28" hidden="false" customHeight="true" outlineLevel="0" collapsed="false">
      <c r="A8833" s="11" t="s">
        <v>8</v>
      </c>
      <c r="B8833" s="11" t="s">
        <v>8</v>
      </c>
      <c r="C8833" s="11" t="s">
        <v>8</v>
      </c>
      <c r="D8833" s="11" t="s">
        <v>8</v>
      </c>
      <c r="E8833" s="11" t="s">
        <v>183</v>
      </c>
      <c r="F8833" s="11" t="s">
        <v>183</v>
      </c>
      <c r="G8833" s="11" t="s">
        <v>183</v>
      </c>
      <c r="H8833" s="11"/>
      <c r="I8833" s="11"/>
    </row>
    <row r="8834" customFormat="false" ht="28" hidden="false" customHeight="true" outlineLevel="0" collapsed="false">
      <c r="A8834" s="11" t="s">
        <v>209</v>
      </c>
      <c r="B8834" s="11" t="s">
        <v>209</v>
      </c>
      <c r="C8834" s="11" t="s">
        <v>209</v>
      </c>
      <c r="D8834" s="11" t="s">
        <v>209</v>
      </c>
      <c r="E8834" s="11" t="s">
        <v>2246</v>
      </c>
      <c r="F8834" s="11" t="s">
        <v>2246</v>
      </c>
      <c r="G8834" s="11" t="s">
        <v>2246</v>
      </c>
      <c r="H8834" s="11"/>
      <c r="I8834" s="11"/>
    </row>
    <row r="8835" customFormat="false" ht="28" hidden="false" customHeight="true" outlineLevel="0" collapsed="false">
      <c r="A8835" s="11" t="s">
        <v>211</v>
      </c>
      <c r="B8835" s="11" t="s">
        <v>211</v>
      </c>
      <c r="C8835" s="11" t="s">
        <v>211</v>
      </c>
      <c r="D8835" s="11" t="s">
        <v>211</v>
      </c>
      <c r="E8835" s="11" t="n">
        <v>13</v>
      </c>
      <c r="F8835" s="11" t="n">
        <v>13</v>
      </c>
      <c r="G8835" s="11" t="n">
        <v>13</v>
      </c>
      <c r="H8835" s="11"/>
      <c r="I8835" s="11"/>
    </row>
    <row r="8836" customFormat="false" ht="113" hidden="false" customHeight="true" outlineLevel="0" collapsed="false">
      <c r="A8836" s="11" t="s">
        <v>8</v>
      </c>
      <c r="B8836" s="11" t="s">
        <v>8</v>
      </c>
      <c r="C8836" s="11" t="s">
        <v>8</v>
      </c>
      <c r="D8836" s="11" t="s">
        <v>8</v>
      </c>
      <c r="E8836" s="11" t="s">
        <v>183</v>
      </c>
      <c r="F8836" s="11" t="s">
        <v>183</v>
      </c>
      <c r="G8836" s="11" t="s">
        <v>183</v>
      </c>
      <c r="H8836" s="11" t="s">
        <v>2247</v>
      </c>
      <c r="I8836" s="11" t="s">
        <v>2247</v>
      </c>
    </row>
    <row r="8837" customFormat="false" ht="113" hidden="false" customHeight="true" outlineLevel="0" collapsed="false">
      <c r="A8837" s="11" t="s">
        <v>221</v>
      </c>
      <c r="B8837" s="11" t="s">
        <v>221</v>
      </c>
      <c r="C8837" s="11" t="s">
        <v>221</v>
      </c>
      <c r="D8837" s="11" t="s">
        <v>221</v>
      </c>
      <c r="E8837" s="11" t="s">
        <v>2246</v>
      </c>
      <c r="F8837" s="11" t="s">
        <v>2246</v>
      </c>
      <c r="G8837" s="11" t="s">
        <v>2246</v>
      </c>
      <c r="H8837" s="11" t="s">
        <v>2247</v>
      </c>
      <c r="I8837" s="11" t="s">
        <v>2247</v>
      </c>
    </row>
    <row r="8838" customFormat="false" ht="113" hidden="false" customHeight="true" outlineLevel="0" collapsed="false">
      <c r="A8838" s="11" t="s">
        <v>211</v>
      </c>
      <c r="B8838" s="11" t="s">
        <v>211</v>
      </c>
      <c r="C8838" s="11" t="s">
        <v>211</v>
      </c>
      <c r="D8838" s="11" t="s">
        <v>211</v>
      </c>
      <c r="E8838" s="11" t="n">
        <v>13</v>
      </c>
      <c r="F8838" s="11" t="n">
        <v>13</v>
      </c>
      <c r="G8838" s="11" t="n">
        <v>13</v>
      </c>
      <c r="H8838" s="11" t="s">
        <v>2247</v>
      </c>
      <c r="I8838" s="11" t="s">
        <v>2247</v>
      </c>
    </row>
    <row r="8839" customFormat="false" ht="113" hidden="false" customHeight="true" outlineLevel="0" collapsed="false">
      <c r="A8839" s="11" t="s">
        <v>2062</v>
      </c>
      <c r="B8839" s="11" t="s">
        <v>2062</v>
      </c>
      <c r="C8839" s="11" t="s">
        <v>2062</v>
      </c>
      <c r="D8839" s="11" t="s">
        <v>2062</v>
      </c>
      <c r="E8839" s="11" t="s">
        <v>2063</v>
      </c>
      <c r="F8839" s="11" t="s">
        <v>2063</v>
      </c>
      <c r="G8839" s="11" t="s">
        <v>2063</v>
      </c>
      <c r="H8839" s="11" t="s">
        <v>2247</v>
      </c>
      <c r="I8839" s="11" t="s">
        <v>2247</v>
      </c>
    </row>
    <row r="8840" customFormat="false" ht="113" hidden="false" customHeight="true" outlineLevel="0" collapsed="false">
      <c r="A8840" s="11" t="s">
        <v>2064</v>
      </c>
      <c r="B8840" s="11" t="s">
        <v>2064</v>
      </c>
      <c r="C8840" s="11" t="s">
        <v>2064</v>
      </c>
      <c r="D8840" s="11" t="s">
        <v>2064</v>
      </c>
      <c r="E8840" s="11" t="s">
        <v>99</v>
      </c>
      <c r="F8840" s="11" t="s">
        <v>99</v>
      </c>
      <c r="G8840" s="11" t="s">
        <v>99</v>
      </c>
      <c r="H8840" s="11" t="s">
        <v>2247</v>
      </c>
      <c r="I8840" s="11" t="s">
        <v>2247</v>
      </c>
    </row>
    <row r="8841" customFormat="false" ht="113" hidden="false" customHeight="true" outlineLevel="0" collapsed="false">
      <c r="A8841" s="11" t="s">
        <v>2215</v>
      </c>
      <c r="B8841" s="11" t="s">
        <v>2215</v>
      </c>
      <c r="C8841" s="11" t="s">
        <v>2215</v>
      </c>
      <c r="D8841" s="11" t="s">
        <v>2215</v>
      </c>
      <c r="E8841" s="11" t="n">
        <v>10</v>
      </c>
      <c r="F8841" s="11" t="n">
        <v>10</v>
      </c>
      <c r="G8841" s="11" t="n">
        <v>10</v>
      </c>
      <c r="H8841" s="11" t="s">
        <v>2247</v>
      </c>
      <c r="I8841" s="11" t="s">
        <v>2247</v>
      </c>
    </row>
    <row r="8842" customFormat="false" ht="113" hidden="false" customHeight="true" outlineLevel="0" collapsed="false">
      <c r="A8842" s="11" t="s">
        <v>2065</v>
      </c>
      <c r="B8842" s="11" t="s">
        <v>2065</v>
      </c>
      <c r="C8842" s="11" t="s">
        <v>2065</v>
      </c>
      <c r="D8842" s="11" t="s">
        <v>2065</v>
      </c>
      <c r="E8842" s="11" t="s">
        <v>2066</v>
      </c>
      <c r="F8842" s="11" t="s">
        <v>2066</v>
      </c>
      <c r="G8842" s="11" t="s">
        <v>2066</v>
      </c>
      <c r="H8842" s="11" t="s">
        <v>2247</v>
      </c>
      <c r="I8842" s="11" t="s">
        <v>2247</v>
      </c>
    </row>
    <row r="8843" customFormat="false" ht="113" hidden="false" customHeight="true" outlineLevel="0" collapsed="false">
      <c r="A8843" s="11" t="s">
        <v>1101</v>
      </c>
      <c r="B8843" s="11" t="s">
        <v>1101</v>
      </c>
      <c r="C8843" s="11" t="s">
        <v>1101</v>
      </c>
      <c r="D8843" s="11" t="s">
        <v>1101</v>
      </c>
      <c r="E8843" s="11" t="s">
        <v>2248</v>
      </c>
      <c r="F8843" s="11" t="s">
        <v>2248</v>
      </c>
      <c r="G8843" s="11" t="s">
        <v>2248</v>
      </c>
      <c r="H8843" s="11" t="s">
        <v>2247</v>
      </c>
      <c r="I8843" s="11" t="s">
        <v>2247</v>
      </c>
    </row>
    <row r="8844" customFormat="false" ht="113" hidden="false" customHeight="true" outlineLevel="0" collapsed="false">
      <c r="A8844" s="11" t="s">
        <v>2068</v>
      </c>
      <c r="B8844" s="11" t="s">
        <v>2068</v>
      </c>
      <c r="C8844" s="11" t="s">
        <v>2068</v>
      </c>
      <c r="D8844" s="11" t="s">
        <v>2068</v>
      </c>
      <c r="E8844" s="11" t="s">
        <v>2069</v>
      </c>
      <c r="F8844" s="11" t="s">
        <v>2069</v>
      </c>
      <c r="G8844" s="11" t="s">
        <v>2069</v>
      </c>
      <c r="H8844" s="11" t="s">
        <v>2247</v>
      </c>
      <c r="I8844" s="11" t="s">
        <v>2247</v>
      </c>
    </row>
    <row r="8845" customFormat="false" ht="113" hidden="false" customHeight="true" outlineLevel="0" collapsed="false">
      <c r="A8845" s="11" t="s">
        <v>2167</v>
      </c>
      <c r="B8845" s="11" t="s">
        <v>2167</v>
      </c>
      <c r="C8845" s="11" t="s">
        <v>2167</v>
      </c>
      <c r="D8845" s="11" t="s">
        <v>2167</v>
      </c>
      <c r="E8845" s="11" t="s">
        <v>2249</v>
      </c>
      <c r="F8845" s="11" t="s">
        <v>2249</v>
      </c>
      <c r="G8845" s="11" t="s">
        <v>2249</v>
      </c>
      <c r="H8845" s="11" t="s">
        <v>2247</v>
      </c>
      <c r="I8845" s="11" t="s">
        <v>2247</v>
      </c>
    </row>
    <row r="8846" customFormat="false" ht="113" hidden="false" customHeight="true" outlineLevel="0" collapsed="false">
      <c r="A8846" s="11" t="s">
        <v>2250</v>
      </c>
      <c r="B8846" s="11" t="s">
        <v>2250</v>
      </c>
      <c r="C8846" s="11" t="s">
        <v>2250</v>
      </c>
      <c r="D8846" s="11" t="s">
        <v>2250</v>
      </c>
      <c r="E8846" s="11" t="n">
        <v>490</v>
      </c>
      <c r="F8846" s="11" t="n">
        <v>490</v>
      </c>
      <c r="G8846" s="11" t="n">
        <v>490</v>
      </c>
      <c r="H8846" s="11" t="s">
        <v>2247</v>
      </c>
      <c r="I8846" s="11" t="s">
        <v>2247</v>
      </c>
    </row>
    <row r="8847" customFormat="false" ht="113" hidden="false" customHeight="true" outlineLevel="0" collapsed="false">
      <c r="A8847" s="11" t="s">
        <v>2251</v>
      </c>
      <c r="B8847" s="11" t="s">
        <v>2251</v>
      </c>
      <c r="C8847" s="11" t="s">
        <v>2251</v>
      </c>
      <c r="D8847" s="11" t="s">
        <v>2251</v>
      </c>
      <c r="E8847" s="11" t="n">
        <v>13</v>
      </c>
      <c r="F8847" s="11" t="n">
        <v>13</v>
      </c>
      <c r="G8847" s="11" t="n">
        <v>13</v>
      </c>
      <c r="H8847" s="11" t="s">
        <v>2247</v>
      </c>
      <c r="I8847" s="11" t="s">
        <v>2247</v>
      </c>
    </row>
    <row r="8848" customFormat="false" ht="113" hidden="false" customHeight="true" outlineLevel="0" collapsed="false">
      <c r="A8848" s="11" t="s">
        <v>2252</v>
      </c>
      <c r="B8848" s="11" t="s">
        <v>2252</v>
      </c>
      <c r="C8848" s="11" t="s">
        <v>2252</v>
      </c>
      <c r="D8848" s="11" t="s">
        <v>2252</v>
      </c>
      <c r="E8848" s="11" t="n">
        <v>17</v>
      </c>
      <c r="F8848" s="11" t="n">
        <v>17</v>
      </c>
      <c r="G8848" s="11" t="n">
        <v>17</v>
      </c>
      <c r="H8848" s="11" t="s">
        <v>2247</v>
      </c>
      <c r="I8848" s="11" t="s">
        <v>2247</v>
      </c>
    </row>
    <row r="8849" customFormat="false" ht="113" hidden="false" customHeight="true" outlineLevel="0" collapsed="false">
      <c r="A8849" s="11" t="s">
        <v>2253</v>
      </c>
      <c r="B8849" s="11" t="s">
        <v>2253</v>
      </c>
      <c r="C8849" s="11" t="s">
        <v>2253</v>
      </c>
      <c r="D8849" s="11" t="s">
        <v>2253</v>
      </c>
      <c r="E8849" s="11" t="s">
        <v>2246</v>
      </c>
      <c r="F8849" s="11" t="s">
        <v>2246</v>
      </c>
      <c r="G8849" s="11" t="s">
        <v>2246</v>
      </c>
      <c r="H8849" s="11" t="s">
        <v>2247</v>
      </c>
      <c r="I8849" s="11" t="s">
        <v>2247</v>
      </c>
    </row>
    <row r="8850" customFormat="false" ht="113" hidden="false" customHeight="true" outlineLevel="0" collapsed="false">
      <c r="A8850" s="11" t="s">
        <v>2254</v>
      </c>
      <c r="B8850" s="11" t="s">
        <v>2254</v>
      </c>
      <c r="C8850" s="11" t="s">
        <v>2254</v>
      </c>
      <c r="D8850" s="11" t="s">
        <v>2254</v>
      </c>
      <c r="E8850" s="11" t="s">
        <v>2255</v>
      </c>
      <c r="F8850" s="11" t="s">
        <v>2255</v>
      </c>
      <c r="G8850" s="11" t="s">
        <v>2255</v>
      </c>
      <c r="H8850" s="11" t="s">
        <v>2247</v>
      </c>
      <c r="I8850" s="11" t="s">
        <v>2247</v>
      </c>
    </row>
    <row r="8851" customFormat="false" ht="113" hidden="false" customHeight="true" outlineLevel="0" collapsed="false">
      <c r="A8851" s="11" t="s">
        <v>2256</v>
      </c>
      <c r="B8851" s="11" t="s">
        <v>2256</v>
      </c>
      <c r="C8851" s="11" t="s">
        <v>2256</v>
      </c>
      <c r="D8851" s="11" t="s">
        <v>2256</v>
      </c>
      <c r="E8851" s="11" t="s">
        <v>2257</v>
      </c>
      <c r="F8851" s="11" t="s">
        <v>2257</v>
      </c>
      <c r="G8851" s="11" t="s">
        <v>2257</v>
      </c>
      <c r="H8851" s="11" t="s">
        <v>2247</v>
      </c>
      <c r="I8851" s="11" t="s">
        <v>2247</v>
      </c>
    </row>
    <row r="8852" customFormat="false" ht="113" hidden="false" customHeight="true" outlineLevel="0" collapsed="false">
      <c r="A8852" s="11" t="s">
        <v>2258</v>
      </c>
      <c r="B8852" s="11" t="s">
        <v>2258</v>
      </c>
      <c r="C8852" s="11" t="s">
        <v>2258</v>
      </c>
      <c r="D8852" s="11" t="s">
        <v>2258</v>
      </c>
      <c r="E8852" s="11" t="s">
        <v>2259</v>
      </c>
      <c r="F8852" s="11" t="s">
        <v>2259</v>
      </c>
      <c r="G8852" s="11" t="s">
        <v>2259</v>
      </c>
      <c r="H8852" s="11" t="s">
        <v>2247</v>
      </c>
      <c r="I8852" s="11" t="s">
        <v>2247</v>
      </c>
    </row>
    <row r="8853" customFormat="false" ht="113" hidden="false" customHeight="true" outlineLevel="0" collapsed="false">
      <c r="A8853" s="11" t="s">
        <v>2260</v>
      </c>
      <c r="B8853" s="11" t="s">
        <v>2260</v>
      </c>
      <c r="C8853" s="11" t="s">
        <v>2260</v>
      </c>
      <c r="D8853" s="11" t="s">
        <v>2260</v>
      </c>
      <c r="E8853" s="11" t="s">
        <v>2261</v>
      </c>
      <c r="F8853" s="11" t="s">
        <v>2261</v>
      </c>
      <c r="G8853" s="11" t="s">
        <v>2261</v>
      </c>
      <c r="H8853" s="11" t="s">
        <v>2247</v>
      </c>
      <c r="I8853" s="11" t="s">
        <v>2247</v>
      </c>
    </row>
    <row r="8854" customFormat="false" ht="113" hidden="false" customHeight="true" outlineLevel="0" collapsed="false">
      <c r="A8854" s="11" t="s">
        <v>2082</v>
      </c>
      <c r="B8854" s="11" t="s">
        <v>2082</v>
      </c>
      <c r="C8854" s="11" t="s">
        <v>2082</v>
      </c>
      <c r="D8854" s="11" t="s">
        <v>2082</v>
      </c>
      <c r="E8854" s="11" t="s">
        <v>2083</v>
      </c>
      <c r="F8854" s="11" t="s">
        <v>2083</v>
      </c>
      <c r="G8854" s="11" t="s">
        <v>2083</v>
      </c>
      <c r="H8854" s="11" t="s">
        <v>2247</v>
      </c>
      <c r="I8854" s="11" t="s">
        <v>2247</v>
      </c>
    </row>
    <row r="8855" customFormat="false" ht="113" hidden="false" customHeight="true" outlineLevel="0" collapsed="false">
      <c r="A8855" s="11" t="s">
        <v>2262</v>
      </c>
      <c r="B8855" s="11" t="s">
        <v>2262</v>
      </c>
      <c r="C8855" s="11" t="s">
        <v>2262</v>
      </c>
      <c r="D8855" s="11" t="s">
        <v>2262</v>
      </c>
      <c r="E8855" s="11" t="s">
        <v>2263</v>
      </c>
      <c r="F8855" s="11" t="s">
        <v>2263</v>
      </c>
      <c r="G8855" s="11" t="s">
        <v>2263</v>
      </c>
      <c r="H8855" s="11" t="s">
        <v>2247</v>
      </c>
      <c r="I8855" s="11" t="s">
        <v>2247</v>
      </c>
    </row>
    <row r="8856" customFormat="false" ht="113" hidden="false" customHeight="true" outlineLevel="0" collapsed="false">
      <c r="A8856" s="11" t="s">
        <v>2264</v>
      </c>
      <c r="B8856" s="11" t="s">
        <v>2264</v>
      </c>
      <c r="C8856" s="11" t="s">
        <v>2264</v>
      </c>
      <c r="D8856" s="11" t="s">
        <v>2264</v>
      </c>
      <c r="E8856" s="11" t="s">
        <v>2265</v>
      </c>
      <c r="F8856" s="11" t="s">
        <v>2265</v>
      </c>
      <c r="G8856" s="11" t="s">
        <v>2265</v>
      </c>
      <c r="H8856" s="11" t="s">
        <v>2247</v>
      </c>
      <c r="I8856" s="11" t="s">
        <v>2247</v>
      </c>
    </row>
    <row r="8857" customFormat="false" ht="113" hidden="false" customHeight="true" outlineLevel="0" collapsed="false">
      <c r="A8857" s="11" t="s">
        <v>2266</v>
      </c>
      <c r="B8857" s="11" t="s">
        <v>2266</v>
      </c>
      <c r="C8857" s="11" t="s">
        <v>2266</v>
      </c>
      <c r="D8857" s="11" t="s">
        <v>2266</v>
      </c>
      <c r="E8857" s="11" t="s">
        <v>2267</v>
      </c>
      <c r="F8857" s="11" t="s">
        <v>2267</v>
      </c>
      <c r="G8857" s="11" t="s">
        <v>2267</v>
      </c>
      <c r="H8857" s="11" t="s">
        <v>2247</v>
      </c>
      <c r="I8857" s="11" t="s">
        <v>2247</v>
      </c>
    </row>
    <row r="8858" customFormat="false" ht="113" hidden="false" customHeight="true" outlineLevel="0" collapsed="false">
      <c r="A8858" s="11" t="s">
        <v>2268</v>
      </c>
      <c r="B8858" s="11" t="s">
        <v>2268</v>
      </c>
      <c r="C8858" s="11" t="s">
        <v>2268</v>
      </c>
      <c r="D8858" s="11" t="s">
        <v>2268</v>
      </c>
      <c r="E8858" s="11" t="n">
        <v>18</v>
      </c>
      <c r="F8858" s="11" t="n">
        <v>18</v>
      </c>
      <c r="G8858" s="11" t="n">
        <v>18</v>
      </c>
      <c r="H8858" s="11" t="s">
        <v>2247</v>
      </c>
      <c r="I8858" s="11" t="s">
        <v>2247</v>
      </c>
    </row>
    <row r="8859" customFormat="false" ht="113" hidden="false" customHeight="true" outlineLevel="0" collapsed="false">
      <c r="A8859" s="11" t="s">
        <v>2269</v>
      </c>
      <c r="B8859" s="11" t="s">
        <v>2269</v>
      </c>
      <c r="C8859" s="11" t="s">
        <v>2269</v>
      </c>
      <c r="D8859" s="11" t="s">
        <v>2269</v>
      </c>
      <c r="E8859" s="11" t="n">
        <v>0.34</v>
      </c>
      <c r="F8859" s="11" t="n">
        <v>0.34</v>
      </c>
      <c r="G8859" s="11" t="n">
        <v>0.34</v>
      </c>
      <c r="H8859" s="11" t="s">
        <v>2247</v>
      </c>
      <c r="I8859" s="11" t="s">
        <v>2247</v>
      </c>
    </row>
    <row r="8860" customFormat="false" ht="113" hidden="false" customHeight="true" outlineLevel="0" collapsed="false">
      <c r="A8860" s="11" t="s">
        <v>2270</v>
      </c>
      <c r="B8860" s="11" t="s">
        <v>2270</v>
      </c>
      <c r="C8860" s="11" t="s">
        <v>2270</v>
      </c>
      <c r="D8860" s="11" t="s">
        <v>2270</v>
      </c>
      <c r="E8860" s="11" t="s">
        <v>2271</v>
      </c>
      <c r="F8860" s="11" t="s">
        <v>2271</v>
      </c>
      <c r="G8860" s="11" t="s">
        <v>2271</v>
      </c>
      <c r="H8860" s="11" t="s">
        <v>2247</v>
      </c>
      <c r="I8860" s="11" t="s">
        <v>2247</v>
      </c>
    </row>
    <row r="8861" customFormat="false" ht="113" hidden="false" customHeight="true" outlineLevel="0" collapsed="false">
      <c r="A8861" s="11" t="s">
        <v>2272</v>
      </c>
      <c r="B8861" s="11" t="s">
        <v>2272</v>
      </c>
      <c r="C8861" s="11" t="s">
        <v>2272</v>
      </c>
      <c r="D8861" s="11" t="s">
        <v>2272</v>
      </c>
      <c r="E8861" s="11" t="s">
        <v>2273</v>
      </c>
      <c r="F8861" s="11" t="s">
        <v>2273</v>
      </c>
      <c r="G8861" s="11" t="s">
        <v>2273</v>
      </c>
      <c r="H8861" s="11" t="s">
        <v>2247</v>
      </c>
      <c r="I8861" s="11" t="s">
        <v>2247</v>
      </c>
    </row>
    <row r="8862" customFormat="false" ht="113" hidden="false" customHeight="true" outlineLevel="0" collapsed="false">
      <c r="A8862" s="11" t="s">
        <v>2274</v>
      </c>
      <c r="B8862" s="11" t="s">
        <v>2274</v>
      </c>
      <c r="C8862" s="11" t="s">
        <v>2274</v>
      </c>
      <c r="D8862" s="11" t="s">
        <v>2274</v>
      </c>
      <c r="E8862" s="11" t="s">
        <v>2069</v>
      </c>
      <c r="F8862" s="11" t="s">
        <v>2069</v>
      </c>
      <c r="G8862" s="11" t="s">
        <v>2069</v>
      </c>
      <c r="H8862" s="11" t="s">
        <v>2247</v>
      </c>
      <c r="I8862" s="11" t="s">
        <v>2247</v>
      </c>
    </row>
    <row r="8863" customFormat="false" ht="113" hidden="false" customHeight="true" outlineLevel="0" collapsed="false">
      <c r="A8863" s="11" t="s">
        <v>2275</v>
      </c>
      <c r="B8863" s="11" t="s">
        <v>2275</v>
      </c>
      <c r="C8863" s="11" t="s">
        <v>2275</v>
      </c>
      <c r="D8863" s="11" t="s">
        <v>2275</v>
      </c>
      <c r="E8863" s="11" t="s">
        <v>2079</v>
      </c>
      <c r="F8863" s="11" t="s">
        <v>2079</v>
      </c>
      <c r="G8863" s="11" t="s">
        <v>2079</v>
      </c>
      <c r="H8863" s="11" t="s">
        <v>2247</v>
      </c>
      <c r="I8863" s="11" t="s">
        <v>2247</v>
      </c>
    </row>
    <row r="8864" customFormat="false" ht="58" hidden="false" customHeight="true" outlineLevel="0" collapsed="false">
      <c r="A8864" s="4" t="s">
        <v>2247</v>
      </c>
      <c r="B8864" s="4" t="s">
        <v>2247</v>
      </c>
      <c r="C8864" s="4" t="s">
        <v>2247</v>
      </c>
      <c r="D8864" s="4" t="s">
        <v>2247</v>
      </c>
      <c r="E8864" s="4" t="s">
        <v>2247</v>
      </c>
      <c r="F8864" s="4" t="s">
        <v>2247</v>
      </c>
      <c r="G8864" s="4" t="s">
        <v>2247</v>
      </c>
      <c r="H8864" s="4" t="s">
        <v>2247</v>
      </c>
      <c r="I8864" s="4" t="s">
        <v>2247</v>
      </c>
    </row>
    <row r="8865" customFormat="false" ht="27" hidden="false" customHeight="true" outlineLevel="0" collapsed="false">
      <c r="A8865" s="1"/>
      <c r="B8865" s="1"/>
      <c r="C8865" s="1"/>
      <c r="D8865" s="1"/>
      <c r="E8865" s="1"/>
      <c r="F8865" s="1"/>
      <c r="G8865" s="1"/>
      <c r="H8865" s="1"/>
      <c r="I8865" s="1"/>
    </row>
    <row r="8866" customFormat="false" ht="31" hidden="false" customHeight="true" outlineLevel="0" collapsed="false">
      <c r="A8866" s="10" t="s">
        <v>250</v>
      </c>
      <c r="B8866" s="10" t="s">
        <v>250</v>
      </c>
      <c r="C8866" s="10" t="s">
        <v>250</v>
      </c>
      <c r="D8866" s="10" t="s">
        <v>250</v>
      </c>
      <c r="E8866" s="10" t="s">
        <v>250</v>
      </c>
      <c r="F8866" s="10" t="s">
        <v>250</v>
      </c>
      <c r="G8866" s="10" t="s">
        <v>250</v>
      </c>
      <c r="H8866" s="10" t="s">
        <v>250</v>
      </c>
      <c r="I8866" s="3" t="str">
        <f aca="false">HYPERLINK("#'Главная'!A175","На главную")</f>
        <v>На главную</v>
      </c>
    </row>
    <row r="8867" customFormat="false" ht="34" hidden="false" customHeight="true" outlineLevel="0" collapsed="false">
      <c r="A8867" s="12" t="s">
        <v>251</v>
      </c>
      <c r="B8867" s="12" t="s">
        <v>251</v>
      </c>
      <c r="C8867" s="12" t="s">
        <v>251</v>
      </c>
      <c r="D8867" s="12" t="s">
        <v>252</v>
      </c>
      <c r="E8867" s="12" t="s">
        <v>252</v>
      </c>
      <c r="F8867" s="12" t="s">
        <v>252</v>
      </c>
      <c r="G8867" s="12" t="s">
        <v>253</v>
      </c>
      <c r="H8867" s="12" t="s">
        <v>254</v>
      </c>
      <c r="I8867" s="12" t="s">
        <v>254</v>
      </c>
    </row>
    <row r="8868" customFormat="false" ht="53" hidden="false" customHeight="true" outlineLevel="0" collapsed="false">
      <c r="A8868" s="1" t="s">
        <v>2090</v>
      </c>
      <c r="B8868" s="1" t="s">
        <v>2090</v>
      </c>
      <c r="C8868" s="1" t="s">
        <v>2090</v>
      </c>
      <c r="D8868" s="1" t="s">
        <v>292</v>
      </c>
      <c r="E8868" s="1" t="s">
        <v>292</v>
      </c>
      <c r="F8868" s="1" t="s">
        <v>292</v>
      </c>
      <c r="G8868" s="1" t="n">
        <v>1.98</v>
      </c>
      <c r="H8868" s="1" t="s">
        <v>2187</v>
      </c>
      <c r="I8868" s="1" t="s">
        <v>2187</v>
      </c>
    </row>
    <row r="8869" customFormat="false" ht="53" hidden="false" customHeight="true" outlineLevel="0" collapsed="false">
      <c r="A8869" s="1" t="s">
        <v>2090</v>
      </c>
      <c r="B8869" s="1" t="s">
        <v>2090</v>
      </c>
      <c r="C8869" s="1" t="s">
        <v>2090</v>
      </c>
      <c r="D8869" s="1" t="s">
        <v>258</v>
      </c>
      <c r="E8869" s="1" t="s">
        <v>258</v>
      </c>
      <c r="F8869" s="1" t="s">
        <v>258</v>
      </c>
      <c r="G8869" s="1" t="n">
        <v>3.16</v>
      </c>
      <c r="H8869" s="1" t="s">
        <v>2187</v>
      </c>
      <c r="I8869" s="1" t="s">
        <v>2187</v>
      </c>
    </row>
    <row r="8870" customFormat="false" ht="53" hidden="false" customHeight="true" outlineLevel="0" collapsed="false">
      <c r="A8870" s="1" t="s">
        <v>2090</v>
      </c>
      <c r="B8870" s="1" t="s">
        <v>2090</v>
      </c>
      <c r="C8870" s="1" t="s">
        <v>2090</v>
      </c>
      <c r="D8870" s="1" t="s">
        <v>2091</v>
      </c>
      <c r="E8870" s="1" t="s">
        <v>2091</v>
      </c>
      <c r="F8870" s="1" t="s">
        <v>2091</v>
      </c>
      <c r="G8870" s="1" t="n">
        <v>340</v>
      </c>
      <c r="H8870" s="1" t="s">
        <v>2187</v>
      </c>
      <c r="I8870" s="1" t="s">
        <v>2187</v>
      </c>
    </row>
    <row r="8871" customFormat="false" ht="53" hidden="false" customHeight="true" outlineLevel="0" collapsed="false">
      <c r="A8871" s="1" t="s">
        <v>2090</v>
      </c>
      <c r="B8871" s="1" t="s">
        <v>2090</v>
      </c>
      <c r="C8871" s="1" t="s">
        <v>2090</v>
      </c>
      <c r="D8871" s="1" t="s">
        <v>2229</v>
      </c>
      <c r="E8871" s="1" t="s">
        <v>2229</v>
      </c>
      <c r="F8871" s="1" t="s">
        <v>2229</v>
      </c>
      <c r="G8871" s="1" t="n">
        <v>44</v>
      </c>
      <c r="H8871" s="1" t="s">
        <v>2187</v>
      </c>
      <c r="I8871" s="1" t="s">
        <v>2187</v>
      </c>
    </row>
    <row r="8872" customFormat="false" ht="53" hidden="false" customHeight="true" outlineLevel="0" collapsed="false">
      <c r="A8872" s="1" t="s">
        <v>2090</v>
      </c>
      <c r="B8872" s="1" t="s">
        <v>2090</v>
      </c>
      <c r="C8872" s="1" t="s">
        <v>2090</v>
      </c>
      <c r="D8872" s="1" t="s">
        <v>2063</v>
      </c>
      <c r="E8872" s="1" t="s">
        <v>2063</v>
      </c>
      <c r="F8872" s="1" t="s">
        <v>2063</v>
      </c>
      <c r="G8872" s="1" t="n">
        <v>35</v>
      </c>
      <c r="H8872" s="1" t="s">
        <v>2187</v>
      </c>
      <c r="I8872" s="1" t="s">
        <v>2187</v>
      </c>
    </row>
    <row r="8873" customFormat="false" ht="27" hidden="false" customHeight="true" outlineLevel="0" collapsed="false">
      <c r="A8873" s="1"/>
      <c r="B8873" s="1"/>
      <c r="C8873" s="1"/>
      <c r="D8873" s="1"/>
      <c r="E8873" s="1"/>
      <c r="F8873" s="1"/>
      <c r="G8873" s="1"/>
      <c r="H8873" s="1"/>
      <c r="I8873" s="1"/>
    </row>
    <row r="8874" customFormat="false" ht="31" hidden="false" customHeight="true" outlineLevel="0" collapsed="false">
      <c r="A8874" s="10" t="s">
        <v>304</v>
      </c>
      <c r="B8874" s="10" t="s">
        <v>304</v>
      </c>
      <c r="C8874" s="10" t="s">
        <v>304</v>
      </c>
      <c r="D8874" s="10" t="s">
        <v>304</v>
      </c>
      <c r="E8874" s="10" t="s">
        <v>304</v>
      </c>
      <c r="F8874" s="10" t="s">
        <v>304</v>
      </c>
      <c r="G8874" s="10" t="s">
        <v>304</v>
      </c>
      <c r="H8874" s="10" t="s">
        <v>304</v>
      </c>
      <c r="I8874" s="1"/>
    </row>
    <row r="8875" customFormat="false" ht="28" hidden="false" customHeight="true" outlineLevel="0" collapsed="false">
      <c r="A8875" s="4" t="s">
        <v>305</v>
      </c>
      <c r="B8875" s="4" t="s">
        <v>305</v>
      </c>
      <c r="C8875" s="4" t="s">
        <v>305</v>
      </c>
      <c r="D8875" s="4" t="s">
        <v>305</v>
      </c>
      <c r="E8875" s="4" t="s">
        <v>305</v>
      </c>
      <c r="F8875" s="4" t="s">
        <v>305</v>
      </c>
      <c r="G8875" s="4" t="s">
        <v>305</v>
      </c>
      <c r="H8875" s="4" t="s">
        <v>305</v>
      </c>
      <c r="I8875" s="4" t="s">
        <v>305</v>
      </c>
    </row>
    <row r="8876" customFormat="false" ht="27" hidden="false" customHeight="true" outlineLevel="0" collapsed="false">
      <c r="A8876" s="1"/>
      <c r="B8876" s="1"/>
      <c r="C8876" s="1"/>
      <c r="D8876" s="1"/>
      <c r="E8876" s="1"/>
      <c r="F8876" s="1"/>
      <c r="G8876" s="1"/>
      <c r="H8876" s="1"/>
      <c r="I8876" s="1"/>
    </row>
    <row r="8877" customFormat="false" ht="27" hidden="false" customHeight="true" outlineLevel="0" collapsed="false">
      <c r="A8877" s="1"/>
      <c r="B8877" s="1"/>
      <c r="C8877" s="1"/>
      <c r="D8877" s="1"/>
      <c r="E8877" s="1"/>
      <c r="F8877" s="1"/>
      <c r="G8877" s="1"/>
      <c r="H8877" s="1"/>
      <c r="I8877" s="1"/>
    </row>
    <row r="8878" customFormat="false" ht="27" hidden="false" customHeight="true" outlineLevel="0" collapsed="false">
      <c r="A8878" s="1"/>
      <c r="B8878" s="1"/>
      <c r="C8878" s="1"/>
      <c r="D8878" s="1"/>
      <c r="E8878" s="1"/>
      <c r="F8878" s="1"/>
      <c r="G8878" s="1"/>
      <c r="H8878" s="1"/>
      <c r="I8878" s="1"/>
    </row>
    <row r="8879" customFormat="false" ht="35" hidden="false" customHeight="true" outlineLevel="0" collapsed="false">
      <c r="A8879" s="2" t="s">
        <v>2276</v>
      </c>
      <c r="B8879" s="2" t="s">
        <v>2276</v>
      </c>
      <c r="C8879" s="2" t="s">
        <v>2276</v>
      </c>
      <c r="D8879" s="2" t="s">
        <v>2276</v>
      </c>
      <c r="E8879" s="2" t="s">
        <v>2276</v>
      </c>
      <c r="F8879" s="2" t="s">
        <v>2276</v>
      </c>
      <c r="G8879" s="2" t="s">
        <v>2276</v>
      </c>
      <c r="H8879" s="2" t="s">
        <v>2276</v>
      </c>
      <c r="I8879" s="3" t="str">
        <f aca="false">HYPERLINK("#'Главная'!A176","На главную")</f>
        <v>На главную</v>
      </c>
    </row>
    <row r="8880" customFormat="false" ht="28" hidden="false" customHeight="true" outlineLevel="0" collapsed="false">
      <c r="A8880" s="4" t="s">
        <v>2158</v>
      </c>
      <c r="B8880" s="4" t="s">
        <v>2158</v>
      </c>
      <c r="C8880" s="4" t="s">
        <v>2158</v>
      </c>
      <c r="D8880" s="4" t="s">
        <v>2158</v>
      </c>
      <c r="E8880" s="4" t="s">
        <v>2158</v>
      </c>
      <c r="F8880" s="4" t="s">
        <v>2158</v>
      </c>
      <c r="G8880" s="4" t="s">
        <v>2158</v>
      </c>
      <c r="H8880" s="4" t="s">
        <v>2158</v>
      </c>
      <c r="I8880" s="4" t="s">
        <v>2158</v>
      </c>
    </row>
    <row r="8881" customFormat="false" ht="27" hidden="false" customHeight="true" outlineLevel="0" collapsed="false">
      <c r="A8881" s="3" t="str">
        <f aca="false">HYPERLINK("#'Главная'!A176","Список моделей")</f>
        <v>Список моделей</v>
      </c>
      <c r="B8881" s="1"/>
      <c r="C8881" s="3" t="str">
        <f aca="false">HYPERLINK("#'Данные моделей'!A8882","Характеристики")</f>
        <v>Характеристики</v>
      </c>
      <c r="D8881" s="1"/>
      <c r="E8881" s="1"/>
      <c r="F8881" s="3" t="str">
        <f aca="false">HYPERLINK("#'Данные моделей'!A8917","Рабочие точки")</f>
        <v>Рабочие точки</v>
      </c>
      <c r="G8881" s="1"/>
      <c r="H8881" s="3" t="str">
        <f aca="false">HYPERLINK("#'Данные моделей'!A8925","Карты")</f>
        <v>Карты</v>
      </c>
      <c r="I8881" s="1"/>
    </row>
    <row r="8882" customFormat="false" ht="31" hidden="false" customHeight="true" outlineLevel="0" collapsed="false">
      <c r="A8882" s="10" t="s">
        <v>9</v>
      </c>
      <c r="B8882" s="10" t="s">
        <v>9</v>
      </c>
      <c r="C8882" s="10" t="s">
        <v>9</v>
      </c>
      <c r="D8882" s="10" t="s">
        <v>9</v>
      </c>
      <c r="E8882" s="10" t="s">
        <v>9</v>
      </c>
      <c r="F8882" s="10" t="s">
        <v>9</v>
      </c>
      <c r="G8882" s="10" t="s">
        <v>9</v>
      </c>
      <c r="H8882" s="10" t="s">
        <v>9</v>
      </c>
      <c r="I8882" s="1"/>
    </row>
    <row r="8883" customFormat="false" ht="28" hidden="false" customHeight="true" outlineLevel="0" collapsed="false">
      <c r="A8883" s="11" t="s">
        <v>207</v>
      </c>
      <c r="B8883" s="11" t="s">
        <v>207</v>
      </c>
      <c r="C8883" s="11" t="s">
        <v>207</v>
      </c>
      <c r="D8883" s="11" t="s">
        <v>207</v>
      </c>
      <c r="E8883" s="11" t="s">
        <v>2245</v>
      </c>
      <c r="F8883" s="11" t="s">
        <v>2245</v>
      </c>
      <c r="G8883" s="11" t="s">
        <v>2245</v>
      </c>
      <c r="H8883" s="11"/>
      <c r="I8883" s="11"/>
    </row>
    <row r="8884" customFormat="false" ht="28" hidden="false" customHeight="true" outlineLevel="0" collapsed="false">
      <c r="A8884" s="11" t="s">
        <v>8</v>
      </c>
      <c r="B8884" s="11" t="s">
        <v>8</v>
      </c>
      <c r="C8884" s="11" t="s">
        <v>8</v>
      </c>
      <c r="D8884" s="11" t="s">
        <v>8</v>
      </c>
      <c r="E8884" s="11" t="s">
        <v>183</v>
      </c>
      <c r="F8884" s="11" t="s">
        <v>183</v>
      </c>
      <c r="G8884" s="11" t="s">
        <v>183</v>
      </c>
      <c r="H8884" s="11"/>
      <c r="I8884" s="11"/>
    </row>
    <row r="8885" customFormat="false" ht="28" hidden="false" customHeight="true" outlineLevel="0" collapsed="false">
      <c r="A8885" s="11" t="s">
        <v>209</v>
      </c>
      <c r="B8885" s="11" t="s">
        <v>209</v>
      </c>
      <c r="C8885" s="11" t="s">
        <v>209</v>
      </c>
      <c r="D8885" s="11" t="s">
        <v>209</v>
      </c>
      <c r="E8885" s="11" t="s">
        <v>2277</v>
      </c>
      <c r="F8885" s="11" t="s">
        <v>2277</v>
      </c>
      <c r="G8885" s="11" t="s">
        <v>2277</v>
      </c>
      <c r="H8885" s="11"/>
      <c r="I8885" s="11"/>
    </row>
    <row r="8886" customFormat="false" ht="28" hidden="false" customHeight="true" outlineLevel="0" collapsed="false">
      <c r="A8886" s="11" t="s">
        <v>211</v>
      </c>
      <c r="B8886" s="11" t="s">
        <v>211</v>
      </c>
      <c r="C8886" s="11" t="s">
        <v>211</v>
      </c>
      <c r="D8886" s="11" t="s">
        <v>211</v>
      </c>
      <c r="E8886" s="11" t="n">
        <v>15</v>
      </c>
      <c r="F8886" s="11" t="n">
        <v>15</v>
      </c>
      <c r="G8886" s="11" t="n">
        <v>15</v>
      </c>
      <c r="H8886" s="11"/>
      <c r="I8886" s="11"/>
    </row>
    <row r="8887" customFormat="false" ht="113" hidden="false" customHeight="true" outlineLevel="0" collapsed="false">
      <c r="A8887" s="11" t="s">
        <v>8</v>
      </c>
      <c r="B8887" s="11" t="s">
        <v>8</v>
      </c>
      <c r="C8887" s="11" t="s">
        <v>8</v>
      </c>
      <c r="D8887" s="11" t="s">
        <v>8</v>
      </c>
      <c r="E8887" s="11" t="s">
        <v>183</v>
      </c>
      <c r="F8887" s="11" t="s">
        <v>183</v>
      </c>
      <c r="G8887" s="11" t="s">
        <v>183</v>
      </c>
      <c r="H8887" s="11" t="s">
        <v>2278</v>
      </c>
      <c r="I8887" s="11" t="s">
        <v>2278</v>
      </c>
    </row>
    <row r="8888" customFormat="false" ht="113" hidden="false" customHeight="true" outlineLevel="0" collapsed="false">
      <c r="A8888" s="11" t="s">
        <v>221</v>
      </c>
      <c r="B8888" s="11" t="s">
        <v>221</v>
      </c>
      <c r="C8888" s="11" t="s">
        <v>221</v>
      </c>
      <c r="D8888" s="11" t="s">
        <v>221</v>
      </c>
      <c r="E8888" s="11" t="s">
        <v>2277</v>
      </c>
      <c r="F8888" s="11" t="s">
        <v>2277</v>
      </c>
      <c r="G8888" s="11" t="s">
        <v>2277</v>
      </c>
      <c r="H8888" s="11" t="s">
        <v>2278</v>
      </c>
      <c r="I8888" s="11" t="s">
        <v>2278</v>
      </c>
    </row>
    <row r="8889" customFormat="false" ht="113" hidden="false" customHeight="true" outlineLevel="0" collapsed="false">
      <c r="A8889" s="11" t="s">
        <v>211</v>
      </c>
      <c r="B8889" s="11" t="s">
        <v>211</v>
      </c>
      <c r="C8889" s="11" t="s">
        <v>211</v>
      </c>
      <c r="D8889" s="11" t="s">
        <v>211</v>
      </c>
      <c r="E8889" s="11" t="n">
        <v>15</v>
      </c>
      <c r="F8889" s="11" t="n">
        <v>15</v>
      </c>
      <c r="G8889" s="11" t="n">
        <v>15</v>
      </c>
      <c r="H8889" s="11" t="s">
        <v>2278</v>
      </c>
      <c r="I8889" s="11" t="s">
        <v>2278</v>
      </c>
    </row>
    <row r="8890" customFormat="false" ht="113" hidden="false" customHeight="true" outlineLevel="0" collapsed="false">
      <c r="A8890" s="11" t="s">
        <v>2062</v>
      </c>
      <c r="B8890" s="11" t="s">
        <v>2062</v>
      </c>
      <c r="C8890" s="11" t="s">
        <v>2062</v>
      </c>
      <c r="D8890" s="11" t="s">
        <v>2062</v>
      </c>
      <c r="E8890" s="11" t="s">
        <v>2063</v>
      </c>
      <c r="F8890" s="11" t="s">
        <v>2063</v>
      </c>
      <c r="G8890" s="11" t="s">
        <v>2063</v>
      </c>
      <c r="H8890" s="11" t="s">
        <v>2278</v>
      </c>
      <c r="I8890" s="11" t="s">
        <v>2278</v>
      </c>
    </row>
    <row r="8891" customFormat="false" ht="113" hidden="false" customHeight="true" outlineLevel="0" collapsed="false">
      <c r="A8891" s="11" t="s">
        <v>2064</v>
      </c>
      <c r="B8891" s="11" t="s">
        <v>2064</v>
      </c>
      <c r="C8891" s="11" t="s">
        <v>2064</v>
      </c>
      <c r="D8891" s="11" t="s">
        <v>2064</v>
      </c>
      <c r="E8891" s="11" t="s">
        <v>99</v>
      </c>
      <c r="F8891" s="11" t="s">
        <v>99</v>
      </c>
      <c r="G8891" s="11" t="s">
        <v>99</v>
      </c>
      <c r="H8891" s="11" t="s">
        <v>2278</v>
      </c>
      <c r="I8891" s="11" t="s">
        <v>2278</v>
      </c>
    </row>
    <row r="8892" customFormat="false" ht="113" hidden="false" customHeight="true" outlineLevel="0" collapsed="false">
      <c r="A8892" s="11" t="s">
        <v>2215</v>
      </c>
      <c r="B8892" s="11" t="s">
        <v>2215</v>
      </c>
      <c r="C8892" s="11" t="s">
        <v>2215</v>
      </c>
      <c r="D8892" s="11" t="s">
        <v>2215</v>
      </c>
      <c r="E8892" s="11" t="n">
        <v>20</v>
      </c>
      <c r="F8892" s="11" t="n">
        <v>20</v>
      </c>
      <c r="G8892" s="11" t="n">
        <v>20</v>
      </c>
      <c r="H8892" s="11" t="s">
        <v>2278</v>
      </c>
      <c r="I8892" s="11" t="s">
        <v>2278</v>
      </c>
    </row>
    <row r="8893" customFormat="false" ht="113" hidden="false" customHeight="true" outlineLevel="0" collapsed="false">
      <c r="A8893" s="11" t="s">
        <v>2065</v>
      </c>
      <c r="B8893" s="11" t="s">
        <v>2065</v>
      </c>
      <c r="C8893" s="11" t="s">
        <v>2065</v>
      </c>
      <c r="D8893" s="11" t="s">
        <v>2065</v>
      </c>
      <c r="E8893" s="11" t="s">
        <v>2094</v>
      </c>
      <c r="F8893" s="11" t="s">
        <v>2094</v>
      </c>
      <c r="G8893" s="11" t="s">
        <v>2094</v>
      </c>
      <c r="H8893" s="11" t="s">
        <v>2278</v>
      </c>
      <c r="I8893" s="11" t="s">
        <v>2278</v>
      </c>
    </row>
    <row r="8894" customFormat="false" ht="113" hidden="false" customHeight="true" outlineLevel="0" collapsed="false">
      <c r="A8894" s="11" t="s">
        <v>1101</v>
      </c>
      <c r="B8894" s="11" t="s">
        <v>1101</v>
      </c>
      <c r="C8894" s="11" t="s">
        <v>1101</v>
      </c>
      <c r="D8894" s="11" t="s">
        <v>1101</v>
      </c>
      <c r="E8894" s="11" t="s">
        <v>2279</v>
      </c>
      <c r="F8894" s="11" t="s">
        <v>2279</v>
      </c>
      <c r="G8894" s="11" t="s">
        <v>2279</v>
      </c>
      <c r="H8894" s="11" t="s">
        <v>2278</v>
      </c>
      <c r="I8894" s="11" t="s">
        <v>2278</v>
      </c>
    </row>
    <row r="8895" customFormat="false" ht="113" hidden="false" customHeight="true" outlineLevel="0" collapsed="false">
      <c r="A8895" s="11" t="s">
        <v>2068</v>
      </c>
      <c r="B8895" s="11" t="s">
        <v>2068</v>
      </c>
      <c r="C8895" s="11" t="s">
        <v>2068</v>
      </c>
      <c r="D8895" s="11" t="s">
        <v>2068</v>
      </c>
      <c r="E8895" s="11" t="s">
        <v>2095</v>
      </c>
      <c r="F8895" s="11" t="s">
        <v>2095</v>
      </c>
      <c r="G8895" s="11" t="s">
        <v>2095</v>
      </c>
      <c r="H8895" s="11" t="s">
        <v>2278</v>
      </c>
      <c r="I8895" s="11" t="s">
        <v>2278</v>
      </c>
    </row>
    <row r="8896" customFormat="false" ht="113" hidden="false" customHeight="true" outlineLevel="0" collapsed="false">
      <c r="A8896" s="11" t="s">
        <v>2167</v>
      </c>
      <c r="B8896" s="11" t="s">
        <v>2167</v>
      </c>
      <c r="C8896" s="11" t="s">
        <v>2167</v>
      </c>
      <c r="D8896" s="11" t="s">
        <v>2167</v>
      </c>
      <c r="E8896" s="11" t="s">
        <v>2280</v>
      </c>
      <c r="F8896" s="11" t="s">
        <v>2280</v>
      </c>
      <c r="G8896" s="11" t="s">
        <v>2280</v>
      </c>
      <c r="H8896" s="11" t="s">
        <v>2278</v>
      </c>
      <c r="I8896" s="11" t="s">
        <v>2278</v>
      </c>
    </row>
    <row r="8897" customFormat="false" ht="113" hidden="false" customHeight="true" outlineLevel="0" collapsed="false">
      <c r="A8897" s="11" t="s">
        <v>2250</v>
      </c>
      <c r="B8897" s="11" t="s">
        <v>2250</v>
      </c>
      <c r="C8897" s="11" t="s">
        <v>2250</v>
      </c>
      <c r="D8897" s="11" t="s">
        <v>2250</v>
      </c>
      <c r="E8897" s="11" t="n">
        <v>610</v>
      </c>
      <c r="F8897" s="11" t="n">
        <v>610</v>
      </c>
      <c r="G8897" s="11" t="n">
        <v>610</v>
      </c>
      <c r="H8897" s="11" t="s">
        <v>2278</v>
      </c>
      <c r="I8897" s="11" t="s">
        <v>2278</v>
      </c>
    </row>
    <row r="8898" customFormat="false" ht="113" hidden="false" customHeight="true" outlineLevel="0" collapsed="false">
      <c r="A8898" s="11" t="s">
        <v>2251</v>
      </c>
      <c r="B8898" s="11" t="s">
        <v>2251</v>
      </c>
      <c r="C8898" s="11" t="s">
        <v>2251</v>
      </c>
      <c r="D8898" s="11" t="s">
        <v>2251</v>
      </c>
      <c r="E8898" s="11" t="n">
        <v>15</v>
      </c>
      <c r="F8898" s="11" t="n">
        <v>15</v>
      </c>
      <c r="G8898" s="11" t="n">
        <v>15</v>
      </c>
      <c r="H8898" s="11" t="s">
        <v>2278</v>
      </c>
      <c r="I8898" s="11" t="s">
        <v>2278</v>
      </c>
    </row>
    <row r="8899" customFormat="false" ht="113" hidden="false" customHeight="true" outlineLevel="0" collapsed="false">
      <c r="A8899" s="11" t="s">
        <v>2252</v>
      </c>
      <c r="B8899" s="11" t="s">
        <v>2252</v>
      </c>
      <c r="C8899" s="11" t="s">
        <v>2252</v>
      </c>
      <c r="D8899" s="11" t="s">
        <v>2252</v>
      </c>
      <c r="E8899" s="11" t="n">
        <v>19</v>
      </c>
      <c r="F8899" s="11" t="n">
        <v>19</v>
      </c>
      <c r="G8899" s="11" t="n">
        <v>19</v>
      </c>
      <c r="H8899" s="11" t="s">
        <v>2278</v>
      </c>
      <c r="I8899" s="11" t="s">
        <v>2278</v>
      </c>
    </row>
    <row r="8900" customFormat="false" ht="113" hidden="false" customHeight="true" outlineLevel="0" collapsed="false">
      <c r="A8900" s="11" t="s">
        <v>2253</v>
      </c>
      <c r="B8900" s="11" t="s">
        <v>2253</v>
      </c>
      <c r="C8900" s="11" t="s">
        <v>2253</v>
      </c>
      <c r="D8900" s="11" t="s">
        <v>2253</v>
      </c>
      <c r="E8900" s="11" t="s">
        <v>2277</v>
      </c>
      <c r="F8900" s="11" t="s">
        <v>2277</v>
      </c>
      <c r="G8900" s="11" t="s">
        <v>2277</v>
      </c>
      <c r="H8900" s="11" t="s">
        <v>2278</v>
      </c>
      <c r="I8900" s="11" t="s">
        <v>2278</v>
      </c>
    </row>
    <row r="8901" customFormat="false" ht="113" hidden="false" customHeight="true" outlineLevel="0" collapsed="false">
      <c r="A8901" s="11" t="s">
        <v>2254</v>
      </c>
      <c r="B8901" s="11" t="s">
        <v>2254</v>
      </c>
      <c r="C8901" s="11" t="s">
        <v>2254</v>
      </c>
      <c r="D8901" s="11" t="s">
        <v>2254</v>
      </c>
      <c r="E8901" s="11" t="s">
        <v>2281</v>
      </c>
      <c r="F8901" s="11" t="s">
        <v>2281</v>
      </c>
      <c r="G8901" s="11" t="s">
        <v>2281</v>
      </c>
      <c r="H8901" s="11" t="s">
        <v>2278</v>
      </c>
      <c r="I8901" s="11" t="s">
        <v>2278</v>
      </c>
    </row>
    <row r="8902" customFormat="false" ht="113" hidden="false" customHeight="true" outlineLevel="0" collapsed="false">
      <c r="A8902" s="11" t="s">
        <v>2256</v>
      </c>
      <c r="B8902" s="11" t="s">
        <v>2256</v>
      </c>
      <c r="C8902" s="11" t="s">
        <v>2256</v>
      </c>
      <c r="D8902" s="11" t="s">
        <v>2256</v>
      </c>
      <c r="E8902" s="11" t="s">
        <v>2282</v>
      </c>
      <c r="F8902" s="11" t="s">
        <v>2282</v>
      </c>
      <c r="G8902" s="11" t="s">
        <v>2282</v>
      </c>
      <c r="H8902" s="11" t="s">
        <v>2278</v>
      </c>
      <c r="I8902" s="11" t="s">
        <v>2278</v>
      </c>
    </row>
    <row r="8903" customFormat="false" ht="113" hidden="false" customHeight="true" outlineLevel="0" collapsed="false">
      <c r="A8903" s="11" t="s">
        <v>2258</v>
      </c>
      <c r="B8903" s="11" t="s">
        <v>2258</v>
      </c>
      <c r="C8903" s="11" t="s">
        <v>2258</v>
      </c>
      <c r="D8903" s="11" t="s">
        <v>2258</v>
      </c>
      <c r="E8903" s="11" t="s">
        <v>2283</v>
      </c>
      <c r="F8903" s="11" t="s">
        <v>2283</v>
      </c>
      <c r="G8903" s="11" t="s">
        <v>2283</v>
      </c>
      <c r="H8903" s="11" t="s">
        <v>2278</v>
      </c>
      <c r="I8903" s="11" t="s">
        <v>2278</v>
      </c>
    </row>
    <row r="8904" customFormat="false" ht="113" hidden="false" customHeight="true" outlineLevel="0" collapsed="false">
      <c r="A8904" s="11" t="s">
        <v>2260</v>
      </c>
      <c r="B8904" s="11" t="s">
        <v>2260</v>
      </c>
      <c r="C8904" s="11" t="s">
        <v>2260</v>
      </c>
      <c r="D8904" s="11" t="s">
        <v>2260</v>
      </c>
      <c r="E8904" s="11" t="s">
        <v>2261</v>
      </c>
      <c r="F8904" s="11" t="s">
        <v>2261</v>
      </c>
      <c r="G8904" s="11" t="s">
        <v>2261</v>
      </c>
      <c r="H8904" s="11" t="s">
        <v>2278</v>
      </c>
      <c r="I8904" s="11" t="s">
        <v>2278</v>
      </c>
    </row>
    <row r="8905" customFormat="false" ht="113" hidden="false" customHeight="true" outlineLevel="0" collapsed="false">
      <c r="A8905" s="11" t="s">
        <v>2082</v>
      </c>
      <c r="B8905" s="11" t="s">
        <v>2082</v>
      </c>
      <c r="C8905" s="11" t="s">
        <v>2082</v>
      </c>
      <c r="D8905" s="11" t="s">
        <v>2082</v>
      </c>
      <c r="E8905" s="11" t="s">
        <v>2098</v>
      </c>
      <c r="F8905" s="11" t="s">
        <v>2098</v>
      </c>
      <c r="G8905" s="11" t="s">
        <v>2098</v>
      </c>
      <c r="H8905" s="11" t="s">
        <v>2278</v>
      </c>
      <c r="I8905" s="11" t="s">
        <v>2278</v>
      </c>
    </row>
    <row r="8906" customFormat="false" ht="113" hidden="false" customHeight="true" outlineLevel="0" collapsed="false">
      <c r="A8906" s="11" t="s">
        <v>2262</v>
      </c>
      <c r="B8906" s="11" t="s">
        <v>2262</v>
      </c>
      <c r="C8906" s="11" t="s">
        <v>2262</v>
      </c>
      <c r="D8906" s="11" t="s">
        <v>2262</v>
      </c>
      <c r="E8906" s="11" t="s">
        <v>2284</v>
      </c>
      <c r="F8906" s="11" t="s">
        <v>2284</v>
      </c>
      <c r="G8906" s="11" t="s">
        <v>2284</v>
      </c>
      <c r="H8906" s="11" t="s">
        <v>2278</v>
      </c>
      <c r="I8906" s="11" t="s">
        <v>2278</v>
      </c>
    </row>
    <row r="8907" customFormat="false" ht="113" hidden="false" customHeight="true" outlineLevel="0" collapsed="false">
      <c r="A8907" s="11" t="s">
        <v>2264</v>
      </c>
      <c r="B8907" s="11" t="s">
        <v>2264</v>
      </c>
      <c r="C8907" s="11" t="s">
        <v>2264</v>
      </c>
      <c r="D8907" s="11" t="s">
        <v>2264</v>
      </c>
      <c r="E8907" s="11" t="s">
        <v>2285</v>
      </c>
      <c r="F8907" s="11" t="s">
        <v>2285</v>
      </c>
      <c r="G8907" s="11" t="s">
        <v>2285</v>
      </c>
      <c r="H8907" s="11" t="s">
        <v>2278</v>
      </c>
      <c r="I8907" s="11" t="s">
        <v>2278</v>
      </c>
    </row>
    <row r="8908" customFormat="false" ht="113" hidden="false" customHeight="true" outlineLevel="0" collapsed="false">
      <c r="A8908" s="11" t="s">
        <v>2266</v>
      </c>
      <c r="B8908" s="11" t="s">
        <v>2266</v>
      </c>
      <c r="C8908" s="11" t="s">
        <v>2266</v>
      </c>
      <c r="D8908" s="11" t="s">
        <v>2266</v>
      </c>
      <c r="E8908" s="11" t="s">
        <v>2286</v>
      </c>
      <c r="F8908" s="11" t="s">
        <v>2286</v>
      </c>
      <c r="G8908" s="11" t="s">
        <v>2286</v>
      </c>
      <c r="H8908" s="11" t="s">
        <v>2278</v>
      </c>
      <c r="I8908" s="11" t="s">
        <v>2278</v>
      </c>
    </row>
    <row r="8909" customFormat="false" ht="113" hidden="false" customHeight="true" outlineLevel="0" collapsed="false">
      <c r="A8909" s="11" t="s">
        <v>2268</v>
      </c>
      <c r="B8909" s="11" t="s">
        <v>2268</v>
      </c>
      <c r="C8909" s="11" t="s">
        <v>2268</v>
      </c>
      <c r="D8909" s="11" t="s">
        <v>2268</v>
      </c>
      <c r="E8909" s="11" t="n">
        <v>20</v>
      </c>
      <c r="F8909" s="11" t="n">
        <v>20</v>
      </c>
      <c r="G8909" s="11" t="n">
        <v>20</v>
      </c>
      <c r="H8909" s="11" t="s">
        <v>2278</v>
      </c>
      <c r="I8909" s="11" t="s">
        <v>2278</v>
      </c>
    </row>
    <row r="8910" customFormat="false" ht="113" hidden="false" customHeight="true" outlineLevel="0" collapsed="false">
      <c r="A8910" s="11" t="s">
        <v>2269</v>
      </c>
      <c r="B8910" s="11" t="s">
        <v>2269</v>
      </c>
      <c r="C8910" s="11" t="s">
        <v>2269</v>
      </c>
      <c r="D8910" s="11" t="s">
        <v>2269</v>
      </c>
      <c r="E8910" s="11" t="n">
        <v>0.52</v>
      </c>
      <c r="F8910" s="11" t="n">
        <v>0.52</v>
      </c>
      <c r="G8910" s="11" t="n">
        <v>0.52</v>
      </c>
      <c r="H8910" s="11" t="s">
        <v>2278</v>
      </c>
      <c r="I8910" s="11" t="s">
        <v>2278</v>
      </c>
    </row>
    <row r="8911" customFormat="false" ht="113" hidden="false" customHeight="true" outlineLevel="0" collapsed="false">
      <c r="A8911" s="11" t="s">
        <v>2270</v>
      </c>
      <c r="B8911" s="11" t="s">
        <v>2270</v>
      </c>
      <c r="C8911" s="11" t="s">
        <v>2270</v>
      </c>
      <c r="D8911" s="11" t="s">
        <v>2270</v>
      </c>
      <c r="E8911" s="11" t="s">
        <v>2271</v>
      </c>
      <c r="F8911" s="11" t="s">
        <v>2271</v>
      </c>
      <c r="G8911" s="11" t="s">
        <v>2271</v>
      </c>
      <c r="H8911" s="11" t="s">
        <v>2278</v>
      </c>
      <c r="I8911" s="11" t="s">
        <v>2278</v>
      </c>
    </row>
    <row r="8912" customFormat="false" ht="113" hidden="false" customHeight="true" outlineLevel="0" collapsed="false">
      <c r="A8912" s="11" t="s">
        <v>2272</v>
      </c>
      <c r="B8912" s="11" t="s">
        <v>2272</v>
      </c>
      <c r="C8912" s="11" t="s">
        <v>2272</v>
      </c>
      <c r="D8912" s="11" t="s">
        <v>2272</v>
      </c>
      <c r="E8912" s="11" t="s">
        <v>2287</v>
      </c>
      <c r="F8912" s="11" t="s">
        <v>2287</v>
      </c>
      <c r="G8912" s="11" t="s">
        <v>2287</v>
      </c>
      <c r="H8912" s="11" t="s">
        <v>2278</v>
      </c>
      <c r="I8912" s="11" t="s">
        <v>2278</v>
      </c>
    </row>
    <row r="8913" customFormat="false" ht="113" hidden="false" customHeight="true" outlineLevel="0" collapsed="false">
      <c r="A8913" s="11" t="s">
        <v>2274</v>
      </c>
      <c r="B8913" s="11" t="s">
        <v>2274</v>
      </c>
      <c r="C8913" s="11" t="s">
        <v>2274</v>
      </c>
      <c r="D8913" s="11" t="s">
        <v>2274</v>
      </c>
      <c r="E8913" s="11" t="s">
        <v>2095</v>
      </c>
      <c r="F8913" s="11" t="s">
        <v>2095</v>
      </c>
      <c r="G8913" s="11" t="s">
        <v>2095</v>
      </c>
      <c r="H8913" s="11" t="s">
        <v>2278</v>
      </c>
      <c r="I8913" s="11" t="s">
        <v>2278</v>
      </c>
    </row>
    <row r="8914" customFormat="false" ht="113" hidden="false" customHeight="true" outlineLevel="0" collapsed="false">
      <c r="A8914" s="11" t="s">
        <v>2275</v>
      </c>
      <c r="B8914" s="11" t="s">
        <v>2275</v>
      </c>
      <c r="C8914" s="11" t="s">
        <v>2275</v>
      </c>
      <c r="D8914" s="11" t="s">
        <v>2275</v>
      </c>
      <c r="E8914" s="11" t="s">
        <v>2079</v>
      </c>
      <c r="F8914" s="11" t="s">
        <v>2079</v>
      </c>
      <c r="G8914" s="11" t="s">
        <v>2079</v>
      </c>
      <c r="H8914" s="11" t="s">
        <v>2278</v>
      </c>
      <c r="I8914" s="11" t="s">
        <v>2278</v>
      </c>
    </row>
    <row r="8915" customFormat="false" ht="58" hidden="false" customHeight="true" outlineLevel="0" collapsed="false">
      <c r="A8915" s="4" t="s">
        <v>2278</v>
      </c>
      <c r="B8915" s="4" t="s">
        <v>2278</v>
      </c>
      <c r="C8915" s="4" t="s">
        <v>2278</v>
      </c>
      <c r="D8915" s="4" t="s">
        <v>2278</v>
      </c>
      <c r="E8915" s="4" t="s">
        <v>2278</v>
      </c>
      <c r="F8915" s="4" t="s">
        <v>2278</v>
      </c>
      <c r="G8915" s="4" t="s">
        <v>2278</v>
      </c>
      <c r="H8915" s="4" t="s">
        <v>2278</v>
      </c>
      <c r="I8915" s="4" t="s">
        <v>2278</v>
      </c>
    </row>
    <row r="8916" customFormat="false" ht="27" hidden="false" customHeight="true" outlineLevel="0" collapsed="false">
      <c r="A8916" s="1"/>
      <c r="B8916" s="1"/>
      <c r="C8916" s="1"/>
      <c r="D8916" s="1"/>
      <c r="E8916" s="1"/>
      <c r="F8916" s="1"/>
      <c r="G8916" s="1"/>
      <c r="H8916" s="1"/>
      <c r="I8916" s="1"/>
    </row>
    <row r="8917" customFormat="false" ht="31" hidden="false" customHeight="true" outlineLevel="0" collapsed="false">
      <c r="A8917" s="10" t="s">
        <v>250</v>
      </c>
      <c r="B8917" s="10" t="s">
        <v>250</v>
      </c>
      <c r="C8917" s="10" t="s">
        <v>250</v>
      </c>
      <c r="D8917" s="10" t="s">
        <v>250</v>
      </c>
      <c r="E8917" s="10" t="s">
        <v>250</v>
      </c>
      <c r="F8917" s="10" t="s">
        <v>250</v>
      </c>
      <c r="G8917" s="10" t="s">
        <v>250</v>
      </c>
      <c r="H8917" s="10" t="s">
        <v>250</v>
      </c>
      <c r="I8917" s="3" t="str">
        <f aca="false">HYPERLINK("#'Главная'!A176","На главную")</f>
        <v>На главную</v>
      </c>
    </row>
    <row r="8918" customFormat="false" ht="34" hidden="false" customHeight="true" outlineLevel="0" collapsed="false">
      <c r="A8918" s="12" t="s">
        <v>251</v>
      </c>
      <c r="B8918" s="12" t="s">
        <v>251</v>
      </c>
      <c r="C8918" s="12" t="s">
        <v>251</v>
      </c>
      <c r="D8918" s="12" t="s">
        <v>252</v>
      </c>
      <c r="E8918" s="12" t="s">
        <v>252</v>
      </c>
      <c r="F8918" s="12" t="s">
        <v>252</v>
      </c>
      <c r="G8918" s="12" t="s">
        <v>253</v>
      </c>
      <c r="H8918" s="12" t="s">
        <v>254</v>
      </c>
      <c r="I8918" s="12" t="s">
        <v>254</v>
      </c>
    </row>
    <row r="8919" customFormat="false" ht="53" hidden="false" customHeight="true" outlineLevel="0" collapsed="false">
      <c r="A8919" s="1" t="s">
        <v>2090</v>
      </c>
      <c r="B8919" s="1" t="s">
        <v>2090</v>
      </c>
      <c r="C8919" s="1" t="s">
        <v>2090</v>
      </c>
      <c r="D8919" s="1" t="s">
        <v>292</v>
      </c>
      <c r="E8919" s="1" t="s">
        <v>292</v>
      </c>
      <c r="F8919" s="1" t="s">
        <v>292</v>
      </c>
      <c r="G8919" s="1" t="n">
        <v>2.73</v>
      </c>
      <c r="H8919" s="1" t="s">
        <v>2187</v>
      </c>
      <c r="I8919" s="1" t="s">
        <v>2187</v>
      </c>
    </row>
    <row r="8920" customFormat="false" ht="53" hidden="false" customHeight="true" outlineLevel="0" collapsed="false">
      <c r="A8920" s="1" t="s">
        <v>2090</v>
      </c>
      <c r="B8920" s="1" t="s">
        <v>2090</v>
      </c>
      <c r="C8920" s="1" t="s">
        <v>2090</v>
      </c>
      <c r="D8920" s="1" t="s">
        <v>258</v>
      </c>
      <c r="E8920" s="1" t="s">
        <v>258</v>
      </c>
      <c r="F8920" s="1" t="s">
        <v>258</v>
      </c>
      <c r="G8920" s="1" t="n">
        <v>4.36</v>
      </c>
      <c r="H8920" s="1" t="s">
        <v>2187</v>
      </c>
      <c r="I8920" s="1" t="s">
        <v>2187</v>
      </c>
    </row>
    <row r="8921" customFormat="false" ht="53" hidden="false" customHeight="true" outlineLevel="0" collapsed="false">
      <c r="A8921" s="1" t="s">
        <v>2090</v>
      </c>
      <c r="B8921" s="1" t="s">
        <v>2090</v>
      </c>
      <c r="C8921" s="1" t="s">
        <v>2090</v>
      </c>
      <c r="D8921" s="1" t="s">
        <v>2091</v>
      </c>
      <c r="E8921" s="1" t="s">
        <v>2091</v>
      </c>
      <c r="F8921" s="1" t="s">
        <v>2091</v>
      </c>
      <c r="G8921" s="1" t="n">
        <v>510</v>
      </c>
      <c r="H8921" s="1" t="s">
        <v>2187</v>
      </c>
      <c r="I8921" s="1" t="s">
        <v>2187</v>
      </c>
    </row>
    <row r="8922" customFormat="false" ht="53" hidden="false" customHeight="true" outlineLevel="0" collapsed="false">
      <c r="A8922" s="1" t="s">
        <v>2090</v>
      </c>
      <c r="B8922" s="1" t="s">
        <v>2090</v>
      </c>
      <c r="C8922" s="1" t="s">
        <v>2090</v>
      </c>
      <c r="D8922" s="1" t="s">
        <v>2229</v>
      </c>
      <c r="E8922" s="1" t="s">
        <v>2229</v>
      </c>
      <c r="F8922" s="1" t="s">
        <v>2229</v>
      </c>
      <c r="G8922" s="1" t="n">
        <v>59</v>
      </c>
      <c r="H8922" s="1" t="s">
        <v>2187</v>
      </c>
      <c r="I8922" s="1" t="s">
        <v>2187</v>
      </c>
    </row>
    <row r="8923" customFormat="false" ht="53" hidden="false" customHeight="true" outlineLevel="0" collapsed="false">
      <c r="A8923" s="1" t="s">
        <v>2090</v>
      </c>
      <c r="B8923" s="1" t="s">
        <v>2090</v>
      </c>
      <c r="C8923" s="1" t="s">
        <v>2090</v>
      </c>
      <c r="D8923" s="1" t="s">
        <v>2063</v>
      </c>
      <c r="E8923" s="1" t="s">
        <v>2063</v>
      </c>
      <c r="F8923" s="1" t="s">
        <v>2063</v>
      </c>
      <c r="G8923" s="1" t="n">
        <v>38</v>
      </c>
      <c r="H8923" s="1" t="s">
        <v>2187</v>
      </c>
      <c r="I8923" s="1" t="s">
        <v>2187</v>
      </c>
    </row>
    <row r="8924" customFormat="false" ht="27" hidden="false" customHeight="true" outlineLevel="0" collapsed="false">
      <c r="A8924" s="1"/>
      <c r="B8924" s="1"/>
      <c r="C8924" s="1"/>
      <c r="D8924" s="1"/>
      <c r="E8924" s="1"/>
      <c r="F8924" s="1"/>
      <c r="G8924" s="1"/>
      <c r="H8924" s="1"/>
      <c r="I8924" s="1"/>
    </row>
    <row r="8925" customFormat="false" ht="31" hidden="false" customHeight="true" outlineLevel="0" collapsed="false">
      <c r="A8925" s="10" t="s">
        <v>304</v>
      </c>
      <c r="B8925" s="10" t="s">
        <v>304</v>
      </c>
      <c r="C8925" s="10" t="s">
        <v>304</v>
      </c>
      <c r="D8925" s="10" t="s">
        <v>304</v>
      </c>
      <c r="E8925" s="10" t="s">
        <v>304</v>
      </c>
      <c r="F8925" s="10" t="s">
        <v>304</v>
      </c>
      <c r="G8925" s="10" t="s">
        <v>304</v>
      </c>
      <c r="H8925" s="10" t="s">
        <v>304</v>
      </c>
      <c r="I8925" s="1"/>
    </row>
    <row r="8926" customFormat="false" ht="28" hidden="false" customHeight="true" outlineLevel="0" collapsed="false">
      <c r="A8926" s="4" t="s">
        <v>305</v>
      </c>
      <c r="B8926" s="4" t="s">
        <v>305</v>
      </c>
      <c r="C8926" s="4" t="s">
        <v>305</v>
      </c>
      <c r="D8926" s="4" t="s">
        <v>305</v>
      </c>
      <c r="E8926" s="4" t="s">
        <v>305</v>
      </c>
      <c r="F8926" s="4" t="s">
        <v>305</v>
      </c>
      <c r="G8926" s="4" t="s">
        <v>305</v>
      </c>
      <c r="H8926" s="4" t="s">
        <v>305</v>
      </c>
      <c r="I8926" s="4" t="s">
        <v>305</v>
      </c>
    </row>
    <row r="8927" customFormat="false" ht="27" hidden="false" customHeight="true" outlineLevel="0" collapsed="false">
      <c r="A8927" s="1"/>
      <c r="B8927" s="1"/>
      <c r="C8927" s="1"/>
      <c r="D8927" s="1"/>
      <c r="E8927" s="1"/>
      <c r="F8927" s="1"/>
      <c r="G8927" s="1"/>
      <c r="H8927" s="1"/>
      <c r="I8927" s="1"/>
    </row>
    <row r="8928" customFormat="false" ht="27" hidden="false" customHeight="true" outlineLevel="0" collapsed="false">
      <c r="A8928" s="1"/>
      <c r="B8928" s="1"/>
      <c r="C8928" s="1"/>
      <c r="D8928" s="1"/>
      <c r="E8928" s="1"/>
      <c r="F8928" s="1"/>
      <c r="G8928" s="1"/>
      <c r="H8928" s="1"/>
      <c r="I8928" s="1"/>
    </row>
    <row r="8929" customFormat="false" ht="27" hidden="false" customHeight="true" outlineLevel="0" collapsed="false">
      <c r="A8929" s="1"/>
      <c r="B8929" s="1"/>
      <c r="C8929" s="1"/>
      <c r="D8929" s="1"/>
      <c r="E8929" s="1"/>
      <c r="F8929" s="1"/>
      <c r="G8929" s="1"/>
      <c r="H8929" s="1"/>
      <c r="I8929" s="1"/>
    </row>
    <row r="8930" customFormat="false" ht="35" hidden="false" customHeight="true" outlineLevel="0" collapsed="false">
      <c r="A8930" s="2" t="s">
        <v>2288</v>
      </c>
      <c r="B8930" s="2" t="s">
        <v>2288</v>
      </c>
      <c r="C8930" s="2" t="s">
        <v>2288</v>
      </c>
      <c r="D8930" s="2" t="s">
        <v>2288</v>
      </c>
      <c r="E8930" s="2" t="s">
        <v>2288</v>
      </c>
      <c r="F8930" s="2" t="s">
        <v>2288</v>
      </c>
      <c r="G8930" s="2" t="s">
        <v>2288</v>
      </c>
      <c r="H8930" s="2" t="s">
        <v>2288</v>
      </c>
      <c r="I8930" s="3" t="str">
        <f aca="false">HYPERLINK("#'Главная'!A177","На главную")</f>
        <v>На главную</v>
      </c>
    </row>
    <row r="8931" customFormat="false" ht="28" hidden="false" customHeight="true" outlineLevel="0" collapsed="false">
      <c r="A8931" s="4" t="s">
        <v>2158</v>
      </c>
      <c r="B8931" s="4" t="s">
        <v>2158</v>
      </c>
      <c r="C8931" s="4" t="s">
        <v>2158</v>
      </c>
      <c r="D8931" s="4" t="s">
        <v>2158</v>
      </c>
      <c r="E8931" s="4" t="s">
        <v>2158</v>
      </c>
      <c r="F8931" s="4" t="s">
        <v>2158</v>
      </c>
      <c r="G8931" s="4" t="s">
        <v>2158</v>
      </c>
      <c r="H8931" s="4" t="s">
        <v>2158</v>
      </c>
      <c r="I8931" s="4" t="s">
        <v>2158</v>
      </c>
    </row>
    <row r="8932" customFormat="false" ht="27" hidden="false" customHeight="true" outlineLevel="0" collapsed="false">
      <c r="A8932" s="3" t="str">
        <f aca="false">HYPERLINK("#'Главная'!A177","Список моделей")</f>
        <v>Список моделей</v>
      </c>
      <c r="B8932" s="1"/>
      <c r="C8932" s="3" t="str">
        <f aca="false">HYPERLINK("#'Данные моделей'!A8933","Характеристики")</f>
        <v>Характеристики</v>
      </c>
      <c r="D8932" s="1"/>
      <c r="E8932" s="1"/>
      <c r="F8932" s="3" t="str">
        <f aca="false">HYPERLINK("#'Данные моделей'!A8968","Рабочие точки")</f>
        <v>Рабочие точки</v>
      </c>
      <c r="G8932" s="1"/>
      <c r="H8932" s="3" t="str">
        <f aca="false">HYPERLINK("#'Данные моделей'!A8976","Карты")</f>
        <v>Карты</v>
      </c>
      <c r="I8932" s="1"/>
    </row>
    <row r="8933" customFormat="false" ht="31" hidden="false" customHeight="true" outlineLevel="0" collapsed="false">
      <c r="A8933" s="10" t="s">
        <v>9</v>
      </c>
      <c r="B8933" s="10" t="s">
        <v>9</v>
      </c>
      <c r="C8933" s="10" t="s">
        <v>9</v>
      </c>
      <c r="D8933" s="10" t="s">
        <v>9</v>
      </c>
      <c r="E8933" s="10" t="s">
        <v>9</v>
      </c>
      <c r="F8933" s="10" t="s">
        <v>9</v>
      </c>
      <c r="G8933" s="10" t="s">
        <v>9</v>
      </c>
      <c r="H8933" s="10" t="s">
        <v>9</v>
      </c>
      <c r="I8933" s="1"/>
    </row>
    <row r="8934" customFormat="false" ht="28" hidden="false" customHeight="true" outlineLevel="0" collapsed="false">
      <c r="A8934" s="11" t="s">
        <v>207</v>
      </c>
      <c r="B8934" s="11" t="s">
        <v>207</v>
      </c>
      <c r="C8934" s="11" t="s">
        <v>207</v>
      </c>
      <c r="D8934" s="11" t="s">
        <v>207</v>
      </c>
      <c r="E8934" s="11" t="s">
        <v>2245</v>
      </c>
      <c r="F8934" s="11" t="s">
        <v>2245</v>
      </c>
      <c r="G8934" s="11" t="s">
        <v>2245</v>
      </c>
      <c r="H8934" s="11"/>
      <c r="I8934" s="11"/>
    </row>
    <row r="8935" customFormat="false" ht="28" hidden="false" customHeight="true" outlineLevel="0" collapsed="false">
      <c r="A8935" s="11" t="s">
        <v>8</v>
      </c>
      <c r="B8935" s="11" t="s">
        <v>8</v>
      </c>
      <c r="C8935" s="11" t="s">
        <v>8</v>
      </c>
      <c r="D8935" s="11" t="s">
        <v>8</v>
      </c>
      <c r="E8935" s="11" t="s">
        <v>183</v>
      </c>
      <c r="F8935" s="11" t="s">
        <v>183</v>
      </c>
      <c r="G8935" s="11" t="s">
        <v>183</v>
      </c>
      <c r="H8935" s="11"/>
      <c r="I8935" s="11"/>
    </row>
    <row r="8936" customFormat="false" ht="28" hidden="false" customHeight="true" outlineLevel="0" collapsed="false">
      <c r="A8936" s="11" t="s">
        <v>209</v>
      </c>
      <c r="B8936" s="11" t="s">
        <v>209</v>
      </c>
      <c r="C8936" s="11" t="s">
        <v>209</v>
      </c>
      <c r="D8936" s="11" t="s">
        <v>209</v>
      </c>
      <c r="E8936" s="11" t="s">
        <v>2289</v>
      </c>
      <c r="F8936" s="11" t="s">
        <v>2289</v>
      </c>
      <c r="G8936" s="11" t="s">
        <v>2289</v>
      </c>
      <c r="H8936" s="11"/>
      <c r="I8936" s="11"/>
    </row>
    <row r="8937" customFormat="false" ht="28" hidden="false" customHeight="true" outlineLevel="0" collapsed="false">
      <c r="A8937" s="11" t="s">
        <v>211</v>
      </c>
      <c r="B8937" s="11" t="s">
        <v>211</v>
      </c>
      <c r="C8937" s="11" t="s">
        <v>211</v>
      </c>
      <c r="D8937" s="11" t="s">
        <v>211</v>
      </c>
      <c r="E8937" s="11" t="n">
        <v>16</v>
      </c>
      <c r="F8937" s="11" t="n">
        <v>16</v>
      </c>
      <c r="G8937" s="11" t="n">
        <v>16</v>
      </c>
      <c r="H8937" s="11"/>
      <c r="I8937" s="11"/>
    </row>
    <row r="8938" customFormat="false" ht="113" hidden="false" customHeight="true" outlineLevel="0" collapsed="false">
      <c r="A8938" s="11" t="s">
        <v>8</v>
      </c>
      <c r="B8938" s="11" t="s">
        <v>8</v>
      </c>
      <c r="C8938" s="11" t="s">
        <v>8</v>
      </c>
      <c r="D8938" s="11" t="s">
        <v>8</v>
      </c>
      <c r="E8938" s="11" t="s">
        <v>183</v>
      </c>
      <c r="F8938" s="11" t="s">
        <v>183</v>
      </c>
      <c r="G8938" s="11" t="s">
        <v>183</v>
      </c>
      <c r="H8938" s="11" t="s">
        <v>2290</v>
      </c>
      <c r="I8938" s="11" t="s">
        <v>2290</v>
      </c>
    </row>
    <row r="8939" customFormat="false" ht="113" hidden="false" customHeight="true" outlineLevel="0" collapsed="false">
      <c r="A8939" s="11" t="s">
        <v>221</v>
      </c>
      <c r="B8939" s="11" t="s">
        <v>221</v>
      </c>
      <c r="C8939" s="11" t="s">
        <v>221</v>
      </c>
      <c r="D8939" s="11" t="s">
        <v>221</v>
      </c>
      <c r="E8939" s="11" t="s">
        <v>2289</v>
      </c>
      <c r="F8939" s="11" t="s">
        <v>2289</v>
      </c>
      <c r="G8939" s="11" t="s">
        <v>2289</v>
      </c>
      <c r="H8939" s="11" t="s">
        <v>2290</v>
      </c>
      <c r="I8939" s="11" t="s">
        <v>2290</v>
      </c>
    </row>
    <row r="8940" customFormat="false" ht="113" hidden="false" customHeight="true" outlineLevel="0" collapsed="false">
      <c r="A8940" s="11" t="s">
        <v>211</v>
      </c>
      <c r="B8940" s="11" t="s">
        <v>211</v>
      </c>
      <c r="C8940" s="11" t="s">
        <v>211</v>
      </c>
      <c r="D8940" s="11" t="s">
        <v>211</v>
      </c>
      <c r="E8940" s="11" t="n">
        <v>16</v>
      </c>
      <c r="F8940" s="11" t="n">
        <v>16</v>
      </c>
      <c r="G8940" s="11" t="n">
        <v>16</v>
      </c>
      <c r="H8940" s="11" t="s">
        <v>2290</v>
      </c>
      <c r="I8940" s="11" t="s">
        <v>2290</v>
      </c>
    </row>
    <row r="8941" customFormat="false" ht="113" hidden="false" customHeight="true" outlineLevel="0" collapsed="false">
      <c r="A8941" s="11" t="s">
        <v>2062</v>
      </c>
      <c r="B8941" s="11" t="s">
        <v>2062</v>
      </c>
      <c r="C8941" s="11" t="s">
        <v>2062</v>
      </c>
      <c r="D8941" s="11" t="s">
        <v>2062</v>
      </c>
      <c r="E8941" s="11" t="s">
        <v>2063</v>
      </c>
      <c r="F8941" s="11" t="s">
        <v>2063</v>
      </c>
      <c r="G8941" s="11" t="s">
        <v>2063</v>
      </c>
      <c r="H8941" s="11" t="s">
        <v>2290</v>
      </c>
      <c r="I8941" s="11" t="s">
        <v>2290</v>
      </c>
    </row>
    <row r="8942" customFormat="false" ht="113" hidden="false" customHeight="true" outlineLevel="0" collapsed="false">
      <c r="A8942" s="11" t="s">
        <v>2064</v>
      </c>
      <c r="B8942" s="11" t="s">
        <v>2064</v>
      </c>
      <c r="C8942" s="11" t="s">
        <v>2064</v>
      </c>
      <c r="D8942" s="11" t="s">
        <v>2064</v>
      </c>
      <c r="E8942" s="11" t="s">
        <v>99</v>
      </c>
      <c r="F8942" s="11" t="s">
        <v>99</v>
      </c>
      <c r="G8942" s="11" t="s">
        <v>99</v>
      </c>
      <c r="H8942" s="11" t="s">
        <v>2290</v>
      </c>
      <c r="I8942" s="11" t="s">
        <v>2290</v>
      </c>
    </row>
    <row r="8943" customFormat="false" ht="113" hidden="false" customHeight="true" outlineLevel="0" collapsed="false">
      <c r="A8943" s="11" t="s">
        <v>2215</v>
      </c>
      <c r="B8943" s="11" t="s">
        <v>2215</v>
      </c>
      <c r="C8943" s="11" t="s">
        <v>2215</v>
      </c>
      <c r="D8943" s="11" t="s">
        <v>2215</v>
      </c>
      <c r="E8943" s="11" t="n">
        <v>30</v>
      </c>
      <c r="F8943" s="11" t="n">
        <v>30</v>
      </c>
      <c r="G8943" s="11" t="n">
        <v>30</v>
      </c>
      <c r="H8943" s="11" t="s">
        <v>2290</v>
      </c>
      <c r="I8943" s="11" t="s">
        <v>2290</v>
      </c>
    </row>
    <row r="8944" customFormat="false" ht="113" hidden="false" customHeight="true" outlineLevel="0" collapsed="false">
      <c r="A8944" s="11" t="s">
        <v>2065</v>
      </c>
      <c r="B8944" s="11" t="s">
        <v>2065</v>
      </c>
      <c r="C8944" s="11" t="s">
        <v>2065</v>
      </c>
      <c r="D8944" s="11" t="s">
        <v>2065</v>
      </c>
      <c r="E8944" s="11" t="s">
        <v>2101</v>
      </c>
      <c r="F8944" s="11" t="s">
        <v>2101</v>
      </c>
      <c r="G8944" s="11" t="s">
        <v>2101</v>
      </c>
      <c r="H8944" s="11" t="s">
        <v>2290</v>
      </c>
      <c r="I8944" s="11" t="s">
        <v>2290</v>
      </c>
    </row>
    <row r="8945" customFormat="false" ht="113" hidden="false" customHeight="true" outlineLevel="0" collapsed="false">
      <c r="A8945" s="11" t="s">
        <v>1101</v>
      </c>
      <c r="B8945" s="11" t="s">
        <v>1101</v>
      </c>
      <c r="C8945" s="11" t="s">
        <v>1101</v>
      </c>
      <c r="D8945" s="11" t="s">
        <v>1101</v>
      </c>
      <c r="E8945" s="11" t="s">
        <v>2291</v>
      </c>
      <c r="F8945" s="11" t="s">
        <v>2291</v>
      </c>
      <c r="G8945" s="11" t="s">
        <v>2291</v>
      </c>
      <c r="H8945" s="11" t="s">
        <v>2290</v>
      </c>
      <c r="I8945" s="11" t="s">
        <v>2290</v>
      </c>
    </row>
    <row r="8946" customFormat="false" ht="113" hidden="false" customHeight="true" outlineLevel="0" collapsed="false">
      <c r="A8946" s="11" t="s">
        <v>2068</v>
      </c>
      <c r="B8946" s="11" t="s">
        <v>2068</v>
      </c>
      <c r="C8946" s="11" t="s">
        <v>2068</v>
      </c>
      <c r="D8946" s="11" t="s">
        <v>2068</v>
      </c>
      <c r="E8946" s="11" t="s">
        <v>2102</v>
      </c>
      <c r="F8946" s="11" t="s">
        <v>2102</v>
      </c>
      <c r="G8946" s="11" t="s">
        <v>2102</v>
      </c>
      <c r="H8946" s="11" t="s">
        <v>2290</v>
      </c>
      <c r="I8946" s="11" t="s">
        <v>2290</v>
      </c>
    </row>
    <row r="8947" customFormat="false" ht="113" hidden="false" customHeight="true" outlineLevel="0" collapsed="false">
      <c r="A8947" s="11" t="s">
        <v>2167</v>
      </c>
      <c r="B8947" s="11" t="s">
        <v>2167</v>
      </c>
      <c r="C8947" s="11" t="s">
        <v>2167</v>
      </c>
      <c r="D8947" s="11" t="s">
        <v>2167</v>
      </c>
      <c r="E8947" s="11" t="s">
        <v>2292</v>
      </c>
      <c r="F8947" s="11" t="s">
        <v>2292</v>
      </c>
      <c r="G8947" s="11" t="s">
        <v>2292</v>
      </c>
      <c r="H8947" s="11" t="s">
        <v>2290</v>
      </c>
      <c r="I8947" s="11" t="s">
        <v>2290</v>
      </c>
    </row>
    <row r="8948" customFormat="false" ht="113" hidden="false" customHeight="true" outlineLevel="0" collapsed="false">
      <c r="A8948" s="11" t="s">
        <v>2250</v>
      </c>
      <c r="B8948" s="11" t="s">
        <v>2250</v>
      </c>
      <c r="C8948" s="11" t="s">
        <v>2250</v>
      </c>
      <c r="D8948" s="11" t="s">
        <v>2250</v>
      </c>
      <c r="E8948" s="11" t="n">
        <v>680</v>
      </c>
      <c r="F8948" s="11" t="n">
        <v>680</v>
      </c>
      <c r="G8948" s="11" t="n">
        <v>680</v>
      </c>
      <c r="H8948" s="11" t="s">
        <v>2290</v>
      </c>
      <c r="I8948" s="11" t="s">
        <v>2290</v>
      </c>
    </row>
    <row r="8949" customFormat="false" ht="113" hidden="false" customHeight="true" outlineLevel="0" collapsed="false">
      <c r="A8949" s="11" t="s">
        <v>2251</v>
      </c>
      <c r="B8949" s="11" t="s">
        <v>2251</v>
      </c>
      <c r="C8949" s="11" t="s">
        <v>2251</v>
      </c>
      <c r="D8949" s="11" t="s">
        <v>2251</v>
      </c>
      <c r="E8949" s="11" t="n">
        <v>16</v>
      </c>
      <c r="F8949" s="11" t="n">
        <v>16</v>
      </c>
      <c r="G8949" s="11" t="n">
        <v>16</v>
      </c>
      <c r="H8949" s="11" t="s">
        <v>2290</v>
      </c>
      <c r="I8949" s="11" t="s">
        <v>2290</v>
      </c>
    </row>
    <row r="8950" customFormat="false" ht="113" hidden="false" customHeight="true" outlineLevel="0" collapsed="false">
      <c r="A8950" s="11" t="s">
        <v>2252</v>
      </c>
      <c r="B8950" s="11" t="s">
        <v>2252</v>
      </c>
      <c r="C8950" s="11" t="s">
        <v>2252</v>
      </c>
      <c r="D8950" s="11" t="s">
        <v>2252</v>
      </c>
      <c r="E8950" s="11" t="n">
        <v>20</v>
      </c>
      <c r="F8950" s="11" t="n">
        <v>20</v>
      </c>
      <c r="G8950" s="11" t="n">
        <v>20</v>
      </c>
      <c r="H8950" s="11" t="s">
        <v>2290</v>
      </c>
      <c r="I8950" s="11" t="s">
        <v>2290</v>
      </c>
    </row>
    <row r="8951" customFormat="false" ht="113" hidden="false" customHeight="true" outlineLevel="0" collapsed="false">
      <c r="A8951" s="11" t="s">
        <v>2253</v>
      </c>
      <c r="B8951" s="11" t="s">
        <v>2253</v>
      </c>
      <c r="C8951" s="11" t="s">
        <v>2253</v>
      </c>
      <c r="D8951" s="11" t="s">
        <v>2253</v>
      </c>
      <c r="E8951" s="11" t="s">
        <v>2289</v>
      </c>
      <c r="F8951" s="11" t="s">
        <v>2289</v>
      </c>
      <c r="G8951" s="11" t="s">
        <v>2289</v>
      </c>
      <c r="H8951" s="11" t="s">
        <v>2290</v>
      </c>
      <c r="I8951" s="11" t="s">
        <v>2290</v>
      </c>
    </row>
    <row r="8952" customFormat="false" ht="113" hidden="false" customHeight="true" outlineLevel="0" collapsed="false">
      <c r="A8952" s="11" t="s">
        <v>2254</v>
      </c>
      <c r="B8952" s="11" t="s">
        <v>2254</v>
      </c>
      <c r="C8952" s="11" t="s">
        <v>2254</v>
      </c>
      <c r="D8952" s="11" t="s">
        <v>2254</v>
      </c>
      <c r="E8952" s="11" t="s">
        <v>2293</v>
      </c>
      <c r="F8952" s="11" t="s">
        <v>2293</v>
      </c>
      <c r="G8952" s="11" t="s">
        <v>2293</v>
      </c>
      <c r="H8952" s="11" t="s">
        <v>2290</v>
      </c>
      <c r="I8952" s="11" t="s">
        <v>2290</v>
      </c>
    </row>
    <row r="8953" customFormat="false" ht="113" hidden="false" customHeight="true" outlineLevel="0" collapsed="false">
      <c r="A8953" s="11" t="s">
        <v>2256</v>
      </c>
      <c r="B8953" s="11" t="s">
        <v>2256</v>
      </c>
      <c r="C8953" s="11" t="s">
        <v>2256</v>
      </c>
      <c r="D8953" s="11" t="s">
        <v>2256</v>
      </c>
      <c r="E8953" s="11" t="s">
        <v>2294</v>
      </c>
      <c r="F8953" s="11" t="s">
        <v>2294</v>
      </c>
      <c r="G8953" s="11" t="s">
        <v>2294</v>
      </c>
      <c r="H8953" s="11" t="s">
        <v>2290</v>
      </c>
      <c r="I8953" s="11" t="s">
        <v>2290</v>
      </c>
    </row>
    <row r="8954" customFormat="false" ht="113" hidden="false" customHeight="true" outlineLevel="0" collapsed="false">
      <c r="A8954" s="11" t="s">
        <v>2258</v>
      </c>
      <c r="B8954" s="11" t="s">
        <v>2258</v>
      </c>
      <c r="C8954" s="11" t="s">
        <v>2258</v>
      </c>
      <c r="D8954" s="11" t="s">
        <v>2258</v>
      </c>
      <c r="E8954" s="11" t="s">
        <v>2295</v>
      </c>
      <c r="F8954" s="11" t="s">
        <v>2295</v>
      </c>
      <c r="G8954" s="11" t="s">
        <v>2295</v>
      </c>
      <c r="H8954" s="11" t="s">
        <v>2290</v>
      </c>
      <c r="I8954" s="11" t="s">
        <v>2290</v>
      </c>
    </row>
    <row r="8955" customFormat="false" ht="113" hidden="false" customHeight="true" outlineLevel="0" collapsed="false">
      <c r="A8955" s="11" t="s">
        <v>2260</v>
      </c>
      <c r="B8955" s="11" t="s">
        <v>2260</v>
      </c>
      <c r="C8955" s="11" t="s">
        <v>2260</v>
      </c>
      <c r="D8955" s="11" t="s">
        <v>2260</v>
      </c>
      <c r="E8955" s="11" t="s">
        <v>2261</v>
      </c>
      <c r="F8955" s="11" t="s">
        <v>2261</v>
      </c>
      <c r="G8955" s="11" t="s">
        <v>2261</v>
      </c>
      <c r="H8955" s="11" t="s">
        <v>2290</v>
      </c>
      <c r="I8955" s="11" t="s">
        <v>2290</v>
      </c>
    </row>
    <row r="8956" customFormat="false" ht="113" hidden="false" customHeight="true" outlineLevel="0" collapsed="false">
      <c r="A8956" s="11" t="s">
        <v>2082</v>
      </c>
      <c r="B8956" s="11" t="s">
        <v>2082</v>
      </c>
      <c r="C8956" s="11" t="s">
        <v>2082</v>
      </c>
      <c r="D8956" s="11" t="s">
        <v>2082</v>
      </c>
      <c r="E8956" s="11" t="s">
        <v>2106</v>
      </c>
      <c r="F8956" s="11" t="s">
        <v>2106</v>
      </c>
      <c r="G8956" s="11" t="s">
        <v>2106</v>
      </c>
      <c r="H8956" s="11" t="s">
        <v>2290</v>
      </c>
      <c r="I8956" s="11" t="s">
        <v>2290</v>
      </c>
    </row>
    <row r="8957" customFormat="false" ht="113" hidden="false" customHeight="true" outlineLevel="0" collapsed="false">
      <c r="A8957" s="11" t="s">
        <v>2262</v>
      </c>
      <c r="B8957" s="11" t="s">
        <v>2262</v>
      </c>
      <c r="C8957" s="11" t="s">
        <v>2262</v>
      </c>
      <c r="D8957" s="11" t="s">
        <v>2262</v>
      </c>
      <c r="E8957" s="11" t="s">
        <v>2296</v>
      </c>
      <c r="F8957" s="11" t="s">
        <v>2296</v>
      </c>
      <c r="G8957" s="11" t="s">
        <v>2296</v>
      </c>
      <c r="H8957" s="11" t="s">
        <v>2290</v>
      </c>
      <c r="I8957" s="11" t="s">
        <v>2290</v>
      </c>
    </row>
    <row r="8958" customFormat="false" ht="113" hidden="false" customHeight="true" outlineLevel="0" collapsed="false">
      <c r="A8958" s="11" t="s">
        <v>2264</v>
      </c>
      <c r="B8958" s="11" t="s">
        <v>2264</v>
      </c>
      <c r="C8958" s="11" t="s">
        <v>2264</v>
      </c>
      <c r="D8958" s="11" t="s">
        <v>2264</v>
      </c>
      <c r="E8958" s="11" t="s">
        <v>2297</v>
      </c>
      <c r="F8958" s="11" t="s">
        <v>2297</v>
      </c>
      <c r="G8958" s="11" t="s">
        <v>2297</v>
      </c>
      <c r="H8958" s="11" t="s">
        <v>2290</v>
      </c>
      <c r="I8958" s="11" t="s">
        <v>2290</v>
      </c>
    </row>
    <row r="8959" customFormat="false" ht="113" hidden="false" customHeight="true" outlineLevel="0" collapsed="false">
      <c r="A8959" s="11" t="s">
        <v>2266</v>
      </c>
      <c r="B8959" s="11" t="s">
        <v>2266</v>
      </c>
      <c r="C8959" s="11" t="s">
        <v>2266</v>
      </c>
      <c r="D8959" s="11" t="s">
        <v>2266</v>
      </c>
      <c r="E8959" s="11" t="s">
        <v>2298</v>
      </c>
      <c r="F8959" s="11" t="s">
        <v>2298</v>
      </c>
      <c r="G8959" s="11" t="s">
        <v>2298</v>
      </c>
      <c r="H8959" s="11" t="s">
        <v>2290</v>
      </c>
      <c r="I8959" s="11" t="s">
        <v>2290</v>
      </c>
    </row>
    <row r="8960" customFormat="false" ht="113" hidden="false" customHeight="true" outlineLevel="0" collapsed="false">
      <c r="A8960" s="11" t="s">
        <v>2268</v>
      </c>
      <c r="B8960" s="11" t="s">
        <v>2268</v>
      </c>
      <c r="C8960" s="11" t="s">
        <v>2268</v>
      </c>
      <c r="D8960" s="11" t="s">
        <v>2268</v>
      </c>
      <c r="E8960" s="11" t="n">
        <v>22</v>
      </c>
      <c r="F8960" s="11" t="n">
        <v>22</v>
      </c>
      <c r="G8960" s="11" t="n">
        <v>22</v>
      </c>
      <c r="H8960" s="11" t="s">
        <v>2290</v>
      </c>
      <c r="I8960" s="11" t="s">
        <v>2290</v>
      </c>
    </row>
    <row r="8961" customFormat="false" ht="113" hidden="false" customHeight="true" outlineLevel="0" collapsed="false">
      <c r="A8961" s="11" t="s">
        <v>2269</v>
      </c>
      <c r="B8961" s="11" t="s">
        <v>2269</v>
      </c>
      <c r="C8961" s="11" t="s">
        <v>2269</v>
      </c>
      <c r="D8961" s="11" t="s">
        <v>2269</v>
      </c>
      <c r="E8961" s="11" t="n">
        <v>0.67</v>
      </c>
      <c r="F8961" s="11" t="n">
        <v>0.67</v>
      </c>
      <c r="G8961" s="11" t="n">
        <v>0.67</v>
      </c>
      <c r="H8961" s="11" t="s">
        <v>2290</v>
      </c>
      <c r="I8961" s="11" t="s">
        <v>2290</v>
      </c>
    </row>
    <row r="8962" customFormat="false" ht="113" hidden="false" customHeight="true" outlineLevel="0" collapsed="false">
      <c r="A8962" s="11" t="s">
        <v>2270</v>
      </c>
      <c r="B8962" s="11" t="s">
        <v>2270</v>
      </c>
      <c r="C8962" s="11" t="s">
        <v>2270</v>
      </c>
      <c r="D8962" s="11" t="s">
        <v>2270</v>
      </c>
      <c r="E8962" s="11" t="s">
        <v>2271</v>
      </c>
      <c r="F8962" s="11" t="s">
        <v>2271</v>
      </c>
      <c r="G8962" s="11" t="s">
        <v>2271</v>
      </c>
      <c r="H8962" s="11" t="s">
        <v>2290</v>
      </c>
      <c r="I8962" s="11" t="s">
        <v>2290</v>
      </c>
    </row>
    <row r="8963" customFormat="false" ht="113" hidden="false" customHeight="true" outlineLevel="0" collapsed="false">
      <c r="A8963" s="11" t="s">
        <v>2272</v>
      </c>
      <c r="B8963" s="11" t="s">
        <v>2272</v>
      </c>
      <c r="C8963" s="11" t="s">
        <v>2272</v>
      </c>
      <c r="D8963" s="11" t="s">
        <v>2272</v>
      </c>
      <c r="E8963" s="11" t="s">
        <v>2299</v>
      </c>
      <c r="F8963" s="11" t="s">
        <v>2299</v>
      </c>
      <c r="G8963" s="11" t="s">
        <v>2299</v>
      </c>
      <c r="H8963" s="11" t="s">
        <v>2290</v>
      </c>
      <c r="I8963" s="11" t="s">
        <v>2290</v>
      </c>
    </row>
    <row r="8964" customFormat="false" ht="113" hidden="false" customHeight="true" outlineLevel="0" collapsed="false">
      <c r="A8964" s="11" t="s">
        <v>2274</v>
      </c>
      <c r="B8964" s="11" t="s">
        <v>2274</v>
      </c>
      <c r="C8964" s="11" t="s">
        <v>2274</v>
      </c>
      <c r="D8964" s="11" t="s">
        <v>2274</v>
      </c>
      <c r="E8964" s="11" t="s">
        <v>2102</v>
      </c>
      <c r="F8964" s="11" t="s">
        <v>2102</v>
      </c>
      <c r="G8964" s="11" t="s">
        <v>2102</v>
      </c>
      <c r="H8964" s="11" t="s">
        <v>2290</v>
      </c>
      <c r="I8964" s="11" t="s">
        <v>2290</v>
      </c>
    </row>
    <row r="8965" customFormat="false" ht="113" hidden="false" customHeight="true" outlineLevel="0" collapsed="false">
      <c r="A8965" s="11" t="s">
        <v>2275</v>
      </c>
      <c r="B8965" s="11" t="s">
        <v>2275</v>
      </c>
      <c r="C8965" s="11" t="s">
        <v>2275</v>
      </c>
      <c r="D8965" s="11" t="s">
        <v>2275</v>
      </c>
      <c r="E8965" s="11" t="s">
        <v>2079</v>
      </c>
      <c r="F8965" s="11" t="s">
        <v>2079</v>
      </c>
      <c r="G8965" s="11" t="s">
        <v>2079</v>
      </c>
      <c r="H8965" s="11" t="s">
        <v>2290</v>
      </c>
      <c r="I8965" s="11" t="s">
        <v>2290</v>
      </c>
    </row>
    <row r="8966" customFormat="false" ht="58" hidden="false" customHeight="true" outlineLevel="0" collapsed="false">
      <c r="A8966" s="4" t="s">
        <v>2290</v>
      </c>
      <c r="B8966" s="4" t="s">
        <v>2290</v>
      </c>
      <c r="C8966" s="4" t="s">
        <v>2290</v>
      </c>
      <c r="D8966" s="4" t="s">
        <v>2290</v>
      </c>
      <c r="E8966" s="4" t="s">
        <v>2290</v>
      </c>
      <c r="F8966" s="4" t="s">
        <v>2290</v>
      </c>
      <c r="G8966" s="4" t="s">
        <v>2290</v>
      </c>
      <c r="H8966" s="4" t="s">
        <v>2290</v>
      </c>
      <c r="I8966" s="4" t="s">
        <v>2290</v>
      </c>
    </row>
    <row r="8967" customFormat="false" ht="27" hidden="false" customHeight="true" outlineLevel="0" collapsed="false">
      <c r="A8967" s="1"/>
      <c r="B8967" s="1"/>
      <c r="C8967" s="1"/>
      <c r="D8967" s="1"/>
      <c r="E8967" s="1"/>
      <c r="F8967" s="1"/>
      <c r="G8967" s="1"/>
      <c r="H8967" s="1"/>
      <c r="I8967" s="1"/>
    </row>
    <row r="8968" customFormat="false" ht="31" hidden="false" customHeight="true" outlineLevel="0" collapsed="false">
      <c r="A8968" s="10" t="s">
        <v>250</v>
      </c>
      <c r="B8968" s="10" t="s">
        <v>250</v>
      </c>
      <c r="C8968" s="10" t="s">
        <v>250</v>
      </c>
      <c r="D8968" s="10" t="s">
        <v>250</v>
      </c>
      <c r="E8968" s="10" t="s">
        <v>250</v>
      </c>
      <c r="F8968" s="10" t="s">
        <v>250</v>
      </c>
      <c r="G8968" s="10" t="s">
        <v>250</v>
      </c>
      <c r="H8968" s="10" t="s">
        <v>250</v>
      </c>
      <c r="I8968" s="3" t="str">
        <f aca="false">HYPERLINK("#'Главная'!A177","На главную")</f>
        <v>На главную</v>
      </c>
    </row>
    <row r="8969" customFormat="false" ht="34" hidden="false" customHeight="true" outlineLevel="0" collapsed="false">
      <c r="A8969" s="12" t="s">
        <v>251</v>
      </c>
      <c r="B8969" s="12" t="s">
        <v>251</v>
      </c>
      <c r="C8969" s="12" t="s">
        <v>251</v>
      </c>
      <c r="D8969" s="12" t="s">
        <v>252</v>
      </c>
      <c r="E8969" s="12" t="s">
        <v>252</v>
      </c>
      <c r="F8969" s="12" t="s">
        <v>252</v>
      </c>
      <c r="G8969" s="12" t="s">
        <v>253</v>
      </c>
      <c r="H8969" s="12" t="s">
        <v>254</v>
      </c>
      <c r="I8969" s="12" t="s">
        <v>254</v>
      </c>
    </row>
    <row r="8970" customFormat="false" ht="53" hidden="false" customHeight="true" outlineLevel="0" collapsed="false">
      <c r="A8970" s="1" t="s">
        <v>2090</v>
      </c>
      <c r="B8970" s="1" t="s">
        <v>2090</v>
      </c>
      <c r="C8970" s="1" t="s">
        <v>2090</v>
      </c>
      <c r="D8970" s="1" t="s">
        <v>292</v>
      </c>
      <c r="E8970" s="1" t="s">
        <v>292</v>
      </c>
      <c r="F8970" s="1" t="s">
        <v>292</v>
      </c>
      <c r="G8970" s="1" t="n">
        <v>3.6</v>
      </c>
      <c r="H8970" s="1" t="s">
        <v>2187</v>
      </c>
      <c r="I8970" s="1" t="s">
        <v>2187</v>
      </c>
    </row>
    <row r="8971" customFormat="false" ht="53" hidden="false" customHeight="true" outlineLevel="0" collapsed="false">
      <c r="A8971" s="1" t="s">
        <v>2090</v>
      </c>
      <c r="B8971" s="1" t="s">
        <v>2090</v>
      </c>
      <c r="C8971" s="1" t="s">
        <v>2090</v>
      </c>
      <c r="D8971" s="1" t="s">
        <v>258</v>
      </c>
      <c r="E8971" s="1" t="s">
        <v>258</v>
      </c>
      <c r="F8971" s="1" t="s">
        <v>258</v>
      </c>
      <c r="G8971" s="1" t="n">
        <v>5.76</v>
      </c>
      <c r="H8971" s="1" t="s">
        <v>2187</v>
      </c>
      <c r="I8971" s="1" t="s">
        <v>2187</v>
      </c>
    </row>
    <row r="8972" customFormat="false" ht="53" hidden="false" customHeight="true" outlineLevel="0" collapsed="false">
      <c r="A8972" s="1" t="s">
        <v>2090</v>
      </c>
      <c r="B8972" s="1" t="s">
        <v>2090</v>
      </c>
      <c r="C8972" s="1" t="s">
        <v>2090</v>
      </c>
      <c r="D8972" s="1" t="s">
        <v>2091</v>
      </c>
      <c r="E8972" s="1" t="s">
        <v>2091</v>
      </c>
      <c r="F8972" s="1" t="s">
        <v>2091</v>
      </c>
      <c r="G8972" s="1" t="n">
        <v>680</v>
      </c>
      <c r="H8972" s="1" t="s">
        <v>2187</v>
      </c>
      <c r="I8972" s="1" t="s">
        <v>2187</v>
      </c>
    </row>
    <row r="8973" customFormat="false" ht="53" hidden="false" customHeight="true" outlineLevel="0" collapsed="false">
      <c r="A8973" s="1" t="s">
        <v>2090</v>
      </c>
      <c r="B8973" s="1" t="s">
        <v>2090</v>
      </c>
      <c r="C8973" s="1" t="s">
        <v>2090</v>
      </c>
      <c r="D8973" s="1" t="s">
        <v>2229</v>
      </c>
      <c r="E8973" s="1" t="s">
        <v>2229</v>
      </c>
      <c r="F8973" s="1" t="s">
        <v>2229</v>
      </c>
      <c r="G8973" s="1" t="n">
        <v>72</v>
      </c>
      <c r="H8973" s="1" t="s">
        <v>2187</v>
      </c>
      <c r="I8973" s="1" t="s">
        <v>2187</v>
      </c>
    </row>
    <row r="8974" customFormat="false" ht="53" hidden="false" customHeight="true" outlineLevel="0" collapsed="false">
      <c r="A8974" s="1" t="s">
        <v>2090</v>
      </c>
      <c r="B8974" s="1" t="s">
        <v>2090</v>
      </c>
      <c r="C8974" s="1" t="s">
        <v>2090</v>
      </c>
      <c r="D8974" s="1" t="s">
        <v>2063</v>
      </c>
      <c r="E8974" s="1" t="s">
        <v>2063</v>
      </c>
      <c r="F8974" s="1" t="s">
        <v>2063</v>
      </c>
      <c r="G8974" s="1" t="n">
        <v>41</v>
      </c>
      <c r="H8974" s="1" t="s">
        <v>2187</v>
      </c>
      <c r="I8974" s="1" t="s">
        <v>2187</v>
      </c>
    </row>
    <row r="8975" customFormat="false" ht="27" hidden="false" customHeight="true" outlineLevel="0" collapsed="false">
      <c r="A8975" s="1"/>
      <c r="B8975" s="1"/>
      <c r="C8975" s="1"/>
      <c r="D8975" s="1"/>
      <c r="E8975" s="1"/>
      <c r="F8975" s="1"/>
      <c r="G8975" s="1"/>
      <c r="H8975" s="1"/>
      <c r="I8975" s="1"/>
    </row>
    <row r="8976" customFormat="false" ht="31" hidden="false" customHeight="true" outlineLevel="0" collapsed="false">
      <c r="A8976" s="10" t="s">
        <v>304</v>
      </c>
      <c r="B8976" s="10" t="s">
        <v>304</v>
      </c>
      <c r="C8976" s="10" t="s">
        <v>304</v>
      </c>
      <c r="D8976" s="10" t="s">
        <v>304</v>
      </c>
      <c r="E8976" s="10" t="s">
        <v>304</v>
      </c>
      <c r="F8976" s="10" t="s">
        <v>304</v>
      </c>
      <c r="G8976" s="10" t="s">
        <v>304</v>
      </c>
      <c r="H8976" s="10" t="s">
        <v>304</v>
      </c>
      <c r="I8976" s="1"/>
    </row>
    <row r="8977" customFormat="false" ht="28" hidden="false" customHeight="true" outlineLevel="0" collapsed="false">
      <c r="A8977" s="4" t="s">
        <v>305</v>
      </c>
      <c r="B8977" s="4" t="s">
        <v>305</v>
      </c>
      <c r="C8977" s="4" t="s">
        <v>305</v>
      </c>
      <c r="D8977" s="4" t="s">
        <v>305</v>
      </c>
      <c r="E8977" s="4" t="s">
        <v>305</v>
      </c>
      <c r="F8977" s="4" t="s">
        <v>305</v>
      </c>
      <c r="G8977" s="4" t="s">
        <v>305</v>
      </c>
      <c r="H8977" s="4" t="s">
        <v>305</v>
      </c>
      <c r="I8977" s="4" t="s">
        <v>305</v>
      </c>
    </row>
    <row r="8978" customFormat="false" ht="27" hidden="false" customHeight="true" outlineLevel="0" collapsed="false">
      <c r="A8978" s="1"/>
      <c r="B8978" s="1"/>
      <c r="C8978" s="1"/>
      <c r="D8978" s="1"/>
      <c r="E8978" s="1"/>
      <c r="F8978" s="1"/>
      <c r="G8978" s="1"/>
      <c r="H8978" s="1"/>
      <c r="I8978" s="1"/>
    </row>
    <row r="8979" customFormat="false" ht="27" hidden="false" customHeight="true" outlineLevel="0" collapsed="false">
      <c r="A8979" s="1"/>
      <c r="B8979" s="1"/>
      <c r="C8979" s="1"/>
      <c r="D8979" s="1"/>
      <c r="E8979" s="1"/>
      <c r="F8979" s="1"/>
      <c r="G8979" s="1"/>
      <c r="H8979" s="1"/>
      <c r="I8979" s="1"/>
    </row>
    <row r="8980" customFormat="false" ht="27" hidden="false" customHeight="true" outlineLevel="0" collapsed="false">
      <c r="A8980" s="1"/>
      <c r="B8980" s="1"/>
      <c r="C8980" s="1"/>
      <c r="D8980" s="1"/>
      <c r="E8980" s="1"/>
      <c r="F8980" s="1"/>
      <c r="G8980" s="1"/>
      <c r="H8980" s="1"/>
      <c r="I8980" s="1"/>
    </row>
    <row r="8981" customFormat="false" ht="35" hidden="false" customHeight="true" outlineLevel="0" collapsed="false">
      <c r="A8981" s="2" t="s">
        <v>2300</v>
      </c>
      <c r="B8981" s="2" t="s">
        <v>2300</v>
      </c>
      <c r="C8981" s="2" t="s">
        <v>2300</v>
      </c>
      <c r="D8981" s="2" t="s">
        <v>2300</v>
      </c>
      <c r="E8981" s="2" t="s">
        <v>2300</v>
      </c>
      <c r="F8981" s="2" t="s">
        <v>2300</v>
      </c>
      <c r="G8981" s="2" t="s">
        <v>2300</v>
      </c>
      <c r="H8981" s="2" t="s">
        <v>2300</v>
      </c>
      <c r="I8981" s="3" t="str">
        <f aca="false">HYPERLINK("#'Главная'!A178","На главную")</f>
        <v>На главную</v>
      </c>
    </row>
    <row r="8982" customFormat="false" ht="28" hidden="false" customHeight="true" outlineLevel="0" collapsed="false">
      <c r="A8982" s="4" t="s">
        <v>2158</v>
      </c>
      <c r="B8982" s="4" t="s">
        <v>2158</v>
      </c>
      <c r="C8982" s="4" t="s">
        <v>2158</v>
      </c>
      <c r="D8982" s="4" t="s">
        <v>2158</v>
      </c>
      <c r="E8982" s="4" t="s">
        <v>2158</v>
      </c>
      <c r="F8982" s="4" t="s">
        <v>2158</v>
      </c>
      <c r="G8982" s="4" t="s">
        <v>2158</v>
      </c>
      <c r="H8982" s="4" t="s">
        <v>2158</v>
      </c>
      <c r="I8982" s="4" t="s">
        <v>2158</v>
      </c>
    </row>
    <row r="8983" customFormat="false" ht="27" hidden="false" customHeight="true" outlineLevel="0" collapsed="false">
      <c r="A8983" s="3" t="str">
        <f aca="false">HYPERLINK("#'Главная'!A178","Список моделей")</f>
        <v>Список моделей</v>
      </c>
      <c r="B8983" s="1"/>
      <c r="C8983" s="3" t="str">
        <f aca="false">HYPERLINK("#'Данные моделей'!A8984","Характеристики")</f>
        <v>Характеристики</v>
      </c>
      <c r="D8983" s="1"/>
      <c r="E8983" s="1"/>
      <c r="F8983" s="3" t="str">
        <f aca="false">HYPERLINK("#'Данные моделей'!A9019","Рабочие точки")</f>
        <v>Рабочие точки</v>
      </c>
      <c r="G8983" s="1"/>
      <c r="H8983" s="3" t="str">
        <f aca="false">HYPERLINK("#'Данные моделей'!A9027","Карты")</f>
        <v>Карты</v>
      </c>
      <c r="I8983" s="1"/>
    </row>
    <row r="8984" customFormat="false" ht="31" hidden="false" customHeight="true" outlineLevel="0" collapsed="false">
      <c r="A8984" s="10" t="s">
        <v>9</v>
      </c>
      <c r="B8984" s="10" t="s">
        <v>9</v>
      </c>
      <c r="C8984" s="10" t="s">
        <v>9</v>
      </c>
      <c r="D8984" s="10" t="s">
        <v>9</v>
      </c>
      <c r="E8984" s="10" t="s">
        <v>9</v>
      </c>
      <c r="F8984" s="10" t="s">
        <v>9</v>
      </c>
      <c r="G8984" s="10" t="s">
        <v>9</v>
      </c>
      <c r="H8984" s="10" t="s">
        <v>9</v>
      </c>
      <c r="I8984" s="1"/>
    </row>
    <row r="8985" customFormat="false" ht="28" hidden="false" customHeight="true" outlineLevel="0" collapsed="false">
      <c r="A8985" s="11" t="s">
        <v>207</v>
      </c>
      <c r="B8985" s="11" t="s">
        <v>207</v>
      </c>
      <c r="C8985" s="11" t="s">
        <v>207</v>
      </c>
      <c r="D8985" s="11" t="s">
        <v>207</v>
      </c>
      <c r="E8985" s="11" t="s">
        <v>2245</v>
      </c>
      <c r="F8985" s="11" t="s">
        <v>2245</v>
      </c>
      <c r="G8985" s="11" t="s">
        <v>2245</v>
      </c>
      <c r="H8985" s="11"/>
      <c r="I8985" s="11"/>
    </row>
    <row r="8986" customFormat="false" ht="28" hidden="false" customHeight="true" outlineLevel="0" collapsed="false">
      <c r="A8986" s="11" t="s">
        <v>8</v>
      </c>
      <c r="B8986" s="11" t="s">
        <v>8</v>
      </c>
      <c r="C8986" s="11" t="s">
        <v>8</v>
      </c>
      <c r="D8986" s="11" t="s">
        <v>8</v>
      </c>
      <c r="E8986" s="11" t="s">
        <v>183</v>
      </c>
      <c r="F8986" s="11" t="s">
        <v>183</v>
      </c>
      <c r="G8986" s="11" t="s">
        <v>183</v>
      </c>
      <c r="H8986" s="11"/>
      <c r="I8986" s="11"/>
    </row>
    <row r="8987" customFormat="false" ht="28" hidden="false" customHeight="true" outlineLevel="0" collapsed="false">
      <c r="A8987" s="11" t="s">
        <v>209</v>
      </c>
      <c r="B8987" s="11" t="s">
        <v>209</v>
      </c>
      <c r="C8987" s="11" t="s">
        <v>209</v>
      </c>
      <c r="D8987" s="11" t="s">
        <v>209</v>
      </c>
      <c r="E8987" s="11" t="s">
        <v>2301</v>
      </c>
      <c r="F8987" s="11" t="s">
        <v>2301</v>
      </c>
      <c r="G8987" s="11" t="s">
        <v>2301</v>
      </c>
      <c r="H8987" s="11"/>
      <c r="I8987" s="11"/>
    </row>
    <row r="8988" customFormat="false" ht="28" hidden="false" customHeight="true" outlineLevel="0" collapsed="false">
      <c r="A8988" s="11" t="s">
        <v>211</v>
      </c>
      <c r="B8988" s="11" t="s">
        <v>211</v>
      </c>
      <c r="C8988" s="11" t="s">
        <v>211</v>
      </c>
      <c r="D8988" s="11" t="s">
        <v>211</v>
      </c>
      <c r="E8988" s="11" t="n">
        <v>18</v>
      </c>
      <c r="F8988" s="11" t="n">
        <v>18</v>
      </c>
      <c r="G8988" s="11" t="n">
        <v>18</v>
      </c>
      <c r="H8988" s="11"/>
      <c r="I8988" s="11"/>
    </row>
    <row r="8989" customFormat="false" ht="143" hidden="false" customHeight="true" outlineLevel="0" collapsed="false">
      <c r="A8989" s="11" t="s">
        <v>8</v>
      </c>
      <c r="B8989" s="11" t="s">
        <v>8</v>
      </c>
      <c r="C8989" s="11" t="s">
        <v>8</v>
      </c>
      <c r="D8989" s="11" t="s">
        <v>8</v>
      </c>
      <c r="E8989" s="11" t="s">
        <v>183</v>
      </c>
      <c r="F8989" s="11" t="s">
        <v>183</v>
      </c>
      <c r="G8989" s="11" t="s">
        <v>183</v>
      </c>
      <c r="H8989" s="11" t="s">
        <v>2302</v>
      </c>
      <c r="I8989" s="11" t="s">
        <v>2302</v>
      </c>
    </row>
    <row r="8990" customFormat="false" ht="143" hidden="false" customHeight="true" outlineLevel="0" collapsed="false">
      <c r="A8990" s="11" t="s">
        <v>221</v>
      </c>
      <c r="B8990" s="11" t="s">
        <v>221</v>
      </c>
      <c r="C8990" s="11" t="s">
        <v>221</v>
      </c>
      <c r="D8990" s="11" t="s">
        <v>221</v>
      </c>
      <c r="E8990" s="11" t="s">
        <v>2301</v>
      </c>
      <c r="F8990" s="11" t="s">
        <v>2301</v>
      </c>
      <c r="G8990" s="11" t="s">
        <v>2301</v>
      </c>
      <c r="H8990" s="11" t="s">
        <v>2302</v>
      </c>
      <c r="I8990" s="11" t="s">
        <v>2302</v>
      </c>
    </row>
    <row r="8991" customFormat="false" ht="143" hidden="false" customHeight="true" outlineLevel="0" collapsed="false">
      <c r="A8991" s="11" t="s">
        <v>211</v>
      </c>
      <c r="B8991" s="11" t="s">
        <v>211</v>
      </c>
      <c r="C8991" s="11" t="s">
        <v>211</v>
      </c>
      <c r="D8991" s="11" t="s">
        <v>211</v>
      </c>
      <c r="E8991" s="11" t="n">
        <v>18</v>
      </c>
      <c r="F8991" s="11" t="n">
        <v>18</v>
      </c>
      <c r="G8991" s="11" t="n">
        <v>18</v>
      </c>
      <c r="H8991" s="11" t="s">
        <v>2302</v>
      </c>
      <c r="I8991" s="11" t="s">
        <v>2302</v>
      </c>
    </row>
    <row r="8992" customFormat="false" ht="143" hidden="false" customHeight="true" outlineLevel="0" collapsed="false">
      <c r="A8992" s="11" t="s">
        <v>2062</v>
      </c>
      <c r="B8992" s="11" t="s">
        <v>2062</v>
      </c>
      <c r="C8992" s="11" t="s">
        <v>2062</v>
      </c>
      <c r="D8992" s="11" t="s">
        <v>2062</v>
      </c>
      <c r="E8992" s="11" t="s">
        <v>2063</v>
      </c>
      <c r="F8992" s="11" t="s">
        <v>2063</v>
      </c>
      <c r="G8992" s="11" t="s">
        <v>2063</v>
      </c>
      <c r="H8992" s="11" t="s">
        <v>2302</v>
      </c>
      <c r="I8992" s="11" t="s">
        <v>2302</v>
      </c>
    </row>
    <row r="8993" customFormat="false" ht="143" hidden="false" customHeight="true" outlineLevel="0" collapsed="false">
      <c r="A8993" s="11" t="s">
        <v>2064</v>
      </c>
      <c r="B8993" s="11" t="s">
        <v>2064</v>
      </c>
      <c r="C8993" s="11" t="s">
        <v>2064</v>
      </c>
      <c r="D8993" s="11" t="s">
        <v>2064</v>
      </c>
      <c r="E8993" s="11" t="s">
        <v>99</v>
      </c>
      <c r="F8993" s="11" t="s">
        <v>99</v>
      </c>
      <c r="G8993" s="11" t="s">
        <v>99</v>
      </c>
      <c r="H8993" s="11" t="s">
        <v>2302</v>
      </c>
      <c r="I8993" s="11" t="s">
        <v>2302</v>
      </c>
    </row>
    <row r="8994" customFormat="false" ht="143" hidden="false" customHeight="true" outlineLevel="0" collapsed="false">
      <c r="A8994" s="11" t="s">
        <v>2215</v>
      </c>
      <c r="B8994" s="11" t="s">
        <v>2215</v>
      </c>
      <c r="C8994" s="11" t="s">
        <v>2215</v>
      </c>
      <c r="D8994" s="11" t="s">
        <v>2215</v>
      </c>
      <c r="E8994" s="11" t="n">
        <v>30</v>
      </c>
      <c r="F8994" s="11" t="n">
        <v>30</v>
      </c>
      <c r="G8994" s="11" t="n">
        <v>30</v>
      </c>
      <c r="H8994" s="11" t="s">
        <v>2302</v>
      </c>
      <c r="I8994" s="11" t="s">
        <v>2302</v>
      </c>
    </row>
    <row r="8995" customFormat="false" ht="143" hidden="false" customHeight="true" outlineLevel="0" collapsed="false">
      <c r="A8995" s="11" t="s">
        <v>2065</v>
      </c>
      <c r="B8995" s="11" t="s">
        <v>2065</v>
      </c>
      <c r="C8995" s="11" t="s">
        <v>2065</v>
      </c>
      <c r="D8995" s="11" t="s">
        <v>2065</v>
      </c>
      <c r="E8995" s="11" t="s">
        <v>2109</v>
      </c>
      <c r="F8995" s="11" t="s">
        <v>2109</v>
      </c>
      <c r="G8995" s="11" t="s">
        <v>2109</v>
      </c>
      <c r="H8995" s="11" t="s">
        <v>2302</v>
      </c>
      <c r="I8995" s="11" t="s">
        <v>2302</v>
      </c>
    </row>
    <row r="8996" customFormat="false" ht="143" hidden="false" customHeight="true" outlineLevel="0" collapsed="false">
      <c r="A8996" s="11" t="s">
        <v>1101</v>
      </c>
      <c r="B8996" s="11" t="s">
        <v>1101</v>
      </c>
      <c r="C8996" s="11" t="s">
        <v>1101</v>
      </c>
      <c r="D8996" s="11" t="s">
        <v>1101</v>
      </c>
      <c r="E8996" s="11" t="s">
        <v>2303</v>
      </c>
      <c r="F8996" s="11" t="s">
        <v>2303</v>
      </c>
      <c r="G8996" s="11" t="s">
        <v>2303</v>
      </c>
      <c r="H8996" s="11" t="s">
        <v>2302</v>
      </c>
      <c r="I8996" s="11" t="s">
        <v>2302</v>
      </c>
    </row>
    <row r="8997" customFormat="false" ht="143" hidden="false" customHeight="true" outlineLevel="0" collapsed="false">
      <c r="A8997" s="11" t="s">
        <v>2068</v>
      </c>
      <c r="B8997" s="11" t="s">
        <v>2068</v>
      </c>
      <c r="C8997" s="11" t="s">
        <v>2068</v>
      </c>
      <c r="D8997" s="11" t="s">
        <v>2068</v>
      </c>
      <c r="E8997" s="11" t="s">
        <v>2110</v>
      </c>
      <c r="F8997" s="11" t="s">
        <v>2110</v>
      </c>
      <c r="G8997" s="11" t="s">
        <v>2110</v>
      </c>
      <c r="H8997" s="11" t="s">
        <v>2302</v>
      </c>
      <c r="I8997" s="11" t="s">
        <v>2302</v>
      </c>
    </row>
    <row r="8998" customFormat="false" ht="143" hidden="false" customHeight="true" outlineLevel="0" collapsed="false">
      <c r="A8998" s="11" t="s">
        <v>2167</v>
      </c>
      <c r="B8998" s="11" t="s">
        <v>2167</v>
      </c>
      <c r="C8998" s="11" t="s">
        <v>2167</v>
      </c>
      <c r="D8998" s="11" t="s">
        <v>2167</v>
      </c>
      <c r="E8998" s="11" t="s">
        <v>2304</v>
      </c>
      <c r="F8998" s="11" t="s">
        <v>2304</v>
      </c>
      <c r="G8998" s="11" t="s">
        <v>2304</v>
      </c>
      <c r="H8998" s="11" t="s">
        <v>2302</v>
      </c>
      <c r="I8998" s="11" t="s">
        <v>2302</v>
      </c>
    </row>
    <row r="8999" customFormat="false" ht="143" hidden="false" customHeight="true" outlineLevel="0" collapsed="false">
      <c r="A8999" s="11" t="s">
        <v>2250</v>
      </c>
      <c r="B8999" s="11" t="s">
        <v>2250</v>
      </c>
      <c r="C8999" s="11" t="s">
        <v>2250</v>
      </c>
      <c r="D8999" s="11" t="s">
        <v>2250</v>
      </c>
      <c r="E8999" s="11" t="n">
        <v>810</v>
      </c>
      <c r="F8999" s="11" t="n">
        <v>810</v>
      </c>
      <c r="G8999" s="11" t="n">
        <v>810</v>
      </c>
      <c r="H8999" s="11" t="s">
        <v>2302</v>
      </c>
      <c r="I8999" s="11" t="s">
        <v>2302</v>
      </c>
    </row>
    <row r="9000" customFormat="false" ht="143" hidden="false" customHeight="true" outlineLevel="0" collapsed="false">
      <c r="A9000" s="11" t="s">
        <v>2251</v>
      </c>
      <c r="B9000" s="11" t="s">
        <v>2251</v>
      </c>
      <c r="C9000" s="11" t="s">
        <v>2251</v>
      </c>
      <c r="D9000" s="11" t="s">
        <v>2251</v>
      </c>
      <c r="E9000" s="11" t="n">
        <v>18</v>
      </c>
      <c r="F9000" s="11" t="n">
        <v>18</v>
      </c>
      <c r="G9000" s="11" t="n">
        <v>18</v>
      </c>
      <c r="H9000" s="11" t="s">
        <v>2302</v>
      </c>
      <c r="I9000" s="11" t="s">
        <v>2302</v>
      </c>
    </row>
    <row r="9001" customFormat="false" ht="143" hidden="false" customHeight="true" outlineLevel="0" collapsed="false">
      <c r="A9001" s="11" t="s">
        <v>2252</v>
      </c>
      <c r="B9001" s="11" t="s">
        <v>2252</v>
      </c>
      <c r="C9001" s="11" t="s">
        <v>2252</v>
      </c>
      <c r="D9001" s="11" t="s">
        <v>2252</v>
      </c>
      <c r="E9001" s="11" t="n">
        <v>22</v>
      </c>
      <c r="F9001" s="11" t="n">
        <v>22</v>
      </c>
      <c r="G9001" s="11" t="n">
        <v>22</v>
      </c>
      <c r="H9001" s="11" t="s">
        <v>2302</v>
      </c>
      <c r="I9001" s="11" t="s">
        <v>2302</v>
      </c>
    </row>
    <row r="9002" customFormat="false" ht="143" hidden="false" customHeight="true" outlineLevel="0" collapsed="false">
      <c r="A9002" s="11" t="s">
        <v>2253</v>
      </c>
      <c r="B9002" s="11" t="s">
        <v>2253</v>
      </c>
      <c r="C9002" s="11" t="s">
        <v>2253</v>
      </c>
      <c r="D9002" s="11" t="s">
        <v>2253</v>
      </c>
      <c r="E9002" s="11" t="s">
        <v>2301</v>
      </c>
      <c r="F9002" s="11" t="s">
        <v>2301</v>
      </c>
      <c r="G9002" s="11" t="s">
        <v>2301</v>
      </c>
      <c r="H9002" s="11" t="s">
        <v>2302</v>
      </c>
      <c r="I9002" s="11" t="s">
        <v>2302</v>
      </c>
    </row>
    <row r="9003" customFormat="false" ht="143" hidden="false" customHeight="true" outlineLevel="0" collapsed="false">
      <c r="A9003" s="11" t="s">
        <v>2254</v>
      </c>
      <c r="B9003" s="11" t="s">
        <v>2254</v>
      </c>
      <c r="C9003" s="11" t="s">
        <v>2254</v>
      </c>
      <c r="D9003" s="11" t="s">
        <v>2254</v>
      </c>
      <c r="E9003" s="11" t="s">
        <v>2305</v>
      </c>
      <c r="F9003" s="11" t="s">
        <v>2305</v>
      </c>
      <c r="G9003" s="11" t="s">
        <v>2305</v>
      </c>
      <c r="H9003" s="11" t="s">
        <v>2302</v>
      </c>
      <c r="I9003" s="11" t="s">
        <v>2302</v>
      </c>
    </row>
    <row r="9004" customFormat="false" ht="143" hidden="false" customHeight="true" outlineLevel="0" collapsed="false">
      <c r="A9004" s="11" t="s">
        <v>2256</v>
      </c>
      <c r="B9004" s="11" t="s">
        <v>2256</v>
      </c>
      <c r="C9004" s="11" t="s">
        <v>2256</v>
      </c>
      <c r="D9004" s="11" t="s">
        <v>2256</v>
      </c>
      <c r="E9004" s="11" t="s">
        <v>2306</v>
      </c>
      <c r="F9004" s="11" t="s">
        <v>2306</v>
      </c>
      <c r="G9004" s="11" t="s">
        <v>2306</v>
      </c>
      <c r="H9004" s="11" t="s">
        <v>2302</v>
      </c>
      <c r="I9004" s="11" t="s">
        <v>2302</v>
      </c>
    </row>
    <row r="9005" customFormat="false" ht="143" hidden="false" customHeight="true" outlineLevel="0" collapsed="false">
      <c r="A9005" s="11" t="s">
        <v>2258</v>
      </c>
      <c r="B9005" s="11" t="s">
        <v>2258</v>
      </c>
      <c r="C9005" s="11" t="s">
        <v>2258</v>
      </c>
      <c r="D9005" s="11" t="s">
        <v>2258</v>
      </c>
      <c r="E9005" s="11" t="s">
        <v>2307</v>
      </c>
      <c r="F9005" s="11" t="s">
        <v>2307</v>
      </c>
      <c r="G9005" s="11" t="s">
        <v>2307</v>
      </c>
      <c r="H9005" s="11" t="s">
        <v>2302</v>
      </c>
      <c r="I9005" s="11" t="s">
        <v>2302</v>
      </c>
    </row>
    <row r="9006" customFormat="false" ht="143" hidden="false" customHeight="true" outlineLevel="0" collapsed="false">
      <c r="A9006" s="11" t="s">
        <v>2260</v>
      </c>
      <c r="B9006" s="11" t="s">
        <v>2260</v>
      </c>
      <c r="C9006" s="11" t="s">
        <v>2260</v>
      </c>
      <c r="D9006" s="11" t="s">
        <v>2260</v>
      </c>
      <c r="E9006" s="11" t="s">
        <v>2261</v>
      </c>
      <c r="F9006" s="11" t="s">
        <v>2261</v>
      </c>
      <c r="G9006" s="11" t="s">
        <v>2261</v>
      </c>
      <c r="H9006" s="11" t="s">
        <v>2302</v>
      </c>
      <c r="I9006" s="11" t="s">
        <v>2302</v>
      </c>
    </row>
    <row r="9007" customFormat="false" ht="143" hidden="false" customHeight="true" outlineLevel="0" collapsed="false">
      <c r="A9007" s="11" t="s">
        <v>2082</v>
      </c>
      <c r="B9007" s="11" t="s">
        <v>2082</v>
      </c>
      <c r="C9007" s="11" t="s">
        <v>2082</v>
      </c>
      <c r="D9007" s="11" t="s">
        <v>2082</v>
      </c>
      <c r="E9007" s="11" t="s">
        <v>2114</v>
      </c>
      <c r="F9007" s="11" t="s">
        <v>2114</v>
      </c>
      <c r="G9007" s="11" t="s">
        <v>2114</v>
      </c>
      <c r="H9007" s="11" t="s">
        <v>2302</v>
      </c>
      <c r="I9007" s="11" t="s">
        <v>2302</v>
      </c>
    </row>
    <row r="9008" customFormat="false" ht="143" hidden="false" customHeight="true" outlineLevel="0" collapsed="false">
      <c r="A9008" s="11" t="s">
        <v>2262</v>
      </c>
      <c r="B9008" s="11" t="s">
        <v>2262</v>
      </c>
      <c r="C9008" s="11" t="s">
        <v>2262</v>
      </c>
      <c r="D9008" s="11" t="s">
        <v>2262</v>
      </c>
      <c r="E9008" s="11" t="s">
        <v>2308</v>
      </c>
      <c r="F9008" s="11" t="s">
        <v>2308</v>
      </c>
      <c r="G9008" s="11" t="s">
        <v>2308</v>
      </c>
      <c r="H9008" s="11" t="s">
        <v>2302</v>
      </c>
      <c r="I9008" s="11" t="s">
        <v>2302</v>
      </c>
    </row>
    <row r="9009" customFormat="false" ht="143" hidden="false" customHeight="true" outlineLevel="0" collapsed="false">
      <c r="A9009" s="11" t="s">
        <v>2264</v>
      </c>
      <c r="B9009" s="11" t="s">
        <v>2264</v>
      </c>
      <c r="C9009" s="11" t="s">
        <v>2264</v>
      </c>
      <c r="D9009" s="11" t="s">
        <v>2264</v>
      </c>
      <c r="E9009" s="11" t="s">
        <v>2309</v>
      </c>
      <c r="F9009" s="11" t="s">
        <v>2309</v>
      </c>
      <c r="G9009" s="11" t="s">
        <v>2309</v>
      </c>
      <c r="H9009" s="11" t="s">
        <v>2302</v>
      </c>
      <c r="I9009" s="11" t="s">
        <v>2302</v>
      </c>
    </row>
    <row r="9010" customFormat="false" ht="143" hidden="false" customHeight="true" outlineLevel="0" collapsed="false">
      <c r="A9010" s="11" t="s">
        <v>2266</v>
      </c>
      <c r="B9010" s="11" t="s">
        <v>2266</v>
      </c>
      <c r="C9010" s="11" t="s">
        <v>2266</v>
      </c>
      <c r="D9010" s="11" t="s">
        <v>2266</v>
      </c>
      <c r="E9010" s="11" t="s">
        <v>2310</v>
      </c>
      <c r="F9010" s="11" t="s">
        <v>2310</v>
      </c>
      <c r="G9010" s="11" t="s">
        <v>2310</v>
      </c>
      <c r="H9010" s="11" t="s">
        <v>2302</v>
      </c>
      <c r="I9010" s="11" t="s">
        <v>2302</v>
      </c>
    </row>
    <row r="9011" customFormat="false" ht="143" hidden="false" customHeight="true" outlineLevel="0" collapsed="false">
      <c r="A9011" s="11" t="s">
        <v>2268</v>
      </c>
      <c r="B9011" s="11" t="s">
        <v>2268</v>
      </c>
      <c r="C9011" s="11" t="s">
        <v>2268</v>
      </c>
      <c r="D9011" s="11" t="s">
        <v>2268</v>
      </c>
      <c r="E9011" s="11" t="n">
        <v>24</v>
      </c>
      <c r="F9011" s="11" t="n">
        <v>24</v>
      </c>
      <c r="G9011" s="11" t="n">
        <v>24</v>
      </c>
      <c r="H9011" s="11" t="s">
        <v>2302</v>
      </c>
      <c r="I9011" s="11" t="s">
        <v>2302</v>
      </c>
    </row>
    <row r="9012" customFormat="false" ht="143" hidden="false" customHeight="true" outlineLevel="0" collapsed="false">
      <c r="A9012" s="11" t="s">
        <v>2269</v>
      </c>
      <c r="B9012" s="11" t="s">
        <v>2269</v>
      </c>
      <c r="C9012" s="11" t="s">
        <v>2269</v>
      </c>
      <c r="D9012" s="11" t="s">
        <v>2269</v>
      </c>
      <c r="E9012" s="11" t="n">
        <v>0.79</v>
      </c>
      <c r="F9012" s="11" t="n">
        <v>0.79</v>
      </c>
      <c r="G9012" s="11" t="n">
        <v>0.79</v>
      </c>
      <c r="H9012" s="11" t="s">
        <v>2302</v>
      </c>
      <c r="I9012" s="11" t="s">
        <v>2302</v>
      </c>
    </row>
    <row r="9013" customFormat="false" ht="143" hidden="false" customHeight="true" outlineLevel="0" collapsed="false">
      <c r="A9013" s="11" t="s">
        <v>2270</v>
      </c>
      <c r="B9013" s="11" t="s">
        <v>2270</v>
      </c>
      <c r="C9013" s="11" t="s">
        <v>2270</v>
      </c>
      <c r="D9013" s="11" t="s">
        <v>2270</v>
      </c>
      <c r="E9013" s="11" t="s">
        <v>2271</v>
      </c>
      <c r="F9013" s="11" t="s">
        <v>2271</v>
      </c>
      <c r="G9013" s="11" t="s">
        <v>2271</v>
      </c>
      <c r="H9013" s="11" t="s">
        <v>2302</v>
      </c>
      <c r="I9013" s="11" t="s">
        <v>2302</v>
      </c>
    </row>
    <row r="9014" customFormat="false" ht="143" hidden="false" customHeight="true" outlineLevel="0" collapsed="false">
      <c r="A9014" s="11" t="s">
        <v>2272</v>
      </c>
      <c r="B9014" s="11" t="s">
        <v>2272</v>
      </c>
      <c r="C9014" s="11" t="s">
        <v>2272</v>
      </c>
      <c r="D9014" s="11" t="s">
        <v>2272</v>
      </c>
      <c r="E9014" s="11" t="s">
        <v>2311</v>
      </c>
      <c r="F9014" s="11" t="s">
        <v>2311</v>
      </c>
      <c r="G9014" s="11" t="s">
        <v>2311</v>
      </c>
      <c r="H9014" s="11" t="s">
        <v>2302</v>
      </c>
      <c r="I9014" s="11" t="s">
        <v>2302</v>
      </c>
    </row>
    <row r="9015" customFormat="false" ht="143" hidden="false" customHeight="true" outlineLevel="0" collapsed="false">
      <c r="A9015" s="11" t="s">
        <v>2274</v>
      </c>
      <c r="B9015" s="11" t="s">
        <v>2274</v>
      </c>
      <c r="C9015" s="11" t="s">
        <v>2274</v>
      </c>
      <c r="D9015" s="11" t="s">
        <v>2274</v>
      </c>
      <c r="E9015" s="11" t="s">
        <v>2312</v>
      </c>
      <c r="F9015" s="11" t="s">
        <v>2312</v>
      </c>
      <c r="G9015" s="11" t="s">
        <v>2312</v>
      </c>
      <c r="H9015" s="11" t="s">
        <v>2302</v>
      </c>
      <c r="I9015" s="11" t="s">
        <v>2302</v>
      </c>
    </row>
    <row r="9016" customFormat="false" ht="143" hidden="false" customHeight="true" outlineLevel="0" collapsed="false">
      <c r="A9016" s="11" t="s">
        <v>2275</v>
      </c>
      <c r="B9016" s="11" t="s">
        <v>2275</v>
      </c>
      <c r="C9016" s="11" t="s">
        <v>2275</v>
      </c>
      <c r="D9016" s="11" t="s">
        <v>2275</v>
      </c>
      <c r="E9016" s="11" t="s">
        <v>2079</v>
      </c>
      <c r="F9016" s="11" t="s">
        <v>2079</v>
      </c>
      <c r="G9016" s="11" t="s">
        <v>2079</v>
      </c>
      <c r="H9016" s="11" t="s">
        <v>2302</v>
      </c>
      <c r="I9016" s="11" t="s">
        <v>2302</v>
      </c>
    </row>
    <row r="9017" customFormat="false" ht="74" hidden="false" customHeight="true" outlineLevel="0" collapsed="false">
      <c r="A9017" s="4" t="s">
        <v>2302</v>
      </c>
      <c r="B9017" s="4" t="s">
        <v>2302</v>
      </c>
      <c r="C9017" s="4" t="s">
        <v>2302</v>
      </c>
      <c r="D9017" s="4" t="s">
        <v>2302</v>
      </c>
      <c r="E9017" s="4" t="s">
        <v>2302</v>
      </c>
      <c r="F9017" s="4" t="s">
        <v>2302</v>
      </c>
      <c r="G9017" s="4" t="s">
        <v>2302</v>
      </c>
      <c r="H9017" s="4" t="s">
        <v>2302</v>
      </c>
      <c r="I9017" s="4" t="s">
        <v>2302</v>
      </c>
    </row>
    <row r="9018" customFormat="false" ht="27" hidden="false" customHeight="true" outlineLevel="0" collapsed="false">
      <c r="A9018" s="1"/>
      <c r="B9018" s="1"/>
      <c r="C9018" s="1"/>
      <c r="D9018" s="1"/>
      <c r="E9018" s="1"/>
      <c r="F9018" s="1"/>
      <c r="G9018" s="1"/>
      <c r="H9018" s="1"/>
      <c r="I9018" s="1"/>
    </row>
    <row r="9019" customFormat="false" ht="31" hidden="false" customHeight="true" outlineLevel="0" collapsed="false">
      <c r="A9019" s="10" t="s">
        <v>250</v>
      </c>
      <c r="B9019" s="10" t="s">
        <v>250</v>
      </c>
      <c r="C9019" s="10" t="s">
        <v>250</v>
      </c>
      <c r="D9019" s="10" t="s">
        <v>250</v>
      </c>
      <c r="E9019" s="10" t="s">
        <v>250</v>
      </c>
      <c r="F9019" s="10" t="s">
        <v>250</v>
      </c>
      <c r="G9019" s="10" t="s">
        <v>250</v>
      </c>
      <c r="H9019" s="10" t="s">
        <v>250</v>
      </c>
      <c r="I9019" s="3" t="str">
        <f aca="false">HYPERLINK("#'Главная'!A178","На главную")</f>
        <v>На главную</v>
      </c>
    </row>
    <row r="9020" customFormat="false" ht="34" hidden="false" customHeight="true" outlineLevel="0" collapsed="false">
      <c r="A9020" s="12" t="s">
        <v>251</v>
      </c>
      <c r="B9020" s="12" t="s">
        <v>251</v>
      </c>
      <c r="C9020" s="12" t="s">
        <v>251</v>
      </c>
      <c r="D9020" s="12" t="s">
        <v>252</v>
      </c>
      <c r="E9020" s="12" t="s">
        <v>252</v>
      </c>
      <c r="F9020" s="12" t="s">
        <v>252</v>
      </c>
      <c r="G9020" s="12" t="s">
        <v>253</v>
      </c>
      <c r="H9020" s="12" t="s">
        <v>254</v>
      </c>
      <c r="I9020" s="12" t="s">
        <v>254</v>
      </c>
    </row>
    <row r="9021" customFormat="false" ht="53" hidden="false" customHeight="true" outlineLevel="0" collapsed="false">
      <c r="A9021" s="1" t="s">
        <v>2090</v>
      </c>
      <c r="B9021" s="1" t="s">
        <v>2090</v>
      </c>
      <c r="C9021" s="1" t="s">
        <v>2090</v>
      </c>
      <c r="D9021" s="1" t="s">
        <v>292</v>
      </c>
      <c r="E9021" s="1" t="s">
        <v>292</v>
      </c>
      <c r="F9021" s="1" t="s">
        <v>292</v>
      </c>
      <c r="G9021" s="1" t="n">
        <v>4.5</v>
      </c>
      <c r="H9021" s="1" t="s">
        <v>2187</v>
      </c>
      <c r="I9021" s="1" t="s">
        <v>2187</v>
      </c>
    </row>
    <row r="9022" customFormat="false" ht="53" hidden="false" customHeight="true" outlineLevel="0" collapsed="false">
      <c r="A9022" s="1" t="s">
        <v>2090</v>
      </c>
      <c r="B9022" s="1" t="s">
        <v>2090</v>
      </c>
      <c r="C9022" s="1" t="s">
        <v>2090</v>
      </c>
      <c r="D9022" s="1" t="s">
        <v>258</v>
      </c>
      <c r="E9022" s="1" t="s">
        <v>258</v>
      </c>
      <c r="F9022" s="1" t="s">
        <v>258</v>
      </c>
      <c r="G9022" s="1" t="n">
        <v>7.2</v>
      </c>
      <c r="H9022" s="1" t="s">
        <v>2187</v>
      </c>
      <c r="I9022" s="1" t="s">
        <v>2187</v>
      </c>
    </row>
    <row r="9023" customFormat="false" ht="53" hidden="false" customHeight="true" outlineLevel="0" collapsed="false">
      <c r="A9023" s="1" t="s">
        <v>2090</v>
      </c>
      <c r="B9023" s="1" t="s">
        <v>2090</v>
      </c>
      <c r="C9023" s="1" t="s">
        <v>2090</v>
      </c>
      <c r="D9023" s="1" t="s">
        <v>2091</v>
      </c>
      <c r="E9023" s="1" t="s">
        <v>2091</v>
      </c>
      <c r="F9023" s="1" t="s">
        <v>2091</v>
      </c>
      <c r="G9023" s="1" t="n">
        <v>850</v>
      </c>
      <c r="H9023" s="1" t="s">
        <v>2187</v>
      </c>
      <c r="I9023" s="1" t="s">
        <v>2187</v>
      </c>
    </row>
    <row r="9024" customFormat="false" ht="53" hidden="false" customHeight="true" outlineLevel="0" collapsed="false">
      <c r="A9024" s="1" t="s">
        <v>2090</v>
      </c>
      <c r="B9024" s="1" t="s">
        <v>2090</v>
      </c>
      <c r="C9024" s="1" t="s">
        <v>2090</v>
      </c>
      <c r="D9024" s="1" t="s">
        <v>2229</v>
      </c>
      <c r="E9024" s="1" t="s">
        <v>2229</v>
      </c>
      <c r="F9024" s="1" t="s">
        <v>2229</v>
      </c>
      <c r="G9024" s="1" t="n">
        <v>87</v>
      </c>
      <c r="H9024" s="1" t="s">
        <v>2187</v>
      </c>
      <c r="I9024" s="1" t="s">
        <v>2187</v>
      </c>
    </row>
    <row r="9025" customFormat="false" ht="53" hidden="false" customHeight="true" outlineLevel="0" collapsed="false">
      <c r="A9025" s="1" t="s">
        <v>2090</v>
      </c>
      <c r="B9025" s="1" t="s">
        <v>2090</v>
      </c>
      <c r="C9025" s="1" t="s">
        <v>2090</v>
      </c>
      <c r="D9025" s="1" t="s">
        <v>2063</v>
      </c>
      <c r="E9025" s="1" t="s">
        <v>2063</v>
      </c>
      <c r="F9025" s="1" t="s">
        <v>2063</v>
      </c>
      <c r="G9025" s="1" t="n">
        <v>41</v>
      </c>
      <c r="H9025" s="1" t="s">
        <v>2187</v>
      </c>
      <c r="I9025" s="1" t="s">
        <v>2187</v>
      </c>
    </row>
    <row r="9026" customFormat="false" ht="27" hidden="false" customHeight="true" outlineLevel="0" collapsed="false">
      <c r="A9026" s="1"/>
      <c r="B9026" s="1"/>
      <c r="C9026" s="1"/>
      <c r="D9026" s="1"/>
      <c r="E9026" s="1"/>
      <c r="F9026" s="1"/>
      <c r="G9026" s="1"/>
      <c r="H9026" s="1"/>
      <c r="I9026" s="1"/>
    </row>
    <row r="9027" customFormat="false" ht="31" hidden="false" customHeight="true" outlineLevel="0" collapsed="false">
      <c r="A9027" s="10" t="s">
        <v>304</v>
      </c>
      <c r="B9027" s="10" t="s">
        <v>304</v>
      </c>
      <c r="C9027" s="10" t="s">
        <v>304</v>
      </c>
      <c r="D9027" s="10" t="s">
        <v>304</v>
      </c>
      <c r="E9027" s="10" t="s">
        <v>304</v>
      </c>
      <c r="F9027" s="10" t="s">
        <v>304</v>
      </c>
      <c r="G9027" s="10" t="s">
        <v>304</v>
      </c>
      <c r="H9027" s="10" t="s">
        <v>304</v>
      </c>
      <c r="I9027" s="1"/>
    </row>
    <row r="9028" customFormat="false" ht="28" hidden="false" customHeight="true" outlineLevel="0" collapsed="false">
      <c r="A9028" s="4" t="s">
        <v>305</v>
      </c>
      <c r="B9028" s="4" t="s">
        <v>305</v>
      </c>
      <c r="C9028" s="4" t="s">
        <v>305</v>
      </c>
      <c r="D9028" s="4" t="s">
        <v>305</v>
      </c>
      <c r="E9028" s="4" t="s">
        <v>305</v>
      </c>
      <c r="F9028" s="4" t="s">
        <v>305</v>
      </c>
      <c r="G9028" s="4" t="s">
        <v>305</v>
      </c>
      <c r="H9028" s="4" t="s">
        <v>305</v>
      </c>
      <c r="I9028" s="4" t="s">
        <v>305</v>
      </c>
    </row>
    <row r="9029" customFormat="false" ht="27" hidden="false" customHeight="true" outlineLevel="0" collapsed="false">
      <c r="A9029" s="1"/>
      <c r="B9029" s="1"/>
      <c r="C9029" s="1"/>
      <c r="D9029" s="1"/>
      <c r="E9029" s="1"/>
      <c r="F9029" s="1"/>
      <c r="G9029" s="1"/>
      <c r="H9029" s="1"/>
      <c r="I9029" s="1"/>
    </row>
    <row r="9030" customFormat="false" ht="27" hidden="false" customHeight="true" outlineLevel="0" collapsed="false">
      <c r="A9030" s="1"/>
      <c r="B9030" s="1"/>
      <c r="C9030" s="1"/>
      <c r="D9030" s="1"/>
      <c r="E9030" s="1"/>
      <c r="F9030" s="1"/>
      <c r="G9030" s="1"/>
      <c r="H9030" s="1"/>
      <c r="I9030" s="1"/>
    </row>
    <row r="9031" customFormat="false" ht="27" hidden="false" customHeight="true" outlineLevel="0" collapsed="false">
      <c r="A9031" s="1"/>
      <c r="B9031" s="1"/>
      <c r="C9031" s="1"/>
      <c r="D9031" s="1"/>
      <c r="E9031" s="1"/>
      <c r="F9031" s="1"/>
      <c r="G9031" s="1"/>
      <c r="H9031" s="1"/>
      <c r="I9031" s="1"/>
    </row>
    <row r="9032" customFormat="false" ht="35" hidden="false" customHeight="true" outlineLevel="0" collapsed="false">
      <c r="A9032" s="2" t="s">
        <v>2313</v>
      </c>
      <c r="B9032" s="2" t="s">
        <v>2313</v>
      </c>
      <c r="C9032" s="2" t="s">
        <v>2313</v>
      </c>
      <c r="D9032" s="2" t="s">
        <v>2313</v>
      </c>
      <c r="E9032" s="2" t="s">
        <v>2313</v>
      </c>
      <c r="F9032" s="2" t="s">
        <v>2313</v>
      </c>
      <c r="G9032" s="2" t="s">
        <v>2313</v>
      </c>
      <c r="H9032" s="2" t="s">
        <v>2313</v>
      </c>
      <c r="I9032" s="3" t="str">
        <f aca="false">HYPERLINK("#'Главная'!A179","На главную")</f>
        <v>На главную</v>
      </c>
    </row>
    <row r="9033" customFormat="false" ht="28" hidden="false" customHeight="true" outlineLevel="0" collapsed="false">
      <c r="A9033" s="4" t="s">
        <v>2158</v>
      </c>
      <c r="B9033" s="4" t="s">
        <v>2158</v>
      </c>
      <c r="C9033" s="4" t="s">
        <v>2158</v>
      </c>
      <c r="D9033" s="4" t="s">
        <v>2158</v>
      </c>
      <c r="E9033" s="4" t="s">
        <v>2158</v>
      </c>
      <c r="F9033" s="4" t="s">
        <v>2158</v>
      </c>
      <c r="G9033" s="4" t="s">
        <v>2158</v>
      </c>
      <c r="H9033" s="4" t="s">
        <v>2158</v>
      </c>
      <c r="I9033" s="4" t="s">
        <v>2158</v>
      </c>
    </row>
    <row r="9034" customFormat="false" ht="27" hidden="false" customHeight="true" outlineLevel="0" collapsed="false">
      <c r="A9034" s="3" t="str">
        <f aca="false">HYPERLINK("#'Главная'!A179","Список моделей")</f>
        <v>Список моделей</v>
      </c>
      <c r="B9034" s="1"/>
      <c r="C9034" s="3" t="str">
        <f aca="false">HYPERLINK("#'Данные моделей'!A9035","Характеристики")</f>
        <v>Характеристики</v>
      </c>
      <c r="D9034" s="1"/>
      <c r="E9034" s="1"/>
      <c r="F9034" s="3" t="str">
        <f aca="false">HYPERLINK("#'Данные моделей'!A9070","Рабочие точки")</f>
        <v>Рабочие точки</v>
      </c>
      <c r="G9034" s="1"/>
      <c r="H9034" s="3" t="str">
        <f aca="false">HYPERLINK("#'Данные моделей'!A9078","Карты")</f>
        <v>Карты</v>
      </c>
      <c r="I9034" s="1"/>
    </row>
    <row r="9035" customFormat="false" ht="31" hidden="false" customHeight="true" outlineLevel="0" collapsed="false">
      <c r="A9035" s="10" t="s">
        <v>9</v>
      </c>
      <c r="B9035" s="10" t="s">
        <v>9</v>
      </c>
      <c r="C9035" s="10" t="s">
        <v>9</v>
      </c>
      <c r="D9035" s="10" t="s">
        <v>9</v>
      </c>
      <c r="E9035" s="10" t="s">
        <v>9</v>
      </c>
      <c r="F9035" s="10" t="s">
        <v>9</v>
      </c>
      <c r="G9035" s="10" t="s">
        <v>9</v>
      </c>
      <c r="H9035" s="10" t="s">
        <v>9</v>
      </c>
      <c r="I9035" s="1"/>
    </row>
    <row r="9036" customFormat="false" ht="28" hidden="false" customHeight="true" outlineLevel="0" collapsed="false">
      <c r="A9036" s="11" t="s">
        <v>207</v>
      </c>
      <c r="B9036" s="11" t="s">
        <v>207</v>
      </c>
      <c r="C9036" s="11" t="s">
        <v>207</v>
      </c>
      <c r="D9036" s="11" t="s">
        <v>207</v>
      </c>
      <c r="E9036" s="11" t="s">
        <v>2245</v>
      </c>
      <c r="F9036" s="11" t="s">
        <v>2245</v>
      </c>
      <c r="G9036" s="11" t="s">
        <v>2245</v>
      </c>
      <c r="H9036" s="11"/>
      <c r="I9036" s="11"/>
    </row>
    <row r="9037" customFormat="false" ht="28" hidden="false" customHeight="true" outlineLevel="0" collapsed="false">
      <c r="A9037" s="11" t="s">
        <v>8</v>
      </c>
      <c r="B9037" s="11" t="s">
        <v>8</v>
      </c>
      <c r="C9037" s="11" t="s">
        <v>8</v>
      </c>
      <c r="D9037" s="11" t="s">
        <v>8</v>
      </c>
      <c r="E9037" s="11" t="s">
        <v>183</v>
      </c>
      <c r="F9037" s="11" t="s">
        <v>183</v>
      </c>
      <c r="G9037" s="11" t="s">
        <v>183</v>
      </c>
      <c r="H9037" s="11"/>
      <c r="I9037" s="11"/>
    </row>
    <row r="9038" customFormat="false" ht="28" hidden="false" customHeight="true" outlineLevel="0" collapsed="false">
      <c r="A9038" s="11" t="s">
        <v>209</v>
      </c>
      <c r="B9038" s="11" t="s">
        <v>209</v>
      </c>
      <c r="C9038" s="11" t="s">
        <v>209</v>
      </c>
      <c r="D9038" s="11" t="s">
        <v>209</v>
      </c>
      <c r="E9038" s="11" t="s">
        <v>2314</v>
      </c>
      <c r="F9038" s="11" t="s">
        <v>2314</v>
      </c>
      <c r="G9038" s="11" t="s">
        <v>2314</v>
      </c>
      <c r="H9038" s="11"/>
      <c r="I9038" s="11"/>
    </row>
    <row r="9039" customFormat="false" ht="28" hidden="false" customHeight="true" outlineLevel="0" collapsed="false">
      <c r="A9039" s="11" t="s">
        <v>211</v>
      </c>
      <c r="B9039" s="11" t="s">
        <v>211</v>
      </c>
      <c r="C9039" s="11" t="s">
        <v>211</v>
      </c>
      <c r="D9039" s="11" t="s">
        <v>211</v>
      </c>
      <c r="E9039" s="11" t="n">
        <v>20</v>
      </c>
      <c r="F9039" s="11" t="n">
        <v>20</v>
      </c>
      <c r="G9039" s="11" t="n">
        <v>20</v>
      </c>
      <c r="H9039" s="11"/>
      <c r="I9039" s="11"/>
    </row>
    <row r="9040" customFormat="false" ht="113" hidden="false" customHeight="true" outlineLevel="0" collapsed="false">
      <c r="A9040" s="11" t="s">
        <v>8</v>
      </c>
      <c r="B9040" s="11" t="s">
        <v>8</v>
      </c>
      <c r="C9040" s="11" t="s">
        <v>8</v>
      </c>
      <c r="D9040" s="11" t="s">
        <v>8</v>
      </c>
      <c r="E9040" s="11" t="s">
        <v>183</v>
      </c>
      <c r="F9040" s="11" t="s">
        <v>183</v>
      </c>
      <c r="G9040" s="11" t="s">
        <v>183</v>
      </c>
      <c r="H9040" s="11" t="s">
        <v>2315</v>
      </c>
      <c r="I9040" s="11" t="s">
        <v>2315</v>
      </c>
    </row>
    <row r="9041" customFormat="false" ht="113" hidden="false" customHeight="true" outlineLevel="0" collapsed="false">
      <c r="A9041" s="11" t="s">
        <v>221</v>
      </c>
      <c r="B9041" s="11" t="s">
        <v>221</v>
      </c>
      <c r="C9041" s="11" t="s">
        <v>221</v>
      </c>
      <c r="D9041" s="11" t="s">
        <v>221</v>
      </c>
      <c r="E9041" s="11" t="s">
        <v>2314</v>
      </c>
      <c r="F9041" s="11" t="s">
        <v>2314</v>
      </c>
      <c r="G9041" s="11" t="s">
        <v>2314</v>
      </c>
      <c r="H9041" s="11" t="s">
        <v>2315</v>
      </c>
      <c r="I9041" s="11" t="s">
        <v>2315</v>
      </c>
    </row>
    <row r="9042" customFormat="false" ht="113" hidden="false" customHeight="true" outlineLevel="0" collapsed="false">
      <c r="A9042" s="11" t="s">
        <v>211</v>
      </c>
      <c r="B9042" s="11" t="s">
        <v>211</v>
      </c>
      <c r="C9042" s="11" t="s">
        <v>211</v>
      </c>
      <c r="D9042" s="11" t="s">
        <v>211</v>
      </c>
      <c r="E9042" s="11" t="n">
        <v>20</v>
      </c>
      <c r="F9042" s="11" t="n">
        <v>20</v>
      </c>
      <c r="G9042" s="11" t="n">
        <v>20</v>
      </c>
      <c r="H9042" s="11" t="s">
        <v>2315</v>
      </c>
      <c r="I9042" s="11" t="s">
        <v>2315</v>
      </c>
    </row>
    <row r="9043" customFormat="false" ht="113" hidden="false" customHeight="true" outlineLevel="0" collapsed="false">
      <c r="A9043" s="11" t="s">
        <v>2062</v>
      </c>
      <c r="B9043" s="11" t="s">
        <v>2062</v>
      </c>
      <c r="C9043" s="11" t="s">
        <v>2062</v>
      </c>
      <c r="D9043" s="11" t="s">
        <v>2062</v>
      </c>
      <c r="E9043" s="11" t="s">
        <v>2063</v>
      </c>
      <c r="F9043" s="11" t="s">
        <v>2063</v>
      </c>
      <c r="G9043" s="11" t="s">
        <v>2063</v>
      </c>
      <c r="H9043" s="11" t="s">
        <v>2315</v>
      </c>
      <c r="I9043" s="11" t="s">
        <v>2315</v>
      </c>
    </row>
    <row r="9044" customFormat="false" ht="113" hidden="false" customHeight="true" outlineLevel="0" collapsed="false">
      <c r="A9044" s="11" t="s">
        <v>2064</v>
      </c>
      <c r="B9044" s="11" t="s">
        <v>2064</v>
      </c>
      <c r="C9044" s="11" t="s">
        <v>2064</v>
      </c>
      <c r="D9044" s="11" t="s">
        <v>2064</v>
      </c>
      <c r="E9044" s="11" t="s">
        <v>99</v>
      </c>
      <c r="F9044" s="11" t="s">
        <v>99</v>
      </c>
      <c r="G9044" s="11" t="s">
        <v>99</v>
      </c>
      <c r="H9044" s="11" t="s">
        <v>2315</v>
      </c>
      <c r="I9044" s="11" t="s">
        <v>2315</v>
      </c>
    </row>
    <row r="9045" customFormat="false" ht="113" hidden="false" customHeight="true" outlineLevel="0" collapsed="false">
      <c r="A9045" s="11" t="s">
        <v>2215</v>
      </c>
      <c r="B9045" s="11" t="s">
        <v>2215</v>
      </c>
      <c r="C9045" s="11" t="s">
        <v>2215</v>
      </c>
      <c r="D9045" s="11" t="s">
        <v>2215</v>
      </c>
      <c r="E9045" s="11" t="n">
        <v>30</v>
      </c>
      <c r="F9045" s="11" t="n">
        <v>30</v>
      </c>
      <c r="G9045" s="11" t="n">
        <v>30</v>
      </c>
      <c r="H9045" s="11" t="s">
        <v>2315</v>
      </c>
      <c r="I9045" s="11" t="s">
        <v>2315</v>
      </c>
    </row>
    <row r="9046" customFormat="false" ht="113" hidden="false" customHeight="true" outlineLevel="0" collapsed="false">
      <c r="A9046" s="11" t="s">
        <v>2065</v>
      </c>
      <c r="B9046" s="11" t="s">
        <v>2065</v>
      </c>
      <c r="C9046" s="11" t="s">
        <v>2065</v>
      </c>
      <c r="D9046" s="11" t="s">
        <v>2065</v>
      </c>
      <c r="E9046" s="11" t="s">
        <v>2117</v>
      </c>
      <c r="F9046" s="11" t="s">
        <v>2117</v>
      </c>
      <c r="G9046" s="11" t="s">
        <v>2117</v>
      </c>
      <c r="H9046" s="11" t="s">
        <v>2315</v>
      </c>
      <c r="I9046" s="11" t="s">
        <v>2315</v>
      </c>
    </row>
    <row r="9047" customFormat="false" ht="113" hidden="false" customHeight="true" outlineLevel="0" collapsed="false">
      <c r="A9047" s="11" t="s">
        <v>1101</v>
      </c>
      <c r="B9047" s="11" t="s">
        <v>1101</v>
      </c>
      <c r="C9047" s="11" t="s">
        <v>1101</v>
      </c>
      <c r="D9047" s="11" t="s">
        <v>1101</v>
      </c>
      <c r="E9047" s="11" t="s">
        <v>2316</v>
      </c>
      <c r="F9047" s="11" t="s">
        <v>2316</v>
      </c>
      <c r="G9047" s="11" t="s">
        <v>2316</v>
      </c>
      <c r="H9047" s="11" t="s">
        <v>2315</v>
      </c>
      <c r="I9047" s="11" t="s">
        <v>2315</v>
      </c>
    </row>
    <row r="9048" customFormat="false" ht="113" hidden="false" customHeight="true" outlineLevel="0" collapsed="false">
      <c r="A9048" s="11" t="s">
        <v>2068</v>
      </c>
      <c r="B9048" s="11" t="s">
        <v>2068</v>
      </c>
      <c r="C9048" s="11" t="s">
        <v>2068</v>
      </c>
      <c r="D9048" s="11" t="s">
        <v>2068</v>
      </c>
      <c r="E9048" s="11" t="s">
        <v>2118</v>
      </c>
      <c r="F9048" s="11" t="s">
        <v>2118</v>
      </c>
      <c r="G9048" s="11" t="s">
        <v>2118</v>
      </c>
      <c r="H9048" s="11" t="s">
        <v>2315</v>
      </c>
      <c r="I9048" s="11" t="s">
        <v>2315</v>
      </c>
    </row>
    <row r="9049" customFormat="false" ht="113" hidden="false" customHeight="true" outlineLevel="0" collapsed="false">
      <c r="A9049" s="11" t="s">
        <v>2167</v>
      </c>
      <c r="B9049" s="11" t="s">
        <v>2167</v>
      </c>
      <c r="C9049" s="11" t="s">
        <v>2167</v>
      </c>
      <c r="D9049" s="11" t="s">
        <v>2167</v>
      </c>
      <c r="E9049" s="11" t="s">
        <v>2317</v>
      </c>
      <c r="F9049" s="11" t="s">
        <v>2317</v>
      </c>
      <c r="G9049" s="11" t="s">
        <v>2317</v>
      </c>
      <c r="H9049" s="11" t="s">
        <v>2315</v>
      </c>
      <c r="I9049" s="11" t="s">
        <v>2315</v>
      </c>
    </row>
    <row r="9050" customFormat="false" ht="113" hidden="false" customHeight="true" outlineLevel="0" collapsed="false">
      <c r="A9050" s="11" t="s">
        <v>2250</v>
      </c>
      <c r="B9050" s="11" t="s">
        <v>2250</v>
      </c>
      <c r="C9050" s="11" t="s">
        <v>2250</v>
      </c>
      <c r="D9050" s="11" t="s">
        <v>2250</v>
      </c>
      <c r="E9050" s="11" t="n">
        <v>930</v>
      </c>
      <c r="F9050" s="11" t="n">
        <v>930</v>
      </c>
      <c r="G9050" s="11" t="n">
        <v>930</v>
      </c>
      <c r="H9050" s="11" t="s">
        <v>2315</v>
      </c>
      <c r="I9050" s="11" t="s">
        <v>2315</v>
      </c>
    </row>
    <row r="9051" customFormat="false" ht="113" hidden="false" customHeight="true" outlineLevel="0" collapsed="false">
      <c r="A9051" s="11" t="s">
        <v>2251</v>
      </c>
      <c r="B9051" s="11" t="s">
        <v>2251</v>
      </c>
      <c r="C9051" s="11" t="s">
        <v>2251</v>
      </c>
      <c r="D9051" s="11" t="s">
        <v>2251</v>
      </c>
      <c r="E9051" s="11" t="n">
        <v>20</v>
      </c>
      <c r="F9051" s="11" t="n">
        <v>20</v>
      </c>
      <c r="G9051" s="11" t="n">
        <v>20</v>
      </c>
      <c r="H9051" s="11" t="s">
        <v>2315</v>
      </c>
      <c r="I9051" s="11" t="s">
        <v>2315</v>
      </c>
    </row>
    <row r="9052" customFormat="false" ht="113" hidden="false" customHeight="true" outlineLevel="0" collapsed="false">
      <c r="A9052" s="11" t="s">
        <v>2252</v>
      </c>
      <c r="B9052" s="11" t="s">
        <v>2252</v>
      </c>
      <c r="C9052" s="11" t="s">
        <v>2252</v>
      </c>
      <c r="D9052" s="11" t="s">
        <v>2252</v>
      </c>
      <c r="E9052" s="11" t="n">
        <v>25</v>
      </c>
      <c r="F9052" s="11" t="n">
        <v>25</v>
      </c>
      <c r="G9052" s="11" t="n">
        <v>25</v>
      </c>
      <c r="H9052" s="11" t="s">
        <v>2315</v>
      </c>
      <c r="I9052" s="11" t="s">
        <v>2315</v>
      </c>
    </row>
    <row r="9053" customFormat="false" ht="113" hidden="false" customHeight="true" outlineLevel="0" collapsed="false">
      <c r="A9053" s="11" t="s">
        <v>2253</v>
      </c>
      <c r="B9053" s="11" t="s">
        <v>2253</v>
      </c>
      <c r="C9053" s="11" t="s">
        <v>2253</v>
      </c>
      <c r="D9053" s="11" t="s">
        <v>2253</v>
      </c>
      <c r="E9053" s="11" t="s">
        <v>2314</v>
      </c>
      <c r="F9053" s="11" t="s">
        <v>2314</v>
      </c>
      <c r="G9053" s="11" t="s">
        <v>2314</v>
      </c>
      <c r="H9053" s="11" t="s">
        <v>2315</v>
      </c>
      <c r="I9053" s="11" t="s">
        <v>2315</v>
      </c>
    </row>
    <row r="9054" customFormat="false" ht="113" hidden="false" customHeight="true" outlineLevel="0" collapsed="false">
      <c r="A9054" s="11" t="s">
        <v>2254</v>
      </c>
      <c r="B9054" s="11" t="s">
        <v>2254</v>
      </c>
      <c r="C9054" s="11" t="s">
        <v>2254</v>
      </c>
      <c r="D9054" s="11" t="s">
        <v>2254</v>
      </c>
      <c r="E9054" s="11" t="s">
        <v>2318</v>
      </c>
      <c r="F9054" s="11" t="s">
        <v>2318</v>
      </c>
      <c r="G9054" s="11" t="s">
        <v>2318</v>
      </c>
      <c r="H9054" s="11" t="s">
        <v>2315</v>
      </c>
      <c r="I9054" s="11" t="s">
        <v>2315</v>
      </c>
    </row>
    <row r="9055" customFormat="false" ht="113" hidden="false" customHeight="true" outlineLevel="0" collapsed="false">
      <c r="A9055" s="11" t="s">
        <v>2256</v>
      </c>
      <c r="B9055" s="11" t="s">
        <v>2256</v>
      </c>
      <c r="C9055" s="11" t="s">
        <v>2256</v>
      </c>
      <c r="D9055" s="11" t="s">
        <v>2256</v>
      </c>
      <c r="E9055" s="11" t="s">
        <v>2319</v>
      </c>
      <c r="F9055" s="11" t="s">
        <v>2319</v>
      </c>
      <c r="G9055" s="11" t="s">
        <v>2319</v>
      </c>
      <c r="H9055" s="11" t="s">
        <v>2315</v>
      </c>
      <c r="I9055" s="11" t="s">
        <v>2315</v>
      </c>
    </row>
    <row r="9056" customFormat="false" ht="113" hidden="false" customHeight="true" outlineLevel="0" collapsed="false">
      <c r="A9056" s="11" t="s">
        <v>2258</v>
      </c>
      <c r="B9056" s="11" t="s">
        <v>2258</v>
      </c>
      <c r="C9056" s="11" t="s">
        <v>2258</v>
      </c>
      <c r="D9056" s="11" t="s">
        <v>2258</v>
      </c>
      <c r="E9056" s="11" t="s">
        <v>2320</v>
      </c>
      <c r="F9056" s="11" t="s">
        <v>2320</v>
      </c>
      <c r="G9056" s="11" t="s">
        <v>2320</v>
      </c>
      <c r="H9056" s="11" t="s">
        <v>2315</v>
      </c>
      <c r="I9056" s="11" t="s">
        <v>2315</v>
      </c>
    </row>
    <row r="9057" customFormat="false" ht="113" hidden="false" customHeight="true" outlineLevel="0" collapsed="false">
      <c r="A9057" s="11" t="s">
        <v>2260</v>
      </c>
      <c r="B9057" s="11" t="s">
        <v>2260</v>
      </c>
      <c r="C9057" s="11" t="s">
        <v>2260</v>
      </c>
      <c r="D9057" s="11" t="s">
        <v>2260</v>
      </c>
      <c r="E9057" s="11" t="s">
        <v>2261</v>
      </c>
      <c r="F9057" s="11" t="s">
        <v>2261</v>
      </c>
      <c r="G9057" s="11" t="s">
        <v>2261</v>
      </c>
      <c r="H9057" s="11" t="s">
        <v>2315</v>
      </c>
      <c r="I9057" s="11" t="s">
        <v>2315</v>
      </c>
    </row>
    <row r="9058" customFormat="false" ht="113" hidden="false" customHeight="true" outlineLevel="0" collapsed="false">
      <c r="A9058" s="11" t="s">
        <v>2082</v>
      </c>
      <c r="B9058" s="11" t="s">
        <v>2082</v>
      </c>
      <c r="C9058" s="11" t="s">
        <v>2082</v>
      </c>
      <c r="D9058" s="11" t="s">
        <v>2082</v>
      </c>
      <c r="E9058" s="11" t="s">
        <v>2122</v>
      </c>
      <c r="F9058" s="11" t="s">
        <v>2122</v>
      </c>
      <c r="G9058" s="11" t="s">
        <v>2122</v>
      </c>
      <c r="H9058" s="11" t="s">
        <v>2315</v>
      </c>
      <c r="I9058" s="11" t="s">
        <v>2315</v>
      </c>
    </row>
    <row r="9059" customFormat="false" ht="113" hidden="false" customHeight="true" outlineLevel="0" collapsed="false">
      <c r="A9059" s="11" t="s">
        <v>2262</v>
      </c>
      <c r="B9059" s="11" t="s">
        <v>2262</v>
      </c>
      <c r="C9059" s="11" t="s">
        <v>2262</v>
      </c>
      <c r="D9059" s="11" t="s">
        <v>2262</v>
      </c>
      <c r="E9059" s="11" t="s">
        <v>2321</v>
      </c>
      <c r="F9059" s="11" t="s">
        <v>2321</v>
      </c>
      <c r="G9059" s="11" t="s">
        <v>2321</v>
      </c>
      <c r="H9059" s="11" t="s">
        <v>2315</v>
      </c>
      <c r="I9059" s="11" t="s">
        <v>2315</v>
      </c>
    </row>
    <row r="9060" customFormat="false" ht="113" hidden="false" customHeight="true" outlineLevel="0" collapsed="false">
      <c r="A9060" s="11" t="s">
        <v>2264</v>
      </c>
      <c r="B9060" s="11" t="s">
        <v>2264</v>
      </c>
      <c r="C9060" s="11" t="s">
        <v>2264</v>
      </c>
      <c r="D9060" s="11" t="s">
        <v>2264</v>
      </c>
      <c r="E9060" s="11" t="s">
        <v>2322</v>
      </c>
      <c r="F9060" s="11" t="s">
        <v>2322</v>
      </c>
      <c r="G9060" s="11" t="s">
        <v>2322</v>
      </c>
      <c r="H9060" s="11" t="s">
        <v>2315</v>
      </c>
      <c r="I9060" s="11" t="s">
        <v>2315</v>
      </c>
    </row>
    <row r="9061" customFormat="false" ht="113" hidden="false" customHeight="true" outlineLevel="0" collapsed="false">
      <c r="A9061" s="11" t="s">
        <v>2266</v>
      </c>
      <c r="B9061" s="11" t="s">
        <v>2266</v>
      </c>
      <c r="C9061" s="11" t="s">
        <v>2266</v>
      </c>
      <c r="D9061" s="11" t="s">
        <v>2266</v>
      </c>
      <c r="E9061" s="11" t="s">
        <v>2323</v>
      </c>
      <c r="F9061" s="11" t="s">
        <v>2323</v>
      </c>
      <c r="G9061" s="11" t="s">
        <v>2323</v>
      </c>
      <c r="H9061" s="11" t="s">
        <v>2315</v>
      </c>
      <c r="I9061" s="11" t="s">
        <v>2315</v>
      </c>
    </row>
    <row r="9062" customFormat="false" ht="113" hidden="false" customHeight="true" outlineLevel="0" collapsed="false">
      <c r="A9062" s="11" t="s">
        <v>2268</v>
      </c>
      <c r="B9062" s="11" t="s">
        <v>2268</v>
      </c>
      <c r="C9062" s="11" t="s">
        <v>2268</v>
      </c>
      <c r="D9062" s="11" t="s">
        <v>2268</v>
      </c>
      <c r="E9062" s="11" t="n">
        <v>26</v>
      </c>
      <c r="F9062" s="11" t="n">
        <v>26</v>
      </c>
      <c r="G9062" s="11" t="n">
        <v>26</v>
      </c>
      <c r="H9062" s="11" t="s">
        <v>2315</v>
      </c>
      <c r="I9062" s="11" t="s">
        <v>2315</v>
      </c>
    </row>
    <row r="9063" customFormat="false" ht="113" hidden="false" customHeight="true" outlineLevel="0" collapsed="false">
      <c r="A9063" s="11" t="s">
        <v>2269</v>
      </c>
      <c r="B9063" s="11" t="s">
        <v>2269</v>
      </c>
      <c r="C9063" s="11" t="s">
        <v>2269</v>
      </c>
      <c r="D9063" s="11" t="s">
        <v>2269</v>
      </c>
      <c r="E9063" s="11" t="n">
        <v>0.96</v>
      </c>
      <c r="F9063" s="11" t="n">
        <v>0.96</v>
      </c>
      <c r="G9063" s="11" t="n">
        <v>0.96</v>
      </c>
      <c r="H9063" s="11" t="s">
        <v>2315</v>
      </c>
      <c r="I9063" s="11" t="s">
        <v>2315</v>
      </c>
    </row>
    <row r="9064" customFormat="false" ht="113" hidden="false" customHeight="true" outlineLevel="0" collapsed="false">
      <c r="A9064" s="11" t="s">
        <v>2270</v>
      </c>
      <c r="B9064" s="11" t="s">
        <v>2270</v>
      </c>
      <c r="C9064" s="11" t="s">
        <v>2270</v>
      </c>
      <c r="D9064" s="11" t="s">
        <v>2270</v>
      </c>
      <c r="E9064" s="11" t="s">
        <v>2271</v>
      </c>
      <c r="F9064" s="11" t="s">
        <v>2271</v>
      </c>
      <c r="G9064" s="11" t="s">
        <v>2271</v>
      </c>
      <c r="H9064" s="11" t="s">
        <v>2315</v>
      </c>
      <c r="I9064" s="11" t="s">
        <v>2315</v>
      </c>
    </row>
    <row r="9065" customFormat="false" ht="113" hidden="false" customHeight="true" outlineLevel="0" collapsed="false">
      <c r="A9065" s="11" t="s">
        <v>2272</v>
      </c>
      <c r="B9065" s="11" t="s">
        <v>2272</v>
      </c>
      <c r="C9065" s="11" t="s">
        <v>2272</v>
      </c>
      <c r="D9065" s="11" t="s">
        <v>2272</v>
      </c>
      <c r="E9065" s="11" t="s">
        <v>2324</v>
      </c>
      <c r="F9065" s="11" t="s">
        <v>2324</v>
      </c>
      <c r="G9065" s="11" t="s">
        <v>2324</v>
      </c>
      <c r="H9065" s="11" t="s">
        <v>2315</v>
      </c>
      <c r="I9065" s="11" t="s">
        <v>2315</v>
      </c>
    </row>
    <row r="9066" customFormat="false" ht="113" hidden="false" customHeight="true" outlineLevel="0" collapsed="false">
      <c r="A9066" s="11" t="s">
        <v>2274</v>
      </c>
      <c r="B9066" s="11" t="s">
        <v>2274</v>
      </c>
      <c r="C9066" s="11" t="s">
        <v>2274</v>
      </c>
      <c r="D9066" s="11" t="s">
        <v>2274</v>
      </c>
      <c r="E9066" s="11" t="s">
        <v>2118</v>
      </c>
      <c r="F9066" s="11" t="s">
        <v>2118</v>
      </c>
      <c r="G9066" s="11" t="s">
        <v>2118</v>
      </c>
      <c r="H9066" s="11" t="s">
        <v>2315</v>
      </c>
      <c r="I9066" s="11" t="s">
        <v>2315</v>
      </c>
    </row>
    <row r="9067" customFormat="false" ht="113" hidden="false" customHeight="true" outlineLevel="0" collapsed="false">
      <c r="A9067" s="11" t="s">
        <v>2275</v>
      </c>
      <c r="B9067" s="11" t="s">
        <v>2275</v>
      </c>
      <c r="C9067" s="11" t="s">
        <v>2275</v>
      </c>
      <c r="D9067" s="11" t="s">
        <v>2275</v>
      </c>
      <c r="E9067" s="11" t="s">
        <v>2079</v>
      </c>
      <c r="F9067" s="11" t="s">
        <v>2079</v>
      </c>
      <c r="G9067" s="11" t="s">
        <v>2079</v>
      </c>
      <c r="H9067" s="11" t="s">
        <v>2315</v>
      </c>
      <c r="I9067" s="11" t="s">
        <v>2315</v>
      </c>
    </row>
    <row r="9068" customFormat="false" ht="58" hidden="false" customHeight="true" outlineLevel="0" collapsed="false">
      <c r="A9068" s="4" t="s">
        <v>2315</v>
      </c>
      <c r="B9068" s="4" t="s">
        <v>2315</v>
      </c>
      <c r="C9068" s="4" t="s">
        <v>2315</v>
      </c>
      <c r="D9068" s="4" t="s">
        <v>2315</v>
      </c>
      <c r="E9068" s="4" t="s">
        <v>2315</v>
      </c>
      <c r="F9068" s="4" t="s">
        <v>2315</v>
      </c>
      <c r="G9068" s="4" t="s">
        <v>2315</v>
      </c>
      <c r="H9068" s="4" t="s">
        <v>2315</v>
      </c>
      <c r="I9068" s="4" t="s">
        <v>2315</v>
      </c>
    </row>
    <row r="9069" customFormat="false" ht="27" hidden="false" customHeight="true" outlineLevel="0" collapsed="false">
      <c r="A9069" s="1"/>
      <c r="B9069" s="1"/>
      <c r="C9069" s="1"/>
      <c r="D9069" s="1"/>
      <c r="E9069" s="1"/>
      <c r="F9069" s="1"/>
      <c r="G9069" s="1"/>
      <c r="H9069" s="1"/>
      <c r="I9069" s="1"/>
    </row>
    <row r="9070" customFormat="false" ht="31" hidden="false" customHeight="true" outlineLevel="0" collapsed="false">
      <c r="A9070" s="10" t="s">
        <v>250</v>
      </c>
      <c r="B9070" s="10" t="s">
        <v>250</v>
      </c>
      <c r="C9070" s="10" t="s">
        <v>250</v>
      </c>
      <c r="D9070" s="10" t="s">
        <v>250</v>
      </c>
      <c r="E9070" s="10" t="s">
        <v>250</v>
      </c>
      <c r="F9070" s="10" t="s">
        <v>250</v>
      </c>
      <c r="G9070" s="10" t="s">
        <v>250</v>
      </c>
      <c r="H9070" s="10" t="s">
        <v>250</v>
      </c>
      <c r="I9070" s="3" t="str">
        <f aca="false">HYPERLINK("#'Главная'!A179","На главную")</f>
        <v>На главную</v>
      </c>
    </row>
    <row r="9071" customFormat="false" ht="34" hidden="false" customHeight="true" outlineLevel="0" collapsed="false">
      <c r="A9071" s="12" t="s">
        <v>251</v>
      </c>
      <c r="B9071" s="12" t="s">
        <v>251</v>
      </c>
      <c r="C9071" s="12" t="s">
        <v>251</v>
      </c>
      <c r="D9071" s="12" t="s">
        <v>252</v>
      </c>
      <c r="E9071" s="12" t="s">
        <v>252</v>
      </c>
      <c r="F9071" s="12" t="s">
        <v>252</v>
      </c>
      <c r="G9071" s="12" t="s">
        <v>253</v>
      </c>
      <c r="H9071" s="12" t="s">
        <v>254</v>
      </c>
      <c r="I9071" s="12" t="s">
        <v>254</v>
      </c>
    </row>
    <row r="9072" customFormat="false" ht="53" hidden="false" customHeight="true" outlineLevel="0" collapsed="false">
      <c r="A9072" s="1" t="s">
        <v>2090</v>
      </c>
      <c r="B9072" s="1" t="s">
        <v>2090</v>
      </c>
      <c r="C9072" s="1" t="s">
        <v>2090</v>
      </c>
      <c r="D9072" s="1" t="s">
        <v>292</v>
      </c>
      <c r="E9072" s="1" t="s">
        <v>292</v>
      </c>
      <c r="F9072" s="1" t="s">
        <v>292</v>
      </c>
      <c r="G9072" s="1" t="n">
        <v>5.45</v>
      </c>
      <c r="H9072" s="1" t="s">
        <v>2187</v>
      </c>
      <c r="I9072" s="1" t="s">
        <v>2187</v>
      </c>
    </row>
    <row r="9073" customFormat="false" ht="53" hidden="false" customHeight="true" outlineLevel="0" collapsed="false">
      <c r="A9073" s="1" t="s">
        <v>2090</v>
      </c>
      <c r="B9073" s="1" t="s">
        <v>2090</v>
      </c>
      <c r="C9073" s="1" t="s">
        <v>2090</v>
      </c>
      <c r="D9073" s="1" t="s">
        <v>258</v>
      </c>
      <c r="E9073" s="1" t="s">
        <v>258</v>
      </c>
      <c r="F9073" s="1" t="s">
        <v>258</v>
      </c>
      <c r="G9073" s="1" t="n">
        <v>8.72</v>
      </c>
      <c r="H9073" s="1" t="s">
        <v>2187</v>
      </c>
      <c r="I9073" s="1" t="s">
        <v>2187</v>
      </c>
    </row>
    <row r="9074" customFormat="false" ht="53" hidden="false" customHeight="true" outlineLevel="0" collapsed="false">
      <c r="A9074" s="1" t="s">
        <v>2090</v>
      </c>
      <c r="B9074" s="1" t="s">
        <v>2090</v>
      </c>
      <c r="C9074" s="1" t="s">
        <v>2090</v>
      </c>
      <c r="D9074" s="1" t="s">
        <v>2091</v>
      </c>
      <c r="E9074" s="1" t="s">
        <v>2091</v>
      </c>
      <c r="F9074" s="1" t="s">
        <v>2091</v>
      </c>
      <c r="G9074" s="1" t="n">
        <v>1020</v>
      </c>
      <c r="H9074" s="1" t="s">
        <v>2187</v>
      </c>
      <c r="I9074" s="1" t="s">
        <v>2187</v>
      </c>
    </row>
    <row r="9075" customFormat="false" ht="53" hidden="false" customHeight="true" outlineLevel="0" collapsed="false">
      <c r="A9075" s="1" t="s">
        <v>2090</v>
      </c>
      <c r="B9075" s="1" t="s">
        <v>2090</v>
      </c>
      <c r="C9075" s="1" t="s">
        <v>2090</v>
      </c>
      <c r="D9075" s="1" t="s">
        <v>2229</v>
      </c>
      <c r="E9075" s="1" t="s">
        <v>2229</v>
      </c>
      <c r="F9075" s="1" t="s">
        <v>2229</v>
      </c>
      <c r="G9075" s="1" t="n">
        <v>108</v>
      </c>
      <c r="H9075" s="1" t="s">
        <v>2187</v>
      </c>
      <c r="I9075" s="1" t="s">
        <v>2187</v>
      </c>
    </row>
    <row r="9076" customFormat="false" ht="53" hidden="false" customHeight="true" outlineLevel="0" collapsed="false">
      <c r="A9076" s="1" t="s">
        <v>2090</v>
      </c>
      <c r="B9076" s="1" t="s">
        <v>2090</v>
      </c>
      <c r="C9076" s="1" t="s">
        <v>2090</v>
      </c>
      <c r="D9076" s="1" t="s">
        <v>2063</v>
      </c>
      <c r="E9076" s="1" t="s">
        <v>2063</v>
      </c>
      <c r="F9076" s="1" t="s">
        <v>2063</v>
      </c>
      <c r="G9076" s="1" t="n">
        <v>44</v>
      </c>
      <c r="H9076" s="1" t="s">
        <v>2187</v>
      </c>
      <c r="I9076" s="1" t="s">
        <v>2187</v>
      </c>
    </row>
    <row r="9077" customFormat="false" ht="27" hidden="false" customHeight="true" outlineLevel="0" collapsed="false">
      <c r="A9077" s="1"/>
      <c r="B9077" s="1"/>
      <c r="C9077" s="1"/>
      <c r="D9077" s="1"/>
      <c r="E9077" s="1"/>
      <c r="F9077" s="1"/>
      <c r="G9077" s="1"/>
      <c r="H9077" s="1"/>
      <c r="I9077" s="1"/>
    </row>
    <row r="9078" customFormat="false" ht="31" hidden="false" customHeight="true" outlineLevel="0" collapsed="false">
      <c r="A9078" s="10" t="s">
        <v>304</v>
      </c>
      <c r="B9078" s="10" t="s">
        <v>304</v>
      </c>
      <c r="C9078" s="10" t="s">
        <v>304</v>
      </c>
      <c r="D9078" s="10" t="s">
        <v>304</v>
      </c>
      <c r="E9078" s="10" t="s">
        <v>304</v>
      </c>
      <c r="F9078" s="10" t="s">
        <v>304</v>
      </c>
      <c r="G9078" s="10" t="s">
        <v>304</v>
      </c>
      <c r="H9078" s="10" t="s">
        <v>304</v>
      </c>
      <c r="I9078" s="1"/>
    </row>
    <row r="9079" customFormat="false" ht="28" hidden="false" customHeight="true" outlineLevel="0" collapsed="false">
      <c r="A9079" s="4" t="s">
        <v>305</v>
      </c>
      <c r="B9079" s="4" t="s">
        <v>305</v>
      </c>
      <c r="C9079" s="4" t="s">
        <v>305</v>
      </c>
      <c r="D9079" s="4" t="s">
        <v>305</v>
      </c>
      <c r="E9079" s="4" t="s">
        <v>305</v>
      </c>
      <c r="F9079" s="4" t="s">
        <v>305</v>
      </c>
      <c r="G9079" s="4" t="s">
        <v>305</v>
      </c>
      <c r="H9079" s="4" t="s">
        <v>305</v>
      </c>
      <c r="I9079" s="4" t="s">
        <v>305</v>
      </c>
    </row>
    <row r="9080" customFormat="false" ht="27" hidden="false" customHeight="true" outlineLevel="0" collapsed="false">
      <c r="A9080" s="1"/>
      <c r="B9080" s="1"/>
      <c r="C9080" s="1"/>
      <c r="D9080" s="1"/>
      <c r="E9080" s="1"/>
      <c r="F9080" s="1"/>
      <c r="G9080" s="1"/>
      <c r="H9080" s="1"/>
      <c r="I9080" s="1"/>
    </row>
    <row r="9081" customFormat="false" ht="27" hidden="false" customHeight="true" outlineLevel="0" collapsed="false">
      <c r="A9081" s="1"/>
      <c r="B9081" s="1"/>
      <c r="C9081" s="1"/>
      <c r="D9081" s="1"/>
      <c r="E9081" s="1"/>
      <c r="F9081" s="1"/>
      <c r="G9081" s="1"/>
      <c r="H9081" s="1"/>
      <c r="I9081" s="1"/>
    </row>
    <row r="9082" customFormat="false" ht="27" hidden="false" customHeight="true" outlineLevel="0" collapsed="false">
      <c r="A9082" s="1"/>
      <c r="B9082" s="1"/>
      <c r="C9082" s="1"/>
      <c r="D9082" s="1"/>
      <c r="E9082" s="1"/>
      <c r="F9082" s="1"/>
      <c r="G9082" s="1"/>
      <c r="H9082" s="1"/>
      <c r="I9082" s="1"/>
    </row>
    <row r="9083" customFormat="false" ht="35" hidden="false" customHeight="true" outlineLevel="0" collapsed="false">
      <c r="A9083" s="2" t="s">
        <v>2325</v>
      </c>
      <c r="B9083" s="2" t="s">
        <v>2325</v>
      </c>
      <c r="C9083" s="2" t="s">
        <v>2325</v>
      </c>
      <c r="D9083" s="2" t="s">
        <v>2325</v>
      </c>
      <c r="E9083" s="2" t="s">
        <v>2325</v>
      </c>
      <c r="F9083" s="2" t="s">
        <v>2325</v>
      </c>
      <c r="G9083" s="2" t="s">
        <v>2325</v>
      </c>
      <c r="H9083" s="2" t="s">
        <v>2325</v>
      </c>
      <c r="I9083" s="3" t="str">
        <f aca="false">HYPERLINK("#'Главная'!A180","На главную")</f>
        <v>На главную</v>
      </c>
    </row>
    <row r="9084" customFormat="false" ht="28" hidden="false" customHeight="true" outlineLevel="0" collapsed="false">
      <c r="A9084" s="4" t="s">
        <v>2158</v>
      </c>
      <c r="B9084" s="4" t="s">
        <v>2158</v>
      </c>
      <c r="C9084" s="4" t="s">
        <v>2158</v>
      </c>
      <c r="D9084" s="4" t="s">
        <v>2158</v>
      </c>
      <c r="E9084" s="4" t="s">
        <v>2158</v>
      </c>
      <c r="F9084" s="4" t="s">
        <v>2158</v>
      </c>
      <c r="G9084" s="4" t="s">
        <v>2158</v>
      </c>
      <c r="H9084" s="4" t="s">
        <v>2158</v>
      </c>
      <c r="I9084" s="4" t="s">
        <v>2158</v>
      </c>
    </row>
    <row r="9085" customFormat="false" ht="27" hidden="false" customHeight="true" outlineLevel="0" collapsed="false">
      <c r="A9085" s="3" t="str">
        <f aca="false">HYPERLINK("#'Главная'!A180","Список моделей")</f>
        <v>Список моделей</v>
      </c>
      <c r="B9085" s="1"/>
      <c r="C9085" s="3" t="str">
        <f aca="false">HYPERLINK("#'Данные моделей'!A9086","Характеристики")</f>
        <v>Характеристики</v>
      </c>
      <c r="D9085" s="1"/>
      <c r="E9085" s="1"/>
      <c r="F9085" s="3" t="str">
        <f aca="false">HYPERLINK("#'Данные моделей'!A9121","Рабочие точки")</f>
        <v>Рабочие точки</v>
      </c>
      <c r="G9085" s="1"/>
      <c r="H9085" s="3" t="str">
        <f aca="false">HYPERLINK("#'Данные моделей'!A9129","Карты")</f>
        <v>Карты</v>
      </c>
      <c r="I9085" s="1"/>
    </row>
    <row r="9086" customFormat="false" ht="31" hidden="false" customHeight="true" outlineLevel="0" collapsed="false">
      <c r="A9086" s="10" t="s">
        <v>9</v>
      </c>
      <c r="B9086" s="10" t="s">
        <v>9</v>
      </c>
      <c r="C9086" s="10" t="s">
        <v>9</v>
      </c>
      <c r="D9086" s="10" t="s">
        <v>9</v>
      </c>
      <c r="E9086" s="10" t="s">
        <v>9</v>
      </c>
      <c r="F9086" s="10" t="s">
        <v>9</v>
      </c>
      <c r="G9086" s="10" t="s">
        <v>9</v>
      </c>
      <c r="H9086" s="10" t="s">
        <v>9</v>
      </c>
      <c r="I9086" s="1"/>
    </row>
    <row r="9087" customFormat="false" ht="28" hidden="false" customHeight="true" outlineLevel="0" collapsed="false">
      <c r="A9087" s="11" t="s">
        <v>207</v>
      </c>
      <c r="B9087" s="11" t="s">
        <v>207</v>
      </c>
      <c r="C9087" s="11" t="s">
        <v>207</v>
      </c>
      <c r="D9087" s="11" t="s">
        <v>207</v>
      </c>
      <c r="E9087" s="11" t="s">
        <v>2245</v>
      </c>
      <c r="F9087" s="11" t="s">
        <v>2245</v>
      </c>
      <c r="G9087" s="11" t="s">
        <v>2245</v>
      </c>
      <c r="H9087" s="11"/>
      <c r="I9087" s="11"/>
    </row>
    <row r="9088" customFormat="false" ht="28" hidden="false" customHeight="true" outlineLevel="0" collapsed="false">
      <c r="A9088" s="11" t="s">
        <v>8</v>
      </c>
      <c r="B9088" s="11" t="s">
        <v>8</v>
      </c>
      <c r="C9088" s="11" t="s">
        <v>8</v>
      </c>
      <c r="D9088" s="11" t="s">
        <v>8</v>
      </c>
      <c r="E9088" s="11" t="s">
        <v>183</v>
      </c>
      <c r="F9088" s="11" t="s">
        <v>183</v>
      </c>
      <c r="G9088" s="11" t="s">
        <v>183</v>
      </c>
      <c r="H9088" s="11"/>
      <c r="I9088" s="11"/>
    </row>
    <row r="9089" customFormat="false" ht="28" hidden="false" customHeight="true" outlineLevel="0" collapsed="false">
      <c r="A9089" s="11" t="s">
        <v>209</v>
      </c>
      <c r="B9089" s="11" t="s">
        <v>209</v>
      </c>
      <c r="C9089" s="11" t="s">
        <v>209</v>
      </c>
      <c r="D9089" s="11" t="s">
        <v>209</v>
      </c>
      <c r="E9089" s="11" t="s">
        <v>2326</v>
      </c>
      <c r="F9089" s="11" t="s">
        <v>2326</v>
      </c>
      <c r="G9089" s="11" t="s">
        <v>2326</v>
      </c>
      <c r="H9089" s="11"/>
      <c r="I9089" s="11"/>
    </row>
    <row r="9090" customFormat="false" ht="28" hidden="false" customHeight="true" outlineLevel="0" collapsed="false">
      <c r="A9090" s="11" t="s">
        <v>211</v>
      </c>
      <c r="B9090" s="11" t="s">
        <v>211</v>
      </c>
      <c r="C9090" s="11" t="s">
        <v>211</v>
      </c>
      <c r="D9090" s="11" t="s">
        <v>211</v>
      </c>
      <c r="E9090" s="11" t="n">
        <v>27</v>
      </c>
      <c r="F9090" s="11" t="n">
        <v>27</v>
      </c>
      <c r="G9090" s="11" t="n">
        <v>27</v>
      </c>
      <c r="H9090" s="11"/>
      <c r="I9090" s="11"/>
    </row>
    <row r="9091" customFormat="false" ht="128" hidden="false" customHeight="true" outlineLevel="0" collapsed="false">
      <c r="A9091" s="11" t="s">
        <v>8</v>
      </c>
      <c r="B9091" s="11" t="s">
        <v>8</v>
      </c>
      <c r="C9091" s="11" t="s">
        <v>8</v>
      </c>
      <c r="D9091" s="11" t="s">
        <v>8</v>
      </c>
      <c r="E9091" s="11" t="s">
        <v>183</v>
      </c>
      <c r="F9091" s="11" t="s">
        <v>183</v>
      </c>
      <c r="G9091" s="11" t="s">
        <v>183</v>
      </c>
      <c r="H9091" s="11" t="s">
        <v>2327</v>
      </c>
      <c r="I9091" s="11" t="s">
        <v>2327</v>
      </c>
    </row>
    <row r="9092" customFormat="false" ht="128" hidden="false" customHeight="true" outlineLevel="0" collapsed="false">
      <c r="A9092" s="11" t="s">
        <v>221</v>
      </c>
      <c r="B9092" s="11" t="s">
        <v>221</v>
      </c>
      <c r="C9092" s="11" t="s">
        <v>221</v>
      </c>
      <c r="D9092" s="11" t="s">
        <v>221</v>
      </c>
      <c r="E9092" s="11" t="s">
        <v>2326</v>
      </c>
      <c r="F9092" s="11" t="s">
        <v>2326</v>
      </c>
      <c r="G9092" s="11" t="s">
        <v>2326</v>
      </c>
      <c r="H9092" s="11" t="s">
        <v>2327</v>
      </c>
      <c r="I9092" s="11" t="s">
        <v>2327</v>
      </c>
    </row>
    <row r="9093" customFormat="false" ht="128" hidden="false" customHeight="true" outlineLevel="0" collapsed="false">
      <c r="A9093" s="11" t="s">
        <v>211</v>
      </c>
      <c r="B9093" s="11" t="s">
        <v>211</v>
      </c>
      <c r="C9093" s="11" t="s">
        <v>211</v>
      </c>
      <c r="D9093" s="11" t="s">
        <v>211</v>
      </c>
      <c r="E9093" s="11" t="n">
        <v>27</v>
      </c>
      <c r="F9093" s="11" t="n">
        <v>27</v>
      </c>
      <c r="G9093" s="11" t="n">
        <v>27</v>
      </c>
      <c r="H9093" s="11" t="s">
        <v>2327</v>
      </c>
      <c r="I9093" s="11" t="s">
        <v>2327</v>
      </c>
    </row>
    <row r="9094" customFormat="false" ht="128" hidden="false" customHeight="true" outlineLevel="0" collapsed="false">
      <c r="A9094" s="11" t="s">
        <v>2062</v>
      </c>
      <c r="B9094" s="11" t="s">
        <v>2062</v>
      </c>
      <c r="C9094" s="11" t="s">
        <v>2062</v>
      </c>
      <c r="D9094" s="11" t="s">
        <v>2062</v>
      </c>
      <c r="E9094" s="11" t="s">
        <v>2063</v>
      </c>
      <c r="F9094" s="11" t="s">
        <v>2063</v>
      </c>
      <c r="G9094" s="11" t="s">
        <v>2063</v>
      </c>
      <c r="H9094" s="11" t="s">
        <v>2327</v>
      </c>
      <c r="I9094" s="11" t="s">
        <v>2327</v>
      </c>
    </row>
    <row r="9095" customFormat="false" ht="128" hidden="false" customHeight="true" outlineLevel="0" collapsed="false">
      <c r="A9095" s="11" t="s">
        <v>2064</v>
      </c>
      <c r="B9095" s="11" t="s">
        <v>2064</v>
      </c>
      <c r="C9095" s="11" t="s">
        <v>2064</v>
      </c>
      <c r="D9095" s="11" t="s">
        <v>2064</v>
      </c>
      <c r="E9095" s="11" t="s">
        <v>99</v>
      </c>
      <c r="F9095" s="11" t="s">
        <v>99</v>
      </c>
      <c r="G9095" s="11" t="s">
        <v>99</v>
      </c>
      <c r="H9095" s="11" t="s">
        <v>2327</v>
      </c>
      <c r="I9095" s="11" t="s">
        <v>2327</v>
      </c>
    </row>
    <row r="9096" customFormat="false" ht="128" hidden="false" customHeight="true" outlineLevel="0" collapsed="false">
      <c r="A9096" s="11" t="s">
        <v>2215</v>
      </c>
      <c r="B9096" s="11" t="s">
        <v>2215</v>
      </c>
      <c r="C9096" s="11" t="s">
        <v>2215</v>
      </c>
      <c r="D9096" s="11" t="s">
        <v>2215</v>
      </c>
      <c r="E9096" s="11" t="n">
        <v>40</v>
      </c>
      <c r="F9096" s="11" t="n">
        <v>40</v>
      </c>
      <c r="G9096" s="11" t="n">
        <v>40</v>
      </c>
      <c r="H9096" s="11" t="s">
        <v>2327</v>
      </c>
      <c r="I9096" s="11" t="s">
        <v>2327</v>
      </c>
    </row>
    <row r="9097" customFormat="false" ht="128" hidden="false" customHeight="true" outlineLevel="0" collapsed="false">
      <c r="A9097" s="11" t="s">
        <v>2065</v>
      </c>
      <c r="B9097" s="11" t="s">
        <v>2065</v>
      </c>
      <c r="C9097" s="11" t="s">
        <v>2065</v>
      </c>
      <c r="D9097" s="11" t="s">
        <v>2065</v>
      </c>
      <c r="E9097" s="11" t="s">
        <v>2126</v>
      </c>
      <c r="F9097" s="11" t="s">
        <v>2126</v>
      </c>
      <c r="G9097" s="11" t="s">
        <v>2126</v>
      </c>
      <c r="H9097" s="11" t="s">
        <v>2327</v>
      </c>
      <c r="I9097" s="11" t="s">
        <v>2327</v>
      </c>
    </row>
    <row r="9098" customFormat="false" ht="128" hidden="false" customHeight="true" outlineLevel="0" collapsed="false">
      <c r="A9098" s="11" t="s">
        <v>1101</v>
      </c>
      <c r="B9098" s="11" t="s">
        <v>1101</v>
      </c>
      <c r="C9098" s="11" t="s">
        <v>1101</v>
      </c>
      <c r="D9098" s="11" t="s">
        <v>1101</v>
      </c>
      <c r="E9098" s="11" t="s">
        <v>2328</v>
      </c>
      <c r="F9098" s="11" t="s">
        <v>2328</v>
      </c>
      <c r="G9098" s="11" t="s">
        <v>2328</v>
      </c>
      <c r="H9098" s="11" t="s">
        <v>2327</v>
      </c>
      <c r="I9098" s="11" t="s">
        <v>2327</v>
      </c>
    </row>
    <row r="9099" customFormat="false" ht="128" hidden="false" customHeight="true" outlineLevel="0" collapsed="false">
      <c r="A9099" s="11" t="s">
        <v>2068</v>
      </c>
      <c r="B9099" s="11" t="s">
        <v>2068</v>
      </c>
      <c r="C9099" s="11" t="s">
        <v>2068</v>
      </c>
      <c r="D9099" s="11" t="s">
        <v>2068</v>
      </c>
      <c r="E9099" s="11" t="s">
        <v>2127</v>
      </c>
      <c r="F9099" s="11" t="s">
        <v>2127</v>
      </c>
      <c r="G9099" s="11" t="s">
        <v>2127</v>
      </c>
      <c r="H9099" s="11" t="s">
        <v>2327</v>
      </c>
      <c r="I9099" s="11" t="s">
        <v>2327</v>
      </c>
    </row>
    <row r="9100" customFormat="false" ht="128" hidden="false" customHeight="true" outlineLevel="0" collapsed="false">
      <c r="A9100" s="11" t="s">
        <v>2167</v>
      </c>
      <c r="B9100" s="11" t="s">
        <v>2167</v>
      </c>
      <c r="C9100" s="11" t="s">
        <v>2167</v>
      </c>
      <c r="D9100" s="11" t="s">
        <v>2167</v>
      </c>
      <c r="E9100" s="11" t="s">
        <v>2329</v>
      </c>
      <c r="F9100" s="11" t="s">
        <v>2329</v>
      </c>
      <c r="G9100" s="11" t="s">
        <v>2329</v>
      </c>
      <c r="H9100" s="11" t="s">
        <v>2327</v>
      </c>
      <c r="I9100" s="11" t="s">
        <v>2327</v>
      </c>
    </row>
    <row r="9101" customFormat="false" ht="128" hidden="false" customHeight="true" outlineLevel="0" collapsed="false">
      <c r="A9101" s="11" t="s">
        <v>2250</v>
      </c>
      <c r="B9101" s="11" t="s">
        <v>2250</v>
      </c>
      <c r="C9101" s="11" t="s">
        <v>2250</v>
      </c>
      <c r="D9101" s="11" t="s">
        <v>2250</v>
      </c>
      <c r="E9101" s="11" t="n">
        <v>1130</v>
      </c>
      <c r="F9101" s="11" t="n">
        <v>1130</v>
      </c>
      <c r="G9101" s="11" t="n">
        <v>1130</v>
      </c>
      <c r="H9101" s="11" t="s">
        <v>2327</v>
      </c>
      <c r="I9101" s="11" t="s">
        <v>2327</v>
      </c>
    </row>
    <row r="9102" customFormat="false" ht="128" hidden="false" customHeight="true" outlineLevel="0" collapsed="false">
      <c r="A9102" s="11" t="s">
        <v>2251</v>
      </c>
      <c r="B9102" s="11" t="s">
        <v>2251</v>
      </c>
      <c r="C9102" s="11" t="s">
        <v>2251</v>
      </c>
      <c r="D9102" s="11" t="s">
        <v>2251</v>
      </c>
      <c r="E9102" s="11" t="n">
        <v>27</v>
      </c>
      <c r="F9102" s="11" t="n">
        <v>27</v>
      </c>
      <c r="G9102" s="11" t="n">
        <v>27</v>
      </c>
      <c r="H9102" s="11" t="s">
        <v>2327</v>
      </c>
      <c r="I9102" s="11" t="s">
        <v>2327</v>
      </c>
    </row>
    <row r="9103" customFormat="false" ht="128" hidden="false" customHeight="true" outlineLevel="0" collapsed="false">
      <c r="A9103" s="11" t="s">
        <v>2252</v>
      </c>
      <c r="B9103" s="11" t="s">
        <v>2252</v>
      </c>
      <c r="C9103" s="11" t="s">
        <v>2252</v>
      </c>
      <c r="D9103" s="11" t="s">
        <v>2252</v>
      </c>
      <c r="E9103" s="11" t="n">
        <v>31</v>
      </c>
      <c r="F9103" s="11" t="n">
        <v>31</v>
      </c>
      <c r="G9103" s="11" t="n">
        <v>31</v>
      </c>
      <c r="H9103" s="11" t="s">
        <v>2327</v>
      </c>
      <c r="I9103" s="11" t="s">
        <v>2327</v>
      </c>
    </row>
    <row r="9104" customFormat="false" ht="128" hidden="false" customHeight="true" outlineLevel="0" collapsed="false">
      <c r="A9104" s="11" t="s">
        <v>2253</v>
      </c>
      <c r="B9104" s="11" t="s">
        <v>2253</v>
      </c>
      <c r="C9104" s="11" t="s">
        <v>2253</v>
      </c>
      <c r="D9104" s="11" t="s">
        <v>2253</v>
      </c>
      <c r="E9104" s="11" t="s">
        <v>2326</v>
      </c>
      <c r="F9104" s="11" t="s">
        <v>2326</v>
      </c>
      <c r="G9104" s="11" t="s">
        <v>2326</v>
      </c>
      <c r="H9104" s="11" t="s">
        <v>2327</v>
      </c>
      <c r="I9104" s="11" t="s">
        <v>2327</v>
      </c>
    </row>
    <row r="9105" customFormat="false" ht="128" hidden="false" customHeight="true" outlineLevel="0" collapsed="false">
      <c r="A9105" s="11" t="s">
        <v>2254</v>
      </c>
      <c r="B9105" s="11" t="s">
        <v>2254</v>
      </c>
      <c r="C9105" s="11" t="s">
        <v>2254</v>
      </c>
      <c r="D9105" s="11" t="s">
        <v>2254</v>
      </c>
      <c r="E9105" s="11" t="s">
        <v>2330</v>
      </c>
      <c r="F9105" s="11" t="s">
        <v>2330</v>
      </c>
      <c r="G9105" s="11" t="s">
        <v>2330</v>
      </c>
      <c r="H9105" s="11" t="s">
        <v>2327</v>
      </c>
      <c r="I9105" s="11" t="s">
        <v>2327</v>
      </c>
    </row>
    <row r="9106" customFormat="false" ht="128" hidden="false" customHeight="true" outlineLevel="0" collapsed="false">
      <c r="A9106" s="11" t="s">
        <v>2256</v>
      </c>
      <c r="B9106" s="11" t="s">
        <v>2256</v>
      </c>
      <c r="C9106" s="11" t="s">
        <v>2256</v>
      </c>
      <c r="D9106" s="11" t="s">
        <v>2256</v>
      </c>
      <c r="E9106" s="11" t="s">
        <v>2331</v>
      </c>
      <c r="F9106" s="11" t="s">
        <v>2331</v>
      </c>
      <c r="G9106" s="11" t="s">
        <v>2331</v>
      </c>
      <c r="H9106" s="11" t="s">
        <v>2327</v>
      </c>
      <c r="I9106" s="11" t="s">
        <v>2327</v>
      </c>
    </row>
    <row r="9107" customFormat="false" ht="128" hidden="false" customHeight="true" outlineLevel="0" collapsed="false">
      <c r="A9107" s="11" t="s">
        <v>2258</v>
      </c>
      <c r="B9107" s="11" t="s">
        <v>2258</v>
      </c>
      <c r="C9107" s="11" t="s">
        <v>2258</v>
      </c>
      <c r="D9107" s="11" t="s">
        <v>2258</v>
      </c>
      <c r="E9107" s="11" t="s">
        <v>2332</v>
      </c>
      <c r="F9107" s="11" t="s">
        <v>2332</v>
      </c>
      <c r="G9107" s="11" t="s">
        <v>2332</v>
      </c>
      <c r="H9107" s="11" t="s">
        <v>2327</v>
      </c>
      <c r="I9107" s="11" t="s">
        <v>2327</v>
      </c>
    </row>
    <row r="9108" customFormat="false" ht="128" hidden="false" customHeight="true" outlineLevel="0" collapsed="false">
      <c r="A9108" s="11" t="s">
        <v>2260</v>
      </c>
      <c r="B9108" s="11" t="s">
        <v>2260</v>
      </c>
      <c r="C9108" s="11" t="s">
        <v>2260</v>
      </c>
      <c r="D9108" s="11" t="s">
        <v>2260</v>
      </c>
      <c r="E9108" s="11" t="s">
        <v>2261</v>
      </c>
      <c r="F9108" s="11" t="s">
        <v>2261</v>
      </c>
      <c r="G9108" s="11" t="s">
        <v>2261</v>
      </c>
      <c r="H9108" s="11" t="s">
        <v>2327</v>
      </c>
      <c r="I9108" s="11" t="s">
        <v>2327</v>
      </c>
    </row>
    <row r="9109" customFormat="false" ht="128" hidden="false" customHeight="true" outlineLevel="0" collapsed="false">
      <c r="A9109" s="11" t="s">
        <v>2082</v>
      </c>
      <c r="B9109" s="11" t="s">
        <v>2082</v>
      </c>
      <c r="C9109" s="11" t="s">
        <v>2082</v>
      </c>
      <c r="D9109" s="11" t="s">
        <v>2082</v>
      </c>
      <c r="E9109" s="11" t="s">
        <v>2131</v>
      </c>
      <c r="F9109" s="11" t="s">
        <v>2131</v>
      </c>
      <c r="G9109" s="11" t="s">
        <v>2131</v>
      </c>
      <c r="H9109" s="11" t="s">
        <v>2327</v>
      </c>
      <c r="I9109" s="11" t="s">
        <v>2327</v>
      </c>
    </row>
    <row r="9110" customFormat="false" ht="128" hidden="false" customHeight="true" outlineLevel="0" collapsed="false">
      <c r="A9110" s="11" t="s">
        <v>2262</v>
      </c>
      <c r="B9110" s="11" t="s">
        <v>2262</v>
      </c>
      <c r="C9110" s="11" t="s">
        <v>2262</v>
      </c>
      <c r="D9110" s="11" t="s">
        <v>2262</v>
      </c>
      <c r="E9110" s="11" t="s">
        <v>2333</v>
      </c>
      <c r="F9110" s="11" t="s">
        <v>2333</v>
      </c>
      <c r="G9110" s="11" t="s">
        <v>2333</v>
      </c>
      <c r="H9110" s="11" t="s">
        <v>2327</v>
      </c>
      <c r="I9110" s="11" t="s">
        <v>2327</v>
      </c>
    </row>
    <row r="9111" customFormat="false" ht="128" hidden="false" customHeight="true" outlineLevel="0" collapsed="false">
      <c r="A9111" s="11" t="s">
        <v>2264</v>
      </c>
      <c r="B9111" s="11" t="s">
        <v>2264</v>
      </c>
      <c r="C9111" s="11" t="s">
        <v>2264</v>
      </c>
      <c r="D9111" s="11" t="s">
        <v>2264</v>
      </c>
      <c r="E9111" s="11" t="s">
        <v>2334</v>
      </c>
      <c r="F9111" s="11" t="s">
        <v>2334</v>
      </c>
      <c r="G9111" s="11" t="s">
        <v>2334</v>
      </c>
      <c r="H9111" s="11" t="s">
        <v>2327</v>
      </c>
      <c r="I9111" s="11" t="s">
        <v>2327</v>
      </c>
    </row>
    <row r="9112" customFormat="false" ht="128" hidden="false" customHeight="true" outlineLevel="0" collapsed="false">
      <c r="A9112" s="11" t="s">
        <v>2266</v>
      </c>
      <c r="B9112" s="11" t="s">
        <v>2266</v>
      </c>
      <c r="C9112" s="11" t="s">
        <v>2266</v>
      </c>
      <c r="D9112" s="11" t="s">
        <v>2266</v>
      </c>
      <c r="E9112" s="11" t="s">
        <v>2335</v>
      </c>
      <c r="F9112" s="11" t="s">
        <v>2335</v>
      </c>
      <c r="G9112" s="11" t="s">
        <v>2335</v>
      </c>
      <c r="H9112" s="11" t="s">
        <v>2327</v>
      </c>
      <c r="I9112" s="11" t="s">
        <v>2327</v>
      </c>
    </row>
    <row r="9113" customFormat="false" ht="128" hidden="false" customHeight="true" outlineLevel="0" collapsed="false">
      <c r="A9113" s="11" t="s">
        <v>2268</v>
      </c>
      <c r="B9113" s="11" t="s">
        <v>2268</v>
      </c>
      <c r="C9113" s="11" t="s">
        <v>2268</v>
      </c>
      <c r="D9113" s="11" t="s">
        <v>2268</v>
      </c>
      <c r="E9113" s="11" t="n">
        <v>32</v>
      </c>
      <c r="F9113" s="11" t="n">
        <v>32</v>
      </c>
      <c r="G9113" s="11" t="n">
        <v>32</v>
      </c>
      <c r="H9113" s="11" t="s">
        <v>2327</v>
      </c>
      <c r="I9113" s="11" t="s">
        <v>2327</v>
      </c>
    </row>
    <row r="9114" customFormat="false" ht="128" hidden="false" customHeight="true" outlineLevel="0" collapsed="false">
      <c r="A9114" s="11" t="s">
        <v>2269</v>
      </c>
      <c r="B9114" s="11" t="s">
        <v>2269</v>
      </c>
      <c r="C9114" s="11" t="s">
        <v>2269</v>
      </c>
      <c r="D9114" s="11" t="s">
        <v>2269</v>
      </c>
      <c r="E9114" s="11" t="n">
        <v>1.24</v>
      </c>
      <c r="F9114" s="11" t="n">
        <v>1.24</v>
      </c>
      <c r="G9114" s="11" t="n">
        <v>1.24</v>
      </c>
      <c r="H9114" s="11" t="s">
        <v>2327</v>
      </c>
      <c r="I9114" s="11" t="s">
        <v>2327</v>
      </c>
    </row>
    <row r="9115" customFormat="false" ht="128" hidden="false" customHeight="true" outlineLevel="0" collapsed="false">
      <c r="A9115" s="11" t="s">
        <v>2270</v>
      </c>
      <c r="B9115" s="11" t="s">
        <v>2270</v>
      </c>
      <c r="C9115" s="11" t="s">
        <v>2270</v>
      </c>
      <c r="D9115" s="11" t="s">
        <v>2270</v>
      </c>
      <c r="E9115" s="11" t="s">
        <v>2271</v>
      </c>
      <c r="F9115" s="11" t="s">
        <v>2271</v>
      </c>
      <c r="G9115" s="11" t="s">
        <v>2271</v>
      </c>
      <c r="H9115" s="11" t="s">
        <v>2327</v>
      </c>
      <c r="I9115" s="11" t="s">
        <v>2327</v>
      </c>
    </row>
    <row r="9116" customFormat="false" ht="128" hidden="false" customHeight="true" outlineLevel="0" collapsed="false">
      <c r="A9116" s="11" t="s">
        <v>2272</v>
      </c>
      <c r="B9116" s="11" t="s">
        <v>2272</v>
      </c>
      <c r="C9116" s="11" t="s">
        <v>2272</v>
      </c>
      <c r="D9116" s="11" t="s">
        <v>2272</v>
      </c>
      <c r="E9116" s="11" t="s">
        <v>2336</v>
      </c>
      <c r="F9116" s="11" t="s">
        <v>2336</v>
      </c>
      <c r="G9116" s="11" t="s">
        <v>2336</v>
      </c>
      <c r="H9116" s="11" t="s">
        <v>2327</v>
      </c>
      <c r="I9116" s="11" t="s">
        <v>2327</v>
      </c>
    </row>
    <row r="9117" customFormat="false" ht="128" hidden="false" customHeight="true" outlineLevel="0" collapsed="false">
      <c r="A9117" s="11" t="s">
        <v>2274</v>
      </c>
      <c r="B9117" s="11" t="s">
        <v>2274</v>
      </c>
      <c r="C9117" s="11" t="s">
        <v>2274</v>
      </c>
      <c r="D9117" s="11" t="s">
        <v>2274</v>
      </c>
      <c r="E9117" s="11" t="s">
        <v>2127</v>
      </c>
      <c r="F9117" s="11" t="s">
        <v>2127</v>
      </c>
      <c r="G9117" s="11" t="s">
        <v>2127</v>
      </c>
      <c r="H9117" s="11" t="s">
        <v>2327</v>
      </c>
      <c r="I9117" s="11" t="s">
        <v>2327</v>
      </c>
    </row>
    <row r="9118" customFormat="false" ht="128" hidden="false" customHeight="true" outlineLevel="0" collapsed="false">
      <c r="A9118" s="11" t="s">
        <v>2275</v>
      </c>
      <c r="B9118" s="11" t="s">
        <v>2275</v>
      </c>
      <c r="C9118" s="11" t="s">
        <v>2275</v>
      </c>
      <c r="D9118" s="11" t="s">
        <v>2275</v>
      </c>
      <c r="E9118" s="11" t="s">
        <v>2079</v>
      </c>
      <c r="F9118" s="11" t="s">
        <v>2079</v>
      </c>
      <c r="G9118" s="11" t="s">
        <v>2079</v>
      </c>
      <c r="H9118" s="11" t="s">
        <v>2327</v>
      </c>
      <c r="I9118" s="11" t="s">
        <v>2327</v>
      </c>
    </row>
    <row r="9119" customFormat="false" ht="58" hidden="false" customHeight="true" outlineLevel="0" collapsed="false">
      <c r="A9119" s="4" t="s">
        <v>2337</v>
      </c>
      <c r="B9119" s="4" t="s">
        <v>2337</v>
      </c>
      <c r="C9119" s="4" t="s">
        <v>2337</v>
      </c>
      <c r="D9119" s="4" t="s">
        <v>2337</v>
      </c>
      <c r="E9119" s="4" t="s">
        <v>2337</v>
      </c>
      <c r="F9119" s="4" t="s">
        <v>2337</v>
      </c>
      <c r="G9119" s="4" t="s">
        <v>2337</v>
      </c>
      <c r="H9119" s="4" t="s">
        <v>2337</v>
      </c>
      <c r="I9119" s="4" t="s">
        <v>2337</v>
      </c>
    </row>
    <row r="9120" customFormat="false" ht="27" hidden="false" customHeight="true" outlineLevel="0" collapsed="false">
      <c r="A9120" s="1"/>
      <c r="B9120" s="1"/>
      <c r="C9120" s="1"/>
      <c r="D9120" s="1"/>
      <c r="E9120" s="1"/>
      <c r="F9120" s="1"/>
      <c r="G9120" s="1"/>
      <c r="H9120" s="1"/>
      <c r="I9120" s="1"/>
    </row>
    <row r="9121" customFormat="false" ht="31" hidden="false" customHeight="true" outlineLevel="0" collapsed="false">
      <c r="A9121" s="10" t="s">
        <v>250</v>
      </c>
      <c r="B9121" s="10" t="s">
        <v>250</v>
      </c>
      <c r="C9121" s="10" t="s">
        <v>250</v>
      </c>
      <c r="D9121" s="10" t="s">
        <v>250</v>
      </c>
      <c r="E9121" s="10" t="s">
        <v>250</v>
      </c>
      <c r="F9121" s="10" t="s">
        <v>250</v>
      </c>
      <c r="G9121" s="10" t="s">
        <v>250</v>
      </c>
      <c r="H9121" s="10" t="s">
        <v>250</v>
      </c>
      <c r="I9121" s="3" t="str">
        <f aca="false">HYPERLINK("#'Главная'!A180","На главную")</f>
        <v>На главную</v>
      </c>
    </row>
    <row r="9122" customFormat="false" ht="34" hidden="false" customHeight="true" outlineLevel="0" collapsed="false">
      <c r="A9122" s="12" t="s">
        <v>251</v>
      </c>
      <c r="B9122" s="12" t="s">
        <v>251</v>
      </c>
      <c r="C9122" s="12" t="s">
        <v>251</v>
      </c>
      <c r="D9122" s="12" t="s">
        <v>252</v>
      </c>
      <c r="E9122" s="12" t="s">
        <v>252</v>
      </c>
      <c r="F9122" s="12" t="s">
        <v>252</v>
      </c>
      <c r="G9122" s="12" t="s">
        <v>253</v>
      </c>
      <c r="H9122" s="12" t="s">
        <v>254</v>
      </c>
      <c r="I9122" s="12" t="s">
        <v>254</v>
      </c>
    </row>
    <row r="9123" customFormat="false" ht="53" hidden="false" customHeight="true" outlineLevel="0" collapsed="false">
      <c r="A9123" s="1" t="s">
        <v>2090</v>
      </c>
      <c r="B9123" s="1" t="s">
        <v>2090</v>
      </c>
      <c r="C9123" s="1" t="s">
        <v>2090</v>
      </c>
      <c r="D9123" s="1" t="s">
        <v>292</v>
      </c>
      <c r="E9123" s="1" t="s">
        <v>292</v>
      </c>
      <c r="F9123" s="1" t="s">
        <v>292</v>
      </c>
      <c r="G9123" s="1" t="n">
        <v>7.2</v>
      </c>
      <c r="H9123" s="1" t="s">
        <v>2187</v>
      </c>
      <c r="I9123" s="1" t="s">
        <v>2187</v>
      </c>
    </row>
    <row r="9124" customFormat="false" ht="53" hidden="false" customHeight="true" outlineLevel="0" collapsed="false">
      <c r="A9124" s="1" t="s">
        <v>2090</v>
      </c>
      <c r="B9124" s="1" t="s">
        <v>2090</v>
      </c>
      <c r="C9124" s="1" t="s">
        <v>2090</v>
      </c>
      <c r="D9124" s="1" t="s">
        <v>258</v>
      </c>
      <c r="E9124" s="1" t="s">
        <v>258</v>
      </c>
      <c r="F9124" s="1" t="s">
        <v>258</v>
      </c>
      <c r="G9124" s="1" t="n">
        <v>11.52</v>
      </c>
      <c r="H9124" s="1" t="s">
        <v>2187</v>
      </c>
      <c r="I9124" s="1" t="s">
        <v>2187</v>
      </c>
    </row>
    <row r="9125" customFormat="false" ht="53" hidden="false" customHeight="true" outlineLevel="0" collapsed="false">
      <c r="A9125" s="1" t="s">
        <v>2090</v>
      </c>
      <c r="B9125" s="1" t="s">
        <v>2090</v>
      </c>
      <c r="C9125" s="1" t="s">
        <v>2090</v>
      </c>
      <c r="D9125" s="1" t="s">
        <v>2091</v>
      </c>
      <c r="E9125" s="1" t="s">
        <v>2091</v>
      </c>
      <c r="F9125" s="1" t="s">
        <v>2091</v>
      </c>
      <c r="G9125" s="1" t="n">
        <v>1360</v>
      </c>
      <c r="H9125" s="1" t="s">
        <v>2187</v>
      </c>
      <c r="I9125" s="1" t="s">
        <v>2187</v>
      </c>
    </row>
    <row r="9126" customFormat="false" ht="53" hidden="false" customHeight="true" outlineLevel="0" collapsed="false">
      <c r="A9126" s="1" t="s">
        <v>2090</v>
      </c>
      <c r="B9126" s="1" t="s">
        <v>2090</v>
      </c>
      <c r="C9126" s="1" t="s">
        <v>2090</v>
      </c>
      <c r="D9126" s="1" t="s">
        <v>2229</v>
      </c>
      <c r="E9126" s="1" t="s">
        <v>2229</v>
      </c>
      <c r="F9126" s="1" t="s">
        <v>2229</v>
      </c>
      <c r="G9126" s="1" t="n">
        <v>156</v>
      </c>
      <c r="H9126" s="1" t="s">
        <v>2187</v>
      </c>
      <c r="I9126" s="1" t="s">
        <v>2187</v>
      </c>
    </row>
    <row r="9127" customFormat="false" ht="53" hidden="false" customHeight="true" outlineLevel="0" collapsed="false">
      <c r="A9127" s="1" t="s">
        <v>2090</v>
      </c>
      <c r="B9127" s="1" t="s">
        <v>2090</v>
      </c>
      <c r="C9127" s="1" t="s">
        <v>2090</v>
      </c>
      <c r="D9127" s="1" t="s">
        <v>2063</v>
      </c>
      <c r="E9127" s="1" t="s">
        <v>2063</v>
      </c>
      <c r="F9127" s="1" t="s">
        <v>2063</v>
      </c>
      <c r="G9127" s="1" t="n">
        <v>44</v>
      </c>
      <c r="H9127" s="1" t="s">
        <v>2187</v>
      </c>
      <c r="I9127" s="1" t="s">
        <v>2187</v>
      </c>
    </row>
    <row r="9128" customFormat="false" ht="27" hidden="false" customHeight="true" outlineLevel="0" collapsed="false">
      <c r="A9128" s="1"/>
      <c r="B9128" s="1"/>
      <c r="C9128" s="1"/>
      <c r="D9128" s="1"/>
      <c r="E9128" s="1"/>
      <c r="F9128" s="1"/>
      <c r="G9128" s="1"/>
      <c r="H9128" s="1"/>
      <c r="I9128" s="1"/>
    </row>
    <row r="9129" customFormat="false" ht="31" hidden="false" customHeight="true" outlineLevel="0" collapsed="false">
      <c r="A9129" s="10" t="s">
        <v>304</v>
      </c>
      <c r="B9129" s="10" t="s">
        <v>304</v>
      </c>
      <c r="C9129" s="10" t="s">
        <v>304</v>
      </c>
      <c r="D9129" s="10" t="s">
        <v>304</v>
      </c>
      <c r="E9129" s="10" t="s">
        <v>304</v>
      </c>
      <c r="F9129" s="10" t="s">
        <v>304</v>
      </c>
      <c r="G9129" s="10" t="s">
        <v>304</v>
      </c>
      <c r="H9129" s="10" t="s">
        <v>304</v>
      </c>
      <c r="I9129" s="1"/>
    </row>
    <row r="9130" customFormat="false" ht="28" hidden="false" customHeight="true" outlineLevel="0" collapsed="false">
      <c r="A9130" s="4" t="s">
        <v>305</v>
      </c>
      <c r="B9130" s="4" t="s">
        <v>305</v>
      </c>
      <c r="C9130" s="4" t="s">
        <v>305</v>
      </c>
      <c r="D9130" s="4" t="s">
        <v>305</v>
      </c>
      <c r="E9130" s="4" t="s">
        <v>305</v>
      </c>
      <c r="F9130" s="4" t="s">
        <v>305</v>
      </c>
      <c r="G9130" s="4" t="s">
        <v>305</v>
      </c>
      <c r="H9130" s="4" t="s">
        <v>305</v>
      </c>
      <c r="I9130" s="4" t="s">
        <v>305</v>
      </c>
    </row>
    <row r="9131" customFormat="false" ht="27" hidden="false" customHeight="true" outlineLevel="0" collapsed="false">
      <c r="A9131" s="1"/>
      <c r="B9131" s="1"/>
      <c r="C9131" s="1"/>
      <c r="D9131" s="1"/>
      <c r="E9131" s="1"/>
      <c r="F9131" s="1"/>
      <c r="G9131" s="1"/>
      <c r="H9131" s="1"/>
      <c r="I9131" s="1"/>
    </row>
    <row r="9132" customFormat="false" ht="27" hidden="false" customHeight="true" outlineLevel="0" collapsed="false">
      <c r="A9132" s="1"/>
      <c r="B9132" s="1"/>
      <c r="C9132" s="1"/>
      <c r="D9132" s="1"/>
      <c r="E9132" s="1"/>
      <c r="F9132" s="1"/>
      <c r="G9132" s="1"/>
      <c r="H9132" s="1"/>
      <c r="I9132" s="1"/>
    </row>
    <row r="9133" customFormat="false" ht="27" hidden="false" customHeight="true" outlineLevel="0" collapsed="false">
      <c r="A9133" s="1"/>
      <c r="B9133" s="1"/>
      <c r="C9133" s="1"/>
      <c r="D9133" s="1"/>
      <c r="E9133" s="1"/>
      <c r="F9133" s="1"/>
      <c r="G9133" s="1"/>
      <c r="H9133" s="1"/>
      <c r="I9133" s="1"/>
    </row>
    <row r="9134" customFormat="false" ht="35" hidden="false" customHeight="true" outlineLevel="0" collapsed="false">
      <c r="A9134" s="2" t="s">
        <v>2338</v>
      </c>
      <c r="B9134" s="2" t="s">
        <v>2338</v>
      </c>
      <c r="C9134" s="2" t="s">
        <v>2338</v>
      </c>
      <c r="D9134" s="2" t="s">
        <v>2338</v>
      </c>
      <c r="E9134" s="2" t="s">
        <v>2338</v>
      </c>
      <c r="F9134" s="2" t="s">
        <v>2338</v>
      </c>
      <c r="G9134" s="2" t="s">
        <v>2338</v>
      </c>
      <c r="H9134" s="2" t="s">
        <v>2338</v>
      </c>
      <c r="I9134" s="3" t="str">
        <f aca="false">HYPERLINK("#'Главная'!A181","На главную")</f>
        <v>На главную</v>
      </c>
    </row>
    <row r="9135" customFormat="false" ht="28" hidden="false" customHeight="true" outlineLevel="0" collapsed="false">
      <c r="A9135" s="4" t="s">
        <v>2158</v>
      </c>
      <c r="B9135" s="4" t="s">
        <v>2158</v>
      </c>
      <c r="C9135" s="4" t="s">
        <v>2158</v>
      </c>
      <c r="D9135" s="4" t="s">
        <v>2158</v>
      </c>
      <c r="E9135" s="4" t="s">
        <v>2158</v>
      </c>
      <c r="F9135" s="4" t="s">
        <v>2158</v>
      </c>
      <c r="G9135" s="4" t="s">
        <v>2158</v>
      </c>
      <c r="H9135" s="4" t="s">
        <v>2158</v>
      </c>
      <c r="I9135" s="4" t="s">
        <v>2158</v>
      </c>
    </row>
    <row r="9136" customFormat="false" ht="27" hidden="false" customHeight="true" outlineLevel="0" collapsed="false">
      <c r="A9136" s="3" t="str">
        <f aca="false">HYPERLINK("#'Главная'!A181","Список моделей")</f>
        <v>Список моделей</v>
      </c>
      <c r="B9136" s="1"/>
      <c r="C9136" s="3" t="str">
        <f aca="false">HYPERLINK("#'Данные моделей'!A9137","Характеристики")</f>
        <v>Характеристики</v>
      </c>
      <c r="D9136" s="1"/>
      <c r="E9136" s="1"/>
      <c r="F9136" s="3" t="str">
        <f aca="false">HYPERLINK("#'Данные моделей'!A9172","Рабочие точки")</f>
        <v>Рабочие точки</v>
      </c>
      <c r="G9136" s="1"/>
      <c r="H9136" s="3" t="str">
        <f aca="false">HYPERLINK("#'Данные моделей'!A9180","Карты")</f>
        <v>Карты</v>
      </c>
      <c r="I9136" s="1"/>
    </row>
    <row r="9137" customFormat="false" ht="31" hidden="false" customHeight="true" outlineLevel="0" collapsed="false">
      <c r="A9137" s="10" t="s">
        <v>9</v>
      </c>
      <c r="B9137" s="10" t="s">
        <v>9</v>
      </c>
      <c r="C9137" s="10" t="s">
        <v>9</v>
      </c>
      <c r="D9137" s="10" t="s">
        <v>9</v>
      </c>
      <c r="E9137" s="10" t="s">
        <v>9</v>
      </c>
      <c r="F9137" s="10" t="s">
        <v>9</v>
      </c>
      <c r="G9137" s="10" t="s">
        <v>9</v>
      </c>
      <c r="H9137" s="10" t="s">
        <v>9</v>
      </c>
      <c r="I9137" s="1"/>
    </row>
    <row r="9138" customFormat="false" ht="28" hidden="false" customHeight="true" outlineLevel="0" collapsed="false">
      <c r="A9138" s="11" t="s">
        <v>207</v>
      </c>
      <c r="B9138" s="11" t="s">
        <v>207</v>
      </c>
      <c r="C9138" s="11" t="s">
        <v>207</v>
      </c>
      <c r="D9138" s="11" t="s">
        <v>207</v>
      </c>
      <c r="E9138" s="11" t="s">
        <v>2245</v>
      </c>
      <c r="F9138" s="11" t="s">
        <v>2245</v>
      </c>
      <c r="G9138" s="11" t="s">
        <v>2245</v>
      </c>
      <c r="H9138" s="11"/>
      <c r="I9138" s="11"/>
    </row>
    <row r="9139" customFormat="false" ht="28" hidden="false" customHeight="true" outlineLevel="0" collapsed="false">
      <c r="A9139" s="11" t="s">
        <v>8</v>
      </c>
      <c r="B9139" s="11" t="s">
        <v>8</v>
      </c>
      <c r="C9139" s="11" t="s">
        <v>8</v>
      </c>
      <c r="D9139" s="11" t="s">
        <v>8</v>
      </c>
      <c r="E9139" s="11" t="s">
        <v>183</v>
      </c>
      <c r="F9139" s="11" t="s">
        <v>183</v>
      </c>
      <c r="G9139" s="11" t="s">
        <v>183</v>
      </c>
      <c r="H9139" s="11"/>
      <c r="I9139" s="11"/>
    </row>
    <row r="9140" customFormat="false" ht="28" hidden="false" customHeight="true" outlineLevel="0" collapsed="false">
      <c r="A9140" s="11" t="s">
        <v>209</v>
      </c>
      <c r="B9140" s="11" t="s">
        <v>209</v>
      </c>
      <c r="C9140" s="11" t="s">
        <v>209</v>
      </c>
      <c r="D9140" s="11" t="s">
        <v>209</v>
      </c>
      <c r="E9140" s="11" t="s">
        <v>2339</v>
      </c>
      <c r="F9140" s="11" t="s">
        <v>2339</v>
      </c>
      <c r="G9140" s="11" t="s">
        <v>2339</v>
      </c>
      <c r="H9140" s="11"/>
      <c r="I9140" s="11"/>
    </row>
    <row r="9141" customFormat="false" ht="28" hidden="false" customHeight="true" outlineLevel="0" collapsed="false">
      <c r="A9141" s="11" t="s">
        <v>211</v>
      </c>
      <c r="B9141" s="11" t="s">
        <v>211</v>
      </c>
      <c r="C9141" s="11" t="s">
        <v>211</v>
      </c>
      <c r="D9141" s="11" t="s">
        <v>211</v>
      </c>
      <c r="E9141" s="11" t="n">
        <v>32</v>
      </c>
      <c r="F9141" s="11" t="n">
        <v>32</v>
      </c>
      <c r="G9141" s="11" t="n">
        <v>32</v>
      </c>
      <c r="H9141" s="11"/>
      <c r="I9141" s="11"/>
    </row>
    <row r="9142" customFormat="false" ht="113" hidden="false" customHeight="true" outlineLevel="0" collapsed="false">
      <c r="A9142" s="11" t="s">
        <v>8</v>
      </c>
      <c r="B9142" s="11" t="s">
        <v>8</v>
      </c>
      <c r="C9142" s="11" t="s">
        <v>8</v>
      </c>
      <c r="D9142" s="11" t="s">
        <v>8</v>
      </c>
      <c r="E9142" s="11" t="s">
        <v>183</v>
      </c>
      <c r="F9142" s="11" t="s">
        <v>183</v>
      </c>
      <c r="G9142" s="11" t="s">
        <v>183</v>
      </c>
      <c r="H9142" s="11" t="s">
        <v>2340</v>
      </c>
      <c r="I9142" s="11" t="s">
        <v>2340</v>
      </c>
    </row>
    <row r="9143" customFormat="false" ht="113" hidden="false" customHeight="true" outlineLevel="0" collapsed="false">
      <c r="A9143" s="11" t="s">
        <v>221</v>
      </c>
      <c r="B9143" s="11" t="s">
        <v>221</v>
      </c>
      <c r="C9143" s="11" t="s">
        <v>221</v>
      </c>
      <c r="D9143" s="11" t="s">
        <v>221</v>
      </c>
      <c r="E9143" s="11" t="s">
        <v>2339</v>
      </c>
      <c r="F9143" s="11" t="s">
        <v>2339</v>
      </c>
      <c r="G9143" s="11" t="s">
        <v>2339</v>
      </c>
      <c r="H9143" s="11" t="s">
        <v>2340</v>
      </c>
      <c r="I9143" s="11" t="s">
        <v>2340</v>
      </c>
    </row>
    <row r="9144" customFormat="false" ht="113" hidden="false" customHeight="true" outlineLevel="0" collapsed="false">
      <c r="A9144" s="11" t="s">
        <v>211</v>
      </c>
      <c r="B9144" s="11" t="s">
        <v>211</v>
      </c>
      <c r="C9144" s="11" t="s">
        <v>211</v>
      </c>
      <c r="D9144" s="11" t="s">
        <v>211</v>
      </c>
      <c r="E9144" s="11" t="n">
        <v>32</v>
      </c>
      <c r="F9144" s="11" t="n">
        <v>32</v>
      </c>
      <c r="G9144" s="11" t="n">
        <v>32</v>
      </c>
      <c r="H9144" s="11" t="s">
        <v>2340</v>
      </c>
      <c r="I9144" s="11" t="s">
        <v>2340</v>
      </c>
    </row>
    <row r="9145" customFormat="false" ht="113" hidden="false" customHeight="true" outlineLevel="0" collapsed="false">
      <c r="A9145" s="11" t="s">
        <v>2062</v>
      </c>
      <c r="B9145" s="11" t="s">
        <v>2062</v>
      </c>
      <c r="C9145" s="11" t="s">
        <v>2062</v>
      </c>
      <c r="D9145" s="11" t="s">
        <v>2062</v>
      </c>
      <c r="E9145" s="11" t="s">
        <v>2063</v>
      </c>
      <c r="F9145" s="11" t="s">
        <v>2063</v>
      </c>
      <c r="G9145" s="11" t="s">
        <v>2063</v>
      </c>
      <c r="H9145" s="11" t="s">
        <v>2340</v>
      </c>
      <c r="I9145" s="11" t="s">
        <v>2340</v>
      </c>
    </row>
    <row r="9146" customFormat="false" ht="113" hidden="false" customHeight="true" outlineLevel="0" collapsed="false">
      <c r="A9146" s="11" t="s">
        <v>2064</v>
      </c>
      <c r="B9146" s="11" t="s">
        <v>2064</v>
      </c>
      <c r="C9146" s="11" t="s">
        <v>2064</v>
      </c>
      <c r="D9146" s="11" t="s">
        <v>2064</v>
      </c>
      <c r="E9146" s="11" t="s">
        <v>99</v>
      </c>
      <c r="F9146" s="11" t="s">
        <v>99</v>
      </c>
      <c r="G9146" s="11" t="s">
        <v>99</v>
      </c>
      <c r="H9146" s="11" t="s">
        <v>2340</v>
      </c>
      <c r="I9146" s="11" t="s">
        <v>2340</v>
      </c>
    </row>
    <row r="9147" customFormat="false" ht="113" hidden="false" customHeight="true" outlineLevel="0" collapsed="false">
      <c r="A9147" s="11" t="s">
        <v>2215</v>
      </c>
      <c r="B9147" s="11" t="s">
        <v>2215</v>
      </c>
      <c r="C9147" s="11" t="s">
        <v>2215</v>
      </c>
      <c r="D9147" s="11" t="s">
        <v>2215</v>
      </c>
      <c r="E9147" s="11" t="n">
        <v>40</v>
      </c>
      <c r="F9147" s="11" t="n">
        <v>40</v>
      </c>
      <c r="G9147" s="11" t="n">
        <v>40</v>
      </c>
      <c r="H9147" s="11" t="s">
        <v>2340</v>
      </c>
      <c r="I9147" s="11" t="s">
        <v>2340</v>
      </c>
    </row>
    <row r="9148" customFormat="false" ht="113" hidden="false" customHeight="true" outlineLevel="0" collapsed="false">
      <c r="A9148" s="11" t="s">
        <v>2065</v>
      </c>
      <c r="B9148" s="11" t="s">
        <v>2065</v>
      </c>
      <c r="C9148" s="11" t="s">
        <v>2065</v>
      </c>
      <c r="D9148" s="11" t="s">
        <v>2065</v>
      </c>
      <c r="E9148" s="11" t="s">
        <v>2135</v>
      </c>
      <c r="F9148" s="11" t="s">
        <v>2135</v>
      </c>
      <c r="G9148" s="11" t="s">
        <v>2135</v>
      </c>
      <c r="H9148" s="11" t="s">
        <v>2340</v>
      </c>
      <c r="I9148" s="11" t="s">
        <v>2340</v>
      </c>
    </row>
    <row r="9149" customFormat="false" ht="113" hidden="false" customHeight="true" outlineLevel="0" collapsed="false">
      <c r="A9149" s="11" t="s">
        <v>1101</v>
      </c>
      <c r="B9149" s="11" t="s">
        <v>1101</v>
      </c>
      <c r="C9149" s="11" t="s">
        <v>1101</v>
      </c>
      <c r="D9149" s="11" t="s">
        <v>1101</v>
      </c>
      <c r="E9149" s="11" t="s">
        <v>2341</v>
      </c>
      <c r="F9149" s="11" t="s">
        <v>2341</v>
      </c>
      <c r="G9149" s="11" t="s">
        <v>2341</v>
      </c>
      <c r="H9149" s="11" t="s">
        <v>2340</v>
      </c>
      <c r="I9149" s="11" t="s">
        <v>2340</v>
      </c>
    </row>
    <row r="9150" customFormat="false" ht="113" hidden="false" customHeight="true" outlineLevel="0" collapsed="false">
      <c r="A9150" s="11" t="s">
        <v>2068</v>
      </c>
      <c r="B9150" s="11" t="s">
        <v>2068</v>
      </c>
      <c r="C9150" s="11" t="s">
        <v>2068</v>
      </c>
      <c r="D9150" s="11" t="s">
        <v>2068</v>
      </c>
      <c r="E9150" s="11" t="s">
        <v>2136</v>
      </c>
      <c r="F9150" s="11" t="s">
        <v>2136</v>
      </c>
      <c r="G9150" s="11" t="s">
        <v>2136</v>
      </c>
      <c r="H9150" s="11" t="s">
        <v>2340</v>
      </c>
      <c r="I9150" s="11" t="s">
        <v>2340</v>
      </c>
    </row>
    <row r="9151" customFormat="false" ht="113" hidden="false" customHeight="true" outlineLevel="0" collapsed="false">
      <c r="A9151" s="11" t="s">
        <v>2167</v>
      </c>
      <c r="B9151" s="11" t="s">
        <v>2167</v>
      </c>
      <c r="C9151" s="11" t="s">
        <v>2167</v>
      </c>
      <c r="D9151" s="11" t="s">
        <v>2167</v>
      </c>
      <c r="E9151" s="11" t="s">
        <v>2342</v>
      </c>
      <c r="F9151" s="11" t="s">
        <v>2342</v>
      </c>
      <c r="G9151" s="11" t="s">
        <v>2342</v>
      </c>
      <c r="H9151" s="11" t="s">
        <v>2340</v>
      </c>
      <c r="I9151" s="11" t="s">
        <v>2340</v>
      </c>
    </row>
    <row r="9152" customFormat="false" ht="113" hidden="false" customHeight="true" outlineLevel="0" collapsed="false">
      <c r="A9152" s="11" t="s">
        <v>2250</v>
      </c>
      <c r="B9152" s="11" t="s">
        <v>2250</v>
      </c>
      <c r="C9152" s="11" t="s">
        <v>2250</v>
      </c>
      <c r="D9152" s="11" t="s">
        <v>2250</v>
      </c>
      <c r="E9152" s="11" t="n">
        <v>1390</v>
      </c>
      <c r="F9152" s="11" t="n">
        <v>1390</v>
      </c>
      <c r="G9152" s="11" t="n">
        <v>1390</v>
      </c>
      <c r="H9152" s="11" t="s">
        <v>2340</v>
      </c>
      <c r="I9152" s="11" t="s">
        <v>2340</v>
      </c>
    </row>
    <row r="9153" customFormat="false" ht="113" hidden="false" customHeight="true" outlineLevel="0" collapsed="false">
      <c r="A9153" s="11" t="s">
        <v>2251</v>
      </c>
      <c r="B9153" s="11" t="s">
        <v>2251</v>
      </c>
      <c r="C9153" s="11" t="s">
        <v>2251</v>
      </c>
      <c r="D9153" s="11" t="s">
        <v>2251</v>
      </c>
      <c r="E9153" s="11" t="n">
        <v>32</v>
      </c>
      <c r="F9153" s="11" t="n">
        <v>32</v>
      </c>
      <c r="G9153" s="11" t="n">
        <v>32</v>
      </c>
      <c r="H9153" s="11" t="s">
        <v>2340</v>
      </c>
      <c r="I9153" s="11" t="s">
        <v>2340</v>
      </c>
    </row>
    <row r="9154" customFormat="false" ht="113" hidden="false" customHeight="true" outlineLevel="0" collapsed="false">
      <c r="A9154" s="11" t="s">
        <v>2252</v>
      </c>
      <c r="B9154" s="11" t="s">
        <v>2252</v>
      </c>
      <c r="C9154" s="11" t="s">
        <v>2252</v>
      </c>
      <c r="D9154" s="11" t="s">
        <v>2252</v>
      </c>
      <c r="E9154" s="11" t="n">
        <v>37</v>
      </c>
      <c r="F9154" s="11" t="n">
        <v>37</v>
      </c>
      <c r="G9154" s="11" t="n">
        <v>37</v>
      </c>
      <c r="H9154" s="11" t="s">
        <v>2340</v>
      </c>
      <c r="I9154" s="11" t="s">
        <v>2340</v>
      </c>
    </row>
    <row r="9155" customFormat="false" ht="113" hidden="false" customHeight="true" outlineLevel="0" collapsed="false">
      <c r="A9155" s="11" t="s">
        <v>2253</v>
      </c>
      <c r="B9155" s="11" t="s">
        <v>2253</v>
      </c>
      <c r="C9155" s="11" t="s">
        <v>2253</v>
      </c>
      <c r="D9155" s="11" t="s">
        <v>2253</v>
      </c>
      <c r="E9155" s="11" t="s">
        <v>2339</v>
      </c>
      <c r="F9155" s="11" t="s">
        <v>2339</v>
      </c>
      <c r="G9155" s="11" t="s">
        <v>2339</v>
      </c>
      <c r="H9155" s="11" t="s">
        <v>2340</v>
      </c>
      <c r="I9155" s="11" t="s">
        <v>2340</v>
      </c>
    </row>
    <row r="9156" customFormat="false" ht="113" hidden="false" customHeight="true" outlineLevel="0" collapsed="false">
      <c r="A9156" s="11" t="s">
        <v>2254</v>
      </c>
      <c r="B9156" s="11" t="s">
        <v>2254</v>
      </c>
      <c r="C9156" s="11" t="s">
        <v>2254</v>
      </c>
      <c r="D9156" s="11" t="s">
        <v>2254</v>
      </c>
      <c r="E9156" s="11" t="s">
        <v>2343</v>
      </c>
      <c r="F9156" s="11" t="s">
        <v>2343</v>
      </c>
      <c r="G9156" s="11" t="s">
        <v>2343</v>
      </c>
      <c r="H9156" s="11" t="s">
        <v>2340</v>
      </c>
      <c r="I9156" s="11" t="s">
        <v>2340</v>
      </c>
    </row>
    <row r="9157" customFormat="false" ht="113" hidden="false" customHeight="true" outlineLevel="0" collapsed="false">
      <c r="A9157" s="11" t="s">
        <v>2256</v>
      </c>
      <c r="B9157" s="11" t="s">
        <v>2256</v>
      </c>
      <c r="C9157" s="11" t="s">
        <v>2256</v>
      </c>
      <c r="D9157" s="11" t="s">
        <v>2256</v>
      </c>
      <c r="E9157" s="11" t="s">
        <v>2344</v>
      </c>
      <c r="F9157" s="11" t="s">
        <v>2344</v>
      </c>
      <c r="G9157" s="11" t="s">
        <v>2344</v>
      </c>
      <c r="H9157" s="11" t="s">
        <v>2340</v>
      </c>
      <c r="I9157" s="11" t="s">
        <v>2340</v>
      </c>
    </row>
    <row r="9158" customFormat="false" ht="113" hidden="false" customHeight="true" outlineLevel="0" collapsed="false">
      <c r="A9158" s="11" t="s">
        <v>2258</v>
      </c>
      <c r="B9158" s="11" t="s">
        <v>2258</v>
      </c>
      <c r="C9158" s="11" t="s">
        <v>2258</v>
      </c>
      <c r="D9158" s="11" t="s">
        <v>2258</v>
      </c>
      <c r="E9158" s="11" t="s">
        <v>2345</v>
      </c>
      <c r="F9158" s="11" t="s">
        <v>2345</v>
      </c>
      <c r="G9158" s="11" t="s">
        <v>2345</v>
      </c>
      <c r="H9158" s="11" t="s">
        <v>2340</v>
      </c>
      <c r="I9158" s="11" t="s">
        <v>2340</v>
      </c>
    </row>
    <row r="9159" customFormat="false" ht="113" hidden="false" customHeight="true" outlineLevel="0" collapsed="false">
      <c r="A9159" s="11" t="s">
        <v>2260</v>
      </c>
      <c r="B9159" s="11" t="s">
        <v>2260</v>
      </c>
      <c r="C9159" s="11" t="s">
        <v>2260</v>
      </c>
      <c r="D9159" s="11" t="s">
        <v>2260</v>
      </c>
      <c r="E9159" s="11" t="s">
        <v>2261</v>
      </c>
      <c r="F9159" s="11" t="s">
        <v>2261</v>
      </c>
      <c r="G9159" s="11" t="s">
        <v>2261</v>
      </c>
      <c r="H9159" s="11" t="s">
        <v>2340</v>
      </c>
      <c r="I9159" s="11" t="s">
        <v>2340</v>
      </c>
    </row>
    <row r="9160" customFormat="false" ht="113" hidden="false" customHeight="true" outlineLevel="0" collapsed="false">
      <c r="A9160" s="11" t="s">
        <v>2082</v>
      </c>
      <c r="B9160" s="11" t="s">
        <v>2082</v>
      </c>
      <c r="C9160" s="11" t="s">
        <v>2082</v>
      </c>
      <c r="D9160" s="11" t="s">
        <v>2082</v>
      </c>
      <c r="E9160" s="11" t="s">
        <v>2140</v>
      </c>
      <c r="F9160" s="11" t="s">
        <v>2140</v>
      </c>
      <c r="G9160" s="11" t="s">
        <v>2140</v>
      </c>
      <c r="H9160" s="11" t="s">
        <v>2340</v>
      </c>
      <c r="I9160" s="11" t="s">
        <v>2340</v>
      </c>
    </row>
    <row r="9161" customFormat="false" ht="113" hidden="false" customHeight="true" outlineLevel="0" collapsed="false">
      <c r="A9161" s="11" t="s">
        <v>2262</v>
      </c>
      <c r="B9161" s="11" t="s">
        <v>2262</v>
      </c>
      <c r="C9161" s="11" t="s">
        <v>2262</v>
      </c>
      <c r="D9161" s="11" t="s">
        <v>2262</v>
      </c>
      <c r="E9161" s="11" t="s">
        <v>2346</v>
      </c>
      <c r="F9161" s="11" t="s">
        <v>2346</v>
      </c>
      <c r="G9161" s="11" t="s">
        <v>2346</v>
      </c>
      <c r="H9161" s="11" t="s">
        <v>2340</v>
      </c>
      <c r="I9161" s="11" t="s">
        <v>2340</v>
      </c>
    </row>
    <row r="9162" customFormat="false" ht="113" hidden="false" customHeight="true" outlineLevel="0" collapsed="false">
      <c r="A9162" s="11" t="s">
        <v>2264</v>
      </c>
      <c r="B9162" s="11" t="s">
        <v>2264</v>
      </c>
      <c r="C9162" s="11" t="s">
        <v>2264</v>
      </c>
      <c r="D9162" s="11" t="s">
        <v>2264</v>
      </c>
      <c r="E9162" s="11" t="s">
        <v>2347</v>
      </c>
      <c r="F9162" s="11" t="s">
        <v>2347</v>
      </c>
      <c r="G9162" s="11" t="s">
        <v>2347</v>
      </c>
      <c r="H9162" s="11" t="s">
        <v>2340</v>
      </c>
      <c r="I9162" s="11" t="s">
        <v>2340</v>
      </c>
    </row>
    <row r="9163" customFormat="false" ht="113" hidden="false" customHeight="true" outlineLevel="0" collapsed="false">
      <c r="A9163" s="11" t="s">
        <v>2266</v>
      </c>
      <c r="B9163" s="11" t="s">
        <v>2266</v>
      </c>
      <c r="C9163" s="11" t="s">
        <v>2266</v>
      </c>
      <c r="D9163" s="11" t="s">
        <v>2266</v>
      </c>
      <c r="E9163" s="11" t="s">
        <v>2348</v>
      </c>
      <c r="F9163" s="11" t="s">
        <v>2348</v>
      </c>
      <c r="G9163" s="11" t="s">
        <v>2348</v>
      </c>
      <c r="H9163" s="11" t="s">
        <v>2340</v>
      </c>
      <c r="I9163" s="11" t="s">
        <v>2340</v>
      </c>
    </row>
    <row r="9164" customFormat="false" ht="113" hidden="false" customHeight="true" outlineLevel="0" collapsed="false">
      <c r="A9164" s="11" t="s">
        <v>2268</v>
      </c>
      <c r="B9164" s="11" t="s">
        <v>2268</v>
      </c>
      <c r="C9164" s="11" t="s">
        <v>2268</v>
      </c>
      <c r="D9164" s="11" t="s">
        <v>2268</v>
      </c>
      <c r="E9164" s="11" t="n">
        <v>38</v>
      </c>
      <c r="F9164" s="11" t="n">
        <v>38</v>
      </c>
      <c r="G9164" s="11" t="n">
        <v>38</v>
      </c>
      <c r="H9164" s="11" t="s">
        <v>2340</v>
      </c>
      <c r="I9164" s="11" t="s">
        <v>2340</v>
      </c>
    </row>
    <row r="9165" customFormat="false" ht="113" hidden="false" customHeight="true" outlineLevel="0" collapsed="false">
      <c r="A9165" s="11" t="s">
        <v>2269</v>
      </c>
      <c r="B9165" s="11" t="s">
        <v>2269</v>
      </c>
      <c r="C9165" s="11" t="s">
        <v>2269</v>
      </c>
      <c r="D9165" s="11" t="s">
        <v>2269</v>
      </c>
      <c r="E9165" s="11" t="n">
        <v>1.56</v>
      </c>
      <c r="F9165" s="11" t="n">
        <v>1.56</v>
      </c>
      <c r="G9165" s="11" t="n">
        <v>1.56</v>
      </c>
      <c r="H9165" s="11" t="s">
        <v>2340</v>
      </c>
      <c r="I9165" s="11" t="s">
        <v>2340</v>
      </c>
    </row>
    <row r="9166" customFormat="false" ht="113" hidden="false" customHeight="true" outlineLevel="0" collapsed="false">
      <c r="A9166" s="11" t="s">
        <v>2270</v>
      </c>
      <c r="B9166" s="11" t="s">
        <v>2270</v>
      </c>
      <c r="C9166" s="11" t="s">
        <v>2270</v>
      </c>
      <c r="D9166" s="11" t="s">
        <v>2270</v>
      </c>
      <c r="E9166" s="11" t="s">
        <v>2271</v>
      </c>
      <c r="F9166" s="11" t="s">
        <v>2271</v>
      </c>
      <c r="G9166" s="11" t="s">
        <v>2271</v>
      </c>
      <c r="H9166" s="11" t="s">
        <v>2340</v>
      </c>
      <c r="I9166" s="11" t="s">
        <v>2340</v>
      </c>
    </row>
    <row r="9167" customFormat="false" ht="113" hidden="false" customHeight="true" outlineLevel="0" collapsed="false">
      <c r="A9167" s="11" t="s">
        <v>2272</v>
      </c>
      <c r="B9167" s="11" t="s">
        <v>2272</v>
      </c>
      <c r="C9167" s="11" t="s">
        <v>2272</v>
      </c>
      <c r="D9167" s="11" t="s">
        <v>2272</v>
      </c>
      <c r="E9167" s="11" t="s">
        <v>2349</v>
      </c>
      <c r="F9167" s="11" t="s">
        <v>2349</v>
      </c>
      <c r="G9167" s="11" t="s">
        <v>2349</v>
      </c>
      <c r="H9167" s="11" t="s">
        <v>2340</v>
      </c>
      <c r="I9167" s="11" t="s">
        <v>2340</v>
      </c>
    </row>
    <row r="9168" customFormat="false" ht="113" hidden="false" customHeight="true" outlineLevel="0" collapsed="false">
      <c r="A9168" s="11" t="s">
        <v>2274</v>
      </c>
      <c r="B9168" s="11" t="s">
        <v>2274</v>
      </c>
      <c r="C9168" s="11" t="s">
        <v>2274</v>
      </c>
      <c r="D9168" s="11" t="s">
        <v>2274</v>
      </c>
      <c r="E9168" s="11" t="s">
        <v>2136</v>
      </c>
      <c r="F9168" s="11" t="s">
        <v>2136</v>
      </c>
      <c r="G9168" s="11" t="s">
        <v>2136</v>
      </c>
      <c r="H9168" s="11" t="s">
        <v>2340</v>
      </c>
      <c r="I9168" s="11" t="s">
        <v>2340</v>
      </c>
    </row>
    <row r="9169" customFormat="false" ht="113" hidden="false" customHeight="true" outlineLevel="0" collapsed="false">
      <c r="A9169" s="11" t="s">
        <v>2275</v>
      </c>
      <c r="B9169" s="11" t="s">
        <v>2275</v>
      </c>
      <c r="C9169" s="11" t="s">
        <v>2275</v>
      </c>
      <c r="D9169" s="11" t="s">
        <v>2275</v>
      </c>
      <c r="E9169" s="11" t="s">
        <v>2079</v>
      </c>
      <c r="F9169" s="11" t="s">
        <v>2079</v>
      </c>
      <c r="G9169" s="11" t="s">
        <v>2079</v>
      </c>
      <c r="H9169" s="11" t="s">
        <v>2340</v>
      </c>
      <c r="I9169" s="11" t="s">
        <v>2340</v>
      </c>
    </row>
    <row r="9170" customFormat="false" ht="58" hidden="false" customHeight="true" outlineLevel="0" collapsed="false">
      <c r="A9170" s="4" t="s">
        <v>2340</v>
      </c>
      <c r="B9170" s="4" t="s">
        <v>2340</v>
      </c>
      <c r="C9170" s="4" t="s">
        <v>2340</v>
      </c>
      <c r="D9170" s="4" t="s">
        <v>2340</v>
      </c>
      <c r="E9170" s="4" t="s">
        <v>2340</v>
      </c>
      <c r="F9170" s="4" t="s">
        <v>2340</v>
      </c>
      <c r="G9170" s="4" t="s">
        <v>2340</v>
      </c>
      <c r="H9170" s="4" t="s">
        <v>2340</v>
      </c>
      <c r="I9170" s="4" t="s">
        <v>2340</v>
      </c>
    </row>
    <row r="9171" customFormat="false" ht="27" hidden="false" customHeight="true" outlineLevel="0" collapsed="false">
      <c r="A9171" s="1"/>
      <c r="B9171" s="1"/>
      <c r="C9171" s="1"/>
      <c r="D9171" s="1"/>
      <c r="E9171" s="1"/>
      <c r="F9171" s="1"/>
      <c r="G9171" s="1"/>
      <c r="H9171" s="1"/>
      <c r="I9171" s="1"/>
    </row>
    <row r="9172" customFormat="false" ht="31" hidden="false" customHeight="true" outlineLevel="0" collapsed="false">
      <c r="A9172" s="10" t="s">
        <v>250</v>
      </c>
      <c r="B9172" s="10" t="s">
        <v>250</v>
      </c>
      <c r="C9172" s="10" t="s">
        <v>250</v>
      </c>
      <c r="D9172" s="10" t="s">
        <v>250</v>
      </c>
      <c r="E9172" s="10" t="s">
        <v>250</v>
      </c>
      <c r="F9172" s="10" t="s">
        <v>250</v>
      </c>
      <c r="G9172" s="10" t="s">
        <v>250</v>
      </c>
      <c r="H9172" s="10" t="s">
        <v>250</v>
      </c>
      <c r="I9172" s="3" t="str">
        <f aca="false">HYPERLINK("#'Главная'!A181","На главную")</f>
        <v>На главную</v>
      </c>
    </row>
    <row r="9173" customFormat="false" ht="34" hidden="false" customHeight="true" outlineLevel="0" collapsed="false">
      <c r="A9173" s="12" t="s">
        <v>251</v>
      </c>
      <c r="B9173" s="12" t="s">
        <v>251</v>
      </c>
      <c r="C9173" s="12" t="s">
        <v>251</v>
      </c>
      <c r="D9173" s="12" t="s">
        <v>252</v>
      </c>
      <c r="E9173" s="12" t="s">
        <v>252</v>
      </c>
      <c r="F9173" s="12" t="s">
        <v>252</v>
      </c>
      <c r="G9173" s="12" t="s">
        <v>253</v>
      </c>
      <c r="H9173" s="12" t="s">
        <v>254</v>
      </c>
      <c r="I9173" s="12" t="s">
        <v>254</v>
      </c>
    </row>
    <row r="9174" customFormat="false" ht="53" hidden="false" customHeight="true" outlineLevel="0" collapsed="false">
      <c r="A9174" s="1" t="s">
        <v>2090</v>
      </c>
      <c r="B9174" s="1" t="s">
        <v>2090</v>
      </c>
      <c r="C9174" s="1" t="s">
        <v>2090</v>
      </c>
      <c r="D9174" s="1" t="s">
        <v>292</v>
      </c>
      <c r="E9174" s="1" t="s">
        <v>292</v>
      </c>
      <c r="F9174" s="1" t="s">
        <v>292</v>
      </c>
      <c r="G9174" s="1" t="n">
        <v>9</v>
      </c>
      <c r="H9174" s="1" t="s">
        <v>2187</v>
      </c>
      <c r="I9174" s="1" t="s">
        <v>2187</v>
      </c>
    </row>
    <row r="9175" customFormat="false" ht="53" hidden="false" customHeight="true" outlineLevel="0" collapsed="false">
      <c r="A9175" s="1" t="s">
        <v>2090</v>
      </c>
      <c r="B9175" s="1" t="s">
        <v>2090</v>
      </c>
      <c r="C9175" s="1" t="s">
        <v>2090</v>
      </c>
      <c r="D9175" s="1" t="s">
        <v>258</v>
      </c>
      <c r="E9175" s="1" t="s">
        <v>258</v>
      </c>
      <c r="F9175" s="1" t="s">
        <v>258</v>
      </c>
      <c r="G9175" s="1" t="n">
        <v>14.4</v>
      </c>
      <c r="H9175" s="1" t="s">
        <v>2187</v>
      </c>
      <c r="I9175" s="1" t="s">
        <v>2187</v>
      </c>
    </row>
    <row r="9176" customFormat="false" ht="53" hidden="false" customHeight="true" outlineLevel="0" collapsed="false">
      <c r="A9176" s="1" t="s">
        <v>2090</v>
      </c>
      <c r="B9176" s="1" t="s">
        <v>2090</v>
      </c>
      <c r="C9176" s="1" t="s">
        <v>2090</v>
      </c>
      <c r="D9176" s="1" t="s">
        <v>2091</v>
      </c>
      <c r="E9176" s="1" t="s">
        <v>2091</v>
      </c>
      <c r="F9176" s="1" t="s">
        <v>2091</v>
      </c>
      <c r="G9176" s="1" t="n">
        <v>1700</v>
      </c>
      <c r="H9176" s="1" t="s">
        <v>2187</v>
      </c>
      <c r="I9176" s="1" t="s">
        <v>2187</v>
      </c>
    </row>
    <row r="9177" customFormat="false" ht="53" hidden="false" customHeight="true" outlineLevel="0" collapsed="false">
      <c r="A9177" s="1" t="s">
        <v>2090</v>
      </c>
      <c r="B9177" s="1" t="s">
        <v>2090</v>
      </c>
      <c r="C9177" s="1" t="s">
        <v>2090</v>
      </c>
      <c r="D9177" s="1" t="s">
        <v>2229</v>
      </c>
      <c r="E9177" s="1" t="s">
        <v>2229</v>
      </c>
      <c r="F9177" s="1" t="s">
        <v>2229</v>
      </c>
      <c r="G9177" s="1" t="n">
        <v>174</v>
      </c>
      <c r="H9177" s="1" t="s">
        <v>2187</v>
      </c>
      <c r="I9177" s="1" t="s">
        <v>2187</v>
      </c>
    </row>
    <row r="9178" customFormat="false" ht="53" hidden="false" customHeight="true" outlineLevel="0" collapsed="false">
      <c r="A9178" s="1" t="s">
        <v>2090</v>
      </c>
      <c r="B9178" s="1" t="s">
        <v>2090</v>
      </c>
      <c r="C9178" s="1" t="s">
        <v>2090</v>
      </c>
      <c r="D9178" s="1" t="s">
        <v>2063</v>
      </c>
      <c r="E9178" s="1" t="s">
        <v>2063</v>
      </c>
      <c r="F9178" s="1" t="s">
        <v>2063</v>
      </c>
      <c r="G9178" s="1" t="n">
        <v>45</v>
      </c>
      <c r="H9178" s="1" t="s">
        <v>2187</v>
      </c>
      <c r="I9178" s="1" t="s">
        <v>2187</v>
      </c>
    </row>
    <row r="9179" customFormat="false" ht="27" hidden="false" customHeight="true" outlineLevel="0" collapsed="false">
      <c r="A9179" s="1"/>
      <c r="B9179" s="1"/>
      <c r="C9179" s="1"/>
      <c r="D9179" s="1"/>
      <c r="E9179" s="1"/>
      <c r="F9179" s="1"/>
      <c r="G9179" s="1"/>
      <c r="H9179" s="1"/>
      <c r="I9179" s="1"/>
    </row>
    <row r="9180" customFormat="false" ht="31" hidden="false" customHeight="true" outlineLevel="0" collapsed="false">
      <c r="A9180" s="10" t="s">
        <v>304</v>
      </c>
      <c r="B9180" s="10" t="s">
        <v>304</v>
      </c>
      <c r="C9180" s="10" t="s">
        <v>304</v>
      </c>
      <c r="D9180" s="10" t="s">
        <v>304</v>
      </c>
      <c r="E9180" s="10" t="s">
        <v>304</v>
      </c>
      <c r="F9180" s="10" t="s">
        <v>304</v>
      </c>
      <c r="G9180" s="10" t="s">
        <v>304</v>
      </c>
      <c r="H9180" s="10" t="s">
        <v>304</v>
      </c>
      <c r="I9180" s="1"/>
    </row>
    <row r="9181" customFormat="false" ht="28" hidden="false" customHeight="true" outlineLevel="0" collapsed="false">
      <c r="A9181" s="4" t="s">
        <v>305</v>
      </c>
      <c r="B9181" s="4" t="s">
        <v>305</v>
      </c>
      <c r="C9181" s="4" t="s">
        <v>305</v>
      </c>
      <c r="D9181" s="4" t="s">
        <v>305</v>
      </c>
      <c r="E9181" s="4" t="s">
        <v>305</v>
      </c>
      <c r="F9181" s="4" t="s">
        <v>305</v>
      </c>
      <c r="G9181" s="4" t="s">
        <v>305</v>
      </c>
      <c r="H9181" s="4" t="s">
        <v>305</v>
      </c>
      <c r="I9181" s="4" t="s">
        <v>305</v>
      </c>
    </row>
    <row r="9182" customFormat="false" ht="27" hidden="false" customHeight="true" outlineLevel="0" collapsed="false">
      <c r="A9182" s="1"/>
      <c r="B9182" s="1"/>
      <c r="C9182" s="1"/>
      <c r="D9182" s="1"/>
      <c r="E9182" s="1"/>
      <c r="F9182" s="1"/>
      <c r="G9182" s="1"/>
      <c r="H9182" s="1"/>
      <c r="I9182" s="1"/>
    </row>
    <row r="9183" customFormat="false" ht="27" hidden="false" customHeight="true" outlineLevel="0" collapsed="false">
      <c r="A9183" s="1"/>
      <c r="B9183" s="1"/>
      <c r="C9183" s="1"/>
      <c r="D9183" s="1"/>
      <c r="E9183" s="1"/>
      <c r="F9183" s="1"/>
      <c r="G9183" s="1"/>
      <c r="H9183" s="1"/>
      <c r="I9183" s="1"/>
    </row>
    <row r="9184" customFormat="false" ht="27" hidden="false" customHeight="true" outlineLevel="0" collapsed="false">
      <c r="A9184" s="1"/>
      <c r="B9184" s="1"/>
      <c r="C9184" s="1"/>
      <c r="D9184" s="1"/>
      <c r="E9184" s="1"/>
      <c r="F9184" s="1"/>
      <c r="G9184" s="1"/>
      <c r="H9184" s="1"/>
      <c r="I9184" s="1"/>
    </row>
    <row r="9185" customFormat="false" ht="35" hidden="false" customHeight="true" outlineLevel="0" collapsed="false">
      <c r="A9185" s="2" t="s">
        <v>2350</v>
      </c>
      <c r="B9185" s="2" t="s">
        <v>2350</v>
      </c>
      <c r="C9185" s="2" t="s">
        <v>2350</v>
      </c>
      <c r="D9185" s="2" t="s">
        <v>2350</v>
      </c>
      <c r="E9185" s="2" t="s">
        <v>2350</v>
      </c>
      <c r="F9185" s="2" t="s">
        <v>2350</v>
      </c>
      <c r="G9185" s="2" t="s">
        <v>2350</v>
      </c>
      <c r="H9185" s="2" t="s">
        <v>2350</v>
      </c>
      <c r="I9185" s="3" t="str">
        <f aca="false">HYPERLINK("#'Главная'!A182","На главную")</f>
        <v>На главную</v>
      </c>
    </row>
    <row r="9186" customFormat="false" ht="28" hidden="false" customHeight="true" outlineLevel="0" collapsed="false">
      <c r="A9186" s="4" t="s">
        <v>2158</v>
      </c>
      <c r="B9186" s="4" t="s">
        <v>2158</v>
      </c>
      <c r="C9186" s="4" t="s">
        <v>2158</v>
      </c>
      <c r="D9186" s="4" t="s">
        <v>2158</v>
      </c>
      <c r="E9186" s="4" t="s">
        <v>2158</v>
      </c>
      <c r="F9186" s="4" t="s">
        <v>2158</v>
      </c>
      <c r="G9186" s="4" t="s">
        <v>2158</v>
      </c>
      <c r="H9186" s="4" t="s">
        <v>2158</v>
      </c>
      <c r="I9186" s="4" t="s">
        <v>2158</v>
      </c>
    </row>
    <row r="9187" customFormat="false" ht="27" hidden="false" customHeight="true" outlineLevel="0" collapsed="false">
      <c r="A9187" s="3" t="str">
        <f aca="false">HYPERLINK("#'Главная'!A182","Список моделей")</f>
        <v>Список моделей</v>
      </c>
      <c r="B9187" s="1"/>
      <c r="C9187" s="3" t="str">
        <f aca="false">HYPERLINK("#'Данные моделей'!A9188","Характеристики")</f>
        <v>Характеристики</v>
      </c>
      <c r="D9187" s="1"/>
      <c r="E9187" s="1"/>
      <c r="F9187" s="3" t="str">
        <f aca="false">HYPERLINK("#'Данные моделей'!A9223","Рабочие точки")</f>
        <v>Рабочие точки</v>
      </c>
      <c r="G9187" s="1"/>
      <c r="H9187" s="3" t="str">
        <f aca="false">HYPERLINK("#'Данные моделей'!A9231","Карты")</f>
        <v>Карты</v>
      </c>
      <c r="I9187" s="1"/>
    </row>
    <row r="9188" customFormat="false" ht="31" hidden="false" customHeight="true" outlineLevel="0" collapsed="false">
      <c r="A9188" s="10" t="s">
        <v>9</v>
      </c>
      <c r="B9188" s="10" t="s">
        <v>9</v>
      </c>
      <c r="C9188" s="10" t="s">
        <v>9</v>
      </c>
      <c r="D9188" s="10" t="s">
        <v>9</v>
      </c>
      <c r="E9188" s="10" t="s">
        <v>9</v>
      </c>
      <c r="F9188" s="10" t="s">
        <v>9</v>
      </c>
      <c r="G9188" s="10" t="s">
        <v>9</v>
      </c>
      <c r="H9188" s="10" t="s">
        <v>9</v>
      </c>
      <c r="I9188" s="1"/>
    </row>
    <row r="9189" customFormat="false" ht="28" hidden="false" customHeight="true" outlineLevel="0" collapsed="false">
      <c r="A9189" s="11" t="s">
        <v>207</v>
      </c>
      <c r="B9189" s="11" t="s">
        <v>207</v>
      </c>
      <c r="C9189" s="11" t="s">
        <v>207</v>
      </c>
      <c r="D9189" s="11" t="s">
        <v>207</v>
      </c>
      <c r="E9189" s="11" t="s">
        <v>2245</v>
      </c>
      <c r="F9189" s="11" t="s">
        <v>2245</v>
      </c>
      <c r="G9189" s="11" t="s">
        <v>2245</v>
      </c>
      <c r="H9189" s="11"/>
      <c r="I9189" s="11"/>
    </row>
    <row r="9190" customFormat="false" ht="28" hidden="false" customHeight="true" outlineLevel="0" collapsed="false">
      <c r="A9190" s="11" t="s">
        <v>8</v>
      </c>
      <c r="B9190" s="11" t="s">
        <v>8</v>
      </c>
      <c r="C9190" s="11" t="s">
        <v>8</v>
      </c>
      <c r="D9190" s="11" t="s">
        <v>8</v>
      </c>
      <c r="E9190" s="11" t="s">
        <v>183</v>
      </c>
      <c r="F9190" s="11" t="s">
        <v>183</v>
      </c>
      <c r="G9190" s="11" t="s">
        <v>183</v>
      </c>
      <c r="H9190" s="11"/>
      <c r="I9190" s="11"/>
    </row>
    <row r="9191" customFormat="false" ht="28" hidden="false" customHeight="true" outlineLevel="0" collapsed="false">
      <c r="A9191" s="11" t="s">
        <v>209</v>
      </c>
      <c r="B9191" s="11" t="s">
        <v>209</v>
      </c>
      <c r="C9191" s="11" t="s">
        <v>209</v>
      </c>
      <c r="D9191" s="11" t="s">
        <v>209</v>
      </c>
      <c r="E9191" s="11" t="s">
        <v>2351</v>
      </c>
      <c r="F9191" s="11" t="s">
        <v>2351</v>
      </c>
      <c r="G9191" s="11" t="s">
        <v>2351</v>
      </c>
      <c r="H9191" s="11"/>
      <c r="I9191" s="11"/>
    </row>
    <row r="9192" customFormat="false" ht="28" hidden="false" customHeight="true" outlineLevel="0" collapsed="false">
      <c r="A9192" s="11" t="s">
        <v>211</v>
      </c>
      <c r="B9192" s="11" t="s">
        <v>211</v>
      </c>
      <c r="C9192" s="11" t="s">
        <v>211</v>
      </c>
      <c r="D9192" s="11" t="s">
        <v>211</v>
      </c>
      <c r="E9192" s="11" t="n">
        <v>35</v>
      </c>
      <c r="F9192" s="11" t="n">
        <v>35</v>
      </c>
      <c r="G9192" s="11" t="n">
        <v>35</v>
      </c>
      <c r="H9192" s="11"/>
      <c r="I9192" s="11"/>
    </row>
    <row r="9193" customFormat="false" ht="113" hidden="false" customHeight="true" outlineLevel="0" collapsed="false">
      <c r="A9193" s="11" t="s">
        <v>8</v>
      </c>
      <c r="B9193" s="11" t="s">
        <v>8</v>
      </c>
      <c r="C9193" s="11" t="s">
        <v>8</v>
      </c>
      <c r="D9193" s="11" t="s">
        <v>8</v>
      </c>
      <c r="E9193" s="11" t="s">
        <v>183</v>
      </c>
      <c r="F9193" s="11" t="s">
        <v>183</v>
      </c>
      <c r="G9193" s="11" t="s">
        <v>183</v>
      </c>
      <c r="H9193" s="11" t="s">
        <v>2352</v>
      </c>
      <c r="I9193" s="11" t="s">
        <v>2352</v>
      </c>
    </row>
    <row r="9194" customFormat="false" ht="113" hidden="false" customHeight="true" outlineLevel="0" collapsed="false">
      <c r="A9194" s="11" t="s">
        <v>221</v>
      </c>
      <c r="B9194" s="11" t="s">
        <v>221</v>
      </c>
      <c r="C9194" s="11" t="s">
        <v>221</v>
      </c>
      <c r="D9194" s="11" t="s">
        <v>221</v>
      </c>
      <c r="E9194" s="11" t="s">
        <v>2351</v>
      </c>
      <c r="F9194" s="11" t="s">
        <v>2351</v>
      </c>
      <c r="G9194" s="11" t="s">
        <v>2351</v>
      </c>
      <c r="H9194" s="11" t="s">
        <v>2352</v>
      </c>
      <c r="I9194" s="11" t="s">
        <v>2352</v>
      </c>
    </row>
    <row r="9195" customFormat="false" ht="113" hidden="false" customHeight="true" outlineLevel="0" collapsed="false">
      <c r="A9195" s="11" t="s">
        <v>211</v>
      </c>
      <c r="B9195" s="11" t="s">
        <v>211</v>
      </c>
      <c r="C9195" s="11" t="s">
        <v>211</v>
      </c>
      <c r="D9195" s="11" t="s">
        <v>211</v>
      </c>
      <c r="E9195" s="11" t="n">
        <v>35</v>
      </c>
      <c r="F9195" s="11" t="n">
        <v>35</v>
      </c>
      <c r="G9195" s="11" t="n">
        <v>35</v>
      </c>
      <c r="H9195" s="11" t="s">
        <v>2352</v>
      </c>
      <c r="I9195" s="11" t="s">
        <v>2352</v>
      </c>
    </row>
    <row r="9196" customFormat="false" ht="113" hidden="false" customHeight="true" outlineLevel="0" collapsed="false">
      <c r="A9196" s="11" t="s">
        <v>2062</v>
      </c>
      <c r="B9196" s="11" t="s">
        <v>2062</v>
      </c>
      <c r="C9196" s="11" t="s">
        <v>2062</v>
      </c>
      <c r="D9196" s="11" t="s">
        <v>2062</v>
      </c>
      <c r="E9196" s="11" t="s">
        <v>2063</v>
      </c>
      <c r="F9196" s="11" t="s">
        <v>2063</v>
      </c>
      <c r="G9196" s="11" t="s">
        <v>2063</v>
      </c>
      <c r="H9196" s="11" t="s">
        <v>2352</v>
      </c>
      <c r="I9196" s="11" t="s">
        <v>2352</v>
      </c>
    </row>
    <row r="9197" customFormat="false" ht="113" hidden="false" customHeight="true" outlineLevel="0" collapsed="false">
      <c r="A9197" s="11" t="s">
        <v>2064</v>
      </c>
      <c r="B9197" s="11" t="s">
        <v>2064</v>
      </c>
      <c r="C9197" s="11" t="s">
        <v>2064</v>
      </c>
      <c r="D9197" s="11" t="s">
        <v>2064</v>
      </c>
      <c r="E9197" s="11" t="s">
        <v>99</v>
      </c>
      <c r="F9197" s="11" t="s">
        <v>99</v>
      </c>
      <c r="G9197" s="11" t="s">
        <v>99</v>
      </c>
      <c r="H9197" s="11" t="s">
        <v>2352</v>
      </c>
      <c r="I9197" s="11" t="s">
        <v>2352</v>
      </c>
    </row>
    <row r="9198" customFormat="false" ht="113" hidden="false" customHeight="true" outlineLevel="0" collapsed="false">
      <c r="A9198" s="11" t="s">
        <v>2215</v>
      </c>
      <c r="B9198" s="11" t="s">
        <v>2215</v>
      </c>
      <c r="C9198" s="11" t="s">
        <v>2215</v>
      </c>
      <c r="D9198" s="11" t="s">
        <v>2215</v>
      </c>
      <c r="E9198" s="11" t="n">
        <v>40</v>
      </c>
      <c r="F9198" s="11" t="n">
        <v>40</v>
      </c>
      <c r="G9198" s="11" t="n">
        <v>40</v>
      </c>
      <c r="H9198" s="11" t="s">
        <v>2352</v>
      </c>
      <c r="I9198" s="11" t="s">
        <v>2352</v>
      </c>
    </row>
    <row r="9199" customFormat="false" ht="113" hidden="false" customHeight="true" outlineLevel="0" collapsed="false">
      <c r="A9199" s="11" t="s">
        <v>2065</v>
      </c>
      <c r="B9199" s="11" t="s">
        <v>2065</v>
      </c>
      <c r="C9199" s="11" t="s">
        <v>2065</v>
      </c>
      <c r="D9199" s="11" t="s">
        <v>2065</v>
      </c>
      <c r="E9199" s="11" t="s">
        <v>2143</v>
      </c>
      <c r="F9199" s="11" t="s">
        <v>2143</v>
      </c>
      <c r="G9199" s="11" t="s">
        <v>2143</v>
      </c>
      <c r="H9199" s="11" t="s">
        <v>2352</v>
      </c>
      <c r="I9199" s="11" t="s">
        <v>2352</v>
      </c>
    </row>
    <row r="9200" customFormat="false" ht="113" hidden="false" customHeight="true" outlineLevel="0" collapsed="false">
      <c r="A9200" s="11" t="s">
        <v>1101</v>
      </c>
      <c r="B9200" s="11" t="s">
        <v>1101</v>
      </c>
      <c r="C9200" s="11" t="s">
        <v>1101</v>
      </c>
      <c r="D9200" s="11" t="s">
        <v>1101</v>
      </c>
      <c r="E9200" s="11" t="s">
        <v>2353</v>
      </c>
      <c r="F9200" s="11" t="s">
        <v>2353</v>
      </c>
      <c r="G9200" s="11" t="s">
        <v>2353</v>
      </c>
      <c r="H9200" s="11" t="s">
        <v>2352</v>
      </c>
      <c r="I9200" s="11" t="s">
        <v>2352</v>
      </c>
    </row>
    <row r="9201" customFormat="false" ht="113" hidden="false" customHeight="true" outlineLevel="0" collapsed="false">
      <c r="A9201" s="11" t="s">
        <v>2068</v>
      </c>
      <c r="B9201" s="11" t="s">
        <v>2068</v>
      </c>
      <c r="C9201" s="11" t="s">
        <v>2068</v>
      </c>
      <c r="D9201" s="11" t="s">
        <v>2068</v>
      </c>
      <c r="E9201" s="11" t="s">
        <v>2144</v>
      </c>
      <c r="F9201" s="11" t="s">
        <v>2144</v>
      </c>
      <c r="G9201" s="11" t="s">
        <v>2144</v>
      </c>
      <c r="H9201" s="11" t="s">
        <v>2352</v>
      </c>
      <c r="I9201" s="11" t="s">
        <v>2352</v>
      </c>
    </row>
    <row r="9202" customFormat="false" ht="113" hidden="false" customHeight="true" outlineLevel="0" collapsed="false">
      <c r="A9202" s="11" t="s">
        <v>2167</v>
      </c>
      <c r="B9202" s="11" t="s">
        <v>2167</v>
      </c>
      <c r="C9202" s="11" t="s">
        <v>2167</v>
      </c>
      <c r="D9202" s="11" t="s">
        <v>2167</v>
      </c>
      <c r="E9202" s="11" t="s">
        <v>2354</v>
      </c>
      <c r="F9202" s="11" t="s">
        <v>2354</v>
      </c>
      <c r="G9202" s="11" t="s">
        <v>2354</v>
      </c>
      <c r="H9202" s="11" t="s">
        <v>2352</v>
      </c>
      <c r="I9202" s="11" t="s">
        <v>2352</v>
      </c>
    </row>
    <row r="9203" customFormat="false" ht="113" hidden="false" customHeight="true" outlineLevel="0" collapsed="false">
      <c r="A9203" s="11" t="s">
        <v>2250</v>
      </c>
      <c r="B9203" s="11" t="s">
        <v>2250</v>
      </c>
      <c r="C9203" s="11" t="s">
        <v>2250</v>
      </c>
      <c r="D9203" s="11" t="s">
        <v>2250</v>
      </c>
      <c r="E9203" s="11" t="n">
        <v>1590</v>
      </c>
      <c r="F9203" s="11" t="n">
        <v>1590</v>
      </c>
      <c r="G9203" s="11" t="n">
        <v>1590</v>
      </c>
      <c r="H9203" s="11" t="s">
        <v>2352</v>
      </c>
      <c r="I9203" s="11" t="s">
        <v>2352</v>
      </c>
    </row>
    <row r="9204" customFormat="false" ht="113" hidden="false" customHeight="true" outlineLevel="0" collapsed="false">
      <c r="A9204" s="11" t="s">
        <v>2251</v>
      </c>
      <c r="B9204" s="11" t="s">
        <v>2251</v>
      </c>
      <c r="C9204" s="11" t="s">
        <v>2251</v>
      </c>
      <c r="D9204" s="11" t="s">
        <v>2251</v>
      </c>
      <c r="E9204" s="11" t="n">
        <v>35</v>
      </c>
      <c r="F9204" s="11" t="n">
        <v>35</v>
      </c>
      <c r="G9204" s="11" t="n">
        <v>35</v>
      </c>
      <c r="H9204" s="11" t="s">
        <v>2352</v>
      </c>
      <c r="I9204" s="11" t="s">
        <v>2352</v>
      </c>
    </row>
    <row r="9205" customFormat="false" ht="113" hidden="false" customHeight="true" outlineLevel="0" collapsed="false">
      <c r="A9205" s="11" t="s">
        <v>2252</v>
      </c>
      <c r="B9205" s="11" t="s">
        <v>2252</v>
      </c>
      <c r="C9205" s="11" t="s">
        <v>2252</v>
      </c>
      <c r="D9205" s="11" t="s">
        <v>2252</v>
      </c>
      <c r="E9205" s="11" t="n">
        <v>42</v>
      </c>
      <c r="F9205" s="11" t="n">
        <v>42</v>
      </c>
      <c r="G9205" s="11" t="n">
        <v>42</v>
      </c>
      <c r="H9205" s="11" t="s">
        <v>2352</v>
      </c>
      <c r="I9205" s="11" t="s">
        <v>2352</v>
      </c>
    </row>
    <row r="9206" customFormat="false" ht="113" hidden="false" customHeight="true" outlineLevel="0" collapsed="false">
      <c r="A9206" s="11" t="s">
        <v>2253</v>
      </c>
      <c r="B9206" s="11" t="s">
        <v>2253</v>
      </c>
      <c r="C9206" s="11" t="s">
        <v>2253</v>
      </c>
      <c r="D9206" s="11" t="s">
        <v>2253</v>
      </c>
      <c r="E9206" s="11" t="s">
        <v>2351</v>
      </c>
      <c r="F9206" s="11" t="s">
        <v>2351</v>
      </c>
      <c r="G9206" s="11" t="s">
        <v>2351</v>
      </c>
      <c r="H9206" s="11" t="s">
        <v>2352</v>
      </c>
      <c r="I9206" s="11" t="s">
        <v>2352</v>
      </c>
    </row>
    <row r="9207" customFormat="false" ht="113" hidden="false" customHeight="true" outlineLevel="0" collapsed="false">
      <c r="A9207" s="11" t="s">
        <v>2254</v>
      </c>
      <c r="B9207" s="11" t="s">
        <v>2254</v>
      </c>
      <c r="C9207" s="11" t="s">
        <v>2254</v>
      </c>
      <c r="D9207" s="11" t="s">
        <v>2254</v>
      </c>
      <c r="E9207" s="11" t="s">
        <v>2355</v>
      </c>
      <c r="F9207" s="11" t="s">
        <v>2355</v>
      </c>
      <c r="G9207" s="11" t="s">
        <v>2355</v>
      </c>
      <c r="H9207" s="11" t="s">
        <v>2352</v>
      </c>
      <c r="I9207" s="11" t="s">
        <v>2352</v>
      </c>
    </row>
    <row r="9208" customFormat="false" ht="113" hidden="false" customHeight="true" outlineLevel="0" collapsed="false">
      <c r="A9208" s="11" t="s">
        <v>2256</v>
      </c>
      <c r="B9208" s="11" t="s">
        <v>2256</v>
      </c>
      <c r="C9208" s="11" t="s">
        <v>2256</v>
      </c>
      <c r="D9208" s="11" t="s">
        <v>2256</v>
      </c>
      <c r="E9208" s="11" t="s">
        <v>2356</v>
      </c>
      <c r="F9208" s="11" t="s">
        <v>2356</v>
      </c>
      <c r="G9208" s="11" t="s">
        <v>2356</v>
      </c>
      <c r="H9208" s="11" t="s">
        <v>2352</v>
      </c>
      <c r="I9208" s="11" t="s">
        <v>2352</v>
      </c>
    </row>
    <row r="9209" customFormat="false" ht="113" hidden="false" customHeight="true" outlineLevel="0" collapsed="false">
      <c r="A9209" s="11" t="s">
        <v>2258</v>
      </c>
      <c r="B9209" s="11" t="s">
        <v>2258</v>
      </c>
      <c r="C9209" s="11" t="s">
        <v>2258</v>
      </c>
      <c r="D9209" s="11" t="s">
        <v>2258</v>
      </c>
      <c r="E9209" s="11" t="s">
        <v>2357</v>
      </c>
      <c r="F9209" s="11" t="s">
        <v>2357</v>
      </c>
      <c r="G9209" s="11" t="s">
        <v>2357</v>
      </c>
      <c r="H9209" s="11" t="s">
        <v>2352</v>
      </c>
      <c r="I9209" s="11" t="s">
        <v>2352</v>
      </c>
    </row>
    <row r="9210" customFormat="false" ht="113" hidden="false" customHeight="true" outlineLevel="0" collapsed="false">
      <c r="A9210" s="11" t="s">
        <v>2260</v>
      </c>
      <c r="B9210" s="11" t="s">
        <v>2260</v>
      </c>
      <c r="C9210" s="11" t="s">
        <v>2260</v>
      </c>
      <c r="D9210" s="11" t="s">
        <v>2260</v>
      </c>
      <c r="E9210" s="11" t="s">
        <v>2261</v>
      </c>
      <c r="F9210" s="11" t="s">
        <v>2261</v>
      </c>
      <c r="G9210" s="11" t="s">
        <v>2261</v>
      </c>
      <c r="H9210" s="11" t="s">
        <v>2352</v>
      </c>
      <c r="I9210" s="11" t="s">
        <v>2352</v>
      </c>
    </row>
    <row r="9211" customFormat="false" ht="113" hidden="false" customHeight="true" outlineLevel="0" collapsed="false">
      <c r="A9211" s="11" t="s">
        <v>2082</v>
      </c>
      <c r="B9211" s="11" t="s">
        <v>2082</v>
      </c>
      <c r="C9211" s="11" t="s">
        <v>2082</v>
      </c>
      <c r="D9211" s="11" t="s">
        <v>2082</v>
      </c>
      <c r="E9211" s="11" t="s">
        <v>2148</v>
      </c>
      <c r="F9211" s="11" t="s">
        <v>2148</v>
      </c>
      <c r="G9211" s="11" t="s">
        <v>2148</v>
      </c>
      <c r="H9211" s="11" t="s">
        <v>2352</v>
      </c>
      <c r="I9211" s="11" t="s">
        <v>2352</v>
      </c>
    </row>
    <row r="9212" customFormat="false" ht="113" hidden="false" customHeight="true" outlineLevel="0" collapsed="false">
      <c r="A9212" s="11" t="s">
        <v>2262</v>
      </c>
      <c r="B9212" s="11" t="s">
        <v>2262</v>
      </c>
      <c r="C9212" s="11" t="s">
        <v>2262</v>
      </c>
      <c r="D9212" s="11" t="s">
        <v>2262</v>
      </c>
      <c r="E9212" s="11" t="s">
        <v>2358</v>
      </c>
      <c r="F9212" s="11" t="s">
        <v>2358</v>
      </c>
      <c r="G9212" s="11" t="s">
        <v>2358</v>
      </c>
      <c r="H9212" s="11" t="s">
        <v>2352</v>
      </c>
      <c r="I9212" s="11" t="s">
        <v>2352</v>
      </c>
    </row>
    <row r="9213" customFormat="false" ht="113" hidden="false" customHeight="true" outlineLevel="0" collapsed="false">
      <c r="A9213" s="11" t="s">
        <v>2264</v>
      </c>
      <c r="B9213" s="11" t="s">
        <v>2264</v>
      </c>
      <c r="C9213" s="11" t="s">
        <v>2264</v>
      </c>
      <c r="D9213" s="11" t="s">
        <v>2264</v>
      </c>
      <c r="E9213" s="11" t="s">
        <v>2359</v>
      </c>
      <c r="F9213" s="11" t="s">
        <v>2359</v>
      </c>
      <c r="G9213" s="11" t="s">
        <v>2359</v>
      </c>
      <c r="H9213" s="11" t="s">
        <v>2352</v>
      </c>
      <c r="I9213" s="11" t="s">
        <v>2352</v>
      </c>
    </row>
    <row r="9214" customFormat="false" ht="113" hidden="false" customHeight="true" outlineLevel="0" collapsed="false">
      <c r="A9214" s="11" t="s">
        <v>2266</v>
      </c>
      <c r="B9214" s="11" t="s">
        <v>2266</v>
      </c>
      <c r="C9214" s="11" t="s">
        <v>2266</v>
      </c>
      <c r="D9214" s="11" t="s">
        <v>2266</v>
      </c>
      <c r="E9214" s="11" t="s">
        <v>2360</v>
      </c>
      <c r="F9214" s="11" t="s">
        <v>2360</v>
      </c>
      <c r="G9214" s="11" t="s">
        <v>2360</v>
      </c>
      <c r="H9214" s="11" t="s">
        <v>2352</v>
      </c>
      <c r="I9214" s="11" t="s">
        <v>2352</v>
      </c>
    </row>
    <row r="9215" customFormat="false" ht="113" hidden="false" customHeight="true" outlineLevel="0" collapsed="false">
      <c r="A9215" s="11" t="s">
        <v>2268</v>
      </c>
      <c r="B9215" s="11" t="s">
        <v>2268</v>
      </c>
      <c r="C9215" s="11" t="s">
        <v>2268</v>
      </c>
      <c r="D9215" s="11" t="s">
        <v>2268</v>
      </c>
      <c r="E9215" s="11" t="n">
        <v>40</v>
      </c>
      <c r="F9215" s="11" t="n">
        <v>40</v>
      </c>
      <c r="G9215" s="11" t="n">
        <v>40</v>
      </c>
      <c r="H9215" s="11" t="s">
        <v>2352</v>
      </c>
      <c r="I9215" s="11" t="s">
        <v>2352</v>
      </c>
    </row>
    <row r="9216" customFormat="false" ht="113" hidden="false" customHeight="true" outlineLevel="0" collapsed="false">
      <c r="A9216" s="11" t="s">
        <v>2269</v>
      </c>
      <c r="B9216" s="11" t="s">
        <v>2269</v>
      </c>
      <c r="C9216" s="11" t="s">
        <v>2269</v>
      </c>
      <c r="D9216" s="11" t="s">
        <v>2269</v>
      </c>
      <c r="E9216" s="11" t="n">
        <v>1.86</v>
      </c>
      <c r="F9216" s="11" t="n">
        <v>1.86</v>
      </c>
      <c r="G9216" s="11" t="n">
        <v>1.86</v>
      </c>
      <c r="H9216" s="11" t="s">
        <v>2352</v>
      </c>
      <c r="I9216" s="11" t="s">
        <v>2352</v>
      </c>
    </row>
    <row r="9217" customFormat="false" ht="113" hidden="false" customHeight="true" outlineLevel="0" collapsed="false">
      <c r="A9217" s="11" t="s">
        <v>2270</v>
      </c>
      <c r="B9217" s="11" t="s">
        <v>2270</v>
      </c>
      <c r="C9217" s="11" t="s">
        <v>2270</v>
      </c>
      <c r="D9217" s="11" t="s">
        <v>2270</v>
      </c>
      <c r="E9217" s="11" t="s">
        <v>2271</v>
      </c>
      <c r="F9217" s="11" t="s">
        <v>2271</v>
      </c>
      <c r="G9217" s="11" t="s">
        <v>2271</v>
      </c>
      <c r="H9217" s="11" t="s">
        <v>2352</v>
      </c>
      <c r="I9217" s="11" t="s">
        <v>2352</v>
      </c>
    </row>
    <row r="9218" customFormat="false" ht="113" hidden="false" customHeight="true" outlineLevel="0" collapsed="false">
      <c r="A9218" s="11" t="s">
        <v>2272</v>
      </c>
      <c r="B9218" s="11" t="s">
        <v>2272</v>
      </c>
      <c r="C9218" s="11" t="s">
        <v>2272</v>
      </c>
      <c r="D9218" s="11" t="s">
        <v>2272</v>
      </c>
      <c r="E9218" s="11" t="s">
        <v>2361</v>
      </c>
      <c r="F9218" s="11" t="s">
        <v>2361</v>
      </c>
      <c r="G9218" s="11" t="s">
        <v>2361</v>
      </c>
      <c r="H9218" s="11" t="s">
        <v>2352</v>
      </c>
      <c r="I9218" s="11" t="s">
        <v>2352</v>
      </c>
    </row>
    <row r="9219" customFormat="false" ht="113" hidden="false" customHeight="true" outlineLevel="0" collapsed="false">
      <c r="A9219" s="11" t="s">
        <v>2274</v>
      </c>
      <c r="B9219" s="11" t="s">
        <v>2274</v>
      </c>
      <c r="C9219" s="11" t="s">
        <v>2274</v>
      </c>
      <c r="D9219" s="11" t="s">
        <v>2274</v>
      </c>
      <c r="E9219" s="11" t="s">
        <v>2144</v>
      </c>
      <c r="F9219" s="11" t="s">
        <v>2144</v>
      </c>
      <c r="G9219" s="11" t="s">
        <v>2144</v>
      </c>
      <c r="H9219" s="11" t="s">
        <v>2352</v>
      </c>
      <c r="I9219" s="11" t="s">
        <v>2352</v>
      </c>
    </row>
    <row r="9220" customFormat="false" ht="113" hidden="false" customHeight="true" outlineLevel="0" collapsed="false">
      <c r="A9220" s="11" t="s">
        <v>2275</v>
      </c>
      <c r="B9220" s="11" t="s">
        <v>2275</v>
      </c>
      <c r="C9220" s="11" t="s">
        <v>2275</v>
      </c>
      <c r="D9220" s="11" t="s">
        <v>2275</v>
      </c>
      <c r="E9220" s="11" t="s">
        <v>2079</v>
      </c>
      <c r="F9220" s="11" t="s">
        <v>2079</v>
      </c>
      <c r="G9220" s="11" t="s">
        <v>2079</v>
      </c>
      <c r="H9220" s="11" t="s">
        <v>2352</v>
      </c>
      <c r="I9220" s="11" t="s">
        <v>2352</v>
      </c>
    </row>
    <row r="9221" customFormat="false" ht="58" hidden="false" customHeight="true" outlineLevel="0" collapsed="false">
      <c r="A9221" s="4" t="s">
        <v>2352</v>
      </c>
      <c r="B9221" s="4" t="s">
        <v>2352</v>
      </c>
      <c r="C9221" s="4" t="s">
        <v>2352</v>
      </c>
      <c r="D9221" s="4" t="s">
        <v>2352</v>
      </c>
      <c r="E9221" s="4" t="s">
        <v>2352</v>
      </c>
      <c r="F9221" s="4" t="s">
        <v>2352</v>
      </c>
      <c r="G9221" s="4" t="s">
        <v>2352</v>
      </c>
      <c r="H9221" s="4" t="s">
        <v>2352</v>
      </c>
      <c r="I9221" s="4" t="s">
        <v>2352</v>
      </c>
    </row>
    <row r="9222" customFormat="false" ht="27" hidden="false" customHeight="true" outlineLevel="0" collapsed="false">
      <c r="A9222" s="1"/>
      <c r="B9222" s="1"/>
      <c r="C9222" s="1"/>
      <c r="D9222" s="1"/>
      <c r="E9222" s="1"/>
      <c r="F9222" s="1"/>
      <c r="G9222" s="1"/>
      <c r="H9222" s="1"/>
      <c r="I9222" s="1"/>
    </row>
    <row r="9223" customFormat="false" ht="31" hidden="false" customHeight="true" outlineLevel="0" collapsed="false">
      <c r="A9223" s="10" t="s">
        <v>250</v>
      </c>
      <c r="B9223" s="10" t="s">
        <v>250</v>
      </c>
      <c r="C9223" s="10" t="s">
        <v>250</v>
      </c>
      <c r="D9223" s="10" t="s">
        <v>250</v>
      </c>
      <c r="E9223" s="10" t="s">
        <v>250</v>
      </c>
      <c r="F9223" s="10" t="s">
        <v>250</v>
      </c>
      <c r="G9223" s="10" t="s">
        <v>250</v>
      </c>
      <c r="H9223" s="10" t="s">
        <v>250</v>
      </c>
      <c r="I9223" s="3" t="str">
        <f aca="false">HYPERLINK("#'Главная'!A182","На главную")</f>
        <v>На главную</v>
      </c>
    </row>
    <row r="9224" customFormat="false" ht="34" hidden="false" customHeight="true" outlineLevel="0" collapsed="false">
      <c r="A9224" s="12" t="s">
        <v>251</v>
      </c>
      <c r="B9224" s="12" t="s">
        <v>251</v>
      </c>
      <c r="C9224" s="12" t="s">
        <v>251</v>
      </c>
      <c r="D9224" s="12" t="s">
        <v>252</v>
      </c>
      <c r="E9224" s="12" t="s">
        <v>252</v>
      </c>
      <c r="F9224" s="12" t="s">
        <v>252</v>
      </c>
      <c r="G9224" s="12" t="s">
        <v>253</v>
      </c>
      <c r="H9224" s="12" t="s">
        <v>254</v>
      </c>
      <c r="I9224" s="12" t="s">
        <v>254</v>
      </c>
    </row>
    <row r="9225" customFormat="false" ht="53" hidden="false" customHeight="true" outlineLevel="0" collapsed="false">
      <c r="A9225" s="1" t="s">
        <v>2090</v>
      </c>
      <c r="B9225" s="1" t="s">
        <v>2090</v>
      </c>
      <c r="C9225" s="1" t="s">
        <v>2090</v>
      </c>
      <c r="D9225" s="1" t="s">
        <v>292</v>
      </c>
      <c r="E9225" s="1" t="s">
        <v>292</v>
      </c>
      <c r="F9225" s="1" t="s">
        <v>292</v>
      </c>
      <c r="G9225" s="1" t="n">
        <v>10.8</v>
      </c>
      <c r="H9225" s="1" t="s">
        <v>2187</v>
      </c>
      <c r="I9225" s="1" t="s">
        <v>2187</v>
      </c>
    </row>
    <row r="9226" customFormat="false" ht="53" hidden="false" customHeight="true" outlineLevel="0" collapsed="false">
      <c r="A9226" s="1" t="s">
        <v>2090</v>
      </c>
      <c r="B9226" s="1" t="s">
        <v>2090</v>
      </c>
      <c r="C9226" s="1" t="s">
        <v>2090</v>
      </c>
      <c r="D9226" s="1" t="s">
        <v>258</v>
      </c>
      <c r="E9226" s="1" t="s">
        <v>258</v>
      </c>
      <c r="F9226" s="1" t="s">
        <v>258</v>
      </c>
      <c r="G9226" s="1" t="n">
        <v>17.28</v>
      </c>
      <c r="H9226" s="1" t="s">
        <v>2187</v>
      </c>
      <c r="I9226" s="1" t="s">
        <v>2187</v>
      </c>
    </row>
    <row r="9227" customFormat="false" ht="53" hidden="false" customHeight="true" outlineLevel="0" collapsed="false">
      <c r="A9227" s="1" t="s">
        <v>2090</v>
      </c>
      <c r="B9227" s="1" t="s">
        <v>2090</v>
      </c>
      <c r="C9227" s="1" t="s">
        <v>2090</v>
      </c>
      <c r="D9227" s="1" t="s">
        <v>2091</v>
      </c>
      <c r="E9227" s="1" t="s">
        <v>2091</v>
      </c>
      <c r="F9227" s="1" t="s">
        <v>2091</v>
      </c>
      <c r="G9227" s="1" t="n">
        <v>2040</v>
      </c>
      <c r="H9227" s="1" t="s">
        <v>2187</v>
      </c>
      <c r="I9227" s="1" t="s">
        <v>2187</v>
      </c>
    </row>
    <row r="9228" customFormat="false" ht="53" hidden="false" customHeight="true" outlineLevel="0" collapsed="false">
      <c r="A9228" s="1" t="s">
        <v>2090</v>
      </c>
      <c r="B9228" s="1" t="s">
        <v>2090</v>
      </c>
      <c r="C9228" s="1" t="s">
        <v>2090</v>
      </c>
      <c r="D9228" s="1" t="s">
        <v>2229</v>
      </c>
      <c r="E9228" s="1" t="s">
        <v>2229</v>
      </c>
      <c r="F9228" s="1" t="s">
        <v>2229</v>
      </c>
      <c r="G9228" s="1" t="n">
        <v>212</v>
      </c>
      <c r="H9228" s="1" t="s">
        <v>2187</v>
      </c>
      <c r="I9228" s="1" t="s">
        <v>2187</v>
      </c>
    </row>
    <row r="9229" customFormat="false" ht="53" hidden="false" customHeight="true" outlineLevel="0" collapsed="false">
      <c r="A9229" s="1" t="s">
        <v>2090</v>
      </c>
      <c r="B9229" s="1" t="s">
        <v>2090</v>
      </c>
      <c r="C9229" s="1" t="s">
        <v>2090</v>
      </c>
      <c r="D9229" s="1" t="s">
        <v>2063</v>
      </c>
      <c r="E9229" s="1" t="s">
        <v>2063</v>
      </c>
      <c r="F9229" s="1" t="s">
        <v>2063</v>
      </c>
      <c r="G9229" s="1" t="n">
        <v>48</v>
      </c>
      <c r="H9229" s="1" t="s">
        <v>2187</v>
      </c>
      <c r="I9229" s="1" t="s">
        <v>2187</v>
      </c>
    </row>
    <row r="9230" customFormat="false" ht="27" hidden="false" customHeight="true" outlineLevel="0" collapsed="false">
      <c r="A9230" s="1"/>
      <c r="B9230" s="1"/>
      <c r="C9230" s="1"/>
      <c r="D9230" s="1"/>
      <c r="E9230" s="1"/>
      <c r="F9230" s="1"/>
      <c r="G9230" s="1"/>
      <c r="H9230" s="1"/>
      <c r="I9230" s="1"/>
    </row>
    <row r="9231" customFormat="false" ht="31" hidden="false" customHeight="true" outlineLevel="0" collapsed="false">
      <c r="A9231" s="10" t="s">
        <v>304</v>
      </c>
      <c r="B9231" s="10" t="s">
        <v>304</v>
      </c>
      <c r="C9231" s="10" t="s">
        <v>304</v>
      </c>
      <c r="D9231" s="10" t="s">
        <v>304</v>
      </c>
      <c r="E9231" s="10" t="s">
        <v>304</v>
      </c>
      <c r="F9231" s="10" t="s">
        <v>304</v>
      </c>
      <c r="G9231" s="10" t="s">
        <v>304</v>
      </c>
      <c r="H9231" s="10" t="s">
        <v>304</v>
      </c>
      <c r="I9231" s="1"/>
    </row>
    <row r="9232" customFormat="false" ht="28" hidden="false" customHeight="true" outlineLevel="0" collapsed="false">
      <c r="A9232" s="4" t="s">
        <v>305</v>
      </c>
      <c r="B9232" s="4" t="s">
        <v>305</v>
      </c>
      <c r="C9232" s="4" t="s">
        <v>305</v>
      </c>
      <c r="D9232" s="4" t="s">
        <v>305</v>
      </c>
      <c r="E9232" s="4" t="s">
        <v>305</v>
      </c>
      <c r="F9232" s="4" t="s">
        <v>305</v>
      </c>
      <c r="G9232" s="4" t="s">
        <v>305</v>
      </c>
      <c r="H9232" s="4" t="s">
        <v>305</v>
      </c>
      <c r="I9232" s="4" t="s">
        <v>305</v>
      </c>
    </row>
    <row r="9233" customFormat="false" ht="27" hidden="false" customHeight="true" outlineLevel="0" collapsed="false">
      <c r="A9233" s="1"/>
      <c r="B9233" s="1"/>
      <c r="C9233" s="1"/>
      <c r="D9233" s="1"/>
      <c r="E9233" s="1"/>
      <c r="F9233" s="1"/>
      <c r="G9233" s="1"/>
      <c r="H9233" s="1"/>
      <c r="I9233" s="1"/>
    </row>
    <row r="9234" customFormat="false" ht="27" hidden="false" customHeight="true" outlineLevel="0" collapsed="false">
      <c r="A9234" s="1"/>
      <c r="B9234" s="1"/>
      <c r="C9234" s="1"/>
      <c r="D9234" s="1"/>
      <c r="E9234" s="1"/>
      <c r="F9234" s="1"/>
      <c r="G9234" s="1"/>
      <c r="H9234" s="1"/>
      <c r="I9234" s="1"/>
    </row>
    <row r="9235" customFormat="false" ht="27" hidden="false" customHeight="true" outlineLevel="0" collapsed="false">
      <c r="A9235" s="1"/>
      <c r="B9235" s="1"/>
      <c r="C9235" s="1"/>
      <c r="D9235" s="1"/>
      <c r="E9235" s="1"/>
      <c r="F9235" s="1"/>
      <c r="G9235" s="1"/>
      <c r="H9235" s="1"/>
      <c r="I9235" s="1"/>
    </row>
    <row r="9236" customFormat="false" ht="35" hidden="false" customHeight="true" outlineLevel="0" collapsed="false">
      <c r="A9236" s="2" t="s">
        <v>2362</v>
      </c>
      <c r="B9236" s="2" t="s">
        <v>2362</v>
      </c>
      <c r="C9236" s="2" t="s">
        <v>2362</v>
      </c>
      <c r="D9236" s="2" t="s">
        <v>2362</v>
      </c>
      <c r="E9236" s="2" t="s">
        <v>2362</v>
      </c>
      <c r="F9236" s="2" t="s">
        <v>2362</v>
      </c>
      <c r="G9236" s="2" t="s">
        <v>2362</v>
      </c>
      <c r="H9236" s="2" t="s">
        <v>2362</v>
      </c>
      <c r="I9236" s="3" t="str">
        <f aca="false">HYPERLINK("#'Главная'!A183","На главную")</f>
        <v>На главную</v>
      </c>
    </row>
    <row r="9237" customFormat="false" ht="28" hidden="false" customHeight="true" outlineLevel="0" collapsed="false">
      <c r="A9237" s="4" t="s">
        <v>2158</v>
      </c>
      <c r="B9237" s="4" t="s">
        <v>2158</v>
      </c>
      <c r="C9237" s="4" t="s">
        <v>2158</v>
      </c>
      <c r="D9237" s="4" t="s">
        <v>2158</v>
      </c>
      <c r="E9237" s="4" t="s">
        <v>2158</v>
      </c>
      <c r="F9237" s="4" t="s">
        <v>2158</v>
      </c>
      <c r="G9237" s="4" t="s">
        <v>2158</v>
      </c>
      <c r="H9237" s="4" t="s">
        <v>2158</v>
      </c>
      <c r="I9237" s="4" t="s">
        <v>2158</v>
      </c>
    </row>
    <row r="9238" customFormat="false" ht="27" hidden="false" customHeight="true" outlineLevel="0" collapsed="false">
      <c r="A9238" s="3" t="str">
        <f aca="false">HYPERLINK("#'Главная'!A183","Список моделей")</f>
        <v>Список моделей</v>
      </c>
      <c r="B9238" s="1"/>
      <c r="C9238" s="3" t="str">
        <f aca="false">HYPERLINK("#'Данные моделей'!A9239","Характеристики")</f>
        <v>Характеристики</v>
      </c>
      <c r="D9238" s="1"/>
      <c r="E9238" s="1"/>
      <c r="F9238" s="3" t="str">
        <f aca="false">HYPERLINK("#'Данные моделей'!A9274","Рабочие точки")</f>
        <v>Рабочие точки</v>
      </c>
      <c r="G9238" s="1"/>
      <c r="H9238" s="3" t="str">
        <f aca="false">HYPERLINK("#'Данные моделей'!A9282","Карты")</f>
        <v>Карты</v>
      </c>
      <c r="I9238" s="1"/>
    </row>
    <row r="9239" customFormat="false" ht="31" hidden="false" customHeight="true" outlineLevel="0" collapsed="false">
      <c r="A9239" s="10" t="s">
        <v>9</v>
      </c>
      <c r="B9239" s="10" t="s">
        <v>9</v>
      </c>
      <c r="C9239" s="10" t="s">
        <v>9</v>
      </c>
      <c r="D9239" s="10" t="s">
        <v>9</v>
      </c>
      <c r="E9239" s="10" t="s">
        <v>9</v>
      </c>
      <c r="F9239" s="10" t="s">
        <v>9</v>
      </c>
      <c r="G9239" s="10" t="s">
        <v>9</v>
      </c>
      <c r="H9239" s="10" t="s">
        <v>9</v>
      </c>
      <c r="I9239" s="1"/>
    </row>
    <row r="9240" customFormat="false" ht="28" hidden="false" customHeight="true" outlineLevel="0" collapsed="false">
      <c r="A9240" s="11" t="s">
        <v>207</v>
      </c>
      <c r="B9240" s="11" t="s">
        <v>207</v>
      </c>
      <c r="C9240" s="11" t="s">
        <v>207</v>
      </c>
      <c r="D9240" s="11" t="s">
        <v>207</v>
      </c>
      <c r="E9240" s="11" t="s">
        <v>2245</v>
      </c>
      <c r="F9240" s="11" t="s">
        <v>2245</v>
      </c>
      <c r="G9240" s="11" t="s">
        <v>2245</v>
      </c>
      <c r="H9240" s="11"/>
      <c r="I9240" s="11"/>
    </row>
    <row r="9241" customFormat="false" ht="28" hidden="false" customHeight="true" outlineLevel="0" collapsed="false">
      <c r="A9241" s="11" t="s">
        <v>8</v>
      </c>
      <c r="B9241" s="11" t="s">
        <v>8</v>
      </c>
      <c r="C9241" s="11" t="s">
        <v>8</v>
      </c>
      <c r="D9241" s="11" t="s">
        <v>8</v>
      </c>
      <c r="E9241" s="11" t="s">
        <v>183</v>
      </c>
      <c r="F9241" s="11" t="s">
        <v>183</v>
      </c>
      <c r="G9241" s="11" t="s">
        <v>183</v>
      </c>
      <c r="H9241" s="11"/>
      <c r="I9241" s="11"/>
    </row>
    <row r="9242" customFormat="false" ht="28" hidden="false" customHeight="true" outlineLevel="0" collapsed="false">
      <c r="A9242" s="11" t="s">
        <v>209</v>
      </c>
      <c r="B9242" s="11" t="s">
        <v>209</v>
      </c>
      <c r="C9242" s="11" t="s">
        <v>209</v>
      </c>
      <c r="D9242" s="11" t="s">
        <v>209</v>
      </c>
      <c r="E9242" s="11" t="s">
        <v>2363</v>
      </c>
      <c r="F9242" s="11" t="s">
        <v>2363</v>
      </c>
      <c r="G9242" s="11" t="s">
        <v>2363</v>
      </c>
      <c r="H9242" s="11"/>
      <c r="I9242" s="11"/>
    </row>
    <row r="9243" customFormat="false" ht="28" hidden="false" customHeight="true" outlineLevel="0" collapsed="false">
      <c r="A9243" s="11" t="s">
        <v>211</v>
      </c>
      <c r="B9243" s="11" t="s">
        <v>211</v>
      </c>
      <c r="C9243" s="11" t="s">
        <v>211</v>
      </c>
      <c r="D9243" s="11" t="s">
        <v>211</v>
      </c>
      <c r="E9243" s="11" t="n">
        <v>37</v>
      </c>
      <c r="F9243" s="11" t="n">
        <v>37</v>
      </c>
      <c r="G9243" s="11" t="n">
        <v>37</v>
      </c>
      <c r="H9243" s="11"/>
      <c r="I9243" s="11"/>
    </row>
    <row r="9244" customFormat="false" ht="113" hidden="false" customHeight="true" outlineLevel="0" collapsed="false">
      <c r="A9244" s="11" t="s">
        <v>8</v>
      </c>
      <c r="B9244" s="11" t="s">
        <v>8</v>
      </c>
      <c r="C9244" s="11" t="s">
        <v>8</v>
      </c>
      <c r="D9244" s="11" t="s">
        <v>8</v>
      </c>
      <c r="E9244" s="11" t="s">
        <v>183</v>
      </c>
      <c r="F9244" s="11" t="s">
        <v>183</v>
      </c>
      <c r="G9244" s="11" t="s">
        <v>183</v>
      </c>
      <c r="H9244" s="11" t="s">
        <v>2364</v>
      </c>
      <c r="I9244" s="11" t="s">
        <v>2364</v>
      </c>
    </row>
    <row r="9245" customFormat="false" ht="113" hidden="false" customHeight="true" outlineLevel="0" collapsed="false">
      <c r="A9245" s="11" t="s">
        <v>221</v>
      </c>
      <c r="B9245" s="11" t="s">
        <v>221</v>
      </c>
      <c r="C9245" s="11" t="s">
        <v>221</v>
      </c>
      <c r="D9245" s="11" t="s">
        <v>221</v>
      </c>
      <c r="E9245" s="11" t="s">
        <v>2363</v>
      </c>
      <c r="F9245" s="11" t="s">
        <v>2363</v>
      </c>
      <c r="G9245" s="11" t="s">
        <v>2363</v>
      </c>
      <c r="H9245" s="11" t="s">
        <v>2364</v>
      </c>
      <c r="I9245" s="11" t="s">
        <v>2364</v>
      </c>
    </row>
    <row r="9246" customFormat="false" ht="113" hidden="false" customHeight="true" outlineLevel="0" collapsed="false">
      <c r="A9246" s="11" t="s">
        <v>211</v>
      </c>
      <c r="B9246" s="11" t="s">
        <v>211</v>
      </c>
      <c r="C9246" s="11" t="s">
        <v>211</v>
      </c>
      <c r="D9246" s="11" t="s">
        <v>211</v>
      </c>
      <c r="E9246" s="11" t="n">
        <v>37</v>
      </c>
      <c r="F9246" s="11" t="n">
        <v>37</v>
      </c>
      <c r="G9246" s="11" t="n">
        <v>37</v>
      </c>
      <c r="H9246" s="11" t="s">
        <v>2364</v>
      </c>
      <c r="I9246" s="11" t="s">
        <v>2364</v>
      </c>
    </row>
    <row r="9247" customFormat="false" ht="113" hidden="false" customHeight="true" outlineLevel="0" collapsed="false">
      <c r="A9247" s="11" t="s">
        <v>2062</v>
      </c>
      <c r="B9247" s="11" t="s">
        <v>2062</v>
      </c>
      <c r="C9247" s="11" t="s">
        <v>2062</v>
      </c>
      <c r="D9247" s="11" t="s">
        <v>2062</v>
      </c>
      <c r="E9247" s="11" t="s">
        <v>2063</v>
      </c>
      <c r="F9247" s="11" t="s">
        <v>2063</v>
      </c>
      <c r="G9247" s="11" t="s">
        <v>2063</v>
      </c>
      <c r="H9247" s="11" t="s">
        <v>2364</v>
      </c>
      <c r="I9247" s="11" t="s">
        <v>2364</v>
      </c>
    </row>
    <row r="9248" customFormat="false" ht="113" hidden="false" customHeight="true" outlineLevel="0" collapsed="false">
      <c r="A9248" s="11" t="s">
        <v>2064</v>
      </c>
      <c r="B9248" s="11" t="s">
        <v>2064</v>
      </c>
      <c r="C9248" s="11" t="s">
        <v>2064</v>
      </c>
      <c r="D9248" s="11" t="s">
        <v>2064</v>
      </c>
      <c r="E9248" s="11" t="s">
        <v>99</v>
      </c>
      <c r="F9248" s="11" t="s">
        <v>99</v>
      </c>
      <c r="G9248" s="11" t="s">
        <v>99</v>
      </c>
      <c r="H9248" s="11" t="s">
        <v>2364</v>
      </c>
      <c r="I9248" s="11" t="s">
        <v>2364</v>
      </c>
    </row>
    <row r="9249" customFormat="false" ht="113" hidden="false" customHeight="true" outlineLevel="0" collapsed="false">
      <c r="A9249" s="11" t="s">
        <v>2215</v>
      </c>
      <c r="B9249" s="11" t="s">
        <v>2215</v>
      </c>
      <c r="C9249" s="11" t="s">
        <v>2215</v>
      </c>
      <c r="D9249" s="11" t="s">
        <v>2215</v>
      </c>
      <c r="E9249" s="11" t="n">
        <v>50</v>
      </c>
      <c r="F9249" s="11" t="n">
        <v>50</v>
      </c>
      <c r="G9249" s="11" t="n">
        <v>50</v>
      </c>
      <c r="H9249" s="11" t="s">
        <v>2364</v>
      </c>
      <c r="I9249" s="11" t="s">
        <v>2364</v>
      </c>
    </row>
    <row r="9250" customFormat="false" ht="113" hidden="false" customHeight="true" outlineLevel="0" collapsed="false">
      <c r="A9250" s="11" t="s">
        <v>2065</v>
      </c>
      <c r="B9250" s="11" t="s">
        <v>2065</v>
      </c>
      <c r="C9250" s="11" t="s">
        <v>2065</v>
      </c>
      <c r="D9250" s="11" t="s">
        <v>2065</v>
      </c>
      <c r="E9250" s="11" t="s">
        <v>2151</v>
      </c>
      <c r="F9250" s="11" t="s">
        <v>2151</v>
      </c>
      <c r="G9250" s="11" t="s">
        <v>2151</v>
      </c>
      <c r="H9250" s="11" t="s">
        <v>2364</v>
      </c>
      <c r="I9250" s="11" t="s">
        <v>2364</v>
      </c>
    </row>
    <row r="9251" customFormat="false" ht="113" hidden="false" customHeight="true" outlineLevel="0" collapsed="false">
      <c r="A9251" s="11" t="s">
        <v>1101</v>
      </c>
      <c r="B9251" s="11" t="s">
        <v>1101</v>
      </c>
      <c r="C9251" s="11" t="s">
        <v>1101</v>
      </c>
      <c r="D9251" s="11" t="s">
        <v>1101</v>
      </c>
      <c r="E9251" s="11" t="s">
        <v>2365</v>
      </c>
      <c r="F9251" s="11" t="s">
        <v>2365</v>
      </c>
      <c r="G9251" s="11" t="s">
        <v>2365</v>
      </c>
      <c r="H9251" s="11" t="s">
        <v>2364</v>
      </c>
      <c r="I9251" s="11" t="s">
        <v>2364</v>
      </c>
    </row>
    <row r="9252" customFormat="false" ht="113" hidden="false" customHeight="true" outlineLevel="0" collapsed="false">
      <c r="A9252" s="11" t="s">
        <v>2068</v>
      </c>
      <c r="B9252" s="11" t="s">
        <v>2068</v>
      </c>
      <c r="C9252" s="11" t="s">
        <v>2068</v>
      </c>
      <c r="D9252" s="11" t="s">
        <v>2068</v>
      </c>
      <c r="E9252" s="11" t="s">
        <v>2152</v>
      </c>
      <c r="F9252" s="11" t="s">
        <v>2152</v>
      </c>
      <c r="G9252" s="11" t="s">
        <v>2152</v>
      </c>
      <c r="H9252" s="11" t="s">
        <v>2364</v>
      </c>
      <c r="I9252" s="11" t="s">
        <v>2364</v>
      </c>
    </row>
    <row r="9253" customFormat="false" ht="113" hidden="false" customHeight="true" outlineLevel="0" collapsed="false">
      <c r="A9253" s="11" t="s">
        <v>2167</v>
      </c>
      <c r="B9253" s="11" t="s">
        <v>2167</v>
      </c>
      <c r="C9253" s="11" t="s">
        <v>2167</v>
      </c>
      <c r="D9253" s="11" t="s">
        <v>2167</v>
      </c>
      <c r="E9253" s="11" t="s">
        <v>2366</v>
      </c>
      <c r="F9253" s="11" t="s">
        <v>2366</v>
      </c>
      <c r="G9253" s="11" t="s">
        <v>2366</v>
      </c>
      <c r="H9253" s="11" t="s">
        <v>2364</v>
      </c>
      <c r="I9253" s="11" t="s">
        <v>2364</v>
      </c>
    </row>
    <row r="9254" customFormat="false" ht="113" hidden="false" customHeight="true" outlineLevel="0" collapsed="false">
      <c r="A9254" s="11" t="s">
        <v>2250</v>
      </c>
      <c r="B9254" s="11" t="s">
        <v>2250</v>
      </c>
      <c r="C9254" s="11" t="s">
        <v>2250</v>
      </c>
      <c r="D9254" s="11" t="s">
        <v>2250</v>
      </c>
      <c r="E9254" s="11" t="n">
        <v>1790</v>
      </c>
      <c r="F9254" s="11" t="n">
        <v>1790</v>
      </c>
      <c r="G9254" s="11" t="n">
        <v>1790</v>
      </c>
      <c r="H9254" s="11" t="s">
        <v>2364</v>
      </c>
      <c r="I9254" s="11" t="s">
        <v>2364</v>
      </c>
    </row>
    <row r="9255" customFormat="false" ht="113" hidden="false" customHeight="true" outlineLevel="0" collapsed="false">
      <c r="A9255" s="11" t="s">
        <v>2251</v>
      </c>
      <c r="B9255" s="11" t="s">
        <v>2251</v>
      </c>
      <c r="C9255" s="11" t="s">
        <v>2251</v>
      </c>
      <c r="D9255" s="11" t="s">
        <v>2251</v>
      </c>
      <c r="E9255" s="11" t="n">
        <v>37</v>
      </c>
      <c r="F9255" s="11" t="n">
        <v>37</v>
      </c>
      <c r="G9255" s="11" t="n">
        <v>37</v>
      </c>
      <c r="H9255" s="11" t="s">
        <v>2364</v>
      </c>
      <c r="I9255" s="11" t="s">
        <v>2364</v>
      </c>
    </row>
    <row r="9256" customFormat="false" ht="113" hidden="false" customHeight="true" outlineLevel="0" collapsed="false">
      <c r="A9256" s="11" t="s">
        <v>2252</v>
      </c>
      <c r="B9256" s="11" t="s">
        <v>2252</v>
      </c>
      <c r="C9256" s="11" t="s">
        <v>2252</v>
      </c>
      <c r="D9256" s="11" t="s">
        <v>2252</v>
      </c>
      <c r="E9256" s="11" t="n">
        <v>44</v>
      </c>
      <c r="F9256" s="11" t="n">
        <v>44</v>
      </c>
      <c r="G9256" s="11" t="n">
        <v>44</v>
      </c>
      <c r="H9256" s="11" t="s">
        <v>2364</v>
      </c>
      <c r="I9256" s="11" t="s">
        <v>2364</v>
      </c>
    </row>
    <row r="9257" customFormat="false" ht="113" hidden="false" customHeight="true" outlineLevel="0" collapsed="false">
      <c r="A9257" s="11" t="s">
        <v>2253</v>
      </c>
      <c r="B9257" s="11" t="s">
        <v>2253</v>
      </c>
      <c r="C9257" s="11" t="s">
        <v>2253</v>
      </c>
      <c r="D9257" s="11" t="s">
        <v>2253</v>
      </c>
      <c r="E9257" s="11" t="s">
        <v>2363</v>
      </c>
      <c r="F9257" s="11" t="s">
        <v>2363</v>
      </c>
      <c r="G9257" s="11" t="s">
        <v>2363</v>
      </c>
      <c r="H9257" s="11" t="s">
        <v>2364</v>
      </c>
      <c r="I9257" s="11" t="s">
        <v>2364</v>
      </c>
    </row>
    <row r="9258" customFormat="false" ht="113" hidden="false" customHeight="true" outlineLevel="0" collapsed="false">
      <c r="A9258" s="11" t="s">
        <v>2254</v>
      </c>
      <c r="B9258" s="11" t="s">
        <v>2254</v>
      </c>
      <c r="C9258" s="11" t="s">
        <v>2254</v>
      </c>
      <c r="D9258" s="11" t="s">
        <v>2254</v>
      </c>
      <c r="E9258" s="11" t="s">
        <v>2367</v>
      </c>
      <c r="F9258" s="11" t="s">
        <v>2367</v>
      </c>
      <c r="G9258" s="11" t="s">
        <v>2367</v>
      </c>
      <c r="H9258" s="11" t="s">
        <v>2364</v>
      </c>
      <c r="I9258" s="11" t="s">
        <v>2364</v>
      </c>
    </row>
    <row r="9259" customFormat="false" ht="113" hidden="false" customHeight="true" outlineLevel="0" collapsed="false">
      <c r="A9259" s="11" t="s">
        <v>2256</v>
      </c>
      <c r="B9259" s="11" t="s">
        <v>2256</v>
      </c>
      <c r="C9259" s="11" t="s">
        <v>2256</v>
      </c>
      <c r="D9259" s="11" t="s">
        <v>2256</v>
      </c>
      <c r="E9259" s="11" t="s">
        <v>2368</v>
      </c>
      <c r="F9259" s="11" t="s">
        <v>2368</v>
      </c>
      <c r="G9259" s="11" t="s">
        <v>2368</v>
      </c>
      <c r="H9259" s="11" t="s">
        <v>2364</v>
      </c>
      <c r="I9259" s="11" t="s">
        <v>2364</v>
      </c>
    </row>
    <row r="9260" customFormat="false" ht="113" hidden="false" customHeight="true" outlineLevel="0" collapsed="false">
      <c r="A9260" s="11" t="s">
        <v>2258</v>
      </c>
      <c r="B9260" s="11" t="s">
        <v>2258</v>
      </c>
      <c r="C9260" s="11" t="s">
        <v>2258</v>
      </c>
      <c r="D9260" s="11" t="s">
        <v>2258</v>
      </c>
      <c r="E9260" s="11" t="s">
        <v>2369</v>
      </c>
      <c r="F9260" s="11" t="s">
        <v>2369</v>
      </c>
      <c r="G9260" s="11" t="s">
        <v>2369</v>
      </c>
      <c r="H9260" s="11" t="s">
        <v>2364</v>
      </c>
      <c r="I9260" s="11" t="s">
        <v>2364</v>
      </c>
    </row>
    <row r="9261" customFormat="false" ht="113" hidden="false" customHeight="true" outlineLevel="0" collapsed="false">
      <c r="A9261" s="11" t="s">
        <v>2260</v>
      </c>
      <c r="B9261" s="11" t="s">
        <v>2260</v>
      </c>
      <c r="C9261" s="11" t="s">
        <v>2260</v>
      </c>
      <c r="D9261" s="11" t="s">
        <v>2260</v>
      </c>
      <c r="E9261" s="11" t="s">
        <v>2261</v>
      </c>
      <c r="F9261" s="11" t="s">
        <v>2261</v>
      </c>
      <c r="G9261" s="11" t="s">
        <v>2261</v>
      </c>
      <c r="H9261" s="11" t="s">
        <v>2364</v>
      </c>
      <c r="I9261" s="11" t="s">
        <v>2364</v>
      </c>
    </row>
    <row r="9262" customFormat="false" ht="113" hidden="false" customHeight="true" outlineLevel="0" collapsed="false">
      <c r="A9262" s="11" t="s">
        <v>2082</v>
      </c>
      <c r="B9262" s="11" t="s">
        <v>2082</v>
      </c>
      <c r="C9262" s="11" t="s">
        <v>2082</v>
      </c>
      <c r="D9262" s="11" t="s">
        <v>2082</v>
      </c>
      <c r="E9262" s="11" t="s">
        <v>2156</v>
      </c>
      <c r="F9262" s="11" t="s">
        <v>2156</v>
      </c>
      <c r="G9262" s="11" t="s">
        <v>2156</v>
      </c>
      <c r="H9262" s="11" t="s">
        <v>2364</v>
      </c>
      <c r="I9262" s="11" t="s">
        <v>2364</v>
      </c>
    </row>
    <row r="9263" customFormat="false" ht="113" hidden="false" customHeight="true" outlineLevel="0" collapsed="false">
      <c r="A9263" s="11" t="s">
        <v>2262</v>
      </c>
      <c r="B9263" s="11" t="s">
        <v>2262</v>
      </c>
      <c r="C9263" s="11" t="s">
        <v>2262</v>
      </c>
      <c r="D9263" s="11" t="s">
        <v>2262</v>
      </c>
      <c r="E9263" s="11" t="s">
        <v>2370</v>
      </c>
      <c r="F9263" s="11" t="s">
        <v>2370</v>
      </c>
      <c r="G9263" s="11" t="s">
        <v>2370</v>
      </c>
      <c r="H9263" s="11" t="s">
        <v>2364</v>
      </c>
      <c r="I9263" s="11" t="s">
        <v>2364</v>
      </c>
    </row>
    <row r="9264" customFormat="false" ht="113" hidden="false" customHeight="true" outlineLevel="0" collapsed="false">
      <c r="A9264" s="11" t="s">
        <v>2264</v>
      </c>
      <c r="B9264" s="11" t="s">
        <v>2264</v>
      </c>
      <c r="C9264" s="11" t="s">
        <v>2264</v>
      </c>
      <c r="D9264" s="11" t="s">
        <v>2264</v>
      </c>
      <c r="E9264" s="11" t="s">
        <v>2371</v>
      </c>
      <c r="F9264" s="11" t="s">
        <v>2371</v>
      </c>
      <c r="G9264" s="11" t="s">
        <v>2371</v>
      </c>
      <c r="H9264" s="11" t="s">
        <v>2364</v>
      </c>
      <c r="I9264" s="11" t="s">
        <v>2364</v>
      </c>
    </row>
    <row r="9265" customFormat="false" ht="113" hidden="false" customHeight="true" outlineLevel="0" collapsed="false">
      <c r="A9265" s="11" t="s">
        <v>2266</v>
      </c>
      <c r="B9265" s="11" t="s">
        <v>2266</v>
      </c>
      <c r="C9265" s="11" t="s">
        <v>2266</v>
      </c>
      <c r="D9265" s="11" t="s">
        <v>2266</v>
      </c>
      <c r="E9265" s="11" t="s">
        <v>2372</v>
      </c>
      <c r="F9265" s="11" t="s">
        <v>2372</v>
      </c>
      <c r="G9265" s="11" t="s">
        <v>2372</v>
      </c>
      <c r="H9265" s="11" t="s">
        <v>2364</v>
      </c>
      <c r="I9265" s="11" t="s">
        <v>2364</v>
      </c>
    </row>
    <row r="9266" customFormat="false" ht="113" hidden="false" customHeight="true" outlineLevel="0" collapsed="false">
      <c r="A9266" s="11" t="s">
        <v>2268</v>
      </c>
      <c r="B9266" s="11" t="s">
        <v>2268</v>
      </c>
      <c r="C9266" s="11" t="s">
        <v>2268</v>
      </c>
      <c r="D9266" s="11" t="s">
        <v>2268</v>
      </c>
      <c r="E9266" s="11" t="n">
        <v>42</v>
      </c>
      <c r="F9266" s="11" t="n">
        <v>42</v>
      </c>
      <c r="G9266" s="11" t="n">
        <v>42</v>
      </c>
      <c r="H9266" s="11" t="s">
        <v>2364</v>
      </c>
      <c r="I9266" s="11" t="s">
        <v>2364</v>
      </c>
    </row>
    <row r="9267" customFormat="false" ht="113" hidden="false" customHeight="true" outlineLevel="0" collapsed="false">
      <c r="A9267" s="11" t="s">
        <v>2269</v>
      </c>
      <c r="B9267" s="11" t="s">
        <v>2269</v>
      </c>
      <c r="C9267" s="11" t="s">
        <v>2269</v>
      </c>
      <c r="D9267" s="11" t="s">
        <v>2269</v>
      </c>
      <c r="E9267" s="11" t="n">
        <v>2.17</v>
      </c>
      <c r="F9267" s="11" t="n">
        <v>2.17</v>
      </c>
      <c r="G9267" s="11" t="n">
        <v>2.17</v>
      </c>
      <c r="H9267" s="11" t="s">
        <v>2364</v>
      </c>
      <c r="I9267" s="11" t="s">
        <v>2364</v>
      </c>
    </row>
    <row r="9268" customFormat="false" ht="113" hidden="false" customHeight="true" outlineLevel="0" collapsed="false">
      <c r="A9268" s="11" t="s">
        <v>2270</v>
      </c>
      <c r="B9268" s="11" t="s">
        <v>2270</v>
      </c>
      <c r="C9268" s="11" t="s">
        <v>2270</v>
      </c>
      <c r="D9268" s="11" t="s">
        <v>2270</v>
      </c>
      <c r="E9268" s="11" t="s">
        <v>2271</v>
      </c>
      <c r="F9268" s="11" t="s">
        <v>2271</v>
      </c>
      <c r="G9268" s="11" t="s">
        <v>2271</v>
      </c>
      <c r="H9268" s="11" t="s">
        <v>2364</v>
      </c>
      <c r="I9268" s="11" t="s">
        <v>2364</v>
      </c>
    </row>
    <row r="9269" customFormat="false" ht="113" hidden="false" customHeight="true" outlineLevel="0" collapsed="false">
      <c r="A9269" s="11" t="s">
        <v>2272</v>
      </c>
      <c r="B9269" s="11" t="s">
        <v>2272</v>
      </c>
      <c r="C9269" s="11" t="s">
        <v>2272</v>
      </c>
      <c r="D9269" s="11" t="s">
        <v>2272</v>
      </c>
      <c r="E9269" s="11" t="s">
        <v>2373</v>
      </c>
      <c r="F9269" s="11" t="s">
        <v>2373</v>
      </c>
      <c r="G9269" s="11" t="s">
        <v>2373</v>
      </c>
      <c r="H9269" s="11" t="s">
        <v>2364</v>
      </c>
      <c r="I9269" s="11" t="s">
        <v>2364</v>
      </c>
    </row>
    <row r="9270" customFormat="false" ht="113" hidden="false" customHeight="true" outlineLevel="0" collapsed="false">
      <c r="A9270" s="11" t="s">
        <v>2274</v>
      </c>
      <c r="B9270" s="11" t="s">
        <v>2274</v>
      </c>
      <c r="C9270" s="11" t="s">
        <v>2274</v>
      </c>
      <c r="D9270" s="11" t="s">
        <v>2274</v>
      </c>
      <c r="E9270" s="11" t="s">
        <v>2152</v>
      </c>
      <c r="F9270" s="11" t="s">
        <v>2152</v>
      </c>
      <c r="G9270" s="11" t="s">
        <v>2152</v>
      </c>
      <c r="H9270" s="11" t="s">
        <v>2364</v>
      </c>
      <c r="I9270" s="11" t="s">
        <v>2364</v>
      </c>
    </row>
    <row r="9271" customFormat="false" ht="113" hidden="false" customHeight="true" outlineLevel="0" collapsed="false">
      <c r="A9271" s="11" t="s">
        <v>2275</v>
      </c>
      <c r="B9271" s="11" t="s">
        <v>2275</v>
      </c>
      <c r="C9271" s="11" t="s">
        <v>2275</v>
      </c>
      <c r="D9271" s="11" t="s">
        <v>2275</v>
      </c>
      <c r="E9271" s="11" t="s">
        <v>2079</v>
      </c>
      <c r="F9271" s="11" t="s">
        <v>2079</v>
      </c>
      <c r="G9271" s="11" t="s">
        <v>2079</v>
      </c>
      <c r="H9271" s="11" t="s">
        <v>2364</v>
      </c>
      <c r="I9271" s="11" t="s">
        <v>2364</v>
      </c>
    </row>
    <row r="9272" customFormat="false" ht="58" hidden="false" customHeight="true" outlineLevel="0" collapsed="false">
      <c r="A9272" s="4" t="s">
        <v>2364</v>
      </c>
      <c r="B9272" s="4" t="s">
        <v>2364</v>
      </c>
      <c r="C9272" s="4" t="s">
        <v>2364</v>
      </c>
      <c r="D9272" s="4" t="s">
        <v>2364</v>
      </c>
      <c r="E9272" s="4" t="s">
        <v>2364</v>
      </c>
      <c r="F9272" s="4" t="s">
        <v>2364</v>
      </c>
      <c r="G9272" s="4" t="s">
        <v>2364</v>
      </c>
      <c r="H9272" s="4" t="s">
        <v>2364</v>
      </c>
      <c r="I9272" s="4" t="s">
        <v>2364</v>
      </c>
    </row>
    <row r="9273" customFormat="false" ht="27" hidden="false" customHeight="true" outlineLevel="0" collapsed="false">
      <c r="A9273" s="1"/>
      <c r="B9273" s="1"/>
      <c r="C9273" s="1"/>
      <c r="D9273" s="1"/>
      <c r="E9273" s="1"/>
      <c r="F9273" s="1"/>
      <c r="G9273" s="1"/>
      <c r="H9273" s="1"/>
      <c r="I9273" s="1"/>
    </row>
    <row r="9274" customFormat="false" ht="31" hidden="false" customHeight="true" outlineLevel="0" collapsed="false">
      <c r="A9274" s="10" t="s">
        <v>250</v>
      </c>
      <c r="B9274" s="10" t="s">
        <v>250</v>
      </c>
      <c r="C9274" s="10" t="s">
        <v>250</v>
      </c>
      <c r="D9274" s="10" t="s">
        <v>250</v>
      </c>
      <c r="E9274" s="10" t="s">
        <v>250</v>
      </c>
      <c r="F9274" s="10" t="s">
        <v>250</v>
      </c>
      <c r="G9274" s="10" t="s">
        <v>250</v>
      </c>
      <c r="H9274" s="10" t="s">
        <v>250</v>
      </c>
      <c r="I9274" s="3" t="str">
        <f aca="false">HYPERLINK("#'Главная'!A183","На главную")</f>
        <v>На главную</v>
      </c>
    </row>
    <row r="9275" customFormat="false" ht="34" hidden="false" customHeight="true" outlineLevel="0" collapsed="false">
      <c r="A9275" s="12" t="s">
        <v>251</v>
      </c>
      <c r="B9275" s="12" t="s">
        <v>251</v>
      </c>
      <c r="C9275" s="12" t="s">
        <v>251</v>
      </c>
      <c r="D9275" s="12" t="s">
        <v>252</v>
      </c>
      <c r="E9275" s="12" t="s">
        <v>252</v>
      </c>
      <c r="F9275" s="12" t="s">
        <v>252</v>
      </c>
      <c r="G9275" s="12" t="s">
        <v>253</v>
      </c>
      <c r="H9275" s="12" t="s">
        <v>254</v>
      </c>
      <c r="I9275" s="12" t="s">
        <v>254</v>
      </c>
    </row>
    <row r="9276" customFormat="false" ht="53" hidden="false" customHeight="true" outlineLevel="0" collapsed="false">
      <c r="A9276" s="1" t="s">
        <v>2090</v>
      </c>
      <c r="B9276" s="1" t="s">
        <v>2090</v>
      </c>
      <c r="C9276" s="1" t="s">
        <v>2090</v>
      </c>
      <c r="D9276" s="1" t="s">
        <v>292</v>
      </c>
      <c r="E9276" s="1" t="s">
        <v>292</v>
      </c>
      <c r="F9276" s="1" t="s">
        <v>292</v>
      </c>
      <c r="G9276" s="1" t="n">
        <v>12.6</v>
      </c>
      <c r="H9276" s="1" t="s">
        <v>2187</v>
      </c>
      <c r="I9276" s="1" t="s">
        <v>2187</v>
      </c>
    </row>
    <row r="9277" customFormat="false" ht="53" hidden="false" customHeight="true" outlineLevel="0" collapsed="false">
      <c r="A9277" s="1" t="s">
        <v>2090</v>
      </c>
      <c r="B9277" s="1" t="s">
        <v>2090</v>
      </c>
      <c r="C9277" s="1" t="s">
        <v>2090</v>
      </c>
      <c r="D9277" s="1" t="s">
        <v>258</v>
      </c>
      <c r="E9277" s="1" t="s">
        <v>258</v>
      </c>
      <c r="F9277" s="1" t="s">
        <v>258</v>
      </c>
      <c r="G9277" s="1" t="n">
        <v>20.16</v>
      </c>
      <c r="H9277" s="1" t="s">
        <v>2187</v>
      </c>
      <c r="I9277" s="1" t="s">
        <v>2187</v>
      </c>
    </row>
    <row r="9278" customFormat="false" ht="53" hidden="false" customHeight="true" outlineLevel="0" collapsed="false">
      <c r="A9278" s="1" t="s">
        <v>2090</v>
      </c>
      <c r="B9278" s="1" t="s">
        <v>2090</v>
      </c>
      <c r="C9278" s="1" t="s">
        <v>2090</v>
      </c>
      <c r="D9278" s="1" t="s">
        <v>2091</v>
      </c>
      <c r="E9278" s="1" t="s">
        <v>2091</v>
      </c>
      <c r="F9278" s="1" t="s">
        <v>2091</v>
      </c>
      <c r="G9278" s="1" t="n">
        <v>2380</v>
      </c>
      <c r="H9278" s="1" t="s">
        <v>2187</v>
      </c>
      <c r="I9278" s="1" t="s">
        <v>2187</v>
      </c>
    </row>
    <row r="9279" customFormat="false" ht="53" hidden="false" customHeight="true" outlineLevel="0" collapsed="false">
      <c r="A9279" s="1" t="s">
        <v>2090</v>
      </c>
      <c r="B9279" s="1" t="s">
        <v>2090</v>
      </c>
      <c r="C9279" s="1" t="s">
        <v>2090</v>
      </c>
      <c r="D9279" s="1" t="s">
        <v>2229</v>
      </c>
      <c r="E9279" s="1" t="s">
        <v>2229</v>
      </c>
      <c r="F9279" s="1" t="s">
        <v>2229</v>
      </c>
      <c r="G9279" s="1" t="n">
        <v>253</v>
      </c>
      <c r="H9279" s="1" t="s">
        <v>2187</v>
      </c>
      <c r="I9279" s="1" t="s">
        <v>2187</v>
      </c>
    </row>
    <row r="9280" customFormat="false" ht="53" hidden="false" customHeight="true" outlineLevel="0" collapsed="false">
      <c r="A9280" s="1" t="s">
        <v>2090</v>
      </c>
      <c r="B9280" s="1" t="s">
        <v>2090</v>
      </c>
      <c r="C9280" s="1" t="s">
        <v>2090</v>
      </c>
      <c r="D9280" s="1" t="s">
        <v>2063</v>
      </c>
      <c r="E9280" s="1" t="s">
        <v>2063</v>
      </c>
      <c r="F9280" s="1" t="s">
        <v>2063</v>
      </c>
      <c r="G9280" s="1" t="n">
        <v>52</v>
      </c>
      <c r="H9280" s="1" t="s">
        <v>2187</v>
      </c>
      <c r="I9280" s="1" t="s">
        <v>2187</v>
      </c>
    </row>
    <row r="9281" customFormat="false" ht="27" hidden="false" customHeight="true" outlineLevel="0" collapsed="false">
      <c r="A9281" s="1"/>
      <c r="B9281" s="1"/>
      <c r="C9281" s="1"/>
      <c r="D9281" s="1"/>
      <c r="E9281" s="1"/>
      <c r="F9281" s="1"/>
      <c r="G9281" s="1"/>
      <c r="H9281" s="1"/>
      <c r="I9281" s="1"/>
    </row>
    <row r="9282" customFormat="false" ht="31" hidden="false" customHeight="true" outlineLevel="0" collapsed="false">
      <c r="A9282" s="10" t="s">
        <v>304</v>
      </c>
      <c r="B9282" s="10" t="s">
        <v>304</v>
      </c>
      <c r="C9282" s="10" t="s">
        <v>304</v>
      </c>
      <c r="D9282" s="10" t="s">
        <v>304</v>
      </c>
      <c r="E9282" s="10" t="s">
        <v>304</v>
      </c>
      <c r="F9282" s="10" t="s">
        <v>304</v>
      </c>
      <c r="G9282" s="10" t="s">
        <v>304</v>
      </c>
      <c r="H9282" s="10" t="s">
        <v>304</v>
      </c>
      <c r="I9282" s="1"/>
    </row>
    <row r="9283" customFormat="false" ht="28" hidden="false" customHeight="true" outlineLevel="0" collapsed="false">
      <c r="A9283" s="4" t="s">
        <v>305</v>
      </c>
      <c r="B9283" s="4" t="s">
        <v>305</v>
      </c>
      <c r="C9283" s="4" t="s">
        <v>305</v>
      </c>
      <c r="D9283" s="4" t="s">
        <v>305</v>
      </c>
      <c r="E9283" s="4" t="s">
        <v>305</v>
      </c>
      <c r="F9283" s="4" t="s">
        <v>305</v>
      </c>
      <c r="G9283" s="4" t="s">
        <v>305</v>
      </c>
      <c r="H9283" s="4" t="s">
        <v>305</v>
      </c>
      <c r="I9283" s="4" t="s">
        <v>305</v>
      </c>
    </row>
    <row r="9284" customFormat="false" ht="27" hidden="false" customHeight="true" outlineLevel="0" collapsed="false">
      <c r="A9284" s="1"/>
      <c r="B9284" s="1"/>
      <c r="C9284" s="1"/>
      <c r="D9284" s="1"/>
      <c r="E9284" s="1"/>
      <c r="F9284" s="1"/>
      <c r="G9284" s="1"/>
      <c r="H9284" s="1"/>
      <c r="I9284" s="1"/>
    </row>
    <row r="9285" customFormat="false" ht="27" hidden="false" customHeight="true" outlineLevel="0" collapsed="false">
      <c r="A9285" s="1"/>
      <c r="B9285" s="1"/>
      <c r="C9285" s="1"/>
      <c r="D9285" s="1"/>
      <c r="E9285" s="1"/>
      <c r="F9285" s="1"/>
      <c r="G9285" s="1"/>
      <c r="H9285" s="1"/>
      <c r="I9285" s="1"/>
    </row>
    <row r="9286" customFormat="false" ht="27" hidden="false" customHeight="true" outlineLevel="0" collapsed="false">
      <c r="A9286" s="1"/>
      <c r="B9286" s="1"/>
      <c r="C9286" s="1"/>
      <c r="D9286" s="1"/>
      <c r="E9286" s="1"/>
      <c r="F9286" s="1"/>
      <c r="G9286" s="1"/>
      <c r="H9286" s="1"/>
      <c r="I9286" s="1"/>
    </row>
    <row r="9287" customFormat="false" ht="35" hidden="false" customHeight="true" outlineLevel="0" collapsed="false">
      <c r="A9287" s="2" t="s">
        <v>2374</v>
      </c>
      <c r="B9287" s="2" t="s">
        <v>2374</v>
      </c>
      <c r="C9287" s="2" t="s">
        <v>2374</v>
      </c>
      <c r="D9287" s="2" t="s">
        <v>2374</v>
      </c>
      <c r="E9287" s="2" t="s">
        <v>2374</v>
      </c>
      <c r="F9287" s="2" t="s">
        <v>2374</v>
      </c>
      <c r="G9287" s="2" t="s">
        <v>2374</v>
      </c>
      <c r="H9287" s="2" t="s">
        <v>2374</v>
      </c>
      <c r="I9287" s="3" t="str">
        <f aca="false">HYPERLINK("#'Главная'!A184","На главную")</f>
        <v>На главную</v>
      </c>
    </row>
    <row r="9288" customFormat="false" ht="42" hidden="false" customHeight="true" outlineLevel="0" collapsed="false">
      <c r="A9288" s="4" t="s">
        <v>2375</v>
      </c>
      <c r="B9288" s="4" t="s">
        <v>2375</v>
      </c>
      <c r="C9288" s="4" t="s">
        <v>2375</v>
      </c>
      <c r="D9288" s="4" t="s">
        <v>2375</v>
      </c>
      <c r="E9288" s="4" t="s">
        <v>2375</v>
      </c>
      <c r="F9288" s="4" t="s">
        <v>2375</v>
      </c>
      <c r="G9288" s="4" t="s">
        <v>2375</v>
      </c>
      <c r="H9288" s="4" t="s">
        <v>2375</v>
      </c>
      <c r="I9288" s="4" t="s">
        <v>2375</v>
      </c>
    </row>
    <row r="9289" customFormat="false" ht="27" hidden="false" customHeight="true" outlineLevel="0" collapsed="false">
      <c r="A9289" s="3" t="str">
        <f aca="false">HYPERLINK("#'Главная'!A184","Список моделей")</f>
        <v>Список моделей</v>
      </c>
      <c r="B9289" s="1"/>
      <c r="C9289" s="3" t="str">
        <f aca="false">HYPERLINK("#'Данные моделей'!A9290","Характеристики")</f>
        <v>Характеристики</v>
      </c>
      <c r="D9289" s="1"/>
      <c r="E9289" s="1"/>
      <c r="F9289" s="3" t="str">
        <f aca="false">HYPERLINK("#'Данные моделей'!A9309","Рабочие точки")</f>
        <v>Рабочие точки</v>
      </c>
      <c r="G9289" s="1"/>
      <c r="H9289" s="3" t="str">
        <f aca="false">HYPERLINK("#'Данные моделей'!A9357","Карты")</f>
        <v>Карты</v>
      </c>
      <c r="I9289" s="1"/>
    </row>
    <row r="9290" customFormat="false" ht="31" hidden="false" customHeight="true" outlineLevel="0" collapsed="false">
      <c r="A9290" s="10" t="s">
        <v>9</v>
      </c>
      <c r="B9290" s="10" t="s">
        <v>9</v>
      </c>
      <c r="C9290" s="10" t="s">
        <v>9</v>
      </c>
      <c r="D9290" s="10" t="s">
        <v>9</v>
      </c>
      <c r="E9290" s="10" t="s">
        <v>9</v>
      </c>
      <c r="F9290" s="10" t="s">
        <v>9</v>
      </c>
      <c r="G9290" s="10" t="s">
        <v>9</v>
      </c>
      <c r="H9290" s="10" t="s">
        <v>9</v>
      </c>
      <c r="I9290" s="1"/>
    </row>
    <row r="9291" customFormat="false" ht="28" hidden="false" customHeight="true" outlineLevel="0" collapsed="false">
      <c r="A9291" s="11" t="s">
        <v>207</v>
      </c>
      <c r="B9291" s="11" t="s">
        <v>207</v>
      </c>
      <c r="C9291" s="11" t="s">
        <v>207</v>
      </c>
      <c r="D9291" s="11" t="s">
        <v>207</v>
      </c>
      <c r="E9291" s="11" t="s">
        <v>2376</v>
      </c>
      <c r="F9291" s="11" t="s">
        <v>2376</v>
      </c>
      <c r="G9291" s="11" t="s">
        <v>2376</v>
      </c>
      <c r="H9291" s="11"/>
      <c r="I9291" s="11"/>
    </row>
    <row r="9292" customFormat="false" ht="28" hidden="false" customHeight="true" outlineLevel="0" collapsed="false">
      <c r="A9292" s="11" t="s">
        <v>8</v>
      </c>
      <c r="B9292" s="11" t="s">
        <v>8</v>
      </c>
      <c r="C9292" s="11" t="s">
        <v>8</v>
      </c>
      <c r="D9292" s="11" t="s">
        <v>8</v>
      </c>
      <c r="E9292" s="11" t="s">
        <v>178</v>
      </c>
      <c r="F9292" s="11" t="s">
        <v>178</v>
      </c>
      <c r="G9292" s="11" t="s">
        <v>178</v>
      </c>
      <c r="H9292" s="11"/>
      <c r="I9292" s="11"/>
    </row>
    <row r="9293" customFormat="false" ht="28" hidden="false" customHeight="true" outlineLevel="0" collapsed="false">
      <c r="A9293" s="11" t="s">
        <v>209</v>
      </c>
      <c r="B9293" s="11" t="s">
        <v>209</v>
      </c>
      <c r="C9293" s="11" t="s">
        <v>209</v>
      </c>
      <c r="D9293" s="11" t="s">
        <v>209</v>
      </c>
      <c r="E9293" s="11" t="s">
        <v>2377</v>
      </c>
      <c r="F9293" s="11" t="s">
        <v>2377</v>
      </c>
      <c r="G9293" s="11" t="s">
        <v>2377</v>
      </c>
      <c r="H9293" s="11"/>
      <c r="I9293" s="11"/>
    </row>
    <row r="9294" customFormat="false" ht="28" hidden="false" customHeight="true" outlineLevel="0" collapsed="false">
      <c r="A9294" s="11" t="s">
        <v>211</v>
      </c>
      <c r="B9294" s="11" t="s">
        <v>211</v>
      </c>
      <c r="C9294" s="11" t="s">
        <v>211</v>
      </c>
      <c r="D9294" s="11" t="s">
        <v>211</v>
      </c>
      <c r="E9294" s="11" t="n">
        <v>15.3</v>
      </c>
      <c r="F9294" s="11" t="n">
        <v>15.3</v>
      </c>
      <c r="G9294" s="11" t="n">
        <v>15.3</v>
      </c>
      <c r="H9294" s="11"/>
      <c r="I9294" s="11"/>
    </row>
    <row r="9295" customFormat="false" ht="128" hidden="false" customHeight="true" outlineLevel="0" collapsed="false">
      <c r="A9295" s="11" t="s">
        <v>8</v>
      </c>
      <c r="B9295" s="11" t="s">
        <v>8</v>
      </c>
      <c r="C9295" s="11" t="s">
        <v>8</v>
      </c>
      <c r="D9295" s="11" t="s">
        <v>8</v>
      </c>
      <c r="E9295" s="11" t="s">
        <v>2126</v>
      </c>
      <c r="F9295" s="11" t="s">
        <v>2126</v>
      </c>
      <c r="G9295" s="11" t="s">
        <v>2126</v>
      </c>
      <c r="H9295" s="11" t="s">
        <v>2378</v>
      </c>
      <c r="I9295" s="11" t="s">
        <v>2378</v>
      </c>
    </row>
    <row r="9296" customFormat="false" ht="128" hidden="false" customHeight="true" outlineLevel="0" collapsed="false">
      <c r="A9296" s="11" t="s">
        <v>221</v>
      </c>
      <c r="B9296" s="11" t="s">
        <v>221</v>
      </c>
      <c r="C9296" s="11" t="s">
        <v>221</v>
      </c>
      <c r="D9296" s="11" t="s">
        <v>221</v>
      </c>
      <c r="E9296" s="11" t="s">
        <v>2377</v>
      </c>
      <c r="F9296" s="11" t="s">
        <v>2377</v>
      </c>
      <c r="G9296" s="11" t="s">
        <v>2377</v>
      </c>
      <c r="H9296" s="11" t="s">
        <v>2378</v>
      </c>
      <c r="I9296" s="11" t="s">
        <v>2378</v>
      </c>
    </row>
    <row r="9297" customFormat="false" ht="128" hidden="false" customHeight="true" outlineLevel="0" collapsed="false">
      <c r="A9297" s="11" t="s">
        <v>211</v>
      </c>
      <c r="B9297" s="11" t="s">
        <v>211</v>
      </c>
      <c r="C9297" s="11" t="s">
        <v>211</v>
      </c>
      <c r="D9297" s="11" t="s">
        <v>211</v>
      </c>
      <c r="E9297" s="11" t="n">
        <v>15.3</v>
      </c>
      <c r="F9297" s="11" t="n">
        <v>15.3</v>
      </c>
      <c r="G9297" s="11" t="n">
        <v>15.3</v>
      </c>
      <c r="H9297" s="11" t="s">
        <v>2378</v>
      </c>
      <c r="I9297" s="11" t="s">
        <v>2378</v>
      </c>
    </row>
    <row r="9298" customFormat="false" ht="128" hidden="false" customHeight="true" outlineLevel="0" collapsed="false">
      <c r="A9298" s="11" t="s">
        <v>2062</v>
      </c>
      <c r="B9298" s="11" t="s">
        <v>2062</v>
      </c>
      <c r="C9298" s="11" t="s">
        <v>2062</v>
      </c>
      <c r="D9298" s="11" t="s">
        <v>2062</v>
      </c>
      <c r="E9298" s="11" t="s">
        <v>2063</v>
      </c>
      <c r="F9298" s="11" t="s">
        <v>2063</v>
      </c>
      <c r="G9298" s="11" t="s">
        <v>2063</v>
      </c>
      <c r="H9298" s="11" t="s">
        <v>2378</v>
      </c>
      <c r="I9298" s="11" t="s">
        <v>2378</v>
      </c>
    </row>
    <row r="9299" customFormat="false" ht="128" hidden="false" customHeight="true" outlineLevel="0" collapsed="false">
      <c r="A9299" s="11" t="s">
        <v>2064</v>
      </c>
      <c r="B9299" s="11" t="s">
        <v>2064</v>
      </c>
      <c r="C9299" s="11" t="s">
        <v>2064</v>
      </c>
      <c r="D9299" s="11" t="s">
        <v>2064</v>
      </c>
      <c r="E9299" s="11" t="s">
        <v>99</v>
      </c>
      <c r="F9299" s="11" t="s">
        <v>99</v>
      </c>
      <c r="G9299" s="11" t="s">
        <v>99</v>
      </c>
      <c r="H9299" s="11" t="s">
        <v>2378</v>
      </c>
      <c r="I9299" s="11" t="s">
        <v>2378</v>
      </c>
    </row>
    <row r="9300" customFormat="false" ht="128" hidden="false" customHeight="true" outlineLevel="0" collapsed="false">
      <c r="A9300" s="11" t="s">
        <v>2163</v>
      </c>
      <c r="B9300" s="11" t="s">
        <v>2163</v>
      </c>
      <c r="C9300" s="11" t="s">
        <v>2163</v>
      </c>
      <c r="D9300" s="11" t="s">
        <v>2163</v>
      </c>
      <c r="E9300" s="11" t="s">
        <v>2379</v>
      </c>
      <c r="F9300" s="11" t="s">
        <v>2379</v>
      </c>
      <c r="G9300" s="11" t="s">
        <v>2379</v>
      </c>
      <c r="H9300" s="11" t="s">
        <v>2378</v>
      </c>
      <c r="I9300" s="11" t="s">
        <v>2378</v>
      </c>
    </row>
    <row r="9301" customFormat="false" ht="128" hidden="false" customHeight="true" outlineLevel="0" collapsed="false">
      <c r="A9301" s="11" t="s">
        <v>249</v>
      </c>
      <c r="B9301" s="11" t="s">
        <v>249</v>
      </c>
      <c r="C9301" s="11" t="s">
        <v>249</v>
      </c>
      <c r="D9301" s="11" t="s">
        <v>249</v>
      </c>
      <c r="E9301" s="11" t="n">
        <v>18</v>
      </c>
      <c r="F9301" s="11" t="n">
        <v>18</v>
      </c>
      <c r="G9301" s="11" t="n">
        <v>18</v>
      </c>
      <c r="H9301" s="11" t="s">
        <v>2378</v>
      </c>
      <c r="I9301" s="11" t="s">
        <v>2378</v>
      </c>
    </row>
    <row r="9302" customFormat="false" ht="128" hidden="false" customHeight="true" outlineLevel="0" collapsed="false">
      <c r="A9302" s="11" t="s">
        <v>2074</v>
      </c>
      <c r="B9302" s="11" t="s">
        <v>2074</v>
      </c>
      <c r="C9302" s="11" t="s">
        <v>2074</v>
      </c>
      <c r="D9302" s="11" t="s">
        <v>2074</v>
      </c>
      <c r="E9302" s="11" t="s">
        <v>2380</v>
      </c>
      <c r="F9302" s="11" t="s">
        <v>2380</v>
      </c>
      <c r="G9302" s="11" t="s">
        <v>2380</v>
      </c>
      <c r="H9302" s="11" t="s">
        <v>2378</v>
      </c>
      <c r="I9302" s="11" t="s">
        <v>2378</v>
      </c>
    </row>
    <row r="9303" customFormat="false" ht="128" hidden="false" customHeight="true" outlineLevel="0" collapsed="false">
      <c r="A9303" s="11" t="s">
        <v>2082</v>
      </c>
      <c r="B9303" s="11" t="s">
        <v>2082</v>
      </c>
      <c r="C9303" s="11" t="s">
        <v>2082</v>
      </c>
      <c r="D9303" s="11" t="s">
        <v>2082</v>
      </c>
      <c r="E9303" s="11" t="s">
        <v>2381</v>
      </c>
      <c r="F9303" s="11" t="s">
        <v>2381</v>
      </c>
      <c r="G9303" s="11" t="s">
        <v>2381</v>
      </c>
      <c r="H9303" s="11" t="s">
        <v>2378</v>
      </c>
      <c r="I9303" s="11" t="s">
        <v>2378</v>
      </c>
    </row>
    <row r="9304" customFormat="false" ht="128" hidden="false" customHeight="true" outlineLevel="0" collapsed="false">
      <c r="A9304" s="11" t="s">
        <v>2382</v>
      </c>
      <c r="B9304" s="11" t="s">
        <v>2382</v>
      </c>
      <c r="C9304" s="11" t="s">
        <v>2382</v>
      </c>
      <c r="D9304" s="11" t="s">
        <v>2382</v>
      </c>
      <c r="E9304" s="11" t="n">
        <v>265</v>
      </c>
      <c r="F9304" s="11" t="n">
        <v>265</v>
      </c>
      <c r="G9304" s="11" t="n">
        <v>265</v>
      </c>
      <c r="H9304" s="11" t="s">
        <v>2378</v>
      </c>
      <c r="I9304" s="11" t="s">
        <v>2378</v>
      </c>
    </row>
    <row r="9305" customFormat="false" ht="128" hidden="false" customHeight="true" outlineLevel="0" collapsed="false">
      <c r="A9305" s="11" t="s">
        <v>2383</v>
      </c>
      <c r="B9305" s="11" t="s">
        <v>2383</v>
      </c>
      <c r="C9305" s="11" t="s">
        <v>2383</v>
      </c>
      <c r="D9305" s="11" t="s">
        <v>2383</v>
      </c>
      <c r="E9305" s="11" t="n">
        <v>14</v>
      </c>
      <c r="F9305" s="11" t="n">
        <v>14</v>
      </c>
      <c r="G9305" s="11" t="n">
        <v>14</v>
      </c>
      <c r="H9305" s="11" t="s">
        <v>2378</v>
      </c>
      <c r="I9305" s="11" t="s">
        <v>2378</v>
      </c>
    </row>
    <row r="9306" customFormat="false" ht="128" hidden="false" customHeight="true" outlineLevel="0" collapsed="false">
      <c r="A9306" s="11" t="s">
        <v>2384</v>
      </c>
      <c r="B9306" s="11" t="s">
        <v>2384</v>
      </c>
      <c r="C9306" s="11" t="s">
        <v>2384</v>
      </c>
      <c r="D9306" s="11" t="s">
        <v>2384</v>
      </c>
      <c r="E9306" s="11" t="s">
        <v>2385</v>
      </c>
      <c r="F9306" s="11" t="s">
        <v>2385</v>
      </c>
      <c r="G9306" s="11" t="s">
        <v>2385</v>
      </c>
      <c r="H9306" s="11" t="s">
        <v>2378</v>
      </c>
      <c r="I9306" s="11" t="s">
        <v>2378</v>
      </c>
    </row>
    <row r="9307" customFormat="false" ht="74" hidden="false" customHeight="true" outlineLevel="0" collapsed="false">
      <c r="A9307" s="4" t="s">
        <v>2386</v>
      </c>
      <c r="B9307" s="4" t="s">
        <v>2386</v>
      </c>
      <c r="C9307" s="4" t="s">
        <v>2386</v>
      </c>
      <c r="D9307" s="4" t="s">
        <v>2386</v>
      </c>
      <c r="E9307" s="4" t="s">
        <v>2386</v>
      </c>
      <c r="F9307" s="4" t="s">
        <v>2386</v>
      </c>
      <c r="G9307" s="4" t="s">
        <v>2386</v>
      </c>
      <c r="H9307" s="4" t="s">
        <v>2386</v>
      </c>
      <c r="I9307" s="4" t="s">
        <v>2386</v>
      </c>
    </row>
    <row r="9308" customFormat="false" ht="27" hidden="false" customHeight="true" outlineLevel="0" collapsed="false">
      <c r="A9308" s="1"/>
      <c r="B9308" s="1"/>
      <c r="C9308" s="1"/>
      <c r="D9308" s="1"/>
      <c r="E9308" s="1"/>
      <c r="F9308" s="1"/>
      <c r="G9308" s="1"/>
      <c r="H9308" s="1"/>
      <c r="I9308" s="1"/>
    </row>
    <row r="9309" customFormat="false" ht="31" hidden="false" customHeight="true" outlineLevel="0" collapsed="false">
      <c r="A9309" s="10" t="s">
        <v>250</v>
      </c>
      <c r="B9309" s="10" t="s">
        <v>250</v>
      </c>
      <c r="C9309" s="10" t="s">
        <v>250</v>
      </c>
      <c r="D9309" s="10" t="s">
        <v>250</v>
      </c>
      <c r="E9309" s="10" t="s">
        <v>250</v>
      </c>
      <c r="F9309" s="10" t="s">
        <v>250</v>
      </c>
      <c r="G9309" s="10" t="s">
        <v>250</v>
      </c>
      <c r="H9309" s="10" t="s">
        <v>250</v>
      </c>
      <c r="I9309" s="3" t="str">
        <f aca="false">HYPERLINK("#'Главная'!A184","На главную")</f>
        <v>На главную</v>
      </c>
    </row>
    <row r="9310" customFormat="false" ht="34" hidden="false" customHeight="true" outlineLevel="0" collapsed="false">
      <c r="A9310" s="12" t="s">
        <v>251</v>
      </c>
      <c r="B9310" s="12" t="s">
        <v>251</v>
      </c>
      <c r="C9310" s="12" t="s">
        <v>251</v>
      </c>
      <c r="D9310" s="12" t="s">
        <v>252</v>
      </c>
      <c r="E9310" s="12" t="s">
        <v>252</v>
      </c>
      <c r="F9310" s="12" t="s">
        <v>252</v>
      </c>
      <c r="G9310" s="12" t="s">
        <v>253</v>
      </c>
      <c r="H9310" s="12" t="s">
        <v>254</v>
      </c>
      <c r="I9310" s="12" t="s">
        <v>254</v>
      </c>
    </row>
    <row r="9311" customFormat="false" ht="53" hidden="false" customHeight="true" outlineLevel="0" collapsed="false">
      <c r="A9311" s="1" t="s">
        <v>185</v>
      </c>
      <c r="B9311" s="1" t="s">
        <v>185</v>
      </c>
      <c r="C9311" s="1" t="s">
        <v>185</v>
      </c>
      <c r="D9311" s="1" t="s">
        <v>292</v>
      </c>
      <c r="E9311" s="1" t="s">
        <v>292</v>
      </c>
      <c r="F9311" s="1" t="s">
        <v>292</v>
      </c>
      <c r="G9311" s="1" t="n">
        <v>0.9</v>
      </c>
      <c r="H9311" s="1" t="s">
        <v>2387</v>
      </c>
      <c r="I9311" s="1" t="s">
        <v>2387</v>
      </c>
    </row>
    <row r="9312" customFormat="false" ht="53" hidden="false" customHeight="true" outlineLevel="0" collapsed="false">
      <c r="A9312" s="1" t="s">
        <v>185</v>
      </c>
      <c r="B9312" s="1" t="s">
        <v>185</v>
      </c>
      <c r="C9312" s="1" t="s">
        <v>185</v>
      </c>
      <c r="D9312" s="1" t="s">
        <v>258</v>
      </c>
      <c r="E9312" s="1" t="s">
        <v>258</v>
      </c>
      <c r="F9312" s="1" t="s">
        <v>258</v>
      </c>
      <c r="G9312" s="1" t="n">
        <v>1.56</v>
      </c>
      <c r="H9312" s="1" t="s">
        <v>2387</v>
      </c>
      <c r="I9312" s="1" t="s">
        <v>2387</v>
      </c>
    </row>
    <row r="9313" customFormat="false" ht="53" hidden="false" customHeight="true" outlineLevel="0" collapsed="false">
      <c r="A9313" s="1" t="s">
        <v>185</v>
      </c>
      <c r="B9313" s="1" t="s">
        <v>185</v>
      </c>
      <c r="C9313" s="1" t="s">
        <v>185</v>
      </c>
      <c r="D9313" s="1" t="s">
        <v>2091</v>
      </c>
      <c r="E9313" s="1" t="s">
        <v>2091</v>
      </c>
      <c r="F9313" s="1" t="s">
        <v>2091</v>
      </c>
      <c r="G9313" s="1" t="n">
        <v>265</v>
      </c>
      <c r="H9313" s="1" t="s">
        <v>2387</v>
      </c>
      <c r="I9313" s="1" t="s">
        <v>2387</v>
      </c>
    </row>
    <row r="9314" customFormat="false" ht="53" hidden="false" customHeight="true" outlineLevel="0" collapsed="false">
      <c r="A9314" s="1" t="s">
        <v>185</v>
      </c>
      <c r="B9314" s="1" t="s">
        <v>185</v>
      </c>
      <c r="C9314" s="1" t="s">
        <v>185</v>
      </c>
      <c r="D9314" s="1" t="s">
        <v>2229</v>
      </c>
      <c r="E9314" s="1" t="s">
        <v>2229</v>
      </c>
      <c r="F9314" s="1" t="s">
        <v>2229</v>
      </c>
      <c r="G9314" s="1" t="n">
        <v>14.5</v>
      </c>
      <c r="H9314" s="1" t="s">
        <v>2387</v>
      </c>
      <c r="I9314" s="1" t="s">
        <v>2387</v>
      </c>
    </row>
    <row r="9315" customFormat="false" ht="53" hidden="false" customHeight="true" outlineLevel="0" collapsed="false">
      <c r="A9315" s="1" t="s">
        <v>185</v>
      </c>
      <c r="B9315" s="1" t="s">
        <v>185</v>
      </c>
      <c r="C9315" s="1" t="s">
        <v>185</v>
      </c>
      <c r="D9315" s="1" t="s">
        <v>2063</v>
      </c>
      <c r="E9315" s="1" t="s">
        <v>2063</v>
      </c>
      <c r="F9315" s="1" t="s">
        <v>2063</v>
      </c>
      <c r="G9315" s="1" t="n">
        <v>34</v>
      </c>
      <c r="H9315" s="1" t="s">
        <v>2387</v>
      </c>
      <c r="I9315" s="1" t="s">
        <v>2387</v>
      </c>
    </row>
    <row r="9316" customFormat="false" ht="53" hidden="false" customHeight="true" outlineLevel="0" collapsed="false">
      <c r="A9316" s="1" t="s">
        <v>185</v>
      </c>
      <c r="B9316" s="1" t="s">
        <v>185</v>
      </c>
      <c r="C9316" s="1" t="s">
        <v>185</v>
      </c>
      <c r="D9316" s="1" t="s">
        <v>2091</v>
      </c>
      <c r="E9316" s="1" t="s">
        <v>2091</v>
      </c>
      <c r="F9316" s="1" t="s">
        <v>2091</v>
      </c>
      <c r="G9316" s="1" t="n">
        <v>265</v>
      </c>
      <c r="H9316" s="1" t="s">
        <v>2387</v>
      </c>
      <c r="I9316" s="1" t="s">
        <v>2387</v>
      </c>
    </row>
    <row r="9317" customFormat="false" ht="53" hidden="false" customHeight="true" outlineLevel="0" collapsed="false">
      <c r="A9317" s="1" t="s">
        <v>185</v>
      </c>
      <c r="B9317" s="1" t="s">
        <v>185</v>
      </c>
      <c r="C9317" s="1" t="s">
        <v>185</v>
      </c>
      <c r="D9317" s="1" t="s">
        <v>292</v>
      </c>
      <c r="E9317" s="1" t="s">
        <v>292</v>
      </c>
      <c r="F9317" s="1" t="s">
        <v>292</v>
      </c>
      <c r="G9317" s="1" t="n">
        <v>0.9</v>
      </c>
      <c r="H9317" s="1" t="s">
        <v>2387</v>
      </c>
      <c r="I9317" s="1" t="s">
        <v>2387</v>
      </c>
    </row>
    <row r="9318" customFormat="false" ht="53" hidden="false" customHeight="true" outlineLevel="0" collapsed="false">
      <c r="A9318" s="1" t="s">
        <v>185</v>
      </c>
      <c r="B9318" s="1" t="s">
        <v>185</v>
      </c>
      <c r="C9318" s="1" t="s">
        <v>185</v>
      </c>
      <c r="D9318" s="1" t="s">
        <v>2388</v>
      </c>
      <c r="E9318" s="1" t="s">
        <v>2388</v>
      </c>
      <c r="F9318" s="1" t="s">
        <v>2388</v>
      </c>
      <c r="G9318" s="1" t="n">
        <v>0.99</v>
      </c>
      <c r="H9318" s="1" t="s">
        <v>2387</v>
      </c>
      <c r="I9318" s="1" t="s">
        <v>2387</v>
      </c>
    </row>
    <row r="9319" customFormat="false" ht="53" hidden="false" customHeight="true" outlineLevel="0" collapsed="false">
      <c r="A9319" s="1" t="s">
        <v>185</v>
      </c>
      <c r="B9319" s="1" t="s">
        <v>185</v>
      </c>
      <c r="C9319" s="1" t="s">
        <v>185</v>
      </c>
      <c r="D9319" s="1" t="s">
        <v>258</v>
      </c>
      <c r="E9319" s="1" t="s">
        <v>258</v>
      </c>
      <c r="F9319" s="1" t="s">
        <v>258</v>
      </c>
      <c r="G9319" s="1" t="n">
        <v>1.56</v>
      </c>
      <c r="H9319" s="1" t="s">
        <v>2387</v>
      </c>
      <c r="I9319" s="1" t="s">
        <v>2387</v>
      </c>
    </row>
    <row r="9320" customFormat="false" ht="53" hidden="false" customHeight="true" outlineLevel="0" collapsed="false">
      <c r="A9320" s="1" t="s">
        <v>185</v>
      </c>
      <c r="B9320" s="1" t="s">
        <v>185</v>
      </c>
      <c r="C9320" s="1" t="s">
        <v>185</v>
      </c>
      <c r="D9320" s="1" t="s">
        <v>2229</v>
      </c>
      <c r="E9320" s="1" t="s">
        <v>2229</v>
      </c>
      <c r="F9320" s="1" t="s">
        <v>2229</v>
      </c>
      <c r="G9320" s="1" t="n">
        <v>14.5</v>
      </c>
      <c r="H9320" s="1" t="s">
        <v>2387</v>
      </c>
      <c r="I9320" s="1" t="s">
        <v>2387</v>
      </c>
    </row>
    <row r="9321" customFormat="false" ht="53" hidden="false" customHeight="true" outlineLevel="0" collapsed="false">
      <c r="A9321" s="1" t="s">
        <v>185</v>
      </c>
      <c r="B9321" s="1" t="s">
        <v>185</v>
      </c>
      <c r="C9321" s="1" t="s">
        <v>185</v>
      </c>
      <c r="D9321" s="1" t="s">
        <v>2063</v>
      </c>
      <c r="E9321" s="1" t="s">
        <v>2063</v>
      </c>
      <c r="F9321" s="1" t="s">
        <v>2063</v>
      </c>
      <c r="G9321" s="1" t="n">
        <v>34</v>
      </c>
      <c r="H9321" s="1" t="s">
        <v>2387</v>
      </c>
      <c r="I9321" s="1" t="s">
        <v>2387</v>
      </c>
    </row>
    <row r="9322" customFormat="false" ht="53" hidden="false" customHeight="true" outlineLevel="0" collapsed="false">
      <c r="A9322" s="1" t="s">
        <v>185</v>
      </c>
      <c r="B9322" s="1" t="s">
        <v>185</v>
      </c>
      <c r="C9322" s="1" t="s">
        <v>185</v>
      </c>
      <c r="D9322" s="1" t="s">
        <v>2214</v>
      </c>
      <c r="E9322" s="1" t="s">
        <v>2214</v>
      </c>
      <c r="F9322" s="1" t="s">
        <v>2214</v>
      </c>
      <c r="G9322" s="1" t="n">
        <v>0.2</v>
      </c>
      <c r="H9322" s="1" t="s">
        <v>2387</v>
      </c>
      <c r="I9322" s="1" t="s">
        <v>2387</v>
      </c>
    </row>
    <row r="9323" customFormat="false" ht="53" hidden="false" customHeight="true" outlineLevel="0" collapsed="false">
      <c r="A9323" s="1" t="s">
        <v>185</v>
      </c>
      <c r="B9323" s="1" t="s">
        <v>185</v>
      </c>
      <c r="C9323" s="1" t="s">
        <v>185</v>
      </c>
      <c r="D9323" s="1" t="s">
        <v>244</v>
      </c>
      <c r="E9323" s="1" t="s">
        <v>244</v>
      </c>
      <c r="F9323" s="1" t="s">
        <v>244</v>
      </c>
      <c r="G9323" s="1" t="n">
        <v>12</v>
      </c>
      <c r="H9323" s="1" t="s">
        <v>2387</v>
      </c>
      <c r="I9323" s="1" t="s">
        <v>2387</v>
      </c>
    </row>
    <row r="9324" customFormat="false" ht="53" hidden="false" customHeight="true" outlineLevel="0" collapsed="false">
      <c r="A9324" s="1" t="s">
        <v>2389</v>
      </c>
      <c r="B9324" s="1" t="s">
        <v>2389</v>
      </c>
      <c r="C9324" s="1" t="s">
        <v>2389</v>
      </c>
      <c r="D9324" s="1" t="s">
        <v>2091</v>
      </c>
      <c r="E9324" s="1" t="s">
        <v>2091</v>
      </c>
      <c r="F9324" s="1" t="s">
        <v>2091</v>
      </c>
      <c r="G9324" s="1" t="n">
        <v>300</v>
      </c>
      <c r="H9324" s="1" t="s">
        <v>2387</v>
      </c>
      <c r="I9324" s="1" t="s">
        <v>2387</v>
      </c>
    </row>
    <row r="9325" customFormat="false" ht="53" hidden="false" customHeight="true" outlineLevel="0" collapsed="false">
      <c r="A9325" s="1" t="s">
        <v>2389</v>
      </c>
      <c r="B9325" s="1" t="s">
        <v>2389</v>
      </c>
      <c r="C9325" s="1" t="s">
        <v>2389</v>
      </c>
      <c r="D9325" s="1" t="s">
        <v>292</v>
      </c>
      <c r="E9325" s="1" t="s">
        <v>292</v>
      </c>
      <c r="F9325" s="1" t="s">
        <v>292</v>
      </c>
      <c r="G9325" s="1" t="n">
        <v>1.1</v>
      </c>
      <c r="H9325" s="1" t="s">
        <v>2387</v>
      </c>
      <c r="I9325" s="1" t="s">
        <v>2387</v>
      </c>
    </row>
    <row r="9326" customFormat="false" ht="53" hidden="false" customHeight="true" outlineLevel="0" collapsed="false">
      <c r="A9326" s="1" t="s">
        <v>2389</v>
      </c>
      <c r="B9326" s="1" t="s">
        <v>2389</v>
      </c>
      <c r="C9326" s="1" t="s">
        <v>2389</v>
      </c>
      <c r="D9326" s="1" t="s">
        <v>2388</v>
      </c>
      <c r="E9326" s="1" t="s">
        <v>2388</v>
      </c>
      <c r="F9326" s="1" t="s">
        <v>2388</v>
      </c>
      <c r="G9326" s="1" t="n">
        <v>1.2</v>
      </c>
      <c r="H9326" s="1" t="s">
        <v>2387</v>
      </c>
      <c r="I9326" s="1" t="s">
        <v>2387</v>
      </c>
    </row>
    <row r="9327" customFormat="false" ht="53" hidden="false" customHeight="true" outlineLevel="0" collapsed="false">
      <c r="A9327" s="1" t="s">
        <v>2389</v>
      </c>
      <c r="B9327" s="1" t="s">
        <v>2389</v>
      </c>
      <c r="C9327" s="1" t="s">
        <v>2389</v>
      </c>
      <c r="D9327" s="1" t="s">
        <v>258</v>
      </c>
      <c r="E9327" s="1" t="s">
        <v>258</v>
      </c>
      <c r="F9327" s="1" t="s">
        <v>258</v>
      </c>
      <c r="G9327" s="1" t="n">
        <v>1.87</v>
      </c>
      <c r="H9327" s="1" t="s">
        <v>2387</v>
      </c>
      <c r="I9327" s="1" t="s">
        <v>2387</v>
      </c>
    </row>
    <row r="9328" customFormat="false" ht="53" hidden="false" customHeight="true" outlineLevel="0" collapsed="false">
      <c r="A9328" s="1" t="s">
        <v>2389</v>
      </c>
      <c r="B9328" s="1" t="s">
        <v>2389</v>
      </c>
      <c r="C9328" s="1" t="s">
        <v>2389</v>
      </c>
      <c r="D9328" s="1" t="s">
        <v>2229</v>
      </c>
      <c r="E9328" s="1" t="s">
        <v>2229</v>
      </c>
      <c r="F9328" s="1" t="s">
        <v>2229</v>
      </c>
      <c r="G9328" s="1" t="n">
        <v>19</v>
      </c>
      <c r="H9328" s="1" t="s">
        <v>2387</v>
      </c>
      <c r="I9328" s="1" t="s">
        <v>2387</v>
      </c>
    </row>
    <row r="9329" customFormat="false" ht="53" hidden="false" customHeight="true" outlineLevel="0" collapsed="false">
      <c r="A9329" s="1" t="s">
        <v>2389</v>
      </c>
      <c r="B9329" s="1" t="s">
        <v>2389</v>
      </c>
      <c r="C9329" s="1" t="s">
        <v>2389</v>
      </c>
      <c r="D9329" s="1" t="s">
        <v>2063</v>
      </c>
      <c r="E9329" s="1" t="s">
        <v>2063</v>
      </c>
      <c r="F9329" s="1" t="s">
        <v>2063</v>
      </c>
      <c r="G9329" s="1" t="n">
        <v>38</v>
      </c>
      <c r="H9329" s="1" t="s">
        <v>2387</v>
      </c>
      <c r="I9329" s="1" t="s">
        <v>2387</v>
      </c>
    </row>
    <row r="9330" customFormat="false" ht="53" hidden="false" customHeight="true" outlineLevel="0" collapsed="false">
      <c r="A9330" s="1" t="s">
        <v>2389</v>
      </c>
      <c r="B9330" s="1" t="s">
        <v>2389</v>
      </c>
      <c r="C9330" s="1" t="s">
        <v>2389</v>
      </c>
      <c r="D9330" s="1" t="s">
        <v>2214</v>
      </c>
      <c r="E9330" s="1" t="s">
        <v>2214</v>
      </c>
      <c r="F9330" s="1" t="s">
        <v>2214</v>
      </c>
      <c r="G9330" s="1" t="n">
        <v>0.23</v>
      </c>
      <c r="H9330" s="1" t="s">
        <v>2387</v>
      </c>
      <c r="I9330" s="1" t="s">
        <v>2387</v>
      </c>
    </row>
    <row r="9331" customFormat="false" ht="53" hidden="false" customHeight="true" outlineLevel="0" collapsed="false">
      <c r="A9331" s="1" t="s">
        <v>2389</v>
      </c>
      <c r="B9331" s="1" t="s">
        <v>2389</v>
      </c>
      <c r="C9331" s="1" t="s">
        <v>2389</v>
      </c>
      <c r="D9331" s="1" t="s">
        <v>244</v>
      </c>
      <c r="E9331" s="1" t="s">
        <v>244</v>
      </c>
      <c r="F9331" s="1" t="s">
        <v>244</v>
      </c>
      <c r="G9331" s="1" t="n">
        <v>12</v>
      </c>
      <c r="H9331" s="1" t="s">
        <v>2387</v>
      </c>
      <c r="I9331" s="1" t="s">
        <v>2387</v>
      </c>
    </row>
    <row r="9332" customFormat="false" ht="53" hidden="false" customHeight="true" outlineLevel="0" collapsed="false">
      <c r="A9332" s="1" t="s">
        <v>2390</v>
      </c>
      <c r="B9332" s="1" t="s">
        <v>2390</v>
      </c>
      <c r="C9332" s="1" t="s">
        <v>2390</v>
      </c>
      <c r="D9332" s="1" t="s">
        <v>2091</v>
      </c>
      <c r="E9332" s="1" t="s">
        <v>2091</v>
      </c>
      <c r="F9332" s="1" t="s">
        <v>2091</v>
      </c>
      <c r="G9332" s="1" t="n">
        <v>340</v>
      </c>
      <c r="H9332" s="1" t="s">
        <v>2387</v>
      </c>
      <c r="I9332" s="1" t="s">
        <v>2387</v>
      </c>
    </row>
    <row r="9333" customFormat="false" ht="53" hidden="false" customHeight="true" outlineLevel="0" collapsed="false">
      <c r="A9333" s="1" t="s">
        <v>2390</v>
      </c>
      <c r="B9333" s="1" t="s">
        <v>2390</v>
      </c>
      <c r="C9333" s="1" t="s">
        <v>2390</v>
      </c>
      <c r="D9333" s="1" t="s">
        <v>292</v>
      </c>
      <c r="E9333" s="1" t="s">
        <v>292</v>
      </c>
      <c r="F9333" s="1" t="s">
        <v>292</v>
      </c>
      <c r="G9333" s="1" t="n">
        <v>1.25</v>
      </c>
      <c r="H9333" s="1" t="s">
        <v>2387</v>
      </c>
      <c r="I9333" s="1" t="s">
        <v>2387</v>
      </c>
    </row>
    <row r="9334" customFormat="false" ht="53" hidden="false" customHeight="true" outlineLevel="0" collapsed="false">
      <c r="A9334" s="1" t="s">
        <v>2390</v>
      </c>
      <c r="B9334" s="1" t="s">
        <v>2390</v>
      </c>
      <c r="C9334" s="1" t="s">
        <v>2390</v>
      </c>
      <c r="D9334" s="1" t="s">
        <v>2388</v>
      </c>
      <c r="E9334" s="1" t="s">
        <v>2388</v>
      </c>
      <c r="F9334" s="1" t="s">
        <v>2388</v>
      </c>
      <c r="G9334" s="1" t="n">
        <v>1.38</v>
      </c>
      <c r="H9334" s="1" t="s">
        <v>2387</v>
      </c>
      <c r="I9334" s="1" t="s">
        <v>2387</v>
      </c>
    </row>
    <row r="9335" customFormat="false" ht="53" hidden="false" customHeight="true" outlineLevel="0" collapsed="false">
      <c r="A9335" s="1" t="s">
        <v>2390</v>
      </c>
      <c r="B9335" s="1" t="s">
        <v>2390</v>
      </c>
      <c r="C9335" s="1" t="s">
        <v>2390</v>
      </c>
      <c r="D9335" s="1" t="s">
        <v>258</v>
      </c>
      <c r="E9335" s="1" t="s">
        <v>258</v>
      </c>
      <c r="F9335" s="1" t="s">
        <v>258</v>
      </c>
      <c r="G9335" s="1" t="n">
        <v>2.12</v>
      </c>
      <c r="H9335" s="1" t="s">
        <v>2387</v>
      </c>
      <c r="I9335" s="1" t="s">
        <v>2387</v>
      </c>
    </row>
    <row r="9336" customFormat="false" ht="53" hidden="false" customHeight="true" outlineLevel="0" collapsed="false">
      <c r="A9336" s="1" t="s">
        <v>2390</v>
      </c>
      <c r="B9336" s="1" t="s">
        <v>2390</v>
      </c>
      <c r="C9336" s="1" t="s">
        <v>2390</v>
      </c>
      <c r="D9336" s="1" t="s">
        <v>2229</v>
      </c>
      <c r="E9336" s="1" t="s">
        <v>2229</v>
      </c>
      <c r="F9336" s="1" t="s">
        <v>2229</v>
      </c>
      <c r="G9336" s="1" t="n">
        <v>26</v>
      </c>
      <c r="H9336" s="1" t="s">
        <v>2387</v>
      </c>
      <c r="I9336" s="1" t="s">
        <v>2387</v>
      </c>
    </row>
    <row r="9337" customFormat="false" ht="53" hidden="false" customHeight="true" outlineLevel="0" collapsed="false">
      <c r="A9337" s="1" t="s">
        <v>2390</v>
      </c>
      <c r="B9337" s="1" t="s">
        <v>2390</v>
      </c>
      <c r="C9337" s="1" t="s">
        <v>2390</v>
      </c>
      <c r="D9337" s="1" t="s">
        <v>2063</v>
      </c>
      <c r="E9337" s="1" t="s">
        <v>2063</v>
      </c>
      <c r="F9337" s="1" t="s">
        <v>2063</v>
      </c>
      <c r="G9337" s="1" t="n">
        <v>42</v>
      </c>
      <c r="H9337" s="1" t="s">
        <v>2387</v>
      </c>
      <c r="I9337" s="1" t="s">
        <v>2387</v>
      </c>
    </row>
    <row r="9338" customFormat="false" ht="53" hidden="false" customHeight="true" outlineLevel="0" collapsed="false">
      <c r="A9338" s="1" t="s">
        <v>2390</v>
      </c>
      <c r="B9338" s="1" t="s">
        <v>2390</v>
      </c>
      <c r="C9338" s="1" t="s">
        <v>2390</v>
      </c>
      <c r="D9338" s="1" t="s">
        <v>2214</v>
      </c>
      <c r="E9338" s="1" t="s">
        <v>2214</v>
      </c>
      <c r="F9338" s="1" t="s">
        <v>2214</v>
      </c>
      <c r="G9338" s="1" t="n">
        <v>0.26</v>
      </c>
      <c r="H9338" s="1" t="s">
        <v>2387</v>
      </c>
      <c r="I9338" s="1" t="s">
        <v>2387</v>
      </c>
    </row>
    <row r="9339" customFormat="false" ht="53" hidden="false" customHeight="true" outlineLevel="0" collapsed="false">
      <c r="A9339" s="1" t="s">
        <v>2390</v>
      </c>
      <c r="B9339" s="1" t="s">
        <v>2390</v>
      </c>
      <c r="C9339" s="1" t="s">
        <v>2390</v>
      </c>
      <c r="D9339" s="1" t="s">
        <v>244</v>
      </c>
      <c r="E9339" s="1" t="s">
        <v>244</v>
      </c>
      <c r="F9339" s="1" t="s">
        <v>244</v>
      </c>
      <c r="G9339" s="1" t="n">
        <v>14</v>
      </c>
      <c r="H9339" s="1" t="s">
        <v>2387</v>
      </c>
      <c r="I9339" s="1" t="s">
        <v>2387</v>
      </c>
    </row>
    <row r="9340" customFormat="false" ht="53" hidden="false" customHeight="true" outlineLevel="0" collapsed="false">
      <c r="A9340" s="1" t="s">
        <v>2391</v>
      </c>
      <c r="B9340" s="1" t="s">
        <v>2391</v>
      </c>
      <c r="C9340" s="1" t="s">
        <v>2391</v>
      </c>
      <c r="D9340" s="1" t="s">
        <v>2091</v>
      </c>
      <c r="E9340" s="1" t="s">
        <v>2091</v>
      </c>
      <c r="F9340" s="1" t="s">
        <v>2091</v>
      </c>
      <c r="G9340" s="1" t="n">
        <v>370</v>
      </c>
      <c r="H9340" s="1" t="s">
        <v>2387</v>
      </c>
      <c r="I9340" s="1" t="s">
        <v>2387</v>
      </c>
    </row>
    <row r="9341" customFormat="false" ht="53" hidden="false" customHeight="true" outlineLevel="0" collapsed="false">
      <c r="A9341" s="1" t="s">
        <v>2391</v>
      </c>
      <c r="B9341" s="1" t="s">
        <v>2391</v>
      </c>
      <c r="C9341" s="1" t="s">
        <v>2391</v>
      </c>
      <c r="D9341" s="1" t="s">
        <v>292</v>
      </c>
      <c r="E9341" s="1" t="s">
        <v>292</v>
      </c>
      <c r="F9341" s="1" t="s">
        <v>292</v>
      </c>
      <c r="G9341" s="1" t="n">
        <v>1.35</v>
      </c>
      <c r="H9341" s="1" t="s">
        <v>2387</v>
      </c>
      <c r="I9341" s="1" t="s">
        <v>2387</v>
      </c>
    </row>
    <row r="9342" customFormat="false" ht="53" hidden="false" customHeight="true" outlineLevel="0" collapsed="false">
      <c r="A9342" s="1" t="s">
        <v>2391</v>
      </c>
      <c r="B9342" s="1" t="s">
        <v>2391</v>
      </c>
      <c r="C9342" s="1" t="s">
        <v>2391</v>
      </c>
      <c r="D9342" s="1" t="s">
        <v>2388</v>
      </c>
      <c r="E9342" s="1" t="s">
        <v>2388</v>
      </c>
      <c r="F9342" s="1" t="s">
        <v>2388</v>
      </c>
      <c r="G9342" s="1" t="n">
        <v>1.4</v>
      </c>
      <c r="H9342" s="1" t="s">
        <v>2387</v>
      </c>
      <c r="I9342" s="1" t="s">
        <v>2387</v>
      </c>
    </row>
    <row r="9343" customFormat="false" ht="53" hidden="false" customHeight="true" outlineLevel="0" collapsed="false">
      <c r="A9343" s="1" t="s">
        <v>2391</v>
      </c>
      <c r="B9343" s="1" t="s">
        <v>2391</v>
      </c>
      <c r="C9343" s="1" t="s">
        <v>2391</v>
      </c>
      <c r="D9343" s="1" t="s">
        <v>258</v>
      </c>
      <c r="E9343" s="1" t="s">
        <v>258</v>
      </c>
      <c r="F9343" s="1" t="s">
        <v>258</v>
      </c>
      <c r="G9343" s="1" t="n">
        <v>2.3</v>
      </c>
      <c r="H9343" s="1" t="s">
        <v>2387</v>
      </c>
      <c r="I9343" s="1" t="s">
        <v>2387</v>
      </c>
    </row>
    <row r="9344" customFormat="false" ht="53" hidden="false" customHeight="true" outlineLevel="0" collapsed="false">
      <c r="A9344" s="1" t="s">
        <v>2391</v>
      </c>
      <c r="B9344" s="1" t="s">
        <v>2391</v>
      </c>
      <c r="C9344" s="1" t="s">
        <v>2391</v>
      </c>
      <c r="D9344" s="1" t="s">
        <v>2229</v>
      </c>
      <c r="E9344" s="1" t="s">
        <v>2229</v>
      </c>
      <c r="F9344" s="1" t="s">
        <v>2229</v>
      </c>
      <c r="G9344" s="1" t="n">
        <v>32</v>
      </c>
      <c r="H9344" s="1" t="s">
        <v>2387</v>
      </c>
      <c r="I9344" s="1" t="s">
        <v>2387</v>
      </c>
    </row>
    <row r="9345" customFormat="false" ht="53" hidden="false" customHeight="true" outlineLevel="0" collapsed="false">
      <c r="A9345" s="1" t="s">
        <v>2391</v>
      </c>
      <c r="B9345" s="1" t="s">
        <v>2391</v>
      </c>
      <c r="C9345" s="1" t="s">
        <v>2391</v>
      </c>
      <c r="D9345" s="1" t="s">
        <v>2063</v>
      </c>
      <c r="E9345" s="1" t="s">
        <v>2063</v>
      </c>
      <c r="F9345" s="1" t="s">
        <v>2063</v>
      </c>
      <c r="G9345" s="1" t="n">
        <v>46</v>
      </c>
      <c r="H9345" s="1" t="s">
        <v>2387</v>
      </c>
      <c r="I9345" s="1" t="s">
        <v>2387</v>
      </c>
    </row>
    <row r="9346" customFormat="false" ht="53" hidden="false" customHeight="true" outlineLevel="0" collapsed="false">
      <c r="A9346" s="1" t="s">
        <v>2391</v>
      </c>
      <c r="B9346" s="1" t="s">
        <v>2391</v>
      </c>
      <c r="C9346" s="1" t="s">
        <v>2391</v>
      </c>
      <c r="D9346" s="1" t="s">
        <v>2214</v>
      </c>
      <c r="E9346" s="1" t="s">
        <v>2214</v>
      </c>
      <c r="F9346" s="1" t="s">
        <v>2214</v>
      </c>
      <c r="G9346" s="1" t="n">
        <v>0.29</v>
      </c>
      <c r="H9346" s="1" t="s">
        <v>2387</v>
      </c>
      <c r="I9346" s="1" t="s">
        <v>2387</v>
      </c>
    </row>
    <row r="9347" customFormat="false" ht="53" hidden="false" customHeight="true" outlineLevel="0" collapsed="false">
      <c r="A9347" s="1" t="s">
        <v>2391</v>
      </c>
      <c r="B9347" s="1" t="s">
        <v>2391</v>
      </c>
      <c r="C9347" s="1" t="s">
        <v>2391</v>
      </c>
      <c r="D9347" s="1" t="s">
        <v>244</v>
      </c>
      <c r="E9347" s="1" t="s">
        <v>244</v>
      </c>
      <c r="F9347" s="1" t="s">
        <v>244</v>
      </c>
      <c r="G9347" s="1" t="n">
        <v>15</v>
      </c>
      <c r="H9347" s="1" t="s">
        <v>2387</v>
      </c>
      <c r="I9347" s="1" t="s">
        <v>2387</v>
      </c>
    </row>
    <row r="9348" customFormat="false" ht="53" hidden="false" customHeight="true" outlineLevel="0" collapsed="false">
      <c r="A9348" s="1" t="s">
        <v>2392</v>
      </c>
      <c r="B9348" s="1" t="s">
        <v>2392</v>
      </c>
      <c r="C9348" s="1" t="s">
        <v>2392</v>
      </c>
      <c r="D9348" s="1" t="s">
        <v>2091</v>
      </c>
      <c r="E9348" s="1" t="s">
        <v>2091</v>
      </c>
      <c r="F9348" s="1" t="s">
        <v>2091</v>
      </c>
      <c r="G9348" s="1" t="n">
        <v>400</v>
      </c>
      <c r="H9348" s="1" t="s">
        <v>2387</v>
      </c>
      <c r="I9348" s="1" t="s">
        <v>2387</v>
      </c>
    </row>
    <row r="9349" customFormat="false" ht="53" hidden="false" customHeight="true" outlineLevel="0" collapsed="false">
      <c r="A9349" s="1" t="s">
        <v>2392</v>
      </c>
      <c r="B9349" s="1" t="s">
        <v>2392</v>
      </c>
      <c r="C9349" s="1" t="s">
        <v>2392</v>
      </c>
      <c r="D9349" s="1" t="s">
        <v>292</v>
      </c>
      <c r="E9349" s="1" t="s">
        <v>292</v>
      </c>
      <c r="F9349" s="1" t="s">
        <v>292</v>
      </c>
      <c r="G9349" s="1" t="n">
        <v>1.4</v>
      </c>
      <c r="H9349" s="1" t="s">
        <v>2387</v>
      </c>
      <c r="I9349" s="1" t="s">
        <v>2387</v>
      </c>
    </row>
    <row r="9350" customFormat="false" ht="53" hidden="false" customHeight="true" outlineLevel="0" collapsed="false">
      <c r="A9350" s="1" t="s">
        <v>2392</v>
      </c>
      <c r="B9350" s="1" t="s">
        <v>2392</v>
      </c>
      <c r="C9350" s="1" t="s">
        <v>2392</v>
      </c>
      <c r="D9350" s="1" t="s">
        <v>2388</v>
      </c>
      <c r="E9350" s="1" t="s">
        <v>2388</v>
      </c>
      <c r="F9350" s="1" t="s">
        <v>2388</v>
      </c>
      <c r="G9350" s="1" t="n">
        <v>1.45</v>
      </c>
      <c r="H9350" s="1" t="s">
        <v>2387</v>
      </c>
      <c r="I9350" s="1" t="s">
        <v>2387</v>
      </c>
    </row>
    <row r="9351" customFormat="false" ht="53" hidden="false" customHeight="true" outlineLevel="0" collapsed="false">
      <c r="A9351" s="1" t="s">
        <v>2392</v>
      </c>
      <c r="B9351" s="1" t="s">
        <v>2392</v>
      </c>
      <c r="C9351" s="1" t="s">
        <v>2392</v>
      </c>
      <c r="D9351" s="1" t="s">
        <v>258</v>
      </c>
      <c r="E9351" s="1" t="s">
        <v>258</v>
      </c>
      <c r="F9351" s="1" t="s">
        <v>258</v>
      </c>
      <c r="G9351" s="1" t="n">
        <v>2.38</v>
      </c>
      <c r="H9351" s="1" t="s">
        <v>2387</v>
      </c>
      <c r="I9351" s="1" t="s">
        <v>2387</v>
      </c>
    </row>
    <row r="9352" customFormat="false" ht="53" hidden="false" customHeight="true" outlineLevel="0" collapsed="false">
      <c r="A9352" s="1" t="s">
        <v>2392</v>
      </c>
      <c r="B9352" s="1" t="s">
        <v>2392</v>
      </c>
      <c r="C9352" s="1" t="s">
        <v>2392</v>
      </c>
      <c r="D9352" s="1" t="s">
        <v>2229</v>
      </c>
      <c r="E9352" s="1" t="s">
        <v>2229</v>
      </c>
      <c r="F9352" s="1" t="s">
        <v>2229</v>
      </c>
      <c r="G9352" s="1" t="n">
        <v>35</v>
      </c>
      <c r="H9352" s="1" t="s">
        <v>2387</v>
      </c>
      <c r="I9352" s="1" t="s">
        <v>2387</v>
      </c>
    </row>
    <row r="9353" customFormat="false" ht="53" hidden="false" customHeight="true" outlineLevel="0" collapsed="false">
      <c r="A9353" s="1" t="s">
        <v>2392</v>
      </c>
      <c r="B9353" s="1" t="s">
        <v>2392</v>
      </c>
      <c r="C9353" s="1" t="s">
        <v>2392</v>
      </c>
      <c r="D9353" s="1" t="s">
        <v>2063</v>
      </c>
      <c r="E9353" s="1" t="s">
        <v>2063</v>
      </c>
      <c r="F9353" s="1" t="s">
        <v>2063</v>
      </c>
      <c r="G9353" s="1" t="n">
        <v>48</v>
      </c>
      <c r="H9353" s="1" t="s">
        <v>2387</v>
      </c>
      <c r="I9353" s="1" t="s">
        <v>2387</v>
      </c>
    </row>
    <row r="9354" customFormat="false" ht="53" hidden="false" customHeight="true" outlineLevel="0" collapsed="false">
      <c r="A9354" s="1" t="s">
        <v>2392</v>
      </c>
      <c r="B9354" s="1" t="s">
        <v>2392</v>
      </c>
      <c r="C9354" s="1" t="s">
        <v>2392</v>
      </c>
      <c r="D9354" s="1" t="s">
        <v>2214</v>
      </c>
      <c r="E9354" s="1" t="s">
        <v>2214</v>
      </c>
      <c r="F9354" s="1" t="s">
        <v>2214</v>
      </c>
      <c r="G9354" s="1" t="n">
        <v>0.32</v>
      </c>
      <c r="H9354" s="1" t="s">
        <v>2387</v>
      </c>
      <c r="I9354" s="1" t="s">
        <v>2387</v>
      </c>
    </row>
    <row r="9355" customFormat="false" ht="53" hidden="false" customHeight="true" outlineLevel="0" collapsed="false">
      <c r="A9355" s="1" t="s">
        <v>2392</v>
      </c>
      <c r="B9355" s="1" t="s">
        <v>2392</v>
      </c>
      <c r="C9355" s="1" t="s">
        <v>2392</v>
      </c>
      <c r="D9355" s="1" t="s">
        <v>244</v>
      </c>
      <c r="E9355" s="1" t="s">
        <v>244</v>
      </c>
      <c r="F9355" s="1" t="s">
        <v>244</v>
      </c>
      <c r="G9355" s="1" t="n">
        <v>16</v>
      </c>
      <c r="H9355" s="1" t="s">
        <v>2387</v>
      </c>
      <c r="I9355" s="1" t="s">
        <v>2387</v>
      </c>
    </row>
    <row r="9356" customFormat="false" ht="27" hidden="false" customHeight="true" outlineLevel="0" collapsed="false">
      <c r="A9356" s="1"/>
      <c r="B9356" s="1"/>
      <c r="C9356" s="1"/>
      <c r="D9356" s="1"/>
      <c r="E9356" s="1"/>
      <c r="F9356" s="1"/>
      <c r="G9356" s="1"/>
      <c r="H9356" s="1"/>
      <c r="I9356" s="1"/>
    </row>
    <row r="9357" customFormat="false" ht="31" hidden="false" customHeight="true" outlineLevel="0" collapsed="false">
      <c r="A9357" s="10" t="s">
        <v>304</v>
      </c>
      <c r="B9357" s="10" t="s">
        <v>304</v>
      </c>
      <c r="C9357" s="10" t="s">
        <v>304</v>
      </c>
      <c r="D9357" s="10" t="s">
        <v>304</v>
      </c>
      <c r="E9357" s="10" t="s">
        <v>304</v>
      </c>
      <c r="F9357" s="10" t="s">
        <v>304</v>
      </c>
      <c r="G9357" s="10" t="s">
        <v>304</v>
      </c>
      <c r="H9357" s="10" t="s">
        <v>304</v>
      </c>
      <c r="I9357" s="1"/>
    </row>
    <row r="9358" customFormat="false" ht="28" hidden="false" customHeight="true" outlineLevel="0" collapsed="false">
      <c r="A9358" s="4" t="s">
        <v>305</v>
      </c>
      <c r="B9358" s="4" t="s">
        <v>305</v>
      </c>
      <c r="C9358" s="4" t="s">
        <v>305</v>
      </c>
      <c r="D9358" s="4" t="s">
        <v>305</v>
      </c>
      <c r="E9358" s="4" t="s">
        <v>305</v>
      </c>
      <c r="F9358" s="4" t="s">
        <v>305</v>
      </c>
      <c r="G9358" s="4" t="s">
        <v>305</v>
      </c>
      <c r="H9358" s="4" t="s">
        <v>305</v>
      </c>
      <c r="I9358" s="4" t="s">
        <v>305</v>
      </c>
    </row>
    <row r="9359" customFormat="false" ht="27" hidden="false" customHeight="true" outlineLevel="0" collapsed="false">
      <c r="A9359" s="1"/>
      <c r="B9359" s="1"/>
      <c r="C9359" s="1"/>
      <c r="D9359" s="1"/>
      <c r="E9359" s="1"/>
      <c r="F9359" s="1"/>
      <c r="G9359" s="1"/>
      <c r="H9359" s="1"/>
      <c r="I9359" s="1"/>
    </row>
    <row r="9360" customFormat="false" ht="27" hidden="false" customHeight="true" outlineLevel="0" collapsed="false">
      <c r="A9360" s="1"/>
      <c r="B9360" s="1"/>
      <c r="C9360" s="1"/>
      <c r="D9360" s="1"/>
      <c r="E9360" s="1"/>
      <c r="F9360" s="1"/>
      <c r="G9360" s="1"/>
      <c r="H9360" s="1"/>
      <c r="I9360" s="1"/>
    </row>
    <row r="9361" customFormat="false" ht="27" hidden="false" customHeight="true" outlineLevel="0" collapsed="false">
      <c r="A9361" s="1"/>
      <c r="B9361" s="1"/>
      <c r="C9361" s="1"/>
      <c r="D9361" s="1"/>
      <c r="E9361" s="1"/>
      <c r="F9361" s="1"/>
      <c r="G9361" s="1"/>
      <c r="H9361" s="1"/>
      <c r="I9361" s="1"/>
    </row>
    <row r="9362" customFormat="false" ht="35" hidden="false" customHeight="true" outlineLevel="0" collapsed="false">
      <c r="A9362" s="2" t="s">
        <v>2393</v>
      </c>
      <c r="B9362" s="2" t="s">
        <v>2393</v>
      </c>
      <c r="C9362" s="2" t="s">
        <v>2393</v>
      </c>
      <c r="D9362" s="2" t="s">
        <v>2393</v>
      </c>
      <c r="E9362" s="2" t="s">
        <v>2393</v>
      </c>
      <c r="F9362" s="2" t="s">
        <v>2393</v>
      </c>
      <c r="G9362" s="2" t="s">
        <v>2393</v>
      </c>
      <c r="H9362" s="2" t="s">
        <v>2393</v>
      </c>
      <c r="I9362" s="3" t="str">
        <f aca="false">HYPERLINK("#'Главная'!A185","На главную")</f>
        <v>На главную</v>
      </c>
    </row>
    <row r="9363" customFormat="false" ht="42" hidden="false" customHeight="true" outlineLevel="0" collapsed="false">
      <c r="A9363" s="4" t="s">
        <v>2375</v>
      </c>
      <c r="B9363" s="4" t="s">
        <v>2375</v>
      </c>
      <c r="C9363" s="4" t="s">
        <v>2375</v>
      </c>
      <c r="D9363" s="4" t="s">
        <v>2375</v>
      </c>
      <c r="E9363" s="4" t="s">
        <v>2375</v>
      </c>
      <c r="F9363" s="4" t="s">
        <v>2375</v>
      </c>
      <c r="G9363" s="4" t="s">
        <v>2375</v>
      </c>
      <c r="H9363" s="4" t="s">
        <v>2375</v>
      </c>
      <c r="I9363" s="4" t="s">
        <v>2375</v>
      </c>
    </row>
    <row r="9364" customFormat="false" ht="27" hidden="false" customHeight="true" outlineLevel="0" collapsed="false">
      <c r="A9364" s="3" t="str">
        <f aca="false">HYPERLINK("#'Главная'!A185","Список моделей")</f>
        <v>Список моделей</v>
      </c>
      <c r="B9364" s="1"/>
      <c r="C9364" s="3" t="str">
        <f aca="false">HYPERLINK("#'Данные моделей'!A9365","Характеристики")</f>
        <v>Характеристики</v>
      </c>
      <c r="D9364" s="1"/>
      <c r="E9364" s="1"/>
      <c r="F9364" s="3" t="str">
        <f aca="false">HYPERLINK("#'Данные моделей'!A9388","Рабочие точки")</f>
        <v>Рабочие точки</v>
      </c>
      <c r="G9364" s="1"/>
      <c r="H9364" s="3" t="str">
        <f aca="false">HYPERLINK("#'Данные моделей'!A9436","Карты")</f>
        <v>Карты</v>
      </c>
      <c r="I9364" s="1"/>
    </row>
    <row r="9365" customFormat="false" ht="31" hidden="false" customHeight="true" outlineLevel="0" collapsed="false">
      <c r="A9365" s="10" t="s">
        <v>9</v>
      </c>
      <c r="B9365" s="10" t="s">
        <v>9</v>
      </c>
      <c r="C9365" s="10" t="s">
        <v>9</v>
      </c>
      <c r="D9365" s="10" t="s">
        <v>9</v>
      </c>
      <c r="E9365" s="10" t="s">
        <v>9</v>
      </c>
      <c r="F9365" s="10" t="s">
        <v>9</v>
      </c>
      <c r="G9365" s="10" t="s">
        <v>9</v>
      </c>
      <c r="H9365" s="10" t="s">
        <v>9</v>
      </c>
      <c r="I9365" s="1"/>
    </row>
    <row r="9366" customFormat="false" ht="28" hidden="false" customHeight="true" outlineLevel="0" collapsed="false">
      <c r="A9366" s="11" t="s">
        <v>207</v>
      </c>
      <c r="B9366" s="11" t="s">
        <v>207</v>
      </c>
      <c r="C9366" s="11" t="s">
        <v>207</v>
      </c>
      <c r="D9366" s="11" t="s">
        <v>207</v>
      </c>
      <c r="E9366" s="11" t="s">
        <v>2376</v>
      </c>
      <c r="F9366" s="11" t="s">
        <v>2376</v>
      </c>
      <c r="G9366" s="11" t="s">
        <v>2376</v>
      </c>
      <c r="H9366" s="11"/>
      <c r="I9366" s="11"/>
    </row>
    <row r="9367" customFormat="false" ht="28" hidden="false" customHeight="true" outlineLevel="0" collapsed="false">
      <c r="A9367" s="11" t="s">
        <v>8</v>
      </c>
      <c r="B9367" s="11" t="s">
        <v>8</v>
      </c>
      <c r="C9367" s="11" t="s">
        <v>8</v>
      </c>
      <c r="D9367" s="11" t="s">
        <v>8</v>
      </c>
      <c r="E9367" s="11" t="s">
        <v>178</v>
      </c>
      <c r="F9367" s="11" t="s">
        <v>178</v>
      </c>
      <c r="G9367" s="11" t="s">
        <v>178</v>
      </c>
      <c r="H9367" s="11"/>
      <c r="I9367" s="11"/>
    </row>
    <row r="9368" customFormat="false" ht="28" hidden="false" customHeight="true" outlineLevel="0" collapsed="false">
      <c r="A9368" s="11" t="s">
        <v>209</v>
      </c>
      <c r="B9368" s="11" t="s">
        <v>209</v>
      </c>
      <c r="C9368" s="11" t="s">
        <v>209</v>
      </c>
      <c r="D9368" s="11" t="s">
        <v>209</v>
      </c>
      <c r="E9368" s="11" t="s">
        <v>2394</v>
      </c>
      <c r="F9368" s="11" t="s">
        <v>2394</v>
      </c>
      <c r="G9368" s="11" t="s">
        <v>2394</v>
      </c>
      <c r="H9368" s="11"/>
      <c r="I9368" s="11"/>
    </row>
    <row r="9369" customFormat="false" ht="28" hidden="false" customHeight="true" outlineLevel="0" collapsed="false">
      <c r="A9369" s="11" t="s">
        <v>211</v>
      </c>
      <c r="B9369" s="11" t="s">
        <v>211</v>
      </c>
      <c r="C9369" s="11" t="s">
        <v>211</v>
      </c>
      <c r="D9369" s="11" t="s">
        <v>211</v>
      </c>
      <c r="E9369" s="11" t="n">
        <v>18.3</v>
      </c>
      <c r="F9369" s="11" t="n">
        <v>18.3</v>
      </c>
      <c r="G9369" s="11" t="n">
        <v>18.3</v>
      </c>
      <c r="H9369" s="11"/>
      <c r="I9369" s="11"/>
    </row>
    <row r="9370" customFormat="false" ht="128" hidden="false" customHeight="true" outlineLevel="0" collapsed="false">
      <c r="A9370" s="11" t="s">
        <v>8</v>
      </c>
      <c r="B9370" s="11" t="s">
        <v>8</v>
      </c>
      <c r="C9370" s="11" t="s">
        <v>8</v>
      </c>
      <c r="D9370" s="11" t="s">
        <v>8</v>
      </c>
      <c r="E9370" s="11" t="s">
        <v>2126</v>
      </c>
      <c r="F9370" s="11" t="s">
        <v>2126</v>
      </c>
      <c r="G9370" s="11" t="s">
        <v>2126</v>
      </c>
      <c r="H9370" s="11" t="s">
        <v>2395</v>
      </c>
      <c r="I9370" s="11" t="s">
        <v>2395</v>
      </c>
    </row>
    <row r="9371" customFormat="false" ht="128" hidden="false" customHeight="true" outlineLevel="0" collapsed="false">
      <c r="A9371" s="11" t="s">
        <v>221</v>
      </c>
      <c r="B9371" s="11" t="s">
        <v>221</v>
      </c>
      <c r="C9371" s="11" t="s">
        <v>221</v>
      </c>
      <c r="D9371" s="11" t="s">
        <v>221</v>
      </c>
      <c r="E9371" s="11" t="s">
        <v>2394</v>
      </c>
      <c r="F9371" s="11" t="s">
        <v>2394</v>
      </c>
      <c r="G9371" s="11" t="s">
        <v>2394</v>
      </c>
      <c r="H9371" s="11" t="s">
        <v>2395</v>
      </c>
      <c r="I9371" s="11" t="s">
        <v>2395</v>
      </c>
    </row>
    <row r="9372" customFormat="false" ht="128" hidden="false" customHeight="true" outlineLevel="0" collapsed="false">
      <c r="A9372" s="11" t="s">
        <v>211</v>
      </c>
      <c r="B9372" s="11" t="s">
        <v>211</v>
      </c>
      <c r="C9372" s="11" t="s">
        <v>211</v>
      </c>
      <c r="D9372" s="11" t="s">
        <v>211</v>
      </c>
      <c r="E9372" s="11" t="n">
        <v>18.3</v>
      </c>
      <c r="F9372" s="11" t="n">
        <v>18.3</v>
      </c>
      <c r="G9372" s="11" t="n">
        <v>18.3</v>
      </c>
      <c r="H9372" s="11" t="s">
        <v>2395</v>
      </c>
      <c r="I9372" s="11" t="s">
        <v>2395</v>
      </c>
    </row>
    <row r="9373" customFormat="false" ht="128" hidden="false" customHeight="true" outlineLevel="0" collapsed="false">
      <c r="A9373" s="11" t="s">
        <v>2062</v>
      </c>
      <c r="B9373" s="11" t="s">
        <v>2062</v>
      </c>
      <c r="C9373" s="11" t="s">
        <v>2062</v>
      </c>
      <c r="D9373" s="11" t="s">
        <v>2062</v>
      </c>
      <c r="E9373" s="11" t="s">
        <v>2063</v>
      </c>
      <c r="F9373" s="11" t="s">
        <v>2063</v>
      </c>
      <c r="G9373" s="11" t="s">
        <v>2063</v>
      </c>
      <c r="H9373" s="11" t="s">
        <v>2395</v>
      </c>
      <c r="I9373" s="11" t="s">
        <v>2395</v>
      </c>
    </row>
    <row r="9374" customFormat="false" ht="128" hidden="false" customHeight="true" outlineLevel="0" collapsed="false">
      <c r="A9374" s="11" t="s">
        <v>2064</v>
      </c>
      <c r="B9374" s="11" t="s">
        <v>2064</v>
      </c>
      <c r="C9374" s="11" t="s">
        <v>2064</v>
      </c>
      <c r="D9374" s="11" t="s">
        <v>2064</v>
      </c>
      <c r="E9374" s="11" t="s">
        <v>99</v>
      </c>
      <c r="F9374" s="11" t="s">
        <v>99</v>
      </c>
      <c r="G9374" s="11" t="s">
        <v>99</v>
      </c>
      <c r="H9374" s="11" t="s">
        <v>2395</v>
      </c>
      <c r="I9374" s="11" t="s">
        <v>2395</v>
      </c>
    </row>
    <row r="9375" customFormat="false" ht="128" hidden="false" customHeight="true" outlineLevel="0" collapsed="false">
      <c r="A9375" s="11" t="s">
        <v>2163</v>
      </c>
      <c r="B9375" s="11" t="s">
        <v>2163</v>
      </c>
      <c r="C9375" s="11" t="s">
        <v>2163</v>
      </c>
      <c r="D9375" s="11" t="s">
        <v>2163</v>
      </c>
      <c r="E9375" s="11" t="s">
        <v>2379</v>
      </c>
      <c r="F9375" s="11" t="s">
        <v>2379</v>
      </c>
      <c r="G9375" s="11" t="s">
        <v>2379</v>
      </c>
      <c r="H9375" s="11" t="s">
        <v>2395</v>
      </c>
      <c r="I9375" s="11" t="s">
        <v>2395</v>
      </c>
    </row>
    <row r="9376" customFormat="false" ht="128" hidden="false" customHeight="true" outlineLevel="0" collapsed="false">
      <c r="A9376" s="11" t="s">
        <v>249</v>
      </c>
      <c r="B9376" s="11" t="s">
        <v>249</v>
      </c>
      <c r="C9376" s="11" t="s">
        <v>249</v>
      </c>
      <c r="D9376" s="11" t="s">
        <v>249</v>
      </c>
      <c r="E9376" s="11" t="n">
        <v>20</v>
      </c>
      <c r="F9376" s="11" t="n">
        <v>20</v>
      </c>
      <c r="G9376" s="11" t="n">
        <v>20</v>
      </c>
      <c r="H9376" s="11" t="s">
        <v>2395</v>
      </c>
      <c r="I9376" s="11" t="s">
        <v>2395</v>
      </c>
    </row>
    <row r="9377" customFormat="false" ht="128" hidden="false" customHeight="true" outlineLevel="0" collapsed="false">
      <c r="A9377" s="11" t="s">
        <v>2074</v>
      </c>
      <c r="B9377" s="11" t="s">
        <v>2074</v>
      </c>
      <c r="C9377" s="11" t="s">
        <v>2074</v>
      </c>
      <c r="D9377" s="11" t="s">
        <v>2074</v>
      </c>
      <c r="E9377" s="11" t="s">
        <v>2396</v>
      </c>
      <c r="F9377" s="11" t="s">
        <v>2396</v>
      </c>
      <c r="G9377" s="11" t="s">
        <v>2396</v>
      </c>
      <c r="H9377" s="11" t="s">
        <v>2395</v>
      </c>
      <c r="I9377" s="11" t="s">
        <v>2395</v>
      </c>
    </row>
    <row r="9378" customFormat="false" ht="128" hidden="false" customHeight="true" outlineLevel="0" collapsed="false">
      <c r="A9378" s="11" t="s">
        <v>2082</v>
      </c>
      <c r="B9378" s="11" t="s">
        <v>2082</v>
      </c>
      <c r="C9378" s="11" t="s">
        <v>2082</v>
      </c>
      <c r="D9378" s="11" t="s">
        <v>2082</v>
      </c>
      <c r="E9378" s="11" t="s">
        <v>2397</v>
      </c>
      <c r="F9378" s="11" t="s">
        <v>2397</v>
      </c>
      <c r="G9378" s="11" t="s">
        <v>2397</v>
      </c>
      <c r="H9378" s="11" t="s">
        <v>2395</v>
      </c>
      <c r="I9378" s="11" t="s">
        <v>2395</v>
      </c>
    </row>
    <row r="9379" customFormat="false" ht="128" hidden="false" customHeight="true" outlineLevel="0" collapsed="false">
      <c r="A9379" s="11" t="s">
        <v>2382</v>
      </c>
      <c r="B9379" s="11" t="s">
        <v>2382</v>
      </c>
      <c r="C9379" s="11" t="s">
        <v>2382</v>
      </c>
      <c r="D9379" s="11" t="s">
        <v>2382</v>
      </c>
      <c r="E9379" s="11" t="n">
        <v>420</v>
      </c>
      <c r="F9379" s="11" t="n">
        <v>420</v>
      </c>
      <c r="G9379" s="11" t="n">
        <v>420</v>
      </c>
      <c r="H9379" s="11" t="s">
        <v>2395</v>
      </c>
      <c r="I9379" s="11" t="s">
        <v>2395</v>
      </c>
    </row>
    <row r="9380" customFormat="false" ht="128" hidden="false" customHeight="true" outlineLevel="0" collapsed="false">
      <c r="A9380" s="11" t="s">
        <v>2383</v>
      </c>
      <c r="B9380" s="11" t="s">
        <v>2383</v>
      </c>
      <c r="C9380" s="11" t="s">
        <v>2383</v>
      </c>
      <c r="D9380" s="11" t="s">
        <v>2383</v>
      </c>
      <c r="E9380" s="11" t="n">
        <v>15</v>
      </c>
      <c r="F9380" s="11" t="n">
        <v>15</v>
      </c>
      <c r="G9380" s="11" t="n">
        <v>15</v>
      </c>
      <c r="H9380" s="11" t="s">
        <v>2395</v>
      </c>
      <c r="I9380" s="11" t="s">
        <v>2395</v>
      </c>
    </row>
    <row r="9381" customFormat="false" ht="128" hidden="false" customHeight="true" outlineLevel="0" collapsed="false">
      <c r="A9381" s="11" t="s">
        <v>2384</v>
      </c>
      <c r="B9381" s="11" t="s">
        <v>2384</v>
      </c>
      <c r="C9381" s="11" t="s">
        <v>2384</v>
      </c>
      <c r="D9381" s="11" t="s">
        <v>2384</v>
      </c>
      <c r="E9381" s="11" t="s">
        <v>2385</v>
      </c>
      <c r="F9381" s="11" t="s">
        <v>2385</v>
      </c>
      <c r="G9381" s="11" t="s">
        <v>2385</v>
      </c>
      <c r="H9381" s="11" t="s">
        <v>2395</v>
      </c>
      <c r="I9381" s="11" t="s">
        <v>2395</v>
      </c>
    </row>
    <row r="9382" customFormat="false" ht="128" hidden="false" customHeight="true" outlineLevel="0" collapsed="false">
      <c r="A9382" s="11" t="s">
        <v>2398</v>
      </c>
      <c r="B9382" s="11" t="s">
        <v>2398</v>
      </c>
      <c r="C9382" s="11" t="s">
        <v>2398</v>
      </c>
      <c r="D9382" s="11" t="s">
        <v>2398</v>
      </c>
      <c r="E9382" s="11" t="n">
        <v>950</v>
      </c>
      <c r="F9382" s="11" t="n">
        <v>950</v>
      </c>
      <c r="G9382" s="11" t="n">
        <v>950</v>
      </c>
      <c r="H9382" s="11" t="s">
        <v>2395</v>
      </c>
      <c r="I9382" s="11" t="s">
        <v>2395</v>
      </c>
    </row>
    <row r="9383" customFormat="false" ht="128" hidden="false" customHeight="true" outlineLevel="0" collapsed="false">
      <c r="A9383" s="11" t="s">
        <v>2399</v>
      </c>
      <c r="B9383" s="11" t="s">
        <v>2399</v>
      </c>
      <c r="C9383" s="11" t="s">
        <v>2399</v>
      </c>
      <c r="D9383" s="11" t="s">
        <v>2399</v>
      </c>
      <c r="E9383" s="11" t="n">
        <v>550</v>
      </c>
      <c r="F9383" s="11" t="n">
        <v>550</v>
      </c>
      <c r="G9383" s="11" t="n">
        <v>550</v>
      </c>
      <c r="H9383" s="11" t="s">
        <v>2395</v>
      </c>
      <c r="I9383" s="11" t="s">
        <v>2395</v>
      </c>
    </row>
    <row r="9384" customFormat="false" ht="128" hidden="false" customHeight="true" outlineLevel="0" collapsed="false">
      <c r="A9384" s="11" t="s">
        <v>2400</v>
      </c>
      <c r="B9384" s="11" t="s">
        <v>2400</v>
      </c>
      <c r="C9384" s="11" t="s">
        <v>2400</v>
      </c>
      <c r="D9384" s="11" t="s">
        <v>2400</v>
      </c>
      <c r="E9384" s="11" t="n">
        <v>575</v>
      </c>
      <c r="F9384" s="11" t="n">
        <v>575</v>
      </c>
      <c r="G9384" s="11" t="n">
        <v>575</v>
      </c>
      <c r="H9384" s="11" t="s">
        <v>2395</v>
      </c>
      <c r="I9384" s="11" t="s">
        <v>2395</v>
      </c>
    </row>
    <row r="9385" customFormat="false" ht="128" hidden="false" customHeight="true" outlineLevel="0" collapsed="false">
      <c r="A9385" s="11" t="s">
        <v>2401</v>
      </c>
      <c r="B9385" s="11" t="s">
        <v>2401</v>
      </c>
      <c r="C9385" s="11" t="s">
        <v>2401</v>
      </c>
      <c r="D9385" s="11" t="s">
        <v>2401</v>
      </c>
      <c r="E9385" s="11" t="n">
        <v>611</v>
      </c>
      <c r="F9385" s="11" t="n">
        <v>611</v>
      </c>
      <c r="G9385" s="11" t="n">
        <v>611</v>
      </c>
      <c r="H9385" s="11" t="s">
        <v>2395</v>
      </c>
      <c r="I9385" s="11" t="s">
        <v>2395</v>
      </c>
    </row>
    <row r="9386" customFormat="false" ht="90" hidden="false" customHeight="true" outlineLevel="0" collapsed="false">
      <c r="A9386" s="4" t="s">
        <v>2402</v>
      </c>
      <c r="B9386" s="4" t="s">
        <v>2402</v>
      </c>
      <c r="C9386" s="4" t="s">
        <v>2402</v>
      </c>
      <c r="D9386" s="4" t="s">
        <v>2402</v>
      </c>
      <c r="E9386" s="4" t="s">
        <v>2402</v>
      </c>
      <c r="F9386" s="4" t="s">
        <v>2402</v>
      </c>
      <c r="G9386" s="4" t="s">
        <v>2402</v>
      </c>
      <c r="H9386" s="4" t="s">
        <v>2402</v>
      </c>
      <c r="I9386" s="4" t="s">
        <v>2402</v>
      </c>
    </row>
    <row r="9387" customFormat="false" ht="27" hidden="false" customHeight="true" outlineLevel="0" collapsed="false">
      <c r="A9387" s="1"/>
      <c r="B9387" s="1"/>
      <c r="C9387" s="1"/>
      <c r="D9387" s="1"/>
      <c r="E9387" s="1"/>
      <c r="F9387" s="1"/>
      <c r="G9387" s="1"/>
      <c r="H9387" s="1"/>
      <c r="I9387" s="1"/>
    </row>
    <row r="9388" customFormat="false" ht="31" hidden="false" customHeight="true" outlineLevel="0" collapsed="false">
      <c r="A9388" s="10" t="s">
        <v>250</v>
      </c>
      <c r="B9388" s="10" t="s">
        <v>250</v>
      </c>
      <c r="C9388" s="10" t="s">
        <v>250</v>
      </c>
      <c r="D9388" s="10" t="s">
        <v>250</v>
      </c>
      <c r="E9388" s="10" t="s">
        <v>250</v>
      </c>
      <c r="F9388" s="10" t="s">
        <v>250</v>
      </c>
      <c r="G9388" s="10" t="s">
        <v>250</v>
      </c>
      <c r="H9388" s="10" t="s">
        <v>250</v>
      </c>
      <c r="I9388" s="3" t="str">
        <f aca="false">HYPERLINK("#'Главная'!A185","На главную")</f>
        <v>На главную</v>
      </c>
    </row>
    <row r="9389" customFormat="false" ht="34" hidden="false" customHeight="true" outlineLevel="0" collapsed="false">
      <c r="A9389" s="12" t="s">
        <v>251</v>
      </c>
      <c r="B9389" s="12" t="s">
        <v>251</v>
      </c>
      <c r="C9389" s="12" t="s">
        <v>251</v>
      </c>
      <c r="D9389" s="12" t="s">
        <v>252</v>
      </c>
      <c r="E9389" s="12" t="s">
        <v>252</v>
      </c>
      <c r="F9389" s="12" t="s">
        <v>252</v>
      </c>
      <c r="G9389" s="12" t="s">
        <v>253</v>
      </c>
      <c r="H9389" s="12" t="s">
        <v>254</v>
      </c>
      <c r="I9389" s="12" t="s">
        <v>254</v>
      </c>
    </row>
    <row r="9390" customFormat="false" ht="53" hidden="false" customHeight="true" outlineLevel="0" collapsed="false">
      <c r="A9390" s="1" t="s">
        <v>185</v>
      </c>
      <c r="B9390" s="1" t="s">
        <v>185</v>
      </c>
      <c r="C9390" s="1" t="s">
        <v>185</v>
      </c>
      <c r="D9390" s="1" t="s">
        <v>292</v>
      </c>
      <c r="E9390" s="1" t="s">
        <v>292</v>
      </c>
      <c r="F9390" s="1" t="s">
        <v>292</v>
      </c>
      <c r="G9390" s="1" t="n">
        <v>1.68</v>
      </c>
      <c r="H9390" s="1" t="s">
        <v>2387</v>
      </c>
      <c r="I9390" s="1" t="s">
        <v>2387</v>
      </c>
    </row>
    <row r="9391" customFormat="false" ht="53" hidden="false" customHeight="true" outlineLevel="0" collapsed="false">
      <c r="A9391" s="1" t="s">
        <v>185</v>
      </c>
      <c r="B9391" s="1" t="s">
        <v>185</v>
      </c>
      <c r="C9391" s="1" t="s">
        <v>185</v>
      </c>
      <c r="D9391" s="1" t="s">
        <v>258</v>
      </c>
      <c r="E9391" s="1" t="s">
        <v>258</v>
      </c>
      <c r="F9391" s="1" t="s">
        <v>258</v>
      </c>
      <c r="G9391" s="1" t="n">
        <v>3</v>
      </c>
      <c r="H9391" s="1" t="s">
        <v>2387</v>
      </c>
      <c r="I9391" s="1" t="s">
        <v>2387</v>
      </c>
    </row>
    <row r="9392" customFormat="false" ht="53" hidden="false" customHeight="true" outlineLevel="0" collapsed="false">
      <c r="A9392" s="1" t="s">
        <v>185</v>
      </c>
      <c r="B9392" s="1" t="s">
        <v>185</v>
      </c>
      <c r="C9392" s="1" t="s">
        <v>185</v>
      </c>
      <c r="D9392" s="1" t="s">
        <v>2091</v>
      </c>
      <c r="E9392" s="1" t="s">
        <v>2091</v>
      </c>
      <c r="F9392" s="1" t="s">
        <v>2091</v>
      </c>
      <c r="G9392" s="1" t="n">
        <v>430</v>
      </c>
      <c r="H9392" s="1" t="s">
        <v>2387</v>
      </c>
      <c r="I9392" s="1" t="s">
        <v>2387</v>
      </c>
    </row>
    <row r="9393" customFormat="false" ht="53" hidden="false" customHeight="true" outlineLevel="0" collapsed="false">
      <c r="A9393" s="1" t="s">
        <v>185</v>
      </c>
      <c r="B9393" s="1" t="s">
        <v>185</v>
      </c>
      <c r="C9393" s="1" t="s">
        <v>185</v>
      </c>
      <c r="D9393" s="1" t="s">
        <v>2229</v>
      </c>
      <c r="E9393" s="1" t="s">
        <v>2229</v>
      </c>
      <c r="F9393" s="1" t="s">
        <v>2229</v>
      </c>
      <c r="G9393" s="1" t="n">
        <v>16</v>
      </c>
      <c r="H9393" s="1" t="s">
        <v>2387</v>
      </c>
      <c r="I9393" s="1" t="s">
        <v>2387</v>
      </c>
    </row>
    <row r="9394" customFormat="false" ht="53" hidden="false" customHeight="true" outlineLevel="0" collapsed="false">
      <c r="A9394" s="1" t="s">
        <v>185</v>
      </c>
      <c r="B9394" s="1" t="s">
        <v>185</v>
      </c>
      <c r="C9394" s="1" t="s">
        <v>185</v>
      </c>
      <c r="D9394" s="1" t="s">
        <v>2063</v>
      </c>
      <c r="E9394" s="1" t="s">
        <v>2063</v>
      </c>
      <c r="F9394" s="1" t="s">
        <v>2063</v>
      </c>
      <c r="G9394" s="1" t="n">
        <v>37</v>
      </c>
      <c r="H9394" s="1" t="s">
        <v>2387</v>
      </c>
      <c r="I9394" s="1" t="s">
        <v>2387</v>
      </c>
    </row>
    <row r="9395" customFormat="false" ht="53" hidden="false" customHeight="true" outlineLevel="0" collapsed="false">
      <c r="A9395" s="1" t="s">
        <v>185</v>
      </c>
      <c r="B9395" s="1" t="s">
        <v>185</v>
      </c>
      <c r="C9395" s="1" t="s">
        <v>185</v>
      </c>
      <c r="D9395" s="1" t="s">
        <v>2091</v>
      </c>
      <c r="E9395" s="1" t="s">
        <v>2091</v>
      </c>
      <c r="F9395" s="1" t="s">
        <v>2091</v>
      </c>
      <c r="G9395" s="1" t="n">
        <v>430</v>
      </c>
      <c r="H9395" s="1" t="s">
        <v>2387</v>
      </c>
      <c r="I9395" s="1" t="s">
        <v>2387</v>
      </c>
    </row>
    <row r="9396" customFormat="false" ht="53" hidden="false" customHeight="true" outlineLevel="0" collapsed="false">
      <c r="A9396" s="1" t="s">
        <v>185</v>
      </c>
      <c r="B9396" s="1" t="s">
        <v>185</v>
      </c>
      <c r="C9396" s="1" t="s">
        <v>185</v>
      </c>
      <c r="D9396" s="1" t="s">
        <v>292</v>
      </c>
      <c r="E9396" s="1" t="s">
        <v>292</v>
      </c>
      <c r="F9396" s="1" t="s">
        <v>292</v>
      </c>
      <c r="G9396" s="1" t="n">
        <v>1.68</v>
      </c>
      <c r="H9396" s="1" t="s">
        <v>2387</v>
      </c>
      <c r="I9396" s="1" t="s">
        <v>2387</v>
      </c>
    </row>
    <row r="9397" customFormat="false" ht="53" hidden="false" customHeight="true" outlineLevel="0" collapsed="false">
      <c r="A9397" s="1" t="s">
        <v>185</v>
      </c>
      <c r="B9397" s="1" t="s">
        <v>185</v>
      </c>
      <c r="C9397" s="1" t="s">
        <v>185</v>
      </c>
      <c r="D9397" s="1" t="s">
        <v>2388</v>
      </c>
      <c r="E9397" s="1" t="s">
        <v>2388</v>
      </c>
      <c r="F9397" s="1" t="s">
        <v>2388</v>
      </c>
      <c r="G9397" s="1" t="n">
        <v>1.83</v>
      </c>
      <c r="H9397" s="1" t="s">
        <v>2387</v>
      </c>
      <c r="I9397" s="1" t="s">
        <v>2387</v>
      </c>
    </row>
    <row r="9398" customFormat="false" ht="53" hidden="false" customHeight="true" outlineLevel="0" collapsed="false">
      <c r="A9398" s="1" t="s">
        <v>185</v>
      </c>
      <c r="B9398" s="1" t="s">
        <v>185</v>
      </c>
      <c r="C9398" s="1" t="s">
        <v>185</v>
      </c>
      <c r="D9398" s="1" t="s">
        <v>258</v>
      </c>
      <c r="E9398" s="1" t="s">
        <v>258</v>
      </c>
      <c r="F9398" s="1" t="s">
        <v>258</v>
      </c>
      <c r="G9398" s="1" t="n">
        <v>3</v>
      </c>
      <c r="H9398" s="1" t="s">
        <v>2387</v>
      </c>
      <c r="I9398" s="1" t="s">
        <v>2387</v>
      </c>
    </row>
    <row r="9399" customFormat="false" ht="53" hidden="false" customHeight="true" outlineLevel="0" collapsed="false">
      <c r="A9399" s="1" t="s">
        <v>185</v>
      </c>
      <c r="B9399" s="1" t="s">
        <v>185</v>
      </c>
      <c r="C9399" s="1" t="s">
        <v>185</v>
      </c>
      <c r="D9399" s="1" t="s">
        <v>2229</v>
      </c>
      <c r="E9399" s="1" t="s">
        <v>2229</v>
      </c>
      <c r="F9399" s="1" t="s">
        <v>2229</v>
      </c>
      <c r="G9399" s="1" t="n">
        <v>16</v>
      </c>
      <c r="H9399" s="1" t="s">
        <v>2387</v>
      </c>
      <c r="I9399" s="1" t="s">
        <v>2387</v>
      </c>
    </row>
    <row r="9400" customFormat="false" ht="53" hidden="false" customHeight="true" outlineLevel="0" collapsed="false">
      <c r="A9400" s="1" t="s">
        <v>185</v>
      </c>
      <c r="B9400" s="1" t="s">
        <v>185</v>
      </c>
      <c r="C9400" s="1" t="s">
        <v>185</v>
      </c>
      <c r="D9400" s="1" t="s">
        <v>2063</v>
      </c>
      <c r="E9400" s="1" t="s">
        <v>2063</v>
      </c>
      <c r="F9400" s="1" t="s">
        <v>2063</v>
      </c>
      <c r="G9400" s="1" t="n">
        <v>37</v>
      </c>
      <c r="H9400" s="1" t="s">
        <v>2387</v>
      </c>
      <c r="I9400" s="1" t="s">
        <v>2387</v>
      </c>
    </row>
    <row r="9401" customFormat="false" ht="53" hidden="false" customHeight="true" outlineLevel="0" collapsed="false">
      <c r="A9401" s="1" t="s">
        <v>185</v>
      </c>
      <c r="B9401" s="1" t="s">
        <v>185</v>
      </c>
      <c r="C9401" s="1" t="s">
        <v>185</v>
      </c>
      <c r="D9401" s="1" t="s">
        <v>2214</v>
      </c>
      <c r="E9401" s="1" t="s">
        <v>2214</v>
      </c>
      <c r="F9401" s="1" t="s">
        <v>2214</v>
      </c>
      <c r="G9401" s="1" t="n">
        <v>0.3</v>
      </c>
      <c r="H9401" s="1" t="s">
        <v>2387</v>
      </c>
      <c r="I9401" s="1" t="s">
        <v>2387</v>
      </c>
    </row>
    <row r="9402" customFormat="false" ht="53" hidden="false" customHeight="true" outlineLevel="0" collapsed="false">
      <c r="A9402" s="1" t="s">
        <v>185</v>
      </c>
      <c r="B9402" s="1" t="s">
        <v>185</v>
      </c>
      <c r="C9402" s="1" t="s">
        <v>185</v>
      </c>
      <c r="D9402" s="1" t="s">
        <v>244</v>
      </c>
      <c r="E9402" s="1" t="s">
        <v>244</v>
      </c>
      <c r="F9402" s="1" t="s">
        <v>244</v>
      </c>
      <c r="G9402" s="1" t="n">
        <v>10</v>
      </c>
      <c r="H9402" s="1" t="s">
        <v>2387</v>
      </c>
      <c r="I9402" s="1" t="s">
        <v>2387</v>
      </c>
    </row>
    <row r="9403" customFormat="false" ht="53" hidden="false" customHeight="true" outlineLevel="0" collapsed="false">
      <c r="A9403" s="1" t="s">
        <v>2389</v>
      </c>
      <c r="B9403" s="1" t="s">
        <v>2389</v>
      </c>
      <c r="C9403" s="1" t="s">
        <v>2389</v>
      </c>
      <c r="D9403" s="1" t="s">
        <v>2091</v>
      </c>
      <c r="E9403" s="1" t="s">
        <v>2091</v>
      </c>
      <c r="F9403" s="1" t="s">
        <v>2091</v>
      </c>
      <c r="G9403" s="1" t="n">
        <v>500</v>
      </c>
      <c r="H9403" s="1" t="s">
        <v>2387</v>
      </c>
      <c r="I9403" s="1" t="s">
        <v>2387</v>
      </c>
    </row>
    <row r="9404" customFormat="false" ht="53" hidden="false" customHeight="true" outlineLevel="0" collapsed="false">
      <c r="A9404" s="1" t="s">
        <v>2389</v>
      </c>
      <c r="B9404" s="1" t="s">
        <v>2389</v>
      </c>
      <c r="C9404" s="1" t="s">
        <v>2389</v>
      </c>
      <c r="D9404" s="1" t="s">
        <v>292</v>
      </c>
      <c r="E9404" s="1" t="s">
        <v>292</v>
      </c>
      <c r="F9404" s="1" t="s">
        <v>292</v>
      </c>
      <c r="G9404" s="1" t="n">
        <v>1.92</v>
      </c>
      <c r="H9404" s="1" t="s">
        <v>2387</v>
      </c>
      <c r="I9404" s="1" t="s">
        <v>2387</v>
      </c>
    </row>
    <row r="9405" customFormat="false" ht="53" hidden="false" customHeight="true" outlineLevel="0" collapsed="false">
      <c r="A9405" s="1" t="s">
        <v>2389</v>
      </c>
      <c r="B9405" s="1" t="s">
        <v>2389</v>
      </c>
      <c r="C9405" s="1" t="s">
        <v>2389</v>
      </c>
      <c r="D9405" s="1" t="s">
        <v>2388</v>
      </c>
      <c r="E9405" s="1" t="s">
        <v>2388</v>
      </c>
      <c r="F9405" s="1" t="s">
        <v>2388</v>
      </c>
      <c r="G9405" s="1" t="n">
        <v>2.07</v>
      </c>
      <c r="H9405" s="1" t="s">
        <v>2387</v>
      </c>
      <c r="I9405" s="1" t="s">
        <v>2387</v>
      </c>
    </row>
    <row r="9406" customFormat="false" ht="53" hidden="false" customHeight="true" outlineLevel="0" collapsed="false">
      <c r="A9406" s="1" t="s">
        <v>2389</v>
      </c>
      <c r="B9406" s="1" t="s">
        <v>2389</v>
      </c>
      <c r="C9406" s="1" t="s">
        <v>2389</v>
      </c>
      <c r="D9406" s="1" t="s">
        <v>258</v>
      </c>
      <c r="E9406" s="1" t="s">
        <v>258</v>
      </c>
      <c r="F9406" s="1" t="s">
        <v>258</v>
      </c>
      <c r="G9406" s="1" t="n">
        <v>3.355</v>
      </c>
      <c r="H9406" s="1" t="s">
        <v>2387</v>
      </c>
      <c r="I9406" s="1" t="s">
        <v>2387</v>
      </c>
    </row>
    <row r="9407" customFormat="false" ht="53" hidden="false" customHeight="true" outlineLevel="0" collapsed="false">
      <c r="A9407" s="1" t="s">
        <v>2389</v>
      </c>
      <c r="B9407" s="1" t="s">
        <v>2389</v>
      </c>
      <c r="C9407" s="1" t="s">
        <v>2389</v>
      </c>
      <c r="D9407" s="1" t="s">
        <v>2229</v>
      </c>
      <c r="E9407" s="1" t="s">
        <v>2229</v>
      </c>
      <c r="F9407" s="1" t="s">
        <v>2229</v>
      </c>
      <c r="G9407" s="1" t="n">
        <v>23</v>
      </c>
      <c r="H9407" s="1" t="s">
        <v>2387</v>
      </c>
      <c r="I9407" s="1" t="s">
        <v>2387</v>
      </c>
    </row>
    <row r="9408" customFormat="false" ht="53" hidden="false" customHeight="true" outlineLevel="0" collapsed="false">
      <c r="A9408" s="1" t="s">
        <v>2389</v>
      </c>
      <c r="B9408" s="1" t="s">
        <v>2389</v>
      </c>
      <c r="C9408" s="1" t="s">
        <v>2389</v>
      </c>
      <c r="D9408" s="1" t="s">
        <v>2063</v>
      </c>
      <c r="E9408" s="1" t="s">
        <v>2063</v>
      </c>
      <c r="F9408" s="1" t="s">
        <v>2063</v>
      </c>
      <c r="G9408" s="1" t="n">
        <v>42</v>
      </c>
      <c r="H9408" s="1" t="s">
        <v>2387</v>
      </c>
      <c r="I9408" s="1" t="s">
        <v>2387</v>
      </c>
    </row>
    <row r="9409" customFormat="false" ht="53" hidden="false" customHeight="true" outlineLevel="0" collapsed="false">
      <c r="A9409" s="1" t="s">
        <v>2389</v>
      </c>
      <c r="B9409" s="1" t="s">
        <v>2389</v>
      </c>
      <c r="C9409" s="1" t="s">
        <v>2389</v>
      </c>
      <c r="D9409" s="1" t="s">
        <v>2214</v>
      </c>
      <c r="E9409" s="1" t="s">
        <v>2214</v>
      </c>
      <c r="F9409" s="1" t="s">
        <v>2214</v>
      </c>
      <c r="G9409" s="1" t="n">
        <v>0.33</v>
      </c>
      <c r="H9409" s="1" t="s">
        <v>2387</v>
      </c>
      <c r="I9409" s="1" t="s">
        <v>2387</v>
      </c>
    </row>
    <row r="9410" customFormat="false" ht="53" hidden="false" customHeight="true" outlineLevel="0" collapsed="false">
      <c r="A9410" s="1" t="s">
        <v>2389</v>
      </c>
      <c r="B9410" s="1" t="s">
        <v>2389</v>
      </c>
      <c r="C9410" s="1" t="s">
        <v>2389</v>
      </c>
      <c r="D9410" s="1" t="s">
        <v>244</v>
      </c>
      <c r="E9410" s="1" t="s">
        <v>244</v>
      </c>
      <c r="F9410" s="1" t="s">
        <v>244</v>
      </c>
      <c r="G9410" s="1" t="n">
        <v>10</v>
      </c>
      <c r="H9410" s="1" t="s">
        <v>2387</v>
      </c>
      <c r="I9410" s="1" t="s">
        <v>2387</v>
      </c>
    </row>
    <row r="9411" customFormat="false" ht="53" hidden="false" customHeight="true" outlineLevel="0" collapsed="false">
      <c r="A9411" s="1" t="s">
        <v>2390</v>
      </c>
      <c r="B9411" s="1" t="s">
        <v>2390</v>
      </c>
      <c r="C9411" s="1" t="s">
        <v>2390</v>
      </c>
      <c r="D9411" s="1" t="s">
        <v>2091</v>
      </c>
      <c r="E9411" s="1" t="s">
        <v>2091</v>
      </c>
      <c r="F9411" s="1" t="s">
        <v>2091</v>
      </c>
      <c r="G9411" s="1" t="n">
        <v>580</v>
      </c>
      <c r="H9411" s="1" t="s">
        <v>2387</v>
      </c>
      <c r="I9411" s="1" t="s">
        <v>2387</v>
      </c>
    </row>
    <row r="9412" customFormat="false" ht="53" hidden="false" customHeight="true" outlineLevel="0" collapsed="false">
      <c r="A9412" s="1" t="s">
        <v>2390</v>
      </c>
      <c r="B9412" s="1" t="s">
        <v>2390</v>
      </c>
      <c r="C9412" s="1" t="s">
        <v>2390</v>
      </c>
      <c r="D9412" s="1" t="s">
        <v>292</v>
      </c>
      <c r="E9412" s="1" t="s">
        <v>292</v>
      </c>
      <c r="F9412" s="1" t="s">
        <v>292</v>
      </c>
      <c r="G9412" s="1" t="n">
        <v>2.15</v>
      </c>
      <c r="H9412" s="1" t="s">
        <v>2387</v>
      </c>
      <c r="I9412" s="1" t="s">
        <v>2387</v>
      </c>
    </row>
    <row r="9413" customFormat="false" ht="53" hidden="false" customHeight="true" outlineLevel="0" collapsed="false">
      <c r="A9413" s="1" t="s">
        <v>2390</v>
      </c>
      <c r="B9413" s="1" t="s">
        <v>2390</v>
      </c>
      <c r="C9413" s="1" t="s">
        <v>2390</v>
      </c>
      <c r="D9413" s="1" t="s">
        <v>2388</v>
      </c>
      <c r="E9413" s="1" t="s">
        <v>2388</v>
      </c>
      <c r="F9413" s="1" t="s">
        <v>2388</v>
      </c>
      <c r="G9413" s="1" t="n">
        <v>2.33</v>
      </c>
      <c r="H9413" s="1" t="s">
        <v>2387</v>
      </c>
      <c r="I9413" s="1" t="s">
        <v>2387</v>
      </c>
    </row>
    <row r="9414" customFormat="false" ht="53" hidden="false" customHeight="true" outlineLevel="0" collapsed="false">
      <c r="A9414" s="1" t="s">
        <v>2390</v>
      </c>
      <c r="B9414" s="1" t="s">
        <v>2390</v>
      </c>
      <c r="C9414" s="1" t="s">
        <v>2390</v>
      </c>
      <c r="D9414" s="1" t="s">
        <v>258</v>
      </c>
      <c r="E9414" s="1" t="s">
        <v>258</v>
      </c>
      <c r="F9414" s="1" t="s">
        <v>258</v>
      </c>
      <c r="G9414" s="1" t="n">
        <v>3.74</v>
      </c>
      <c r="H9414" s="1" t="s">
        <v>2387</v>
      </c>
      <c r="I9414" s="1" t="s">
        <v>2387</v>
      </c>
    </row>
    <row r="9415" customFormat="false" ht="53" hidden="false" customHeight="true" outlineLevel="0" collapsed="false">
      <c r="A9415" s="1" t="s">
        <v>2390</v>
      </c>
      <c r="B9415" s="1" t="s">
        <v>2390</v>
      </c>
      <c r="C9415" s="1" t="s">
        <v>2390</v>
      </c>
      <c r="D9415" s="1" t="s">
        <v>2229</v>
      </c>
      <c r="E9415" s="1" t="s">
        <v>2229</v>
      </c>
      <c r="F9415" s="1" t="s">
        <v>2229</v>
      </c>
      <c r="G9415" s="1" t="n">
        <v>32</v>
      </c>
      <c r="H9415" s="1" t="s">
        <v>2387</v>
      </c>
      <c r="I9415" s="1" t="s">
        <v>2387</v>
      </c>
    </row>
    <row r="9416" customFormat="false" ht="53" hidden="false" customHeight="true" outlineLevel="0" collapsed="false">
      <c r="A9416" s="1" t="s">
        <v>2390</v>
      </c>
      <c r="B9416" s="1" t="s">
        <v>2390</v>
      </c>
      <c r="C9416" s="1" t="s">
        <v>2390</v>
      </c>
      <c r="D9416" s="1" t="s">
        <v>2063</v>
      </c>
      <c r="E9416" s="1" t="s">
        <v>2063</v>
      </c>
      <c r="F9416" s="1" t="s">
        <v>2063</v>
      </c>
      <c r="G9416" s="1" t="n">
        <v>45</v>
      </c>
      <c r="H9416" s="1" t="s">
        <v>2387</v>
      </c>
      <c r="I9416" s="1" t="s">
        <v>2387</v>
      </c>
    </row>
    <row r="9417" customFormat="false" ht="53" hidden="false" customHeight="true" outlineLevel="0" collapsed="false">
      <c r="A9417" s="1" t="s">
        <v>2390</v>
      </c>
      <c r="B9417" s="1" t="s">
        <v>2390</v>
      </c>
      <c r="C9417" s="1" t="s">
        <v>2390</v>
      </c>
      <c r="D9417" s="1" t="s">
        <v>2214</v>
      </c>
      <c r="E9417" s="1" t="s">
        <v>2214</v>
      </c>
      <c r="F9417" s="1" t="s">
        <v>2214</v>
      </c>
      <c r="G9417" s="1" t="n">
        <v>0.36</v>
      </c>
      <c r="H9417" s="1" t="s">
        <v>2387</v>
      </c>
      <c r="I9417" s="1" t="s">
        <v>2387</v>
      </c>
    </row>
    <row r="9418" customFormat="false" ht="53" hidden="false" customHeight="true" outlineLevel="0" collapsed="false">
      <c r="A9418" s="1" t="s">
        <v>2390</v>
      </c>
      <c r="B9418" s="1" t="s">
        <v>2390</v>
      </c>
      <c r="C9418" s="1" t="s">
        <v>2390</v>
      </c>
      <c r="D9418" s="1" t="s">
        <v>244</v>
      </c>
      <c r="E9418" s="1" t="s">
        <v>244</v>
      </c>
      <c r="F9418" s="1" t="s">
        <v>244</v>
      </c>
      <c r="G9418" s="1" t="n">
        <v>12</v>
      </c>
      <c r="H9418" s="1" t="s">
        <v>2387</v>
      </c>
      <c r="I9418" s="1" t="s">
        <v>2387</v>
      </c>
    </row>
    <row r="9419" customFormat="false" ht="53" hidden="false" customHeight="true" outlineLevel="0" collapsed="false">
      <c r="A9419" s="1" t="s">
        <v>2391</v>
      </c>
      <c r="B9419" s="1" t="s">
        <v>2391</v>
      </c>
      <c r="C9419" s="1" t="s">
        <v>2391</v>
      </c>
      <c r="D9419" s="1" t="s">
        <v>2091</v>
      </c>
      <c r="E9419" s="1" t="s">
        <v>2091</v>
      </c>
      <c r="F9419" s="1" t="s">
        <v>2091</v>
      </c>
      <c r="G9419" s="1" t="n">
        <v>660</v>
      </c>
      <c r="H9419" s="1" t="s">
        <v>2387</v>
      </c>
      <c r="I9419" s="1" t="s">
        <v>2387</v>
      </c>
    </row>
    <row r="9420" customFormat="false" ht="53" hidden="false" customHeight="true" outlineLevel="0" collapsed="false">
      <c r="A9420" s="1" t="s">
        <v>2391</v>
      </c>
      <c r="B9420" s="1" t="s">
        <v>2391</v>
      </c>
      <c r="C9420" s="1" t="s">
        <v>2391</v>
      </c>
      <c r="D9420" s="1" t="s">
        <v>292</v>
      </c>
      <c r="E9420" s="1" t="s">
        <v>292</v>
      </c>
      <c r="F9420" s="1" t="s">
        <v>292</v>
      </c>
      <c r="G9420" s="1" t="n">
        <v>2.355</v>
      </c>
      <c r="H9420" s="1" t="s">
        <v>2387</v>
      </c>
      <c r="I9420" s="1" t="s">
        <v>2387</v>
      </c>
    </row>
    <row r="9421" customFormat="false" ht="53" hidden="false" customHeight="true" outlineLevel="0" collapsed="false">
      <c r="A9421" s="1" t="s">
        <v>2391</v>
      </c>
      <c r="B9421" s="1" t="s">
        <v>2391</v>
      </c>
      <c r="C9421" s="1" t="s">
        <v>2391</v>
      </c>
      <c r="D9421" s="1" t="s">
        <v>2388</v>
      </c>
      <c r="E9421" s="1" t="s">
        <v>2388</v>
      </c>
      <c r="F9421" s="1" t="s">
        <v>2388</v>
      </c>
      <c r="G9421" s="1" t="n">
        <v>2.57</v>
      </c>
      <c r="H9421" s="1" t="s">
        <v>2387</v>
      </c>
      <c r="I9421" s="1" t="s">
        <v>2387</v>
      </c>
    </row>
    <row r="9422" customFormat="false" ht="53" hidden="false" customHeight="true" outlineLevel="0" collapsed="false">
      <c r="A9422" s="1" t="s">
        <v>2391</v>
      </c>
      <c r="B9422" s="1" t="s">
        <v>2391</v>
      </c>
      <c r="C9422" s="1" t="s">
        <v>2391</v>
      </c>
      <c r="D9422" s="1" t="s">
        <v>258</v>
      </c>
      <c r="E9422" s="1" t="s">
        <v>258</v>
      </c>
      <c r="F9422" s="1" t="s">
        <v>258</v>
      </c>
      <c r="G9422" s="1" t="n">
        <v>4.15</v>
      </c>
      <c r="H9422" s="1" t="s">
        <v>2387</v>
      </c>
      <c r="I9422" s="1" t="s">
        <v>2387</v>
      </c>
    </row>
    <row r="9423" customFormat="false" ht="53" hidden="false" customHeight="true" outlineLevel="0" collapsed="false">
      <c r="A9423" s="1" t="s">
        <v>2391</v>
      </c>
      <c r="B9423" s="1" t="s">
        <v>2391</v>
      </c>
      <c r="C9423" s="1" t="s">
        <v>2391</v>
      </c>
      <c r="D9423" s="1" t="s">
        <v>2229</v>
      </c>
      <c r="E9423" s="1" t="s">
        <v>2229</v>
      </c>
      <c r="F9423" s="1" t="s">
        <v>2229</v>
      </c>
      <c r="G9423" s="1" t="n">
        <v>45</v>
      </c>
      <c r="H9423" s="1" t="s">
        <v>2387</v>
      </c>
      <c r="I9423" s="1" t="s">
        <v>2387</v>
      </c>
    </row>
    <row r="9424" customFormat="false" ht="53" hidden="false" customHeight="true" outlineLevel="0" collapsed="false">
      <c r="A9424" s="1" t="s">
        <v>2391</v>
      </c>
      <c r="B9424" s="1" t="s">
        <v>2391</v>
      </c>
      <c r="C9424" s="1" t="s">
        <v>2391</v>
      </c>
      <c r="D9424" s="1" t="s">
        <v>2063</v>
      </c>
      <c r="E9424" s="1" t="s">
        <v>2063</v>
      </c>
      <c r="F9424" s="1" t="s">
        <v>2063</v>
      </c>
      <c r="G9424" s="1" t="n">
        <v>48</v>
      </c>
      <c r="H9424" s="1" t="s">
        <v>2387</v>
      </c>
      <c r="I9424" s="1" t="s">
        <v>2387</v>
      </c>
    </row>
    <row r="9425" customFormat="false" ht="53" hidden="false" customHeight="true" outlineLevel="0" collapsed="false">
      <c r="A9425" s="1" t="s">
        <v>2391</v>
      </c>
      <c r="B9425" s="1" t="s">
        <v>2391</v>
      </c>
      <c r="C9425" s="1" t="s">
        <v>2391</v>
      </c>
      <c r="D9425" s="1" t="s">
        <v>2214</v>
      </c>
      <c r="E9425" s="1" t="s">
        <v>2214</v>
      </c>
      <c r="F9425" s="1" t="s">
        <v>2214</v>
      </c>
      <c r="G9425" s="1" t="n">
        <v>0.39</v>
      </c>
      <c r="H9425" s="1" t="s">
        <v>2387</v>
      </c>
      <c r="I9425" s="1" t="s">
        <v>2387</v>
      </c>
    </row>
    <row r="9426" customFormat="false" ht="53" hidden="false" customHeight="true" outlineLevel="0" collapsed="false">
      <c r="A9426" s="1" t="s">
        <v>2391</v>
      </c>
      <c r="B9426" s="1" t="s">
        <v>2391</v>
      </c>
      <c r="C9426" s="1" t="s">
        <v>2391</v>
      </c>
      <c r="D9426" s="1" t="s">
        <v>244</v>
      </c>
      <c r="E9426" s="1" t="s">
        <v>244</v>
      </c>
      <c r="F9426" s="1" t="s">
        <v>244</v>
      </c>
      <c r="G9426" s="1" t="n">
        <v>14</v>
      </c>
      <c r="H9426" s="1" t="s">
        <v>2387</v>
      </c>
      <c r="I9426" s="1" t="s">
        <v>2387</v>
      </c>
    </row>
    <row r="9427" customFormat="false" ht="53" hidden="false" customHeight="true" outlineLevel="0" collapsed="false">
      <c r="A9427" s="1" t="s">
        <v>2392</v>
      </c>
      <c r="B9427" s="1" t="s">
        <v>2392</v>
      </c>
      <c r="C9427" s="1" t="s">
        <v>2392</v>
      </c>
      <c r="D9427" s="1" t="s">
        <v>2091</v>
      </c>
      <c r="E9427" s="1" t="s">
        <v>2091</v>
      </c>
      <c r="F9427" s="1" t="s">
        <v>2091</v>
      </c>
      <c r="G9427" s="1" t="n">
        <v>740</v>
      </c>
      <c r="H9427" s="1" t="s">
        <v>2387</v>
      </c>
      <c r="I9427" s="1" t="s">
        <v>2387</v>
      </c>
    </row>
    <row r="9428" customFormat="false" ht="53" hidden="false" customHeight="true" outlineLevel="0" collapsed="false">
      <c r="A9428" s="1" t="s">
        <v>2392</v>
      </c>
      <c r="B9428" s="1" t="s">
        <v>2392</v>
      </c>
      <c r="C9428" s="1" t="s">
        <v>2392</v>
      </c>
      <c r="D9428" s="1" t="s">
        <v>292</v>
      </c>
      <c r="E9428" s="1" t="s">
        <v>292</v>
      </c>
      <c r="F9428" s="1" t="s">
        <v>292</v>
      </c>
      <c r="G9428" s="1" t="n">
        <v>2.59</v>
      </c>
      <c r="H9428" s="1" t="s">
        <v>2387</v>
      </c>
      <c r="I9428" s="1" t="s">
        <v>2387</v>
      </c>
    </row>
    <row r="9429" customFormat="false" ht="53" hidden="false" customHeight="true" outlineLevel="0" collapsed="false">
      <c r="A9429" s="1" t="s">
        <v>2392</v>
      </c>
      <c r="B9429" s="1" t="s">
        <v>2392</v>
      </c>
      <c r="C9429" s="1" t="s">
        <v>2392</v>
      </c>
      <c r="D9429" s="1" t="s">
        <v>2388</v>
      </c>
      <c r="E9429" s="1" t="s">
        <v>2388</v>
      </c>
      <c r="F9429" s="1" t="s">
        <v>2388</v>
      </c>
      <c r="G9429" s="1" t="n">
        <v>2.73</v>
      </c>
      <c r="H9429" s="1" t="s">
        <v>2387</v>
      </c>
      <c r="I9429" s="1" t="s">
        <v>2387</v>
      </c>
    </row>
    <row r="9430" customFormat="false" ht="53" hidden="false" customHeight="true" outlineLevel="0" collapsed="false">
      <c r="A9430" s="1" t="s">
        <v>2392</v>
      </c>
      <c r="B9430" s="1" t="s">
        <v>2392</v>
      </c>
      <c r="C9430" s="1" t="s">
        <v>2392</v>
      </c>
      <c r="D9430" s="1" t="s">
        <v>258</v>
      </c>
      <c r="E9430" s="1" t="s">
        <v>258</v>
      </c>
      <c r="F9430" s="1" t="s">
        <v>258</v>
      </c>
      <c r="G9430" s="1" t="n">
        <v>4.5</v>
      </c>
      <c r="H9430" s="1" t="s">
        <v>2387</v>
      </c>
      <c r="I9430" s="1" t="s">
        <v>2387</v>
      </c>
    </row>
    <row r="9431" customFormat="false" ht="53" hidden="false" customHeight="true" outlineLevel="0" collapsed="false">
      <c r="A9431" s="1" t="s">
        <v>2392</v>
      </c>
      <c r="B9431" s="1" t="s">
        <v>2392</v>
      </c>
      <c r="C9431" s="1" t="s">
        <v>2392</v>
      </c>
      <c r="D9431" s="1" t="s">
        <v>2229</v>
      </c>
      <c r="E9431" s="1" t="s">
        <v>2229</v>
      </c>
      <c r="F9431" s="1" t="s">
        <v>2229</v>
      </c>
      <c r="G9431" s="1" t="n">
        <v>62</v>
      </c>
      <c r="H9431" s="1" t="s">
        <v>2387</v>
      </c>
      <c r="I9431" s="1" t="s">
        <v>2387</v>
      </c>
    </row>
    <row r="9432" customFormat="false" ht="53" hidden="false" customHeight="true" outlineLevel="0" collapsed="false">
      <c r="A9432" s="1" t="s">
        <v>2392</v>
      </c>
      <c r="B9432" s="1" t="s">
        <v>2392</v>
      </c>
      <c r="C9432" s="1" t="s">
        <v>2392</v>
      </c>
      <c r="D9432" s="1" t="s">
        <v>2063</v>
      </c>
      <c r="E9432" s="1" t="s">
        <v>2063</v>
      </c>
      <c r="F9432" s="1" t="s">
        <v>2063</v>
      </c>
      <c r="G9432" s="1" t="n">
        <v>49</v>
      </c>
      <c r="H9432" s="1" t="s">
        <v>2387</v>
      </c>
      <c r="I9432" s="1" t="s">
        <v>2387</v>
      </c>
    </row>
    <row r="9433" customFormat="false" ht="53" hidden="false" customHeight="true" outlineLevel="0" collapsed="false">
      <c r="A9433" s="1" t="s">
        <v>2392</v>
      </c>
      <c r="B9433" s="1" t="s">
        <v>2392</v>
      </c>
      <c r="C9433" s="1" t="s">
        <v>2392</v>
      </c>
      <c r="D9433" s="1" t="s">
        <v>2214</v>
      </c>
      <c r="E9433" s="1" t="s">
        <v>2214</v>
      </c>
      <c r="F9433" s="1" t="s">
        <v>2214</v>
      </c>
      <c r="G9433" s="1" t="n">
        <v>0.42</v>
      </c>
      <c r="H9433" s="1" t="s">
        <v>2387</v>
      </c>
      <c r="I9433" s="1" t="s">
        <v>2387</v>
      </c>
    </row>
    <row r="9434" customFormat="false" ht="53" hidden="false" customHeight="true" outlineLevel="0" collapsed="false">
      <c r="A9434" s="1" t="s">
        <v>2392</v>
      </c>
      <c r="B9434" s="1" t="s">
        <v>2392</v>
      </c>
      <c r="C9434" s="1" t="s">
        <v>2392</v>
      </c>
      <c r="D9434" s="1" t="s">
        <v>244</v>
      </c>
      <c r="E9434" s="1" t="s">
        <v>244</v>
      </c>
      <c r="F9434" s="1" t="s">
        <v>244</v>
      </c>
      <c r="G9434" s="1" t="n">
        <v>15</v>
      </c>
      <c r="H9434" s="1" t="s">
        <v>2387</v>
      </c>
      <c r="I9434" s="1" t="s">
        <v>2387</v>
      </c>
    </row>
    <row r="9435" customFormat="false" ht="27" hidden="false" customHeight="true" outlineLevel="0" collapsed="false">
      <c r="A9435" s="1"/>
      <c r="B9435" s="1"/>
      <c r="C9435" s="1"/>
      <c r="D9435" s="1"/>
      <c r="E9435" s="1"/>
      <c r="F9435" s="1"/>
      <c r="G9435" s="1"/>
      <c r="H9435" s="1"/>
      <c r="I9435" s="1"/>
    </row>
    <row r="9436" customFormat="false" ht="31" hidden="false" customHeight="true" outlineLevel="0" collapsed="false">
      <c r="A9436" s="10" t="s">
        <v>304</v>
      </c>
      <c r="B9436" s="10" t="s">
        <v>304</v>
      </c>
      <c r="C9436" s="10" t="s">
        <v>304</v>
      </c>
      <c r="D9436" s="10" t="s">
        <v>304</v>
      </c>
      <c r="E9436" s="10" t="s">
        <v>304</v>
      </c>
      <c r="F9436" s="10" t="s">
        <v>304</v>
      </c>
      <c r="G9436" s="10" t="s">
        <v>304</v>
      </c>
      <c r="H9436" s="10" t="s">
        <v>304</v>
      </c>
      <c r="I9436" s="1"/>
    </row>
    <row r="9437" customFormat="false" ht="28" hidden="false" customHeight="true" outlineLevel="0" collapsed="false">
      <c r="A9437" s="4" t="s">
        <v>305</v>
      </c>
      <c r="B9437" s="4" t="s">
        <v>305</v>
      </c>
      <c r="C9437" s="4" t="s">
        <v>305</v>
      </c>
      <c r="D9437" s="4" t="s">
        <v>305</v>
      </c>
      <c r="E9437" s="4" t="s">
        <v>305</v>
      </c>
      <c r="F9437" s="4" t="s">
        <v>305</v>
      </c>
      <c r="G9437" s="4" t="s">
        <v>305</v>
      </c>
      <c r="H9437" s="4" t="s">
        <v>305</v>
      </c>
      <c r="I9437" s="4" t="s">
        <v>305</v>
      </c>
    </row>
    <row r="9438" customFormat="false" ht="27" hidden="false" customHeight="true" outlineLevel="0" collapsed="false">
      <c r="A9438" s="1"/>
      <c r="B9438" s="1"/>
      <c r="C9438" s="1"/>
      <c r="D9438" s="1"/>
      <c r="E9438" s="1"/>
      <c r="F9438" s="1"/>
      <c r="G9438" s="1"/>
      <c r="H9438" s="1"/>
      <c r="I9438" s="1"/>
    </row>
    <row r="9439" customFormat="false" ht="27" hidden="false" customHeight="true" outlineLevel="0" collapsed="false">
      <c r="A9439" s="1"/>
      <c r="B9439" s="1"/>
      <c r="C9439" s="1"/>
      <c r="D9439" s="1"/>
      <c r="E9439" s="1"/>
      <c r="F9439" s="1"/>
      <c r="G9439" s="1"/>
      <c r="H9439" s="1"/>
      <c r="I9439" s="1"/>
    </row>
    <row r="9440" customFormat="false" ht="27" hidden="false" customHeight="true" outlineLevel="0" collapsed="false">
      <c r="A9440" s="1"/>
      <c r="B9440" s="1"/>
      <c r="C9440" s="1"/>
      <c r="D9440" s="1"/>
      <c r="E9440" s="1"/>
      <c r="F9440" s="1"/>
      <c r="G9440" s="1"/>
      <c r="H9440" s="1"/>
      <c r="I9440" s="1"/>
    </row>
    <row r="9441" customFormat="false" ht="35" hidden="false" customHeight="true" outlineLevel="0" collapsed="false">
      <c r="A9441" s="2" t="s">
        <v>2403</v>
      </c>
      <c r="B9441" s="2" t="s">
        <v>2403</v>
      </c>
      <c r="C9441" s="2" t="s">
        <v>2403</v>
      </c>
      <c r="D9441" s="2" t="s">
        <v>2403</v>
      </c>
      <c r="E9441" s="2" t="s">
        <v>2403</v>
      </c>
      <c r="F9441" s="2" t="s">
        <v>2403</v>
      </c>
      <c r="G9441" s="2" t="s">
        <v>2403</v>
      </c>
      <c r="H9441" s="2" t="s">
        <v>2403</v>
      </c>
      <c r="I9441" s="3" t="str">
        <f aca="false">HYPERLINK("#'Главная'!A186","На главную")</f>
        <v>На главную</v>
      </c>
    </row>
    <row r="9442" customFormat="false" ht="42" hidden="false" customHeight="true" outlineLevel="0" collapsed="false">
      <c r="A9442" s="4" t="s">
        <v>2375</v>
      </c>
      <c r="B9442" s="4" t="s">
        <v>2375</v>
      </c>
      <c r="C9442" s="4" t="s">
        <v>2375</v>
      </c>
      <c r="D9442" s="4" t="s">
        <v>2375</v>
      </c>
      <c r="E9442" s="4" t="s">
        <v>2375</v>
      </c>
      <c r="F9442" s="4" t="s">
        <v>2375</v>
      </c>
      <c r="G9442" s="4" t="s">
        <v>2375</v>
      </c>
      <c r="H9442" s="4" t="s">
        <v>2375</v>
      </c>
      <c r="I9442" s="4" t="s">
        <v>2375</v>
      </c>
    </row>
    <row r="9443" customFormat="false" ht="27" hidden="false" customHeight="true" outlineLevel="0" collapsed="false">
      <c r="A9443" s="3" t="str">
        <f aca="false">HYPERLINK("#'Главная'!A186","Список моделей")</f>
        <v>Список моделей</v>
      </c>
      <c r="B9443" s="1"/>
      <c r="C9443" s="3" t="str">
        <f aca="false">HYPERLINK("#'Данные моделей'!A9444","Характеристики")</f>
        <v>Характеристики</v>
      </c>
      <c r="D9443" s="1"/>
      <c r="E9443" s="1"/>
      <c r="F9443" s="3" t="str">
        <f aca="false">HYPERLINK("#'Данные моделей'!A9467","Рабочие точки")</f>
        <v>Рабочие точки</v>
      </c>
      <c r="G9443" s="1"/>
      <c r="H9443" s="3" t="str">
        <f aca="false">HYPERLINK("#'Данные моделей'!A9515","Карты")</f>
        <v>Карты</v>
      </c>
      <c r="I9443" s="1"/>
    </row>
    <row r="9444" customFormat="false" ht="31" hidden="false" customHeight="true" outlineLevel="0" collapsed="false">
      <c r="A9444" s="10" t="s">
        <v>9</v>
      </c>
      <c r="B9444" s="10" t="s">
        <v>9</v>
      </c>
      <c r="C9444" s="10" t="s">
        <v>9</v>
      </c>
      <c r="D9444" s="10" t="s">
        <v>9</v>
      </c>
      <c r="E9444" s="10" t="s">
        <v>9</v>
      </c>
      <c r="F9444" s="10" t="s">
        <v>9</v>
      </c>
      <c r="G9444" s="10" t="s">
        <v>9</v>
      </c>
      <c r="H9444" s="10" t="s">
        <v>9</v>
      </c>
      <c r="I9444" s="1"/>
    </row>
    <row r="9445" customFormat="false" ht="28" hidden="false" customHeight="true" outlineLevel="0" collapsed="false">
      <c r="A9445" s="11" t="s">
        <v>207</v>
      </c>
      <c r="B9445" s="11" t="s">
        <v>207</v>
      </c>
      <c r="C9445" s="11" t="s">
        <v>207</v>
      </c>
      <c r="D9445" s="11" t="s">
        <v>207</v>
      </c>
      <c r="E9445" s="11" t="s">
        <v>2376</v>
      </c>
      <c r="F9445" s="11" t="s">
        <v>2376</v>
      </c>
      <c r="G9445" s="11" t="s">
        <v>2376</v>
      </c>
      <c r="H9445" s="11"/>
      <c r="I9445" s="11"/>
    </row>
    <row r="9446" customFormat="false" ht="28" hidden="false" customHeight="true" outlineLevel="0" collapsed="false">
      <c r="A9446" s="11" t="s">
        <v>8</v>
      </c>
      <c r="B9446" s="11" t="s">
        <v>8</v>
      </c>
      <c r="C9446" s="11" t="s">
        <v>8</v>
      </c>
      <c r="D9446" s="11" t="s">
        <v>8</v>
      </c>
      <c r="E9446" s="11" t="s">
        <v>178</v>
      </c>
      <c r="F9446" s="11" t="s">
        <v>178</v>
      </c>
      <c r="G9446" s="11" t="s">
        <v>178</v>
      </c>
      <c r="H9446" s="11"/>
      <c r="I9446" s="11"/>
    </row>
    <row r="9447" customFormat="false" ht="28" hidden="false" customHeight="true" outlineLevel="0" collapsed="false">
      <c r="A9447" s="11" t="s">
        <v>209</v>
      </c>
      <c r="B9447" s="11" t="s">
        <v>209</v>
      </c>
      <c r="C9447" s="11" t="s">
        <v>209</v>
      </c>
      <c r="D9447" s="11" t="s">
        <v>209</v>
      </c>
      <c r="E9447" s="11" t="s">
        <v>2404</v>
      </c>
      <c r="F9447" s="11" t="s">
        <v>2404</v>
      </c>
      <c r="G9447" s="11" t="s">
        <v>2404</v>
      </c>
      <c r="H9447" s="11"/>
      <c r="I9447" s="11"/>
    </row>
    <row r="9448" customFormat="false" ht="28" hidden="false" customHeight="true" outlineLevel="0" collapsed="false">
      <c r="A9448" s="11" t="s">
        <v>211</v>
      </c>
      <c r="B9448" s="11" t="s">
        <v>211</v>
      </c>
      <c r="C9448" s="11" t="s">
        <v>211</v>
      </c>
      <c r="D9448" s="11" t="s">
        <v>211</v>
      </c>
      <c r="E9448" s="11" t="n">
        <v>22.8</v>
      </c>
      <c r="F9448" s="11" t="n">
        <v>22.8</v>
      </c>
      <c r="G9448" s="11" t="n">
        <v>22.8</v>
      </c>
      <c r="H9448" s="11"/>
      <c r="I9448" s="11"/>
    </row>
    <row r="9449" customFormat="false" ht="128" hidden="false" customHeight="true" outlineLevel="0" collapsed="false">
      <c r="A9449" s="11" t="s">
        <v>8</v>
      </c>
      <c r="B9449" s="11" t="s">
        <v>8</v>
      </c>
      <c r="C9449" s="11" t="s">
        <v>8</v>
      </c>
      <c r="D9449" s="11" t="s">
        <v>8</v>
      </c>
      <c r="E9449" s="11" t="s">
        <v>2126</v>
      </c>
      <c r="F9449" s="11" t="s">
        <v>2126</v>
      </c>
      <c r="G9449" s="11" t="s">
        <v>2126</v>
      </c>
      <c r="H9449" s="11" t="s">
        <v>2405</v>
      </c>
      <c r="I9449" s="11" t="s">
        <v>2405</v>
      </c>
    </row>
    <row r="9450" customFormat="false" ht="128" hidden="false" customHeight="true" outlineLevel="0" collapsed="false">
      <c r="A9450" s="11" t="s">
        <v>221</v>
      </c>
      <c r="B9450" s="11" t="s">
        <v>221</v>
      </c>
      <c r="C9450" s="11" t="s">
        <v>221</v>
      </c>
      <c r="D9450" s="11" t="s">
        <v>221</v>
      </c>
      <c r="E9450" s="11" t="s">
        <v>2404</v>
      </c>
      <c r="F9450" s="11" t="s">
        <v>2404</v>
      </c>
      <c r="G9450" s="11" t="s">
        <v>2404</v>
      </c>
      <c r="H9450" s="11" t="s">
        <v>2405</v>
      </c>
      <c r="I9450" s="11" t="s">
        <v>2405</v>
      </c>
    </row>
    <row r="9451" customFormat="false" ht="128" hidden="false" customHeight="true" outlineLevel="0" collapsed="false">
      <c r="A9451" s="11" t="s">
        <v>211</v>
      </c>
      <c r="B9451" s="11" t="s">
        <v>211</v>
      </c>
      <c r="C9451" s="11" t="s">
        <v>211</v>
      </c>
      <c r="D9451" s="11" t="s">
        <v>211</v>
      </c>
      <c r="E9451" s="11" t="n">
        <v>22.8</v>
      </c>
      <c r="F9451" s="11" t="n">
        <v>22.8</v>
      </c>
      <c r="G9451" s="11" t="n">
        <v>22.8</v>
      </c>
      <c r="H9451" s="11" t="s">
        <v>2405</v>
      </c>
      <c r="I9451" s="11" t="s">
        <v>2405</v>
      </c>
    </row>
    <row r="9452" customFormat="false" ht="128" hidden="false" customHeight="true" outlineLevel="0" collapsed="false">
      <c r="A9452" s="11" t="s">
        <v>2062</v>
      </c>
      <c r="B9452" s="11" t="s">
        <v>2062</v>
      </c>
      <c r="C9452" s="11" t="s">
        <v>2062</v>
      </c>
      <c r="D9452" s="11" t="s">
        <v>2062</v>
      </c>
      <c r="E9452" s="11" t="s">
        <v>2063</v>
      </c>
      <c r="F9452" s="11" t="s">
        <v>2063</v>
      </c>
      <c r="G9452" s="11" t="s">
        <v>2063</v>
      </c>
      <c r="H9452" s="11" t="s">
        <v>2405</v>
      </c>
      <c r="I9452" s="11" t="s">
        <v>2405</v>
      </c>
    </row>
    <row r="9453" customFormat="false" ht="128" hidden="false" customHeight="true" outlineLevel="0" collapsed="false">
      <c r="A9453" s="11" t="s">
        <v>2064</v>
      </c>
      <c r="B9453" s="11" t="s">
        <v>2064</v>
      </c>
      <c r="C9453" s="11" t="s">
        <v>2064</v>
      </c>
      <c r="D9453" s="11" t="s">
        <v>2064</v>
      </c>
      <c r="E9453" s="11" t="s">
        <v>99</v>
      </c>
      <c r="F9453" s="11" t="s">
        <v>99</v>
      </c>
      <c r="G9453" s="11" t="s">
        <v>99</v>
      </c>
      <c r="H9453" s="11" t="s">
        <v>2405</v>
      </c>
      <c r="I9453" s="11" t="s">
        <v>2405</v>
      </c>
    </row>
    <row r="9454" customFormat="false" ht="128" hidden="false" customHeight="true" outlineLevel="0" collapsed="false">
      <c r="A9454" s="11" t="s">
        <v>2163</v>
      </c>
      <c r="B9454" s="11" t="s">
        <v>2163</v>
      </c>
      <c r="C9454" s="11" t="s">
        <v>2163</v>
      </c>
      <c r="D9454" s="11" t="s">
        <v>2163</v>
      </c>
      <c r="E9454" s="11" t="s">
        <v>2379</v>
      </c>
      <c r="F9454" s="11" t="s">
        <v>2379</v>
      </c>
      <c r="G9454" s="11" t="s">
        <v>2379</v>
      </c>
      <c r="H9454" s="11" t="s">
        <v>2405</v>
      </c>
      <c r="I9454" s="11" t="s">
        <v>2405</v>
      </c>
    </row>
    <row r="9455" customFormat="false" ht="128" hidden="false" customHeight="true" outlineLevel="0" collapsed="false">
      <c r="A9455" s="11" t="s">
        <v>249</v>
      </c>
      <c r="B9455" s="11" t="s">
        <v>249</v>
      </c>
      <c r="C9455" s="11" t="s">
        <v>249</v>
      </c>
      <c r="D9455" s="11" t="s">
        <v>249</v>
      </c>
      <c r="E9455" s="11" t="n">
        <v>25</v>
      </c>
      <c r="F9455" s="11" t="n">
        <v>25</v>
      </c>
      <c r="G9455" s="11" t="n">
        <v>25</v>
      </c>
      <c r="H9455" s="11" t="s">
        <v>2405</v>
      </c>
      <c r="I9455" s="11" t="s">
        <v>2405</v>
      </c>
    </row>
    <row r="9456" customFormat="false" ht="128" hidden="false" customHeight="true" outlineLevel="0" collapsed="false">
      <c r="A9456" s="11" t="s">
        <v>2074</v>
      </c>
      <c r="B9456" s="11" t="s">
        <v>2074</v>
      </c>
      <c r="C9456" s="11" t="s">
        <v>2074</v>
      </c>
      <c r="D9456" s="11" t="s">
        <v>2074</v>
      </c>
      <c r="E9456" s="11" t="s">
        <v>2406</v>
      </c>
      <c r="F9456" s="11" t="s">
        <v>2406</v>
      </c>
      <c r="G9456" s="11" t="s">
        <v>2406</v>
      </c>
      <c r="H9456" s="11" t="s">
        <v>2405</v>
      </c>
      <c r="I9456" s="11" t="s">
        <v>2405</v>
      </c>
    </row>
    <row r="9457" customFormat="false" ht="128" hidden="false" customHeight="true" outlineLevel="0" collapsed="false">
      <c r="A9457" s="11" t="s">
        <v>2082</v>
      </c>
      <c r="B9457" s="11" t="s">
        <v>2082</v>
      </c>
      <c r="C9457" s="11" t="s">
        <v>2082</v>
      </c>
      <c r="D9457" s="11" t="s">
        <v>2082</v>
      </c>
      <c r="E9457" s="11" t="s">
        <v>2407</v>
      </c>
      <c r="F9457" s="11" t="s">
        <v>2407</v>
      </c>
      <c r="G9457" s="11" t="s">
        <v>2407</v>
      </c>
      <c r="H9457" s="11" t="s">
        <v>2405</v>
      </c>
      <c r="I9457" s="11" t="s">
        <v>2405</v>
      </c>
    </row>
    <row r="9458" customFormat="false" ht="128" hidden="false" customHeight="true" outlineLevel="0" collapsed="false">
      <c r="A9458" s="11" t="s">
        <v>2382</v>
      </c>
      <c r="B9458" s="11" t="s">
        <v>2382</v>
      </c>
      <c r="C9458" s="11" t="s">
        <v>2382</v>
      </c>
      <c r="D9458" s="11" t="s">
        <v>2382</v>
      </c>
      <c r="E9458" s="11" t="n">
        <v>630</v>
      </c>
      <c r="F9458" s="11" t="n">
        <v>630</v>
      </c>
      <c r="G9458" s="11" t="n">
        <v>630</v>
      </c>
      <c r="H9458" s="11" t="s">
        <v>2405</v>
      </c>
      <c r="I9458" s="11" t="s">
        <v>2405</v>
      </c>
    </row>
    <row r="9459" customFormat="false" ht="128" hidden="false" customHeight="true" outlineLevel="0" collapsed="false">
      <c r="A9459" s="11" t="s">
        <v>2383</v>
      </c>
      <c r="B9459" s="11" t="s">
        <v>2383</v>
      </c>
      <c r="C9459" s="11" t="s">
        <v>2383</v>
      </c>
      <c r="D9459" s="11" t="s">
        <v>2383</v>
      </c>
      <c r="E9459" s="11" t="n">
        <v>20</v>
      </c>
      <c r="F9459" s="11" t="n">
        <v>20</v>
      </c>
      <c r="G9459" s="11" t="n">
        <v>20</v>
      </c>
      <c r="H9459" s="11" t="s">
        <v>2405</v>
      </c>
      <c r="I9459" s="11" t="s">
        <v>2405</v>
      </c>
    </row>
    <row r="9460" customFormat="false" ht="128" hidden="false" customHeight="true" outlineLevel="0" collapsed="false">
      <c r="A9460" s="11" t="s">
        <v>2384</v>
      </c>
      <c r="B9460" s="11" t="s">
        <v>2384</v>
      </c>
      <c r="C9460" s="11" t="s">
        <v>2384</v>
      </c>
      <c r="D9460" s="11" t="s">
        <v>2384</v>
      </c>
      <c r="E9460" s="11" t="s">
        <v>2385</v>
      </c>
      <c r="F9460" s="11" t="s">
        <v>2385</v>
      </c>
      <c r="G9460" s="11" t="s">
        <v>2385</v>
      </c>
      <c r="H9460" s="11" t="s">
        <v>2405</v>
      </c>
      <c r="I9460" s="11" t="s">
        <v>2405</v>
      </c>
    </row>
    <row r="9461" customFormat="false" ht="128" hidden="false" customHeight="true" outlineLevel="0" collapsed="false">
      <c r="A9461" s="11" t="s">
        <v>2398</v>
      </c>
      <c r="B9461" s="11" t="s">
        <v>2398</v>
      </c>
      <c r="C9461" s="11" t="s">
        <v>2398</v>
      </c>
      <c r="D9461" s="11" t="s">
        <v>2398</v>
      </c>
      <c r="E9461" s="11" t="n">
        <v>1220</v>
      </c>
      <c r="F9461" s="11" t="n">
        <v>1220</v>
      </c>
      <c r="G9461" s="11" t="n">
        <v>1220</v>
      </c>
      <c r="H9461" s="11" t="s">
        <v>2405</v>
      </c>
      <c r="I9461" s="11" t="s">
        <v>2405</v>
      </c>
    </row>
    <row r="9462" customFormat="false" ht="128" hidden="false" customHeight="true" outlineLevel="0" collapsed="false">
      <c r="A9462" s="11" t="s">
        <v>2399</v>
      </c>
      <c r="B9462" s="11" t="s">
        <v>2399</v>
      </c>
      <c r="C9462" s="11" t="s">
        <v>2399</v>
      </c>
      <c r="D9462" s="11" t="s">
        <v>2399</v>
      </c>
      <c r="E9462" s="11" t="n">
        <v>820</v>
      </c>
      <c r="F9462" s="11" t="n">
        <v>820</v>
      </c>
      <c r="G9462" s="11" t="n">
        <v>820</v>
      </c>
      <c r="H9462" s="11" t="s">
        <v>2405</v>
      </c>
      <c r="I9462" s="11" t="s">
        <v>2405</v>
      </c>
    </row>
    <row r="9463" customFormat="false" ht="128" hidden="false" customHeight="true" outlineLevel="0" collapsed="false">
      <c r="A9463" s="11" t="s">
        <v>2400</v>
      </c>
      <c r="B9463" s="11" t="s">
        <v>2400</v>
      </c>
      <c r="C9463" s="11" t="s">
        <v>2400</v>
      </c>
      <c r="D9463" s="11" t="s">
        <v>2400</v>
      </c>
      <c r="E9463" s="11" t="n">
        <v>575</v>
      </c>
      <c r="F9463" s="11" t="n">
        <v>575</v>
      </c>
      <c r="G9463" s="11" t="n">
        <v>575</v>
      </c>
      <c r="H9463" s="11" t="s">
        <v>2405</v>
      </c>
      <c r="I9463" s="11" t="s">
        <v>2405</v>
      </c>
    </row>
    <row r="9464" customFormat="false" ht="128" hidden="false" customHeight="true" outlineLevel="0" collapsed="false">
      <c r="A9464" s="11" t="s">
        <v>2401</v>
      </c>
      <c r="B9464" s="11" t="s">
        <v>2401</v>
      </c>
      <c r="C9464" s="11" t="s">
        <v>2401</v>
      </c>
      <c r="D9464" s="11" t="s">
        <v>2401</v>
      </c>
      <c r="E9464" s="11" t="n">
        <v>810</v>
      </c>
      <c r="F9464" s="11" t="n">
        <v>810</v>
      </c>
      <c r="G9464" s="11" t="n">
        <v>810</v>
      </c>
      <c r="H9464" s="11" t="s">
        <v>2405</v>
      </c>
      <c r="I9464" s="11" t="s">
        <v>2405</v>
      </c>
    </row>
    <row r="9465" customFormat="false" ht="74" hidden="false" customHeight="true" outlineLevel="0" collapsed="false">
      <c r="A9465" s="4" t="s">
        <v>2408</v>
      </c>
      <c r="B9465" s="4" t="s">
        <v>2408</v>
      </c>
      <c r="C9465" s="4" t="s">
        <v>2408</v>
      </c>
      <c r="D9465" s="4" t="s">
        <v>2408</v>
      </c>
      <c r="E9465" s="4" t="s">
        <v>2408</v>
      </c>
      <c r="F9465" s="4" t="s">
        <v>2408</v>
      </c>
      <c r="G9465" s="4" t="s">
        <v>2408</v>
      </c>
      <c r="H9465" s="4" t="s">
        <v>2408</v>
      </c>
      <c r="I9465" s="4" t="s">
        <v>2408</v>
      </c>
    </row>
    <row r="9466" customFormat="false" ht="27" hidden="false" customHeight="true" outlineLevel="0" collapsed="false">
      <c r="A9466" s="1"/>
      <c r="B9466" s="1"/>
      <c r="C9466" s="1"/>
      <c r="D9466" s="1"/>
      <c r="E9466" s="1"/>
      <c r="F9466" s="1"/>
      <c r="G9466" s="1"/>
      <c r="H9466" s="1"/>
      <c r="I9466" s="1"/>
    </row>
    <row r="9467" customFormat="false" ht="31" hidden="false" customHeight="true" outlineLevel="0" collapsed="false">
      <c r="A9467" s="10" t="s">
        <v>250</v>
      </c>
      <c r="B9467" s="10" t="s">
        <v>250</v>
      </c>
      <c r="C9467" s="10" t="s">
        <v>250</v>
      </c>
      <c r="D9467" s="10" t="s">
        <v>250</v>
      </c>
      <c r="E9467" s="10" t="s">
        <v>250</v>
      </c>
      <c r="F9467" s="10" t="s">
        <v>250</v>
      </c>
      <c r="G9467" s="10" t="s">
        <v>250</v>
      </c>
      <c r="H9467" s="10" t="s">
        <v>250</v>
      </c>
      <c r="I9467" s="3" t="str">
        <f aca="false">HYPERLINK("#'Главная'!A186","На главную")</f>
        <v>На главную</v>
      </c>
    </row>
    <row r="9468" customFormat="false" ht="34" hidden="false" customHeight="true" outlineLevel="0" collapsed="false">
      <c r="A9468" s="12" t="s">
        <v>251</v>
      </c>
      <c r="B9468" s="12" t="s">
        <v>251</v>
      </c>
      <c r="C9468" s="12" t="s">
        <v>251</v>
      </c>
      <c r="D9468" s="12" t="s">
        <v>252</v>
      </c>
      <c r="E9468" s="12" t="s">
        <v>252</v>
      </c>
      <c r="F9468" s="12" t="s">
        <v>252</v>
      </c>
      <c r="G9468" s="12" t="s">
        <v>253</v>
      </c>
      <c r="H9468" s="12" t="s">
        <v>254</v>
      </c>
      <c r="I9468" s="12" t="s">
        <v>254</v>
      </c>
    </row>
    <row r="9469" customFormat="false" ht="53" hidden="false" customHeight="true" outlineLevel="0" collapsed="false">
      <c r="A9469" s="1" t="s">
        <v>185</v>
      </c>
      <c r="B9469" s="1" t="s">
        <v>185</v>
      </c>
      <c r="C9469" s="1" t="s">
        <v>185</v>
      </c>
      <c r="D9469" s="1" t="s">
        <v>292</v>
      </c>
      <c r="E9469" s="1" t="s">
        <v>292</v>
      </c>
      <c r="F9469" s="1" t="s">
        <v>292</v>
      </c>
      <c r="G9469" s="1" t="n">
        <v>3.36</v>
      </c>
      <c r="H9469" s="1" t="s">
        <v>2387</v>
      </c>
      <c r="I9469" s="1" t="s">
        <v>2387</v>
      </c>
    </row>
    <row r="9470" customFormat="false" ht="53" hidden="false" customHeight="true" outlineLevel="0" collapsed="false">
      <c r="A9470" s="1" t="s">
        <v>185</v>
      </c>
      <c r="B9470" s="1" t="s">
        <v>185</v>
      </c>
      <c r="C9470" s="1" t="s">
        <v>185</v>
      </c>
      <c r="D9470" s="1" t="s">
        <v>258</v>
      </c>
      <c r="E9470" s="1" t="s">
        <v>258</v>
      </c>
      <c r="F9470" s="1" t="s">
        <v>258</v>
      </c>
      <c r="G9470" s="1" t="n">
        <v>5.65</v>
      </c>
      <c r="H9470" s="1" t="s">
        <v>2387</v>
      </c>
      <c r="I9470" s="1" t="s">
        <v>2387</v>
      </c>
    </row>
    <row r="9471" customFormat="false" ht="53" hidden="false" customHeight="true" outlineLevel="0" collapsed="false">
      <c r="A9471" s="1" t="s">
        <v>185</v>
      </c>
      <c r="B9471" s="1" t="s">
        <v>185</v>
      </c>
      <c r="C9471" s="1" t="s">
        <v>185</v>
      </c>
      <c r="D9471" s="1" t="s">
        <v>2091</v>
      </c>
      <c r="E9471" s="1" t="s">
        <v>2091</v>
      </c>
      <c r="F9471" s="1" t="s">
        <v>2091</v>
      </c>
      <c r="G9471" s="1" t="n">
        <v>630</v>
      </c>
      <c r="H9471" s="1" t="s">
        <v>2387</v>
      </c>
      <c r="I9471" s="1" t="s">
        <v>2387</v>
      </c>
    </row>
    <row r="9472" customFormat="false" ht="53" hidden="false" customHeight="true" outlineLevel="0" collapsed="false">
      <c r="A9472" s="1" t="s">
        <v>185</v>
      </c>
      <c r="B9472" s="1" t="s">
        <v>185</v>
      </c>
      <c r="C9472" s="1" t="s">
        <v>185</v>
      </c>
      <c r="D9472" s="1" t="s">
        <v>2229</v>
      </c>
      <c r="E9472" s="1" t="s">
        <v>2229</v>
      </c>
      <c r="F9472" s="1" t="s">
        <v>2229</v>
      </c>
      <c r="G9472" s="1" t="n">
        <v>21</v>
      </c>
      <c r="H9472" s="1" t="s">
        <v>2387</v>
      </c>
      <c r="I9472" s="1" t="s">
        <v>2387</v>
      </c>
    </row>
    <row r="9473" customFormat="false" ht="53" hidden="false" customHeight="true" outlineLevel="0" collapsed="false">
      <c r="A9473" s="1" t="s">
        <v>185</v>
      </c>
      <c r="B9473" s="1" t="s">
        <v>185</v>
      </c>
      <c r="C9473" s="1" t="s">
        <v>185</v>
      </c>
      <c r="D9473" s="1" t="s">
        <v>2063</v>
      </c>
      <c r="E9473" s="1" t="s">
        <v>2063</v>
      </c>
      <c r="F9473" s="1" t="s">
        <v>2063</v>
      </c>
      <c r="G9473" s="1" t="n">
        <v>39</v>
      </c>
      <c r="H9473" s="1" t="s">
        <v>2387</v>
      </c>
      <c r="I9473" s="1" t="s">
        <v>2387</v>
      </c>
    </row>
    <row r="9474" customFormat="false" ht="53" hidden="false" customHeight="true" outlineLevel="0" collapsed="false">
      <c r="A9474" s="1" t="s">
        <v>185</v>
      </c>
      <c r="B9474" s="1" t="s">
        <v>185</v>
      </c>
      <c r="C9474" s="1" t="s">
        <v>185</v>
      </c>
      <c r="D9474" s="1" t="s">
        <v>2091</v>
      </c>
      <c r="E9474" s="1" t="s">
        <v>2091</v>
      </c>
      <c r="F9474" s="1" t="s">
        <v>2091</v>
      </c>
      <c r="G9474" s="1" t="n">
        <v>630</v>
      </c>
      <c r="H9474" s="1" t="s">
        <v>2387</v>
      </c>
      <c r="I9474" s="1" t="s">
        <v>2387</v>
      </c>
    </row>
    <row r="9475" customFormat="false" ht="53" hidden="false" customHeight="true" outlineLevel="0" collapsed="false">
      <c r="A9475" s="1" t="s">
        <v>185</v>
      </c>
      <c r="B9475" s="1" t="s">
        <v>185</v>
      </c>
      <c r="C9475" s="1" t="s">
        <v>185</v>
      </c>
      <c r="D9475" s="1" t="s">
        <v>292</v>
      </c>
      <c r="E9475" s="1" t="s">
        <v>292</v>
      </c>
      <c r="F9475" s="1" t="s">
        <v>292</v>
      </c>
      <c r="G9475" s="1" t="n">
        <v>3.36</v>
      </c>
      <c r="H9475" s="1" t="s">
        <v>2387</v>
      </c>
      <c r="I9475" s="1" t="s">
        <v>2387</v>
      </c>
    </row>
    <row r="9476" customFormat="false" ht="53" hidden="false" customHeight="true" outlineLevel="0" collapsed="false">
      <c r="A9476" s="1" t="s">
        <v>185</v>
      </c>
      <c r="B9476" s="1" t="s">
        <v>185</v>
      </c>
      <c r="C9476" s="1" t="s">
        <v>185</v>
      </c>
      <c r="D9476" s="1" t="s">
        <v>2388</v>
      </c>
      <c r="E9476" s="1" t="s">
        <v>2388</v>
      </c>
      <c r="F9476" s="1" t="s">
        <v>2388</v>
      </c>
      <c r="G9476" s="1" t="n">
        <v>3.45</v>
      </c>
      <c r="H9476" s="1" t="s">
        <v>2387</v>
      </c>
      <c r="I9476" s="1" t="s">
        <v>2387</v>
      </c>
    </row>
    <row r="9477" customFormat="false" ht="53" hidden="false" customHeight="true" outlineLevel="0" collapsed="false">
      <c r="A9477" s="1" t="s">
        <v>185</v>
      </c>
      <c r="B9477" s="1" t="s">
        <v>185</v>
      </c>
      <c r="C9477" s="1" t="s">
        <v>185</v>
      </c>
      <c r="D9477" s="1" t="s">
        <v>258</v>
      </c>
      <c r="E9477" s="1" t="s">
        <v>258</v>
      </c>
      <c r="F9477" s="1" t="s">
        <v>258</v>
      </c>
      <c r="G9477" s="1" t="n">
        <v>5.65</v>
      </c>
      <c r="H9477" s="1" t="s">
        <v>2387</v>
      </c>
      <c r="I9477" s="1" t="s">
        <v>2387</v>
      </c>
    </row>
    <row r="9478" customFormat="false" ht="53" hidden="false" customHeight="true" outlineLevel="0" collapsed="false">
      <c r="A9478" s="1" t="s">
        <v>185</v>
      </c>
      <c r="B9478" s="1" t="s">
        <v>185</v>
      </c>
      <c r="C9478" s="1" t="s">
        <v>185</v>
      </c>
      <c r="D9478" s="1" t="s">
        <v>2229</v>
      </c>
      <c r="E9478" s="1" t="s">
        <v>2229</v>
      </c>
      <c r="F9478" s="1" t="s">
        <v>2229</v>
      </c>
      <c r="G9478" s="1" t="n">
        <v>21</v>
      </c>
      <c r="H9478" s="1" t="s">
        <v>2387</v>
      </c>
      <c r="I9478" s="1" t="s">
        <v>2387</v>
      </c>
    </row>
    <row r="9479" customFormat="false" ht="53" hidden="false" customHeight="true" outlineLevel="0" collapsed="false">
      <c r="A9479" s="1" t="s">
        <v>185</v>
      </c>
      <c r="B9479" s="1" t="s">
        <v>185</v>
      </c>
      <c r="C9479" s="1" t="s">
        <v>185</v>
      </c>
      <c r="D9479" s="1" t="s">
        <v>2063</v>
      </c>
      <c r="E9479" s="1" t="s">
        <v>2063</v>
      </c>
      <c r="F9479" s="1" t="s">
        <v>2063</v>
      </c>
      <c r="G9479" s="1" t="n">
        <v>39</v>
      </c>
      <c r="H9479" s="1" t="s">
        <v>2387</v>
      </c>
      <c r="I9479" s="1" t="s">
        <v>2387</v>
      </c>
    </row>
    <row r="9480" customFormat="false" ht="53" hidden="false" customHeight="true" outlineLevel="0" collapsed="false">
      <c r="A9480" s="1" t="s">
        <v>185</v>
      </c>
      <c r="B9480" s="1" t="s">
        <v>185</v>
      </c>
      <c r="C9480" s="1" t="s">
        <v>185</v>
      </c>
      <c r="D9480" s="1" t="s">
        <v>2214</v>
      </c>
      <c r="E9480" s="1" t="s">
        <v>2214</v>
      </c>
      <c r="F9480" s="1" t="s">
        <v>2214</v>
      </c>
      <c r="G9480" s="1" t="n">
        <v>0.61</v>
      </c>
      <c r="H9480" s="1" t="s">
        <v>2387</v>
      </c>
      <c r="I9480" s="1" t="s">
        <v>2387</v>
      </c>
    </row>
    <row r="9481" customFormat="false" ht="53" hidden="false" customHeight="true" outlineLevel="0" collapsed="false">
      <c r="A9481" s="1" t="s">
        <v>185</v>
      </c>
      <c r="B9481" s="1" t="s">
        <v>185</v>
      </c>
      <c r="C9481" s="1" t="s">
        <v>185</v>
      </c>
      <c r="D9481" s="1" t="s">
        <v>244</v>
      </c>
      <c r="E9481" s="1" t="s">
        <v>244</v>
      </c>
      <c r="F9481" s="1" t="s">
        <v>244</v>
      </c>
      <c r="G9481" s="1" t="n">
        <v>41</v>
      </c>
      <c r="H9481" s="1" t="s">
        <v>2387</v>
      </c>
      <c r="I9481" s="1" t="s">
        <v>2387</v>
      </c>
    </row>
    <row r="9482" customFormat="false" ht="53" hidden="false" customHeight="true" outlineLevel="0" collapsed="false">
      <c r="A9482" s="1" t="s">
        <v>2389</v>
      </c>
      <c r="B9482" s="1" t="s">
        <v>2389</v>
      </c>
      <c r="C9482" s="1" t="s">
        <v>2389</v>
      </c>
      <c r="D9482" s="1" t="s">
        <v>2091</v>
      </c>
      <c r="E9482" s="1" t="s">
        <v>2091</v>
      </c>
      <c r="F9482" s="1" t="s">
        <v>2091</v>
      </c>
      <c r="G9482" s="1" t="n">
        <v>750</v>
      </c>
      <c r="H9482" s="1" t="s">
        <v>2387</v>
      </c>
      <c r="I9482" s="1" t="s">
        <v>2387</v>
      </c>
    </row>
    <row r="9483" customFormat="false" ht="53" hidden="false" customHeight="true" outlineLevel="0" collapsed="false">
      <c r="A9483" s="1" t="s">
        <v>2389</v>
      </c>
      <c r="B9483" s="1" t="s">
        <v>2389</v>
      </c>
      <c r="C9483" s="1" t="s">
        <v>2389</v>
      </c>
      <c r="D9483" s="1" t="s">
        <v>292</v>
      </c>
      <c r="E9483" s="1" t="s">
        <v>292</v>
      </c>
      <c r="F9483" s="1" t="s">
        <v>292</v>
      </c>
      <c r="G9483" s="1" t="n">
        <v>3.7</v>
      </c>
      <c r="H9483" s="1" t="s">
        <v>2387</v>
      </c>
      <c r="I9483" s="1" t="s">
        <v>2387</v>
      </c>
    </row>
    <row r="9484" customFormat="false" ht="53" hidden="false" customHeight="true" outlineLevel="0" collapsed="false">
      <c r="A9484" s="1" t="s">
        <v>2389</v>
      </c>
      <c r="B9484" s="1" t="s">
        <v>2389</v>
      </c>
      <c r="C9484" s="1" t="s">
        <v>2389</v>
      </c>
      <c r="D9484" s="1" t="s">
        <v>2388</v>
      </c>
      <c r="E9484" s="1" t="s">
        <v>2388</v>
      </c>
      <c r="F9484" s="1" t="s">
        <v>2388</v>
      </c>
      <c r="G9484" s="1" t="n">
        <v>3.92</v>
      </c>
      <c r="H9484" s="1" t="s">
        <v>2387</v>
      </c>
      <c r="I9484" s="1" t="s">
        <v>2387</v>
      </c>
    </row>
    <row r="9485" customFormat="false" ht="53" hidden="false" customHeight="true" outlineLevel="0" collapsed="false">
      <c r="A9485" s="1" t="s">
        <v>2389</v>
      </c>
      <c r="B9485" s="1" t="s">
        <v>2389</v>
      </c>
      <c r="C9485" s="1" t="s">
        <v>2389</v>
      </c>
      <c r="D9485" s="1" t="s">
        <v>258</v>
      </c>
      <c r="E9485" s="1" t="s">
        <v>258</v>
      </c>
      <c r="F9485" s="1" t="s">
        <v>258</v>
      </c>
      <c r="G9485" s="1" t="n">
        <v>6.38</v>
      </c>
      <c r="H9485" s="1" t="s">
        <v>2387</v>
      </c>
      <c r="I9485" s="1" t="s">
        <v>2387</v>
      </c>
    </row>
    <row r="9486" customFormat="false" ht="53" hidden="false" customHeight="true" outlineLevel="0" collapsed="false">
      <c r="A9486" s="1" t="s">
        <v>2389</v>
      </c>
      <c r="B9486" s="1" t="s">
        <v>2389</v>
      </c>
      <c r="C9486" s="1" t="s">
        <v>2389</v>
      </c>
      <c r="D9486" s="1" t="s">
        <v>2229</v>
      </c>
      <c r="E9486" s="1" t="s">
        <v>2229</v>
      </c>
      <c r="F9486" s="1" t="s">
        <v>2229</v>
      </c>
      <c r="G9486" s="1" t="n">
        <v>30</v>
      </c>
      <c r="H9486" s="1" t="s">
        <v>2387</v>
      </c>
      <c r="I9486" s="1" t="s">
        <v>2387</v>
      </c>
    </row>
    <row r="9487" customFormat="false" ht="53" hidden="false" customHeight="true" outlineLevel="0" collapsed="false">
      <c r="A9487" s="1" t="s">
        <v>2389</v>
      </c>
      <c r="B9487" s="1" t="s">
        <v>2389</v>
      </c>
      <c r="C9487" s="1" t="s">
        <v>2389</v>
      </c>
      <c r="D9487" s="1" t="s">
        <v>2063</v>
      </c>
      <c r="E9487" s="1" t="s">
        <v>2063</v>
      </c>
      <c r="F9487" s="1" t="s">
        <v>2063</v>
      </c>
      <c r="G9487" s="1" t="n">
        <v>44</v>
      </c>
      <c r="H9487" s="1" t="s">
        <v>2387</v>
      </c>
      <c r="I9487" s="1" t="s">
        <v>2387</v>
      </c>
    </row>
    <row r="9488" customFormat="false" ht="53" hidden="false" customHeight="true" outlineLevel="0" collapsed="false">
      <c r="A9488" s="1" t="s">
        <v>2389</v>
      </c>
      <c r="B9488" s="1" t="s">
        <v>2389</v>
      </c>
      <c r="C9488" s="1" t="s">
        <v>2389</v>
      </c>
      <c r="D9488" s="1" t="s">
        <v>2214</v>
      </c>
      <c r="E9488" s="1" t="s">
        <v>2214</v>
      </c>
      <c r="F9488" s="1" t="s">
        <v>2214</v>
      </c>
      <c r="G9488" s="1" t="n">
        <v>0.65</v>
      </c>
      <c r="H9488" s="1" t="s">
        <v>2387</v>
      </c>
      <c r="I9488" s="1" t="s">
        <v>2387</v>
      </c>
    </row>
    <row r="9489" customFormat="false" ht="53" hidden="false" customHeight="true" outlineLevel="0" collapsed="false">
      <c r="A9489" s="1" t="s">
        <v>2389</v>
      </c>
      <c r="B9489" s="1" t="s">
        <v>2389</v>
      </c>
      <c r="C9489" s="1" t="s">
        <v>2389</v>
      </c>
      <c r="D9489" s="1" t="s">
        <v>244</v>
      </c>
      <c r="E9489" s="1" t="s">
        <v>244</v>
      </c>
      <c r="F9489" s="1" t="s">
        <v>244</v>
      </c>
      <c r="G9489" s="1" t="n">
        <v>45</v>
      </c>
      <c r="H9489" s="1" t="s">
        <v>2387</v>
      </c>
      <c r="I9489" s="1" t="s">
        <v>2387</v>
      </c>
    </row>
    <row r="9490" customFormat="false" ht="53" hidden="false" customHeight="true" outlineLevel="0" collapsed="false">
      <c r="A9490" s="1" t="s">
        <v>2390</v>
      </c>
      <c r="B9490" s="1" t="s">
        <v>2390</v>
      </c>
      <c r="C9490" s="1" t="s">
        <v>2390</v>
      </c>
      <c r="D9490" s="1" t="s">
        <v>2091</v>
      </c>
      <c r="E9490" s="1" t="s">
        <v>2091</v>
      </c>
      <c r="F9490" s="1" t="s">
        <v>2091</v>
      </c>
      <c r="G9490" s="1" t="n">
        <v>860</v>
      </c>
      <c r="H9490" s="1" t="s">
        <v>2387</v>
      </c>
      <c r="I9490" s="1" t="s">
        <v>2387</v>
      </c>
    </row>
    <row r="9491" customFormat="false" ht="53" hidden="false" customHeight="true" outlineLevel="0" collapsed="false">
      <c r="A9491" s="1" t="s">
        <v>2390</v>
      </c>
      <c r="B9491" s="1" t="s">
        <v>2390</v>
      </c>
      <c r="C9491" s="1" t="s">
        <v>2390</v>
      </c>
      <c r="D9491" s="1" t="s">
        <v>292</v>
      </c>
      <c r="E9491" s="1" t="s">
        <v>292</v>
      </c>
      <c r="F9491" s="1" t="s">
        <v>292</v>
      </c>
      <c r="G9491" s="1" t="n">
        <v>4.13</v>
      </c>
      <c r="H9491" s="1" t="s">
        <v>2387</v>
      </c>
      <c r="I9491" s="1" t="s">
        <v>2387</v>
      </c>
    </row>
    <row r="9492" customFormat="false" ht="53" hidden="false" customHeight="true" outlineLevel="0" collapsed="false">
      <c r="A9492" s="1" t="s">
        <v>2390</v>
      </c>
      <c r="B9492" s="1" t="s">
        <v>2390</v>
      </c>
      <c r="C9492" s="1" t="s">
        <v>2390</v>
      </c>
      <c r="D9492" s="1" t="s">
        <v>2388</v>
      </c>
      <c r="E9492" s="1" t="s">
        <v>2388</v>
      </c>
      <c r="F9492" s="1" t="s">
        <v>2388</v>
      </c>
      <c r="G9492" s="1" t="n">
        <v>4.37</v>
      </c>
      <c r="H9492" s="1" t="s">
        <v>2387</v>
      </c>
      <c r="I9492" s="1" t="s">
        <v>2387</v>
      </c>
    </row>
    <row r="9493" customFormat="false" ht="53" hidden="false" customHeight="true" outlineLevel="0" collapsed="false">
      <c r="A9493" s="1" t="s">
        <v>2390</v>
      </c>
      <c r="B9493" s="1" t="s">
        <v>2390</v>
      </c>
      <c r="C9493" s="1" t="s">
        <v>2390</v>
      </c>
      <c r="D9493" s="1" t="s">
        <v>258</v>
      </c>
      <c r="E9493" s="1" t="s">
        <v>258</v>
      </c>
      <c r="F9493" s="1" t="s">
        <v>258</v>
      </c>
      <c r="G9493" s="1" t="n">
        <v>7.12</v>
      </c>
      <c r="H9493" s="1" t="s">
        <v>2387</v>
      </c>
      <c r="I9493" s="1" t="s">
        <v>2387</v>
      </c>
    </row>
    <row r="9494" customFormat="false" ht="53" hidden="false" customHeight="true" outlineLevel="0" collapsed="false">
      <c r="A9494" s="1" t="s">
        <v>2390</v>
      </c>
      <c r="B9494" s="1" t="s">
        <v>2390</v>
      </c>
      <c r="C9494" s="1" t="s">
        <v>2390</v>
      </c>
      <c r="D9494" s="1" t="s">
        <v>2229</v>
      </c>
      <c r="E9494" s="1" t="s">
        <v>2229</v>
      </c>
      <c r="F9494" s="1" t="s">
        <v>2229</v>
      </c>
      <c r="G9494" s="1" t="n">
        <v>44</v>
      </c>
      <c r="H9494" s="1" t="s">
        <v>2387</v>
      </c>
      <c r="I9494" s="1" t="s">
        <v>2387</v>
      </c>
    </row>
    <row r="9495" customFormat="false" ht="53" hidden="false" customHeight="true" outlineLevel="0" collapsed="false">
      <c r="A9495" s="1" t="s">
        <v>2390</v>
      </c>
      <c r="B9495" s="1" t="s">
        <v>2390</v>
      </c>
      <c r="C9495" s="1" t="s">
        <v>2390</v>
      </c>
      <c r="D9495" s="1" t="s">
        <v>2063</v>
      </c>
      <c r="E9495" s="1" t="s">
        <v>2063</v>
      </c>
      <c r="F9495" s="1" t="s">
        <v>2063</v>
      </c>
      <c r="G9495" s="1" t="n">
        <v>48</v>
      </c>
      <c r="H9495" s="1" t="s">
        <v>2387</v>
      </c>
      <c r="I9495" s="1" t="s">
        <v>2387</v>
      </c>
    </row>
    <row r="9496" customFormat="false" ht="53" hidden="false" customHeight="true" outlineLevel="0" collapsed="false">
      <c r="A9496" s="1" t="s">
        <v>2390</v>
      </c>
      <c r="B9496" s="1" t="s">
        <v>2390</v>
      </c>
      <c r="C9496" s="1" t="s">
        <v>2390</v>
      </c>
      <c r="D9496" s="1" t="s">
        <v>2214</v>
      </c>
      <c r="E9496" s="1" t="s">
        <v>2214</v>
      </c>
      <c r="F9496" s="1" t="s">
        <v>2214</v>
      </c>
      <c r="G9496" s="1" t="n">
        <v>0.75</v>
      </c>
      <c r="H9496" s="1" t="s">
        <v>2387</v>
      </c>
      <c r="I9496" s="1" t="s">
        <v>2387</v>
      </c>
    </row>
    <row r="9497" customFormat="false" ht="53" hidden="false" customHeight="true" outlineLevel="0" collapsed="false">
      <c r="A9497" s="1" t="s">
        <v>2390</v>
      </c>
      <c r="B9497" s="1" t="s">
        <v>2390</v>
      </c>
      <c r="C9497" s="1" t="s">
        <v>2390</v>
      </c>
      <c r="D9497" s="1" t="s">
        <v>244</v>
      </c>
      <c r="E9497" s="1" t="s">
        <v>244</v>
      </c>
      <c r="F9497" s="1" t="s">
        <v>244</v>
      </c>
      <c r="G9497" s="1" t="n">
        <v>54</v>
      </c>
      <c r="H9497" s="1" t="s">
        <v>2387</v>
      </c>
      <c r="I9497" s="1" t="s">
        <v>2387</v>
      </c>
    </row>
    <row r="9498" customFormat="false" ht="53" hidden="false" customHeight="true" outlineLevel="0" collapsed="false">
      <c r="A9498" s="1" t="s">
        <v>2391</v>
      </c>
      <c r="B9498" s="1" t="s">
        <v>2391</v>
      </c>
      <c r="C9498" s="1" t="s">
        <v>2391</v>
      </c>
      <c r="D9498" s="1" t="s">
        <v>2091</v>
      </c>
      <c r="E9498" s="1" t="s">
        <v>2091</v>
      </c>
      <c r="F9498" s="1" t="s">
        <v>2091</v>
      </c>
      <c r="G9498" s="1" t="n">
        <v>980</v>
      </c>
      <c r="H9498" s="1" t="s">
        <v>2387</v>
      </c>
      <c r="I9498" s="1" t="s">
        <v>2387</v>
      </c>
    </row>
    <row r="9499" customFormat="false" ht="53" hidden="false" customHeight="true" outlineLevel="0" collapsed="false">
      <c r="A9499" s="1" t="s">
        <v>2391</v>
      </c>
      <c r="B9499" s="1" t="s">
        <v>2391</v>
      </c>
      <c r="C9499" s="1" t="s">
        <v>2391</v>
      </c>
      <c r="D9499" s="1" t="s">
        <v>292</v>
      </c>
      <c r="E9499" s="1" t="s">
        <v>292</v>
      </c>
      <c r="F9499" s="1" t="s">
        <v>292</v>
      </c>
      <c r="G9499" s="1" t="n">
        <v>4.4</v>
      </c>
      <c r="H9499" s="1" t="s">
        <v>2387</v>
      </c>
      <c r="I9499" s="1" t="s">
        <v>2387</v>
      </c>
    </row>
    <row r="9500" customFormat="false" ht="53" hidden="false" customHeight="true" outlineLevel="0" collapsed="false">
      <c r="A9500" s="1" t="s">
        <v>2391</v>
      </c>
      <c r="B9500" s="1" t="s">
        <v>2391</v>
      </c>
      <c r="C9500" s="1" t="s">
        <v>2391</v>
      </c>
      <c r="D9500" s="1" t="s">
        <v>2388</v>
      </c>
      <c r="E9500" s="1" t="s">
        <v>2388</v>
      </c>
      <c r="F9500" s="1" t="s">
        <v>2388</v>
      </c>
      <c r="G9500" s="1" t="n">
        <v>4.79</v>
      </c>
      <c r="H9500" s="1" t="s">
        <v>2387</v>
      </c>
      <c r="I9500" s="1" t="s">
        <v>2387</v>
      </c>
    </row>
    <row r="9501" customFormat="false" ht="53" hidden="false" customHeight="true" outlineLevel="0" collapsed="false">
      <c r="A9501" s="1" t="s">
        <v>2391</v>
      </c>
      <c r="B9501" s="1" t="s">
        <v>2391</v>
      </c>
      <c r="C9501" s="1" t="s">
        <v>2391</v>
      </c>
      <c r="D9501" s="1" t="s">
        <v>258</v>
      </c>
      <c r="E9501" s="1" t="s">
        <v>258</v>
      </c>
      <c r="F9501" s="1" t="s">
        <v>258</v>
      </c>
      <c r="G9501" s="1" t="n">
        <v>7.77</v>
      </c>
      <c r="H9501" s="1" t="s">
        <v>2387</v>
      </c>
      <c r="I9501" s="1" t="s">
        <v>2387</v>
      </c>
    </row>
    <row r="9502" customFormat="false" ht="53" hidden="false" customHeight="true" outlineLevel="0" collapsed="false">
      <c r="A9502" s="1" t="s">
        <v>2391</v>
      </c>
      <c r="B9502" s="1" t="s">
        <v>2391</v>
      </c>
      <c r="C9502" s="1" t="s">
        <v>2391</v>
      </c>
      <c r="D9502" s="1" t="s">
        <v>2229</v>
      </c>
      <c r="E9502" s="1" t="s">
        <v>2229</v>
      </c>
      <c r="F9502" s="1" t="s">
        <v>2229</v>
      </c>
      <c r="G9502" s="1" t="n">
        <v>63</v>
      </c>
      <c r="H9502" s="1" t="s">
        <v>2387</v>
      </c>
      <c r="I9502" s="1" t="s">
        <v>2387</v>
      </c>
    </row>
    <row r="9503" customFormat="false" ht="53" hidden="false" customHeight="true" outlineLevel="0" collapsed="false">
      <c r="A9503" s="1" t="s">
        <v>2391</v>
      </c>
      <c r="B9503" s="1" t="s">
        <v>2391</v>
      </c>
      <c r="C9503" s="1" t="s">
        <v>2391</v>
      </c>
      <c r="D9503" s="1" t="s">
        <v>2063</v>
      </c>
      <c r="E9503" s="1" t="s">
        <v>2063</v>
      </c>
      <c r="F9503" s="1" t="s">
        <v>2063</v>
      </c>
      <c r="G9503" s="1" t="n">
        <v>49</v>
      </c>
      <c r="H9503" s="1" t="s">
        <v>2387</v>
      </c>
      <c r="I9503" s="1" t="s">
        <v>2387</v>
      </c>
    </row>
    <row r="9504" customFormat="false" ht="53" hidden="false" customHeight="true" outlineLevel="0" collapsed="false">
      <c r="A9504" s="1" t="s">
        <v>2391</v>
      </c>
      <c r="B9504" s="1" t="s">
        <v>2391</v>
      </c>
      <c r="C9504" s="1" t="s">
        <v>2391</v>
      </c>
      <c r="D9504" s="1" t="s">
        <v>2214</v>
      </c>
      <c r="E9504" s="1" t="s">
        <v>2214</v>
      </c>
      <c r="F9504" s="1" t="s">
        <v>2214</v>
      </c>
      <c r="G9504" s="1" t="n">
        <v>0.8</v>
      </c>
      <c r="H9504" s="1" t="s">
        <v>2387</v>
      </c>
      <c r="I9504" s="1" t="s">
        <v>2387</v>
      </c>
    </row>
    <row r="9505" customFormat="false" ht="53" hidden="false" customHeight="true" outlineLevel="0" collapsed="false">
      <c r="A9505" s="1" t="s">
        <v>2391</v>
      </c>
      <c r="B9505" s="1" t="s">
        <v>2391</v>
      </c>
      <c r="C9505" s="1" t="s">
        <v>2391</v>
      </c>
      <c r="D9505" s="1" t="s">
        <v>244</v>
      </c>
      <c r="E9505" s="1" t="s">
        <v>244</v>
      </c>
      <c r="F9505" s="1" t="s">
        <v>244</v>
      </c>
      <c r="G9505" s="1" t="n">
        <v>63</v>
      </c>
      <c r="H9505" s="1" t="s">
        <v>2387</v>
      </c>
      <c r="I9505" s="1" t="s">
        <v>2387</v>
      </c>
    </row>
    <row r="9506" customFormat="false" ht="53" hidden="false" customHeight="true" outlineLevel="0" collapsed="false">
      <c r="A9506" s="1" t="s">
        <v>2392</v>
      </c>
      <c r="B9506" s="1" t="s">
        <v>2392</v>
      </c>
      <c r="C9506" s="1" t="s">
        <v>2392</v>
      </c>
      <c r="D9506" s="1" t="s">
        <v>2091</v>
      </c>
      <c r="E9506" s="1" t="s">
        <v>2091</v>
      </c>
      <c r="F9506" s="1" t="s">
        <v>2091</v>
      </c>
      <c r="G9506" s="1" t="n">
        <v>1060</v>
      </c>
      <c r="H9506" s="1" t="s">
        <v>2387</v>
      </c>
      <c r="I9506" s="1" t="s">
        <v>2387</v>
      </c>
    </row>
    <row r="9507" customFormat="false" ht="53" hidden="false" customHeight="true" outlineLevel="0" collapsed="false">
      <c r="A9507" s="1" t="s">
        <v>2392</v>
      </c>
      <c r="B9507" s="1" t="s">
        <v>2392</v>
      </c>
      <c r="C9507" s="1" t="s">
        <v>2392</v>
      </c>
      <c r="D9507" s="1" t="s">
        <v>292</v>
      </c>
      <c r="E9507" s="1" t="s">
        <v>292</v>
      </c>
      <c r="F9507" s="1" t="s">
        <v>292</v>
      </c>
      <c r="G9507" s="1" t="n">
        <v>4.73</v>
      </c>
      <c r="H9507" s="1" t="s">
        <v>2387</v>
      </c>
      <c r="I9507" s="1" t="s">
        <v>2387</v>
      </c>
    </row>
    <row r="9508" customFormat="false" ht="53" hidden="false" customHeight="true" outlineLevel="0" collapsed="false">
      <c r="A9508" s="1" t="s">
        <v>2392</v>
      </c>
      <c r="B9508" s="1" t="s">
        <v>2392</v>
      </c>
      <c r="C9508" s="1" t="s">
        <v>2392</v>
      </c>
      <c r="D9508" s="1" t="s">
        <v>2388</v>
      </c>
      <c r="E9508" s="1" t="s">
        <v>2388</v>
      </c>
      <c r="F9508" s="1" t="s">
        <v>2388</v>
      </c>
      <c r="G9508" s="1" t="n">
        <v>5.05</v>
      </c>
      <c r="H9508" s="1" t="s">
        <v>2387</v>
      </c>
      <c r="I9508" s="1" t="s">
        <v>2387</v>
      </c>
    </row>
    <row r="9509" customFormat="false" ht="53" hidden="false" customHeight="true" outlineLevel="0" collapsed="false">
      <c r="A9509" s="1" t="s">
        <v>2392</v>
      </c>
      <c r="B9509" s="1" t="s">
        <v>2392</v>
      </c>
      <c r="C9509" s="1" t="s">
        <v>2392</v>
      </c>
      <c r="D9509" s="1" t="s">
        <v>258</v>
      </c>
      <c r="E9509" s="1" t="s">
        <v>258</v>
      </c>
      <c r="F9509" s="1" t="s">
        <v>258</v>
      </c>
      <c r="G9509" s="1" t="n">
        <v>8.24</v>
      </c>
      <c r="H9509" s="1" t="s">
        <v>2387</v>
      </c>
      <c r="I9509" s="1" t="s">
        <v>2387</v>
      </c>
    </row>
    <row r="9510" customFormat="false" ht="53" hidden="false" customHeight="true" outlineLevel="0" collapsed="false">
      <c r="A9510" s="1" t="s">
        <v>2392</v>
      </c>
      <c r="B9510" s="1" t="s">
        <v>2392</v>
      </c>
      <c r="C9510" s="1" t="s">
        <v>2392</v>
      </c>
      <c r="D9510" s="1" t="s">
        <v>2229</v>
      </c>
      <c r="E9510" s="1" t="s">
        <v>2229</v>
      </c>
      <c r="F9510" s="1" t="s">
        <v>2229</v>
      </c>
      <c r="G9510" s="1" t="n">
        <v>80</v>
      </c>
      <c r="H9510" s="1" t="s">
        <v>2387</v>
      </c>
      <c r="I9510" s="1" t="s">
        <v>2387</v>
      </c>
    </row>
    <row r="9511" customFormat="false" ht="53" hidden="false" customHeight="true" outlineLevel="0" collapsed="false">
      <c r="A9511" s="1" t="s">
        <v>2392</v>
      </c>
      <c r="B9511" s="1" t="s">
        <v>2392</v>
      </c>
      <c r="C9511" s="1" t="s">
        <v>2392</v>
      </c>
      <c r="D9511" s="1" t="s">
        <v>2063</v>
      </c>
      <c r="E9511" s="1" t="s">
        <v>2063</v>
      </c>
      <c r="F9511" s="1" t="s">
        <v>2063</v>
      </c>
      <c r="G9511" s="1" t="n">
        <v>52</v>
      </c>
      <c r="H9511" s="1" t="s">
        <v>2387</v>
      </c>
      <c r="I9511" s="1" t="s">
        <v>2387</v>
      </c>
    </row>
    <row r="9512" customFormat="false" ht="53" hidden="false" customHeight="true" outlineLevel="0" collapsed="false">
      <c r="A9512" s="1" t="s">
        <v>2392</v>
      </c>
      <c r="B9512" s="1" t="s">
        <v>2392</v>
      </c>
      <c r="C9512" s="1" t="s">
        <v>2392</v>
      </c>
      <c r="D9512" s="1" t="s">
        <v>2214</v>
      </c>
      <c r="E9512" s="1" t="s">
        <v>2214</v>
      </c>
      <c r="F9512" s="1" t="s">
        <v>2214</v>
      </c>
      <c r="G9512" s="1" t="n">
        <v>0.85</v>
      </c>
      <c r="H9512" s="1" t="s">
        <v>2387</v>
      </c>
      <c r="I9512" s="1" t="s">
        <v>2387</v>
      </c>
    </row>
    <row r="9513" customFormat="false" ht="53" hidden="false" customHeight="true" outlineLevel="0" collapsed="false">
      <c r="A9513" s="1" t="s">
        <v>2392</v>
      </c>
      <c r="B9513" s="1" t="s">
        <v>2392</v>
      </c>
      <c r="C9513" s="1" t="s">
        <v>2392</v>
      </c>
      <c r="D9513" s="1" t="s">
        <v>244</v>
      </c>
      <c r="E9513" s="1" t="s">
        <v>244</v>
      </c>
      <c r="F9513" s="1" t="s">
        <v>244</v>
      </c>
      <c r="G9513" s="1" t="n">
        <v>70</v>
      </c>
      <c r="H9513" s="1" t="s">
        <v>2387</v>
      </c>
      <c r="I9513" s="1" t="s">
        <v>2387</v>
      </c>
    </row>
    <row r="9514" customFormat="false" ht="27" hidden="false" customHeight="true" outlineLevel="0" collapsed="false">
      <c r="A9514" s="1"/>
      <c r="B9514" s="1"/>
      <c r="C9514" s="1"/>
      <c r="D9514" s="1"/>
      <c r="E9514" s="1"/>
      <c r="F9514" s="1"/>
      <c r="G9514" s="1"/>
      <c r="H9514" s="1"/>
      <c r="I9514" s="1"/>
    </row>
    <row r="9515" customFormat="false" ht="31" hidden="false" customHeight="true" outlineLevel="0" collapsed="false">
      <c r="A9515" s="10" t="s">
        <v>304</v>
      </c>
      <c r="B9515" s="10" t="s">
        <v>304</v>
      </c>
      <c r="C9515" s="10" t="s">
        <v>304</v>
      </c>
      <c r="D9515" s="10" t="s">
        <v>304</v>
      </c>
      <c r="E9515" s="10" t="s">
        <v>304</v>
      </c>
      <c r="F9515" s="10" t="s">
        <v>304</v>
      </c>
      <c r="G9515" s="10" t="s">
        <v>304</v>
      </c>
      <c r="H9515" s="10" t="s">
        <v>304</v>
      </c>
      <c r="I9515" s="1"/>
    </row>
    <row r="9516" customFormat="false" ht="28" hidden="false" customHeight="true" outlineLevel="0" collapsed="false">
      <c r="A9516" s="4" t="s">
        <v>305</v>
      </c>
      <c r="B9516" s="4" t="s">
        <v>305</v>
      </c>
      <c r="C9516" s="4" t="s">
        <v>305</v>
      </c>
      <c r="D9516" s="4" t="s">
        <v>305</v>
      </c>
      <c r="E9516" s="4" t="s">
        <v>305</v>
      </c>
      <c r="F9516" s="4" t="s">
        <v>305</v>
      </c>
      <c r="G9516" s="4" t="s">
        <v>305</v>
      </c>
      <c r="H9516" s="4" t="s">
        <v>305</v>
      </c>
      <c r="I9516" s="4" t="s">
        <v>305</v>
      </c>
    </row>
    <row r="9517" customFormat="false" ht="27" hidden="false" customHeight="true" outlineLevel="0" collapsed="false">
      <c r="A9517" s="1"/>
      <c r="B9517" s="1"/>
      <c r="C9517" s="1"/>
      <c r="D9517" s="1"/>
      <c r="E9517" s="1"/>
      <c r="F9517" s="1"/>
      <c r="G9517" s="1"/>
      <c r="H9517" s="1"/>
      <c r="I9517" s="1"/>
    </row>
    <row r="9518" customFormat="false" ht="27" hidden="false" customHeight="true" outlineLevel="0" collapsed="false">
      <c r="A9518" s="1"/>
      <c r="B9518" s="1"/>
      <c r="C9518" s="1"/>
      <c r="D9518" s="1"/>
      <c r="E9518" s="1"/>
      <c r="F9518" s="1"/>
      <c r="G9518" s="1"/>
      <c r="H9518" s="1"/>
      <c r="I9518" s="1"/>
    </row>
    <row r="9519" customFormat="false" ht="27" hidden="false" customHeight="true" outlineLevel="0" collapsed="false">
      <c r="A9519" s="1"/>
      <c r="B9519" s="1"/>
      <c r="C9519" s="1"/>
      <c r="D9519" s="1"/>
      <c r="E9519" s="1"/>
      <c r="F9519" s="1"/>
      <c r="G9519" s="1"/>
      <c r="H9519" s="1"/>
      <c r="I9519" s="1"/>
    </row>
    <row r="9520" customFormat="false" ht="35" hidden="false" customHeight="true" outlineLevel="0" collapsed="false">
      <c r="A9520" s="2" t="s">
        <v>2409</v>
      </c>
      <c r="B9520" s="2" t="s">
        <v>2409</v>
      </c>
      <c r="C9520" s="2" t="s">
        <v>2409</v>
      </c>
      <c r="D9520" s="2" t="s">
        <v>2409</v>
      </c>
      <c r="E9520" s="2" t="s">
        <v>2409</v>
      </c>
      <c r="F9520" s="2" t="s">
        <v>2409</v>
      </c>
      <c r="G9520" s="2" t="s">
        <v>2409</v>
      </c>
      <c r="H9520" s="2" t="s">
        <v>2409</v>
      </c>
      <c r="I9520" s="3" t="str">
        <f aca="false">HYPERLINK("#'Главная'!A187","На главную")</f>
        <v>На главную</v>
      </c>
    </row>
    <row r="9521" customFormat="false" ht="42" hidden="false" customHeight="true" outlineLevel="0" collapsed="false">
      <c r="A9521" s="4" t="s">
        <v>2410</v>
      </c>
      <c r="B9521" s="4" t="s">
        <v>2410</v>
      </c>
      <c r="C9521" s="4" t="s">
        <v>2410</v>
      </c>
      <c r="D9521" s="4" t="s">
        <v>2410</v>
      </c>
      <c r="E9521" s="4" t="s">
        <v>2410</v>
      </c>
      <c r="F9521" s="4" t="s">
        <v>2410</v>
      </c>
      <c r="G9521" s="4" t="s">
        <v>2410</v>
      </c>
      <c r="H9521" s="4" t="s">
        <v>2410</v>
      </c>
      <c r="I9521" s="4" t="s">
        <v>2410</v>
      </c>
    </row>
    <row r="9522" customFormat="false" ht="27" hidden="false" customHeight="true" outlineLevel="0" collapsed="false">
      <c r="A9522" s="3" t="str">
        <f aca="false">HYPERLINK("#'Главная'!A187","Список моделей")</f>
        <v>Список моделей</v>
      </c>
      <c r="B9522" s="1"/>
      <c r="C9522" s="3" t="str">
        <f aca="false">HYPERLINK("#'Данные моделей'!A9523","Характеристики")</f>
        <v>Характеристики</v>
      </c>
      <c r="D9522" s="1"/>
      <c r="E9522" s="1"/>
      <c r="F9522" s="3" t="str">
        <f aca="false">HYPERLINK("#'Данные моделей'!A9558","Рабочие точки")</f>
        <v>Рабочие точки</v>
      </c>
      <c r="G9522" s="1"/>
      <c r="H9522" s="3" t="str">
        <f aca="false">HYPERLINK("#'Данные моделей'!A9565","Карты")</f>
        <v>Карты</v>
      </c>
      <c r="I9522" s="1"/>
    </row>
    <row r="9523" customFormat="false" ht="31" hidden="false" customHeight="true" outlineLevel="0" collapsed="false">
      <c r="A9523" s="10" t="s">
        <v>9</v>
      </c>
      <c r="B9523" s="10" t="s">
        <v>9</v>
      </c>
      <c r="C9523" s="10" t="s">
        <v>9</v>
      </c>
      <c r="D9523" s="10" t="s">
        <v>9</v>
      </c>
      <c r="E9523" s="10" t="s">
        <v>9</v>
      </c>
      <c r="F9523" s="10" t="s">
        <v>9</v>
      </c>
      <c r="G9523" s="10" t="s">
        <v>9</v>
      </c>
      <c r="H9523" s="10" t="s">
        <v>9</v>
      </c>
      <c r="I9523" s="1"/>
    </row>
    <row r="9524" customFormat="false" ht="28" hidden="false" customHeight="true" outlineLevel="0" collapsed="false">
      <c r="A9524" s="11" t="s">
        <v>207</v>
      </c>
      <c r="B9524" s="11" t="s">
        <v>207</v>
      </c>
      <c r="C9524" s="11" t="s">
        <v>207</v>
      </c>
      <c r="D9524" s="11" t="s">
        <v>207</v>
      </c>
      <c r="E9524" s="11" t="s">
        <v>2245</v>
      </c>
      <c r="F9524" s="11" t="s">
        <v>2245</v>
      </c>
      <c r="G9524" s="11" t="s">
        <v>2245</v>
      </c>
      <c r="H9524" s="11"/>
      <c r="I9524" s="11"/>
    </row>
    <row r="9525" customFormat="false" ht="28" hidden="false" customHeight="true" outlineLevel="0" collapsed="false">
      <c r="A9525" s="11" t="s">
        <v>8</v>
      </c>
      <c r="B9525" s="11" t="s">
        <v>8</v>
      </c>
      <c r="C9525" s="11" t="s">
        <v>8</v>
      </c>
      <c r="D9525" s="11" t="s">
        <v>8</v>
      </c>
      <c r="E9525" s="11" t="s">
        <v>176</v>
      </c>
      <c r="F9525" s="11" t="s">
        <v>176</v>
      </c>
      <c r="G9525" s="11" t="s">
        <v>176</v>
      </c>
      <c r="H9525" s="11"/>
      <c r="I9525" s="11"/>
    </row>
    <row r="9526" customFormat="false" ht="28" hidden="false" customHeight="true" outlineLevel="0" collapsed="false">
      <c r="A9526" s="11" t="s">
        <v>209</v>
      </c>
      <c r="B9526" s="11" t="s">
        <v>209</v>
      </c>
      <c r="C9526" s="11" t="s">
        <v>209</v>
      </c>
      <c r="D9526" s="11" t="s">
        <v>209</v>
      </c>
      <c r="E9526" s="11" t="s">
        <v>2411</v>
      </c>
      <c r="F9526" s="11" t="s">
        <v>2411</v>
      </c>
      <c r="G9526" s="11" t="s">
        <v>2411</v>
      </c>
      <c r="H9526" s="11"/>
      <c r="I9526" s="11"/>
    </row>
    <row r="9527" customFormat="false" ht="28" hidden="false" customHeight="true" outlineLevel="0" collapsed="false">
      <c r="A9527" s="11" t="s">
        <v>211</v>
      </c>
      <c r="B9527" s="11" t="s">
        <v>211</v>
      </c>
      <c r="C9527" s="11" t="s">
        <v>211</v>
      </c>
      <c r="D9527" s="11" t="s">
        <v>211</v>
      </c>
      <c r="E9527" s="11" t="n">
        <v>25</v>
      </c>
      <c r="F9527" s="11" t="n">
        <v>25</v>
      </c>
      <c r="G9527" s="11" t="n">
        <v>25</v>
      </c>
      <c r="H9527" s="11"/>
      <c r="I9527" s="11"/>
    </row>
    <row r="9528" customFormat="false" ht="38" hidden="false" customHeight="true" outlineLevel="0" collapsed="false">
      <c r="A9528" s="11" t="s">
        <v>8</v>
      </c>
      <c r="B9528" s="11" t="s">
        <v>8</v>
      </c>
      <c r="C9528" s="11" t="s">
        <v>8</v>
      </c>
      <c r="D9528" s="11" t="s">
        <v>8</v>
      </c>
      <c r="E9528" s="11" t="s">
        <v>176</v>
      </c>
      <c r="F9528" s="11" t="s">
        <v>176</v>
      </c>
      <c r="G9528" s="11" t="s">
        <v>176</v>
      </c>
      <c r="H9528" s="11" t="s">
        <v>2061</v>
      </c>
      <c r="I9528" s="11" t="s">
        <v>2061</v>
      </c>
    </row>
    <row r="9529" customFormat="false" ht="38" hidden="false" customHeight="true" outlineLevel="0" collapsed="false">
      <c r="A9529" s="11" t="s">
        <v>221</v>
      </c>
      <c r="B9529" s="11" t="s">
        <v>221</v>
      </c>
      <c r="C9529" s="11" t="s">
        <v>221</v>
      </c>
      <c r="D9529" s="11" t="s">
        <v>221</v>
      </c>
      <c r="E9529" s="11" t="s">
        <v>2411</v>
      </c>
      <c r="F9529" s="11" t="s">
        <v>2411</v>
      </c>
      <c r="G9529" s="11" t="s">
        <v>2411</v>
      </c>
      <c r="H9529" s="11" t="s">
        <v>2061</v>
      </c>
      <c r="I9529" s="11" t="s">
        <v>2061</v>
      </c>
    </row>
    <row r="9530" customFormat="false" ht="38" hidden="false" customHeight="true" outlineLevel="0" collapsed="false">
      <c r="A9530" s="11" t="s">
        <v>211</v>
      </c>
      <c r="B9530" s="11" t="s">
        <v>211</v>
      </c>
      <c r="C9530" s="11" t="s">
        <v>211</v>
      </c>
      <c r="D9530" s="11" t="s">
        <v>211</v>
      </c>
      <c r="E9530" s="11" t="n">
        <v>25</v>
      </c>
      <c r="F9530" s="11" t="n">
        <v>25</v>
      </c>
      <c r="G9530" s="11" t="n">
        <v>25</v>
      </c>
      <c r="H9530" s="11" t="s">
        <v>2061</v>
      </c>
      <c r="I9530" s="11" t="s">
        <v>2061</v>
      </c>
    </row>
    <row r="9531" customFormat="false" ht="38" hidden="false" customHeight="true" outlineLevel="0" collapsed="false">
      <c r="A9531" s="11" t="s">
        <v>2062</v>
      </c>
      <c r="B9531" s="11" t="s">
        <v>2062</v>
      </c>
      <c r="C9531" s="11" t="s">
        <v>2062</v>
      </c>
      <c r="D9531" s="11" t="s">
        <v>2062</v>
      </c>
      <c r="E9531" s="11" t="s">
        <v>2412</v>
      </c>
      <c r="F9531" s="11" t="s">
        <v>2412</v>
      </c>
      <c r="G9531" s="11" t="s">
        <v>2412</v>
      </c>
      <c r="H9531" s="11" t="s">
        <v>2061</v>
      </c>
      <c r="I9531" s="11" t="s">
        <v>2061</v>
      </c>
    </row>
    <row r="9532" customFormat="false" ht="38" hidden="false" customHeight="true" outlineLevel="0" collapsed="false">
      <c r="A9532" s="11" t="s">
        <v>2064</v>
      </c>
      <c r="B9532" s="11" t="s">
        <v>2064</v>
      </c>
      <c r="C9532" s="11" t="s">
        <v>2064</v>
      </c>
      <c r="D9532" s="11" t="s">
        <v>2064</v>
      </c>
      <c r="E9532" s="11" t="s">
        <v>99</v>
      </c>
      <c r="F9532" s="11" t="s">
        <v>99</v>
      </c>
      <c r="G9532" s="11" t="s">
        <v>99</v>
      </c>
      <c r="H9532" s="11" t="s">
        <v>2061</v>
      </c>
      <c r="I9532" s="11" t="s">
        <v>2061</v>
      </c>
    </row>
    <row r="9533" customFormat="false" ht="38" hidden="false" customHeight="true" outlineLevel="0" collapsed="false">
      <c r="A9533" s="11" t="s">
        <v>2413</v>
      </c>
      <c r="B9533" s="11" t="s">
        <v>2413</v>
      </c>
      <c r="C9533" s="11" t="s">
        <v>2413</v>
      </c>
      <c r="D9533" s="11" t="s">
        <v>2413</v>
      </c>
      <c r="E9533" s="11" t="n">
        <v>0.14</v>
      </c>
      <c r="F9533" s="11" t="n">
        <v>0.14</v>
      </c>
      <c r="G9533" s="11" t="n">
        <v>0.14</v>
      </c>
      <c r="H9533" s="11" t="s">
        <v>2061</v>
      </c>
      <c r="I9533" s="11" t="s">
        <v>2061</v>
      </c>
    </row>
    <row r="9534" customFormat="false" ht="38" hidden="false" customHeight="true" outlineLevel="0" collapsed="false">
      <c r="A9534" s="11" t="s">
        <v>2215</v>
      </c>
      <c r="B9534" s="11" t="s">
        <v>2215</v>
      </c>
      <c r="C9534" s="11" t="s">
        <v>2215</v>
      </c>
      <c r="D9534" s="11" t="s">
        <v>2215</v>
      </c>
      <c r="E9534" s="11" t="n">
        <v>30</v>
      </c>
      <c r="F9534" s="11" t="n">
        <v>30</v>
      </c>
      <c r="G9534" s="11" t="n">
        <v>30</v>
      </c>
      <c r="H9534" s="11" t="s">
        <v>2061</v>
      </c>
      <c r="I9534" s="11" t="s">
        <v>2061</v>
      </c>
    </row>
    <row r="9535" customFormat="false" ht="38" hidden="false" customHeight="true" outlineLevel="0" collapsed="false">
      <c r="A9535" s="11" t="s">
        <v>2412</v>
      </c>
      <c r="B9535" s="11" t="s">
        <v>2412</v>
      </c>
      <c r="C9535" s="11" t="s">
        <v>2412</v>
      </c>
      <c r="D9535" s="11" t="s">
        <v>2412</v>
      </c>
      <c r="E9535" s="11" t="n">
        <v>39</v>
      </c>
      <c r="F9535" s="11" t="n">
        <v>39</v>
      </c>
      <c r="G9535" s="11" t="n">
        <v>39</v>
      </c>
      <c r="H9535" s="11" t="s">
        <v>2061</v>
      </c>
      <c r="I9535" s="11" t="s">
        <v>2061</v>
      </c>
    </row>
    <row r="9536" customFormat="false" ht="38" hidden="false" customHeight="true" outlineLevel="0" collapsed="false">
      <c r="A9536" s="11" t="s">
        <v>2414</v>
      </c>
      <c r="B9536" s="11" t="s">
        <v>2414</v>
      </c>
      <c r="C9536" s="11" t="s">
        <v>2414</v>
      </c>
      <c r="D9536" s="11" t="s">
        <v>2414</v>
      </c>
      <c r="E9536" s="11" t="n">
        <v>42</v>
      </c>
      <c r="F9536" s="11" t="n">
        <v>42</v>
      </c>
      <c r="G9536" s="11" t="n">
        <v>42</v>
      </c>
      <c r="H9536" s="11" t="s">
        <v>2061</v>
      </c>
      <c r="I9536" s="11" t="s">
        <v>2061</v>
      </c>
    </row>
    <row r="9537" customFormat="false" ht="38" hidden="false" customHeight="true" outlineLevel="0" collapsed="false">
      <c r="A9537" s="11" t="s">
        <v>2415</v>
      </c>
      <c r="B9537" s="11" t="s">
        <v>2415</v>
      </c>
      <c r="C9537" s="11" t="s">
        <v>2415</v>
      </c>
      <c r="D9537" s="11" t="s">
        <v>2415</v>
      </c>
      <c r="E9537" s="11" t="n">
        <v>44</v>
      </c>
      <c r="F9537" s="11" t="n">
        <v>44</v>
      </c>
      <c r="G9537" s="11" t="n">
        <v>44</v>
      </c>
      <c r="H9537" s="11" t="s">
        <v>2061</v>
      </c>
      <c r="I9537" s="11" t="s">
        <v>2061</v>
      </c>
    </row>
    <row r="9538" customFormat="false" ht="38" hidden="false" customHeight="true" outlineLevel="0" collapsed="false">
      <c r="A9538" s="11" t="s">
        <v>2165</v>
      </c>
      <c r="B9538" s="11" t="s">
        <v>2165</v>
      </c>
      <c r="C9538" s="11" t="s">
        <v>2165</v>
      </c>
      <c r="D9538" s="11" t="s">
        <v>2165</v>
      </c>
      <c r="E9538" s="11" t="s">
        <v>2416</v>
      </c>
      <c r="F9538" s="11" t="s">
        <v>2416</v>
      </c>
      <c r="G9538" s="11" t="s">
        <v>2416</v>
      </c>
      <c r="H9538" s="11" t="s">
        <v>2061</v>
      </c>
      <c r="I9538" s="11" t="s">
        <v>2061</v>
      </c>
    </row>
    <row r="9539" customFormat="false" ht="38" hidden="false" customHeight="true" outlineLevel="0" collapsed="false">
      <c r="A9539" s="11" t="s">
        <v>2417</v>
      </c>
      <c r="B9539" s="11" t="s">
        <v>2417</v>
      </c>
      <c r="C9539" s="11" t="s">
        <v>2417</v>
      </c>
      <c r="D9539" s="11" t="s">
        <v>2417</v>
      </c>
      <c r="E9539" s="11" t="s">
        <v>2418</v>
      </c>
      <c r="F9539" s="11" t="s">
        <v>2418</v>
      </c>
      <c r="G9539" s="11" t="s">
        <v>2418</v>
      </c>
      <c r="H9539" s="11" t="s">
        <v>2061</v>
      </c>
      <c r="I9539" s="11" t="s">
        <v>2061</v>
      </c>
    </row>
    <row r="9540" customFormat="false" ht="38" hidden="false" customHeight="true" outlineLevel="0" collapsed="false">
      <c r="A9540" s="11" t="s">
        <v>2218</v>
      </c>
      <c r="B9540" s="11" t="s">
        <v>2218</v>
      </c>
      <c r="C9540" s="11" t="s">
        <v>2218</v>
      </c>
      <c r="D9540" s="11" t="s">
        <v>2218</v>
      </c>
      <c r="E9540" s="11" t="s">
        <v>2419</v>
      </c>
      <c r="F9540" s="11" t="s">
        <v>2419</v>
      </c>
      <c r="G9540" s="11" t="s">
        <v>2419</v>
      </c>
      <c r="H9540" s="11" t="s">
        <v>2061</v>
      </c>
      <c r="I9540" s="11" t="s">
        <v>2061</v>
      </c>
    </row>
    <row r="9541" customFormat="false" ht="38" hidden="false" customHeight="true" outlineLevel="0" collapsed="false">
      <c r="A9541" s="11" t="s">
        <v>2216</v>
      </c>
      <c r="B9541" s="11" t="s">
        <v>2216</v>
      </c>
      <c r="C9541" s="11" t="s">
        <v>2216</v>
      </c>
      <c r="D9541" s="11" t="s">
        <v>2216</v>
      </c>
      <c r="E9541" s="11" t="n">
        <v>2</v>
      </c>
      <c r="F9541" s="11" t="n">
        <v>2</v>
      </c>
      <c r="G9541" s="11" t="n">
        <v>2</v>
      </c>
      <c r="H9541" s="11" t="s">
        <v>2061</v>
      </c>
      <c r="I9541" s="11" t="s">
        <v>2061</v>
      </c>
    </row>
    <row r="9542" customFormat="false" ht="38" hidden="false" customHeight="true" outlineLevel="0" collapsed="false">
      <c r="A9542" s="11" t="s">
        <v>2223</v>
      </c>
      <c r="B9542" s="11" t="s">
        <v>2223</v>
      </c>
      <c r="C9542" s="11" t="s">
        <v>2223</v>
      </c>
      <c r="D9542" s="11" t="s">
        <v>2223</v>
      </c>
      <c r="E9542" s="11" t="s">
        <v>2420</v>
      </c>
      <c r="F9542" s="11" t="s">
        <v>2420</v>
      </c>
      <c r="G9542" s="11" t="s">
        <v>2420</v>
      </c>
      <c r="H9542" s="11" t="s">
        <v>2061</v>
      </c>
      <c r="I9542" s="11" t="s">
        <v>2061</v>
      </c>
    </row>
    <row r="9543" customFormat="false" ht="38" hidden="false" customHeight="true" outlineLevel="0" collapsed="false">
      <c r="A9543" s="11" t="s">
        <v>2225</v>
      </c>
      <c r="B9543" s="11" t="s">
        <v>2225</v>
      </c>
      <c r="C9543" s="11" t="s">
        <v>2225</v>
      </c>
      <c r="D9543" s="11" t="s">
        <v>2225</v>
      </c>
      <c r="E9543" s="11" t="s">
        <v>2420</v>
      </c>
      <c r="F9543" s="11" t="s">
        <v>2420</v>
      </c>
      <c r="G9543" s="11" t="s">
        <v>2420</v>
      </c>
      <c r="H9543" s="11" t="s">
        <v>2061</v>
      </c>
      <c r="I9543" s="11" t="s">
        <v>2061</v>
      </c>
    </row>
    <row r="9544" customFormat="false" ht="38" hidden="false" customHeight="true" outlineLevel="0" collapsed="false">
      <c r="A9544" s="11" t="s">
        <v>2084</v>
      </c>
      <c r="B9544" s="11" t="s">
        <v>2084</v>
      </c>
      <c r="C9544" s="11" t="s">
        <v>2084</v>
      </c>
      <c r="D9544" s="11" t="s">
        <v>2084</v>
      </c>
      <c r="E9544" s="11" t="s">
        <v>2420</v>
      </c>
      <c r="F9544" s="11" t="s">
        <v>2420</v>
      </c>
      <c r="G9544" s="11" t="s">
        <v>2420</v>
      </c>
      <c r="H9544" s="11" t="s">
        <v>2061</v>
      </c>
      <c r="I9544" s="11" t="s">
        <v>2061</v>
      </c>
    </row>
    <row r="9545" customFormat="false" ht="38" hidden="false" customHeight="true" outlineLevel="0" collapsed="false">
      <c r="A9545" s="11" t="s">
        <v>2421</v>
      </c>
      <c r="B9545" s="11" t="s">
        <v>2421</v>
      </c>
      <c r="C9545" s="11" t="s">
        <v>2421</v>
      </c>
      <c r="D9545" s="11" t="s">
        <v>2421</v>
      </c>
      <c r="E9545" s="11" t="s">
        <v>2422</v>
      </c>
      <c r="F9545" s="11" t="s">
        <v>2422</v>
      </c>
      <c r="G9545" s="11" t="s">
        <v>2422</v>
      </c>
      <c r="H9545" s="11" t="s">
        <v>2061</v>
      </c>
      <c r="I9545" s="11" t="s">
        <v>2061</v>
      </c>
    </row>
    <row r="9546" customFormat="false" ht="38" hidden="false" customHeight="true" outlineLevel="0" collapsed="false">
      <c r="A9546" s="11" t="s">
        <v>2082</v>
      </c>
      <c r="B9546" s="11" t="s">
        <v>2082</v>
      </c>
      <c r="C9546" s="11" t="s">
        <v>2082</v>
      </c>
      <c r="D9546" s="11" t="s">
        <v>2082</v>
      </c>
      <c r="E9546" s="11" t="s">
        <v>2098</v>
      </c>
      <c r="F9546" s="11" t="s">
        <v>2098</v>
      </c>
      <c r="G9546" s="11" t="s">
        <v>2098</v>
      </c>
      <c r="H9546" s="11" t="s">
        <v>2061</v>
      </c>
      <c r="I9546" s="11" t="s">
        <v>2061</v>
      </c>
    </row>
    <row r="9547" customFormat="false" ht="38" hidden="false" customHeight="true" outlineLevel="0" collapsed="false">
      <c r="A9547" s="11" t="s">
        <v>2228</v>
      </c>
      <c r="B9547" s="11" t="s">
        <v>2228</v>
      </c>
      <c r="C9547" s="11" t="s">
        <v>2228</v>
      </c>
      <c r="D9547" s="11" t="s">
        <v>2228</v>
      </c>
      <c r="E9547" s="11" t="n">
        <v>1</v>
      </c>
      <c r="F9547" s="11" t="n">
        <v>1</v>
      </c>
      <c r="G9547" s="11" t="n">
        <v>1</v>
      </c>
      <c r="H9547" s="11" t="s">
        <v>2061</v>
      </c>
      <c r="I9547" s="11" t="s">
        <v>2061</v>
      </c>
    </row>
    <row r="9548" customFormat="false" ht="38" hidden="false" customHeight="true" outlineLevel="0" collapsed="false">
      <c r="A9548" s="11" t="s">
        <v>2423</v>
      </c>
      <c r="B9548" s="11" t="s">
        <v>2423</v>
      </c>
      <c r="C9548" s="11" t="s">
        <v>2423</v>
      </c>
      <c r="D9548" s="11" t="s">
        <v>2423</v>
      </c>
      <c r="E9548" s="11" t="s">
        <v>2424</v>
      </c>
      <c r="F9548" s="11" t="s">
        <v>2424</v>
      </c>
      <c r="G9548" s="11" t="s">
        <v>2424</v>
      </c>
      <c r="H9548" s="11" t="s">
        <v>2061</v>
      </c>
      <c r="I9548" s="11" t="s">
        <v>2061</v>
      </c>
    </row>
    <row r="9549" customFormat="false" ht="38" hidden="false" customHeight="true" outlineLevel="0" collapsed="false">
      <c r="A9549" s="11" t="s">
        <v>2425</v>
      </c>
      <c r="B9549" s="11" t="s">
        <v>2425</v>
      </c>
      <c r="C9549" s="11" t="s">
        <v>2425</v>
      </c>
      <c r="D9549" s="11" t="s">
        <v>2425</v>
      </c>
      <c r="E9549" s="11" t="s">
        <v>2426</v>
      </c>
      <c r="F9549" s="11" t="s">
        <v>2426</v>
      </c>
      <c r="G9549" s="11" t="s">
        <v>2426</v>
      </c>
      <c r="H9549" s="11" t="s">
        <v>2061</v>
      </c>
      <c r="I9549" s="11" t="s">
        <v>2061</v>
      </c>
    </row>
    <row r="9550" customFormat="false" ht="38" hidden="false" customHeight="true" outlineLevel="0" collapsed="false">
      <c r="A9550" s="11" t="s">
        <v>1556</v>
      </c>
      <c r="B9550" s="11" t="s">
        <v>1556</v>
      </c>
      <c r="C9550" s="11" t="s">
        <v>1556</v>
      </c>
      <c r="D9550" s="11" t="s">
        <v>1556</v>
      </c>
      <c r="E9550" s="11" t="s">
        <v>2427</v>
      </c>
      <c r="F9550" s="11" t="s">
        <v>2427</v>
      </c>
      <c r="G9550" s="11" t="s">
        <v>2427</v>
      </c>
      <c r="H9550" s="11" t="s">
        <v>2061</v>
      </c>
      <c r="I9550" s="11" t="s">
        <v>2061</v>
      </c>
    </row>
    <row r="9551" customFormat="false" ht="38" hidden="false" customHeight="true" outlineLevel="0" collapsed="false">
      <c r="A9551" s="11" t="s">
        <v>2428</v>
      </c>
      <c r="B9551" s="11" t="s">
        <v>2428</v>
      </c>
      <c r="C9551" s="11" t="s">
        <v>2428</v>
      </c>
      <c r="D9551" s="11" t="s">
        <v>2428</v>
      </c>
      <c r="E9551" s="11" t="n">
        <v>917</v>
      </c>
      <c r="F9551" s="11" t="n">
        <v>917</v>
      </c>
      <c r="G9551" s="11" t="n">
        <v>917</v>
      </c>
      <c r="H9551" s="11" t="s">
        <v>2061</v>
      </c>
      <c r="I9551" s="11" t="s">
        <v>2061</v>
      </c>
    </row>
    <row r="9552" customFormat="false" ht="38" hidden="false" customHeight="true" outlineLevel="0" collapsed="false">
      <c r="A9552" s="11" t="s">
        <v>2429</v>
      </c>
      <c r="B9552" s="11" t="s">
        <v>2429</v>
      </c>
      <c r="C9552" s="11" t="s">
        <v>2429</v>
      </c>
      <c r="D9552" s="11" t="s">
        <v>2429</v>
      </c>
      <c r="E9552" s="11" t="n">
        <v>240</v>
      </c>
      <c r="F9552" s="11" t="n">
        <v>240</v>
      </c>
      <c r="G9552" s="11" t="n">
        <v>240</v>
      </c>
      <c r="H9552" s="11" t="s">
        <v>2061</v>
      </c>
      <c r="I9552" s="11" t="s">
        <v>2061</v>
      </c>
    </row>
    <row r="9553" customFormat="false" ht="38" hidden="false" customHeight="true" outlineLevel="0" collapsed="false">
      <c r="A9553" s="11" t="s">
        <v>2430</v>
      </c>
      <c r="B9553" s="11" t="s">
        <v>2430</v>
      </c>
      <c r="C9553" s="11" t="s">
        <v>2430</v>
      </c>
      <c r="D9553" s="11" t="s">
        <v>2430</v>
      </c>
      <c r="E9553" s="11" t="n">
        <v>685</v>
      </c>
      <c r="F9553" s="11" t="n">
        <v>685</v>
      </c>
      <c r="G9553" s="11" t="n">
        <v>685</v>
      </c>
      <c r="H9553" s="11" t="s">
        <v>2061</v>
      </c>
      <c r="I9553" s="11" t="s">
        <v>2061</v>
      </c>
    </row>
    <row r="9554" customFormat="false" ht="38" hidden="false" customHeight="true" outlineLevel="0" collapsed="false">
      <c r="A9554" s="11" t="s">
        <v>2431</v>
      </c>
      <c r="B9554" s="11" t="s">
        <v>2431</v>
      </c>
      <c r="C9554" s="11" t="s">
        <v>2431</v>
      </c>
      <c r="D9554" s="11" t="s">
        <v>2431</v>
      </c>
      <c r="E9554" s="11" t="n">
        <v>802</v>
      </c>
      <c r="F9554" s="11" t="n">
        <v>802</v>
      </c>
      <c r="G9554" s="11" t="n">
        <v>802</v>
      </c>
      <c r="H9554" s="11" t="s">
        <v>2061</v>
      </c>
      <c r="I9554" s="11" t="s">
        <v>2061</v>
      </c>
    </row>
    <row r="9555" customFormat="false" ht="38" hidden="false" customHeight="true" outlineLevel="0" collapsed="false">
      <c r="A9555" s="11" t="s">
        <v>2432</v>
      </c>
      <c r="B9555" s="11" t="s">
        <v>2432</v>
      </c>
      <c r="C9555" s="11" t="s">
        <v>2432</v>
      </c>
      <c r="D9555" s="11" t="s">
        <v>2432</v>
      </c>
      <c r="E9555" s="11" t="n">
        <v>280</v>
      </c>
      <c r="F9555" s="11" t="n">
        <v>280</v>
      </c>
      <c r="G9555" s="11" t="n">
        <v>280</v>
      </c>
      <c r="H9555" s="11" t="s">
        <v>2061</v>
      </c>
      <c r="I9555" s="11" t="s">
        <v>2061</v>
      </c>
    </row>
    <row r="9556" customFormat="false" ht="28" hidden="false" customHeight="true" outlineLevel="0" collapsed="false">
      <c r="A9556" s="4" t="s">
        <v>2061</v>
      </c>
      <c r="B9556" s="4" t="s">
        <v>2061</v>
      </c>
      <c r="C9556" s="4" t="s">
        <v>2061</v>
      </c>
      <c r="D9556" s="4" t="s">
        <v>2061</v>
      </c>
      <c r="E9556" s="4" t="s">
        <v>2061</v>
      </c>
      <c r="F9556" s="4" t="s">
        <v>2061</v>
      </c>
      <c r="G9556" s="4" t="s">
        <v>2061</v>
      </c>
      <c r="H9556" s="4" t="s">
        <v>2061</v>
      </c>
      <c r="I9556" s="4" t="s">
        <v>2061</v>
      </c>
    </row>
    <row r="9557" customFormat="false" ht="27" hidden="false" customHeight="true" outlineLevel="0" collapsed="false">
      <c r="A9557" s="1"/>
      <c r="B9557" s="1"/>
      <c r="C9557" s="1"/>
      <c r="D9557" s="1"/>
      <c r="E9557" s="1"/>
      <c r="F9557" s="1"/>
      <c r="G9557" s="1"/>
      <c r="H9557" s="1"/>
      <c r="I9557" s="1"/>
    </row>
    <row r="9558" customFormat="false" ht="31" hidden="false" customHeight="true" outlineLevel="0" collapsed="false">
      <c r="A9558" s="10" t="s">
        <v>250</v>
      </c>
      <c r="B9558" s="10" t="s">
        <v>250</v>
      </c>
      <c r="C9558" s="10" t="s">
        <v>250</v>
      </c>
      <c r="D9558" s="10" t="s">
        <v>250</v>
      </c>
      <c r="E9558" s="10" t="s">
        <v>250</v>
      </c>
      <c r="F9558" s="10" t="s">
        <v>250</v>
      </c>
      <c r="G9558" s="10" t="s">
        <v>250</v>
      </c>
      <c r="H9558" s="10" t="s">
        <v>250</v>
      </c>
      <c r="I9558" s="3" t="str">
        <f aca="false">HYPERLINK("#'Главная'!A187","На главную")</f>
        <v>На главную</v>
      </c>
    </row>
    <row r="9559" customFormat="false" ht="34" hidden="false" customHeight="true" outlineLevel="0" collapsed="false">
      <c r="A9559" s="12" t="s">
        <v>251</v>
      </c>
      <c r="B9559" s="12" t="s">
        <v>251</v>
      </c>
      <c r="C9559" s="12" t="s">
        <v>251</v>
      </c>
      <c r="D9559" s="12" t="s">
        <v>252</v>
      </c>
      <c r="E9559" s="12" t="s">
        <v>252</v>
      </c>
      <c r="F9559" s="12" t="s">
        <v>252</v>
      </c>
      <c r="G9559" s="12" t="s">
        <v>253</v>
      </c>
      <c r="H9559" s="12" t="s">
        <v>254</v>
      </c>
      <c r="I9559" s="12" t="s">
        <v>254</v>
      </c>
    </row>
    <row r="9560" customFormat="false" ht="68" hidden="false" customHeight="true" outlineLevel="0" collapsed="false">
      <c r="A9560" s="1" t="s">
        <v>180</v>
      </c>
      <c r="B9560" s="1" t="s">
        <v>180</v>
      </c>
      <c r="C9560" s="1" t="s">
        <v>180</v>
      </c>
      <c r="D9560" s="1" t="s">
        <v>292</v>
      </c>
      <c r="E9560" s="1" t="s">
        <v>292</v>
      </c>
      <c r="F9560" s="1" t="s">
        <v>292</v>
      </c>
      <c r="G9560" s="1" t="n">
        <v>2.7</v>
      </c>
      <c r="H9560" s="1" t="s">
        <v>2433</v>
      </c>
      <c r="I9560" s="1" t="s">
        <v>2433</v>
      </c>
    </row>
    <row r="9561" customFormat="false" ht="68" hidden="false" customHeight="true" outlineLevel="0" collapsed="false">
      <c r="A9561" s="1" t="s">
        <v>180</v>
      </c>
      <c r="B9561" s="1" t="s">
        <v>180</v>
      </c>
      <c r="C9561" s="1" t="s">
        <v>180</v>
      </c>
      <c r="D9561" s="1" t="s">
        <v>258</v>
      </c>
      <c r="E9561" s="1" t="s">
        <v>258</v>
      </c>
      <c r="F9561" s="1" t="s">
        <v>258</v>
      </c>
      <c r="G9561" s="1" t="n">
        <v>4.05</v>
      </c>
      <c r="H9561" s="1" t="s">
        <v>2433</v>
      </c>
      <c r="I9561" s="1" t="s">
        <v>2433</v>
      </c>
    </row>
    <row r="9562" customFormat="false" ht="68" hidden="false" customHeight="true" outlineLevel="0" collapsed="false">
      <c r="A9562" s="1" t="s">
        <v>180</v>
      </c>
      <c r="B9562" s="1" t="s">
        <v>180</v>
      </c>
      <c r="C9562" s="1" t="s">
        <v>180</v>
      </c>
      <c r="D9562" s="1" t="s">
        <v>2091</v>
      </c>
      <c r="E9562" s="1" t="s">
        <v>2091</v>
      </c>
      <c r="F9562" s="1" t="s">
        <v>2091</v>
      </c>
      <c r="G9562" s="1" t="n">
        <v>510</v>
      </c>
      <c r="H9562" s="1" t="s">
        <v>2433</v>
      </c>
      <c r="I9562" s="1" t="s">
        <v>2433</v>
      </c>
    </row>
    <row r="9563" customFormat="false" ht="68" hidden="false" customHeight="true" outlineLevel="0" collapsed="false">
      <c r="A9563" s="1" t="s">
        <v>180</v>
      </c>
      <c r="B9563" s="1" t="s">
        <v>180</v>
      </c>
      <c r="C9563" s="1" t="s">
        <v>180</v>
      </c>
      <c r="D9563" s="1" t="s">
        <v>2063</v>
      </c>
      <c r="E9563" s="1" t="s">
        <v>2063</v>
      </c>
      <c r="F9563" s="1" t="s">
        <v>2063</v>
      </c>
      <c r="G9563" s="1" t="n">
        <v>39</v>
      </c>
      <c r="H9563" s="1" t="s">
        <v>2433</v>
      </c>
      <c r="I9563" s="1" t="s">
        <v>2433</v>
      </c>
    </row>
    <row r="9564" customFormat="false" ht="27" hidden="false" customHeight="true" outlineLevel="0" collapsed="false">
      <c r="A9564" s="1"/>
      <c r="B9564" s="1"/>
      <c r="C9564" s="1"/>
      <c r="D9564" s="1"/>
      <c r="E9564" s="1"/>
      <c r="F9564" s="1"/>
      <c r="G9564" s="1"/>
      <c r="H9564" s="1"/>
      <c r="I9564" s="1"/>
    </row>
    <row r="9565" customFormat="false" ht="31" hidden="false" customHeight="true" outlineLevel="0" collapsed="false">
      <c r="A9565" s="10" t="s">
        <v>304</v>
      </c>
      <c r="B9565" s="10" t="s">
        <v>304</v>
      </c>
      <c r="C9565" s="10" t="s">
        <v>304</v>
      </c>
      <c r="D9565" s="10" t="s">
        <v>304</v>
      </c>
      <c r="E9565" s="10" t="s">
        <v>304</v>
      </c>
      <c r="F9565" s="10" t="s">
        <v>304</v>
      </c>
      <c r="G9565" s="10" t="s">
        <v>304</v>
      </c>
      <c r="H9565" s="10" t="s">
        <v>304</v>
      </c>
      <c r="I9565" s="1"/>
    </row>
    <row r="9566" customFormat="false" ht="28" hidden="false" customHeight="true" outlineLevel="0" collapsed="false">
      <c r="A9566" s="4" t="s">
        <v>305</v>
      </c>
      <c r="B9566" s="4" t="s">
        <v>305</v>
      </c>
      <c r="C9566" s="4" t="s">
        <v>305</v>
      </c>
      <c r="D9566" s="4" t="s">
        <v>305</v>
      </c>
      <c r="E9566" s="4" t="s">
        <v>305</v>
      </c>
      <c r="F9566" s="4" t="s">
        <v>305</v>
      </c>
      <c r="G9566" s="4" t="s">
        <v>305</v>
      </c>
      <c r="H9566" s="4" t="s">
        <v>305</v>
      </c>
      <c r="I9566" s="4" t="s">
        <v>305</v>
      </c>
    </row>
    <row r="9567" customFormat="false" ht="27" hidden="false" customHeight="true" outlineLevel="0" collapsed="false">
      <c r="A9567" s="1"/>
      <c r="B9567" s="1"/>
      <c r="C9567" s="1"/>
      <c r="D9567" s="1"/>
      <c r="E9567" s="1"/>
      <c r="F9567" s="1"/>
      <c r="G9567" s="1"/>
      <c r="H9567" s="1"/>
      <c r="I9567" s="1"/>
    </row>
    <row r="9568" customFormat="false" ht="27" hidden="false" customHeight="true" outlineLevel="0" collapsed="false">
      <c r="A9568" s="1"/>
      <c r="B9568" s="1"/>
      <c r="C9568" s="1"/>
      <c r="D9568" s="1"/>
      <c r="E9568" s="1"/>
      <c r="F9568" s="1"/>
      <c r="G9568" s="1"/>
      <c r="H9568" s="1"/>
      <c r="I9568" s="1"/>
    </row>
    <row r="9569" customFormat="false" ht="27" hidden="false" customHeight="true" outlineLevel="0" collapsed="false">
      <c r="A9569" s="1"/>
      <c r="B9569" s="1"/>
      <c r="C9569" s="1"/>
      <c r="D9569" s="1"/>
      <c r="E9569" s="1"/>
      <c r="F9569" s="1"/>
      <c r="G9569" s="1"/>
      <c r="H9569" s="1"/>
      <c r="I9569" s="1"/>
    </row>
    <row r="9570" customFormat="false" ht="35" hidden="false" customHeight="true" outlineLevel="0" collapsed="false">
      <c r="A9570" s="2" t="s">
        <v>2434</v>
      </c>
      <c r="B9570" s="2" t="s">
        <v>2434</v>
      </c>
      <c r="C9570" s="2" t="s">
        <v>2434</v>
      </c>
      <c r="D9570" s="2" t="s">
        <v>2434</v>
      </c>
      <c r="E9570" s="2" t="s">
        <v>2434</v>
      </c>
      <c r="F9570" s="2" t="s">
        <v>2434</v>
      </c>
      <c r="G9570" s="2" t="s">
        <v>2434</v>
      </c>
      <c r="H9570" s="2" t="s">
        <v>2434</v>
      </c>
      <c r="I9570" s="3" t="str">
        <f aca="false">HYPERLINK("#'Главная'!A188","На главную")</f>
        <v>На главную</v>
      </c>
    </row>
    <row r="9571" customFormat="false" ht="42" hidden="false" customHeight="true" outlineLevel="0" collapsed="false">
      <c r="A9571" s="4" t="s">
        <v>2410</v>
      </c>
      <c r="B9571" s="4" t="s">
        <v>2410</v>
      </c>
      <c r="C9571" s="4" t="s">
        <v>2410</v>
      </c>
      <c r="D9571" s="4" t="s">
        <v>2410</v>
      </c>
      <c r="E9571" s="4" t="s">
        <v>2410</v>
      </c>
      <c r="F9571" s="4" t="s">
        <v>2410</v>
      </c>
      <c r="G9571" s="4" t="s">
        <v>2410</v>
      </c>
      <c r="H9571" s="4" t="s">
        <v>2410</v>
      </c>
      <c r="I9571" s="4" t="s">
        <v>2410</v>
      </c>
    </row>
    <row r="9572" customFormat="false" ht="27" hidden="false" customHeight="true" outlineLevel="0" collapsed="false">
      <c r="A9572" s="3" t="str">
        <f aca="false">HYPERLINK("#'Главная'!A188","Список моделей")</f>
        <v>Список моделей</v>
      </c>
      <c r="B9572" s="1"/>
      <c r="C9572" s="3" t="str">
        <f aca="false">HYPERLINK("#'Данные моделей'!A9573","Характеристики")</f>
        <v>Характеристики</v>
      </c>
      <c r="D9572" s="1"/>
      <c r="E9572" s="1"/>
      <c r="F9572" s="3" t="str">
        <f aca="false">HYPERLINK("#'Данные моделей'!A9608","Рабочие точки")</f>
        <v>Рабочие точки</v>
      </c>
      <c r="G9572" s="1"/>
      <c r="H9572" s="3" t="str">
        <f aca="false">HYPERLINK("#'Данные моделей'!A9615","Карты")</f>
        <v>Карты</v>
      </c>
      <c r="I9572" s="1"/>
    </row>
    <row r="9573" customFormat="false" ht="31" hidden="false" customHeight="true" outlineLevel="0" collapsed="false">
      <c r="A9573" s="10" t="s">
        <v>9</v>
      </c>
      <c r="B9573" s="10" t="s">
        <v>9</v>
      </c>
      <c r="C9573" s="10" t="s">
        <v>9</v>
      </c>
      <c r="D9573" s="10" t="s">
        <v>9</v>
      </c>
      <c r="E9573" s="10" t="s">
        <v>9</v>
      </c>
      <c r="F9573" s="10" t="s">
        <v>9</v>
      </c>
      <c r="G9573" s="10" t="s">
        <v>9</v>
      </c>
      <c r="H9573" s="10" t="s">
        <v>9</v>
      </c>
      <c r="I9573" s="1"/>
    </row>
    <row r="9574" customFormat="false" ht="28" hidden="false" customHeight="true" outlineLevel="0" collapsed="false">
      <c r="A9574" s="11" t="s">
        <v>207</v>
      </c>
      <c r="B9574" s="11" t="s">
        <v>207</v>
      </c>
      <c r="C9574" s="11" t="s">
        <v>207</v>
      </c>
      <c r="D9574" s="11" t="s">
        <v>207</v>
      </c>
      <c r="E9574" s="11" t="s">
        <v>2245</v>
      </c>
      <c r="F9574" s="11" t="s">
        <v>2245</v>
      </c>
      <c r="G9574" s="11" t="s">
        <v>2245</v>
      </c>
      <c r="H9574" s="11"/>
      <c r="I9574" s="11"/>
    </row>
    <row r="9575" customFormat="false" ht="28" hidden="false" customHeight="true" outlineLevel="0" collapsed="false">
      <c r="A9575" s="11" t="s">
        <v>8</v>
      </c>
      <c r="B9575" s="11" t="s">
        <v>8</v>
      </c>
      <c r="C9575" s="11" t="s">
        <v>8</v>
      </c>
      <c r="D9575" s="11" t="s">
        <v>8</v>
      </c>
      <c r="E9575" s="11" t="s">
        <v>176</v>
      </c>
      <c r="F9575" s="11" t="s">
        <v>176</v>
      </c>
      <c r="G9575" s="11" t="s">
        <v>176</v>
      </c>
      <c r="H9575" s="11"/>
      <c r="I9575" s="11"/>
    </row>
    <row r="9576" customFormat="false" ht="28" hidden="false" customHeight="true" outlineLevel="0" collapsed="false">
      <c r="A9576" s="11" t="s">
        <v>209</v>
      </c>
      <c r="B9576" s="11" t="s">
        <v>209</v>
      </c>
      <c r="C9576" s="11" t="s">
        <v>209</v>
      </c>
      <c r="D9576" s="11" t="s">
        <v>209</v>
      </c>
      <c r="E9576" s="11" t="s">
        <v>2411</v>
      </c>
      <c r="F9576" s="11" t="s">
        <v>2411</v>
      </c>
      <c r="G9576" s="11" t="s">
        <v>2411</v>
      </c>
      <c r="H9576" s="11"/>
      <c r="I9576" s="11"/>
    </row>
    <row r="9577" customFormat="false" ht="28" hidden="false" customHeight="true" outlineLevel="0" collapsed="false">
      <c r="A9577" s="11" t="s">
        <v>211</v>
      </c>
      <c r="B9577" s="11" t="s">
        <v>211</v>
      </c>
      <c r="C9577" s="11" t="s">
        <v>211</v>
      </c>
      <c r="D9577" s="11" t="s">
        <v>211</v>
      </c>
      <c r="E9577" s="11" t="n">
        <v>25</v>
      </c>
      <c r="F9577" s="11" t="n">
        <v>25</v>
      </c>
      <c r="G9577" s="11" t="n">
        <v>25</v>
      </c>
      <c r="H9577" s="11"/>
      <c r="I9577" s="11"/>
    </row>
    <row r="9578" customFormat="false" ht="38" hidden="false" customHeight="true" outlineLevel="0" collapsed="false">
      <c r="A9578" s="11" t="s">
        <v>8</v>
      </c>
      <c r="B9578" s="11" t="s">
        <v>8</v>
      </c>
      <c r="C9578" s="11" t="s">
        <v>8</v>
      </c>
      <c r="D9578" s="11" t="s">
        <v>8</v>
      </c>
      <c r="E9578" s="11" t="s">
        <v>176</v>
      </c>
      <c r="F9578" s="11" t="s">
        <v>176</v>
      </c>
      <c r="G9578" s="11" t="s">
        <v>176</v>
      </c>
      <c r="H9578" s="11" t="s">
        <v>2061</v>
      </c>
      <c r="I9578" s="11" t="s">
        <v>2061</v>
      </c>
    </row>
    <row r="9579" customFormat="false" ht="38" hidden="false" customHeight="true" outlineLevel="0" collapsed="false">
      <c r="A9579" s="11" t="s">
        <v>221</v>
      </c>
      <c r="B9579" s="11" t="s">
        <v>221</v>
      </c>
      <c r="C9579" s="11" t="s">
        <v>221</v>
      </c>
      <c r="D9579" s="11" t="s">
        <v>221</v>
      </c>
      <c r="E9579" s="11" t="s">
        <v>2411</v>
      </c>
      <c r="F9579" s="11" t="s">
        <v>2411</v>
      </c>
      <c r="G9579" s="11" t="s">
        <v>2411</v>
      </c>
      <c r="H9579" s="11" t="s">
        <v>2061</v>
      </c>
      <c r="I9579" s="11" t="s">
        <v>2061</v>
      </c>
    </row>
    <row r="9580" customFormat="false" ht="38" hidden="false" customHeight="true" outlineLevel="0" collapsed="false">
      <c r="A9580" s="11" t="s">
        <v>211</v>
      </c>
      <c r="B9580" s="11" t="s">
        <v>211</v>
      </c>
      <c r="C9580" s="11" t="s">
        <v>211</v>
      </c>
      <c r="D9580" s="11" t="s">
        <v>211</v>
      </c>
      <c r="E9580" s="11" t="n">
        <v>25</v>
      </c>
      <c r="F9580" s="11" t="n">
        <v>25</v>
      </c>
      <c r="G9580" s="11" t="n">
        <v>25</v>
      </c>
      <c r="H9580" s="11" t="s">
        <v>2061</v>
      </c>
      <c r="I9580" s="11" t="s">
        <v>2061</v>
      </c>
    </row>
    <row r="9581" customFormat="false" ht="38" hidden="false" customHeight="true" outlineLevel="0" collapsed="false">
      <c r="A9581" s="11" t="s">
        <v>2062</v>
      </c>
      <c r="B9581" s="11" t="s">
        <v>2062</v>
      </c>
      <c r="C9581" s="11" t="s">
        <v>2062</v>
      </c>
      <c r="D9581" s="11" t="s">
        <v>2062</v>
      </c>
      <c r="E9581" s="11" t="s">
        <v>2412</v>
      </c>
      <c r="F9581" s="11" t="s">
        <v>2412</v>
      </c>
      <c r="G9581" s="11" t="s">
        <v>2412</v>
      </c>
      <c r="H9581" s="11" t="s">
        <v>2061</v>
      </c>
      <c r="I9581" s="11" t="s">
        <v>2061</v>
      </c>
    </row>
    <row r="9582" customFormat="false" ht="38" hidden="false" customHeight="true" outlineLevel="0" collapsed="false">
      <c r="A9582" s="11" t="s">
        <v>2064</v>
      </c>
      <c r="B9582" s="11" t="s">
        <v>2064</v>
      </c>
      <c r="C9582" s="11" t="s">
        <v>2064</v>
      </c>
      <c r="D9582" s="11" t="s">
        <v>2064</v>
      </c>
      <c r="E9582" s="11" t="s">
        <v>99</v>
      </c>
      <c r="F9582" s="11" t="s">
        <v>99</v>
      </c>
      <c r="G9582" s="11" t="s">
        <v>99</v>
      </c>
      <c r="H9582" s="11" t="s">
        <v>2061</v>
      </c>
      <c r="I9582" s="11" t="s">
        <v>2061</v>
      </c>
    </row>
    <row r="9583" customFormat="false" ht="38" hidden="false" customHeight="true" outlineLevel="0" collapsed="false">
      <c r="A9583" s="11" t="s">
        <v>2413</v>
      </c>
      <c r="B9583" s="11" t="s">
        <v>2413</v>
      </c>
      <c r="C9583" s="11" t="s">
        <v>2413</v>
      </c>
      <c r="D9583" s="11" t="s">
        <v>2413</v>
      </c>
      <c r="E9583" s="11" t="n">
        <v>0.18</v>
      </c>
      <c r="F9583" s="11" t="n">
        <v>0.18</v>
      </c>
      <c r="G9583" s="11" t="n">
        <v>0.18</v>
      </c>
      <c r="H9583" s="11" t="s">
        <v>2061</v>
      </c>
      <c r="I9583" s="11" t="s">
        <v>2061</v>
      </c>
    </row>
    <row r="9584" customFormat="false" ht="38" hidden="false" customHeight="true" outlineLevel="0" collapsed="false">
      <c r="A9584" s="11" t="s">
        <v>2215</v>
      </c>
      <c r="B9584" s="11" t="s">
        <v>2215</v>
      </c>
      <c r="C9584" s="11" t="s">
        <v>2215</v>
      </c>
      <c r="D9584" s="11" t="s">
        <v>2215</v>
      </c>
      <c r="E9584" s="11" t="n">
        <v>23</v>
      </c>
      <c r="F9584" s="11" t="n">
        <v>23</v>
      </c>
      <c r="G9584" s="11" t="n">
        <v>23</v>
      </c>
      <c r="H9584" s="11" t="s">
        <v>2061</v>
      </c>
      <c r="I9584" s="11" t="s">
        <v>2061</v>
      </c>
    </row>
    <row r="9585" customFormat="false" ht="38" hidden="false" customHeight="true" outlineLevel="0" collapsed="false">
      <c r="A9585" s="11" t="s">
        <v>2412</v>
      </c>
      <c r="B9585" s="11" t="s">
        <v>2412</v>
      </c>
      <c r="C9585" s="11" t="s">
        <v>2412</v>
      </c>
      <c r="D9585" s="11" t="s">
        <v>2412</v>
      </c>
      <c r="E9585" s="11" t="n">
        <v>41</v>
      </c>
      <c r="F9585" s="11" t="n">
        <v>41</v>
      </c>
      <c r="G9585" s="11" t="n">
        <v>41</v>
      </c>
      <c r="H9585" s="11" t="s">
        <v>2061</v>
      </c>
      <c r="I9585" s="11" t="s">
        <v>2061</v>
      </c>
    </row>
    <row r="9586" customFormat="false" ht="38" hidden="false" customHeight="true" outlineLevel="0" collapsed="false">
      <c r="A9586" s="11" t="s">
        <v>2414</v>
      </c>
      <c r="B9586" s="11" t="s">
        <v>2414</v>
      </c>
      <c r="C9586" s="11" t="s">
        <v>2414</v>
      </c>
      <c r="D9586" s="11" t="s">
        <v>2414</v>
      </c>
      <c r="E9586" s="11" t="n">
        <v>44</v>
      </c>
      <c r="F9586" s="11" t="n">
        <v>44</v>
      </c>
      <c r="G9586" s="11" t="n">
        <v>44</v>
      </c>
      <c r="H9586" s="11" t="s">
        <v>2061</v>
      </c>
      <c r="I9586" s="11" t="s">
        <v>2061</v>
      </c>
    </row>
    <row r="9587" customFormat="false" ht="38" hidden="false" customHeight="true" outlineLevel="0" collapsed="false">
      <c r="A9587" s="11" t="s">
        <v>2415</v>
      </c>
      <c r="B9587" s="11" t="s">
        <v>2415</v>
      </c>
      <c r="C9587" s="11" t="s">
        <v>2415</v>
      </c>
      <c r="D9587" s="11" t="s">
        <v>2415</v>
      </c>
      <c r="E9587" s="11" t="n">
        <v>46</v>
      </c>
      <c r="F9587" s="11" t="n">
        <v>46</v>
      </c>
      <c r="G9587" s="11" t="n">
        <v>46</v>
      </c>
      <c r="H9587" s="11" t="s">
        <v>2061</v>
      </c>
      <c r="I9587" s="11" t="s">
        <v>2061</v>
      </c>
    </row>
    <row r="9588" customFormat="false" ht="38" hidden="false" customHeight="true" outlineLevel="0" collapsed="false">
      <c r="A9588" s="11" t="s">
        <v>2165</v>
      </c>
      <c r="B9588" s="11" t="s">
        <v>2165</v>
      </c>
      <c r="C9588" s="11" t="s">
        <v>2165</v>
      </c>
      <c r="D9588" s="11" t="s">
        <v>2165</v>
      </c>
      <c r="E9588" s="11" t="s">
        <v>2416</v>
      </c>
      <c r="F9588" s="11" t="s">
        <v>2416</v>
      </c>
      <c r="G9588" s="11" t="s">
        <v>2416</v>
      </c>
      <c r="H9588" s="11" t="s">
        <v>2061</v>
      </c>
      <c r="I9588" s="11" t="s">
        <v>2061</v>
      </c>
    </row>
    <row r="9589" customFormat="false" ht="38" hidden="false" customHeight="true" outlineLevel="0" collapsed="false">
      <c r="A9589" s="11" t="s">
        <v>2417</v>
      </c>
      <c r="B9589" s="11" t="s">
        <v>2417</v>
      </c>
      <c r="C9589" s="11" t="s">
        <v>2417</v>
      </c>
      <c r="D9589" s="11" t="s">
        <v>2417</v>
      </c>
      <c r="E9589" s="11" t="s">
        <v>2418</v>
      </c>
      <c r="F9589" s="11" t="s">
        <v>2418</v>
      </c>
      <c r="G9589" s="11" t="s">
        <v>2418</v>
      </c>
      <c r="H9589" s="11" t="s">
        <v>2061</v>
      </c>
      <c r="I9589" s="11" t="s">
        <v>2061</v>
      </c>
    </row>
    <row r="9590" customFormat="false" ht="38" hidden="false" customHeight="true" outlineLevel="0" collapsed="false">
      <c r="A9590" s="11" t="s">
        <v>2218</v>
      </c>
      <c r="B9590" s="11" t="s">
        <v>2218</v>
      </c>
      <c r="C9590" s="11" t="s">
        <v>2218</v>
      </c>
      <c r="D9590" s="11" t="s">
        <v>2218</v>
      </c>
      <c r="E9590" s="11" t="s">
        <v>2419</v>
      </c>
      <c r="F9590" s="11" t="s">
        <v>2419</v>
      </c>
      <c r="G9590" s="11" t="s">
        <v>2419</v>
      </c>
      <c r="H9590" s="11" t="s">
        <v>2061</v>
      </c>
      <c r="I9590" s="11" t="s">
        <v>2061</v>
      </c>
    </row>
    <row r="9591" customFormat="false" ht="38" hidden="false" customHeight="true" outlineLevel="0" collapsed="false">
      <c r="A9591" s="11" t="s">
        <v>2216</v>
      </c>
      <c r="B9591" s="11" t="s">
        <v>2216</v>
      </c>
      <c r="C9591" s="11" t="s">
        <v>2216</v>
      </c>
      <c r="D9591" s="11" t="s">
        <v>2216</v>
      </c>
      <c r="E9591" s="11" t="n">
        <v>2</v>
      </c>
      <c r="F9591" s="11" t="n">
        <v>2</v>
      </c>
      <c r="G9591" s="11" t="n">
        <v>2</v>
      </c>
      <c r="H9591" s="11" t="s">
        <v>2061</v>
      </c>
      <c r="I9591" s="11" t="s">
        <v>2061</v>
      </c>
    </row>
    <row r="9592" customFormat="false" ht="38" hidden="false" customHeight="true" outlineLevel="0" collapsed="false">
      <c r="A9592" s="11" t="s">
        <v>2223</v>
      </c>
      <c r="B9592" s="11" t="s">
        <v>2223</v>
      </c>
      <c r="C9592" s="11" t="s">
        <v>2223</v>
      </c>
      <c r="D9592" s="11" t="s">
        <v>2223</v>
      </c>
      <c r="E9592" s="11" t="s">
        <v>2420</v>
      </c>
      <c r="F9592" s="11" t="s">
        <v>2420</v>
      </c>
      <c r="G9592" s="11" t="s">
        <v>2420</v>
      </c>
      <c r="H9592" s="11" t="s">
        <v>2061</v>
      </c>
      <c r="I9592" s="11" t="s">
        <v>2061</v>
      </c>
    </row>
    <row r="9593" customFormat="false" ht="38" hidden="false" customHeight="true" outlineLevel="0" collapsed="false">
      <c r="A9593" s="11" t="s">
        <v>2225</v>
      </c>
      <c r="B9593" s="11" t="s">
        <v>2225</v>
      </c>
      <c r="C9593" s="11" t="s">
        <v>2225</v>
      </c>
      <c r="D9593" s="11" t="s">
        <v>2225</v>
      </c>
      <c r="E9593" s="11" t="s">
        <v>2420</v>
      </c>
      <c r="F9593" s="11" t="s">
        <v>2420</v>
      </c>
      <c r="G9593" s="11" t="s">
        <v>2420</v>
      </c>
      <c r="H9593" s="11" t="s">
        <v>2061</v>
      </c>
      <c r="I9593" s="11" t="s">
        <v>2061</v>
      </c>
    </row>
    <row r="9594" customFormat="false" ht="38" hidden="false" customHeight="true" outlineLevel="0" collapsed="false">
      <c r="A9594" s="11" t="s">
        <v>2084</v>
      </c>
      <c r="B9594" s="11" t="s">
        <v>2084</v>
      </c>
      <c r="C9594" s="11" t="s">
        <v>2084</v>
      </c>
      <c r="D9594" s="11" t="s">
        <v>2084</v>
      </c>
      <c r="E9594" s="11" t="s">
        <v>2420</v>
      </c>
      <c r="F9594" s="11" t="s">
        <v>2420</v>
      </c>
      <c r="G9594" s="11" t="s">
        <v>2420</v>
      </c>
      <c r="H9594" s="11" t="s">
        <v>2061</v>
      </c>
      <c r="I9594" s="11" t="s">
        <v>2061</v>
      </c>
    </row>
    <row r="9595" customFormat="false" ht="38" hidden="false" customHeight="true" outlineLevel="0" collapsed="false">
      <c r="A9595" s="11" t="s">
        <v>2421</v>
      </c>
      <c r="B9595" s="11" t="s">
        <v>2421</v>
      </c>
      <c r="C9595" s="11" t="s">
        <v>2421</v>
      </c>
      <c r="D9595" s="11" t="s">
        <v>2421</v>
      </c>
      <c r="E9595" s="11" t="s">
        <v>2422</v>
      </c>
      <c r="F9595" s="11" t="s">
        <v>2422</v>
      </c>
      <c r="G9595" s="11" t="s">
        <v>2422</v>
      </c>
      <c r="H9595" s="11" t="s">
        <v>2061</v>
      </c>
      <c r="I9595" s="11" t="s">
        <v>2061</v>
      </c>
    </row>
    <row r="9596" customFormat="false" ht="38" hidden="false" customHeight="true" outlineLevel="0" collapsed="false">
      <c r="A9596" s="11" t="s">
        <v>2082</v>
      </c>
      <c r="B9596" s="11" t="s">
        <v>2082</v>
      </c>
      <c r="C9596" s="11" t="s">
        <v>2082</v>
      </c>
      <c r="D9596" s="11" t="s">
        <v>2082</v>
      </c>
      <c r="E9596" s="11" t="s">
        <v>2106</v>
      </c>
      <c r="F9596" s="11" t="s">
        <v>2106</v>
      </c>
      <c r="G9596" s="11" t="s">
        <v>2106</v>
      </c>
      <c r="H9596" s="11" t="s">
        <v>2061</v>
      </c>
      <c r="I9596" s="11" t="s">
        <v>2061</v>
      </c>
    </row>
    <row r="9597" customFormat="false" ht="38" hidden="false" customHeight="true" outlineLevel="0" collapsed="false">
      <c r="A9597" s="11" t="s">
        <v>2228</v>
      </c>
      <c r="B9597" s="11" t="s">
        <v>2228</v>
      </c>
      <c r="C9597" s="11" t="s">
        <v>2228</v>
      </c>
      <c r="D9597" s="11" t="s">
        <v>2228</v>
      </c>
      <c r="E9597" s="11" t="n">
        <v>1</v>
      </c>
      <c r="F9597" s="11" t="n">
        <v>1</v>
      </c>
      <c r="G9597" s="11" t="n">
        <v>1</v>
      </c>
      <c r="H9597" s="11" t="s">
        <v>2061</v>
      </c>
      <c r="I9597" s="11" t="s">
        <v>2061</v>
      </c>
    </row>
    <row r="9598" customFormat="false" ht="38" hidden="false" customHeight="true" outlineLevel="0" collapsed="false">
      <c r="A9598" s="11" t="s">
        <v>2423</v>
      </c>
      <c r="B9598" s="11" t="s">
        <v>2423</v>
      </c>
      <c r="C9598" s="11" t="s">
        <v>2423</v>
      </c>
      <c r="D9598" s="11" t="s">
        <v>2423</v>
      </c>
      <c r="E9598" s="11" t="s">
        <v>2424</v>
      </c>
      <c r="F9598" s="11" t="s">
        <v>2424</v>
      </c>
      <c r="G9598" s="11" t="s">
        <v>2424</v>
      </c>
      <c r="H9598" s="11" t="s">
        <v>2061</v>
      </c>
      <c r="I9598" s="11" t="s">
        <v>2061</v>
      </c>
    </row>
    <row r="9599" customFormat="false" ht="38" hidden="false" customHeight="true" outlineLevel="0" collapsed="false">
      <c r="A9599" s="11" t="s">
        <v>2425</v>
      </c>
      <c r="B9599" s="11" t="s">
        <v>2425</v>
      </c>
      <c r="C9599" s="11" t="s">
        <v>2425</v>
      </c>
      <c r="D9599" s="11" t="s">
        <v>2425</v>
      </c>
      <c r="E9599" s="11" t="s">
        <v>2426</v>
      </c>
      <c r="F9599" s="11" t="s">
        <v>2426</v>
      </c>
      <c r="G9599" s="11" t="s">
        <v>2426</v>
      </c>
      <c r="H9599" s="11" t="s">
        <v>2061</v>
      </c>
      <c r="I9599" s="11" t="s">
        <v>2061</v>
      </c>
    </row>
    <row r="9600" customFormat="false" ht="38" hidden="false" customHeight="true" outlineLevel="0" collapsed="false">
      <c r="A9600" s="11" t="s">
        <v>1556</v>
      </c>
      <c r="B9600" s="11" t="s">
        <v>1556</v>
      </c>
      <c r="C9600" s="11" t="s">
        <v>1556</v>
      </c>
      <c r="D9600" s="11" t="s">
        <v>1556</v>
      </c>
      <c r="E9600" s="11" t="s">
        <v>2427</v>
      </c>
      <c r="F9600" s="11" t="s">
        <v>2427</v>
      </c>
      <c r="G9600" s="11" t="s">
        <v>2427</v>
      </c>
      <c r="H9600" s="11" t="s">
        <v>2061</v>
      </c>
      <c r="I9600" s="11" t="s">
        <v>2061</v>
      </c>
    </row>
    <row r="9601" customFormat="false" ht="38" hidden="false" customHeight="true" outlineLevel="0" collapsed="false">
      <c r="A9601" s="11" t="s">
        <v>2428</v>
      </c>
      <c r="B9601" s="11" t="s">
        <v>2428</v>
      </c>
      <c r="C9601" s="11" t="s">
        <v>2428</v>
      </c>
      <c r="D9601" s="11" t="s">
        <v>2428</v>
      </c>
      <c r="E9601" s="11" t="n">
        <v>917</v>
      </c>
      <c r="F9601" s="11" t="n">
        <v>917</v>
      </c>
      <c r="G9601" s="11" t="n">
        <v>917</v>
      </c>
      <c r="H9601" s="11" t="s">
        <v>2061</v>
      </c>
      <c r="I9601" s="11" t="s">
        <v>2061</v>
      </c>
    </row>
    <row r="9602" customFormat="false" ht="38" hidden="false" customHeight="true" outlineLevel="0" collapsed="false">
      <c r="A9602" s="11" t="s">
        <v>2429</v>
      </c>
      <c r="B9602" s="11" t="s">
        <v>2429</v>
      </c>
      <c r="C9602" s="11" t="s">
        <v>2429</v>
      </c>
      <c r="D9602" s="11" t="s">
        <v>2429</v>
      </c>
      <c r="E9602" s="11" t="n">
        <v>240</v>
      </c>
      <c r="F9602" s="11" t="n">
        <v>240</v>
      </c>
      <c r="G9602" s="11" t="n">
        <v>240</v>
      </c>
      <c r="H9602" s="11" t="s">
        <v>2061</v>
      </c>
      <c r="I9602" s="11" t="s">
        <v>2061</v>
      </c>
    </row>
    <row r="9603" customFormat="false" ht="38" hidden="false" customHeight="true" outlineLevel="0" collapsed="false">
      <c r="A9603" s="11" t="s">
        <v>2430</v>
      </c>
      <c r="B9603" s="11" t="s">
        <v>2430</v>
      </c>
      <c r="C9603" s="11" t="s">
        <v>2430</v>
      </c>
      <c r="D9603" s="11" t="s">
        <v>2430</v>
      </c>
      <c r="E9603" s="11" t="n">
        <v>685</v>
      </c>
      <c r="F9603" s="11" t="n">
        <v>685</v>
      </c>
      <c r="G9603" s="11" t="n">
        <v>685</v>
      </c>
      <c r="H9603" s="11" t="s">
        <v>2061</v>
      </c>
      <c r="I9603" s="11" t="s">
        <v>2061</v>
      </c>
    </row>
    <row r="9604" customFormat="false" ht="38" hidden="false" customHeight="true" outlineLevel="0" collapsed="false">
      <c r="A9604" s="11" t="s">
        <v>2431</v>
      </c>
      <c r="B9604" s="11" t="s">
        <v>2431</v>
      </c>
      <c r="C9604" s="11" t="s">
        <v>2431</v>
      </c>
      <c r="D9604" s="11" t="s">
        <v>2431</v>
      </c>
      <c r="E9604" s="11" t="n">
        <v>802</v>
      </c>
      <c r="F9604" s="11" t="n">
        <v>802</v>
      </c>
      <c r="G9604" s="11" t="n">
        <v>802</v>
      </c>
      <c r="H9604" s="11" t="s">
        <v>2061</v>
      </c>
      <c r="I9604" s="11" t="s">
        <v>2061</v>
      </c>
    </row>
    <row r="9605" customFormat="false" ht="38" hidden="false" customHeight="true" outlineLevel="0" collapsed="false">
      <c r="A9605" s="11" t="s">
        <v>2432</v>
      </c>
      <c r="B9605" s="11" t="s">
        <v>2432</v>
      </c>
      <c r="C9605" s="11" t="s">
        <v>2432</v>
      </c>
      <c r="D9605" s="11" t="s">
        <v>2432</v>
      </c>
      <c r="E9605" s="11" t="n">
        <v>280</v>
      </c>
      <c r="F9605" s="11" t="n">
        <v>280</v>
      </c>
      <c r="G9605" s="11" t="n">
        <v>280</v>
      </c>
      <c r="H9605" s="11" t="s">
        <v>2061</v>
      </c>
      <c r="I9605" s="11" t="s">
        <v>2061</v>
      </c>
    </row>
    <row r="9606" customFormat="false" ht="28" hidden="false" customHeight="true" outlineLevel="0" collapsed="false">
      <c r="A9606" s="4" t="s">
        <v>2061</v>
      </c>
      <c r="B9606" s="4" t="s">
        <v>2061</v>
      </c>
      <c r="C9606" s="4" t="s">
        <v>2061</v>
      </c>
      <c r="D9606" s="4" t="s">
        <v>2061</v>
      </c>
      <c r="E9606" s="4" t="s">
        <v>2061</v>
      </c>
      <c r="F9606" s="4" t="s">
        <v>2061</v>
      </c>
      <c r="G9606" s="4" t="s">
        <v>2061</v>
      </c>
      <c r="H9606" s="4" t="s">
        <v>2061</v>
      </c>
      <c r="I9606" s="4" t="s">
        <v>2061</v>
      </c>
    </row>
    <row r="9607" customFormat="false" ht="27" hidden="false" customHeight="true" outlineLevel="0" collapsed="false">
      <c r="A9607" s="1"/>
      <c r="B9607" s="1"/>
      <c r="C9607" s="1"/>
      <c r="D9607" s="1"/>
      <c r="E9607" s="1"/>
      <c r="F9607" s="1"/>
      <c r="G9607" s="1"/>
      <c r="H9607" s="1"/>
      <c r="I9607" s="1"/>
    </row>
    <row r="9608" customFormat="false" ht="31" hidden="false" customHeight="true" outlineLevel="0" collapsed="false">
      <c r="A9608" s="10" t="s">
        <v>250</v>
      </c>
      <c r="B9608" s="10" t="s">
        <v>250</v>
      </c>
      <c r="C9608" s="10" t="s">
        <v>250</v>
      </c>
      <c r="D9608" s="10" t="s">
        <v>250</v>
      </c>
      <c r="E9608" s="10" t="s">
        <v>250</v>
      </c>
      <c r="F9608" s="10" t="s">
        <v>250</v>
      </c>
      <c r="G9608" s="10" t="s">
        <v>250</v>
      </c>
      <c r="H9608" s="10" t="s">
        <v>250</v>
      </c>
      <c r="I9608" s="3" t="str">
        <f aca="false">HYPERLINK("#'Главная'!A188","На главную")</f>
        <v>На главную</v>
      </c>
    </row>
    <row r="9609" customFormat="false" ht="34" hidden="false" customHeight="true" outlineLevel="0" collapsed="false">
      <c r="A9609" s="12" t="s">
        <v>251</v>
      </c>
      <c r="B9609" s="12" t="s">
        <v>251</v>
      </c>
      <c r="C9609" s="12" t="s">
        <v>251</v>
      </c>
      <c r="D9609" s="12" t="s">
        <v>252</v>
      </c>
      <c r="E9609" s="12" t="s">
        <v>252</v>
      </c>
      <c r="F9609" s="12" t="s">
        <v>252</v>
      </c>
      <c r="G9609" s="12" t="s">
        <v>253</v>
      </c>
      <c r="H9609" s="12" t="s">
        <v>254</v>
      </c>
      <c r="I9609" s="12" t="s">
        <v>254</v>
      </c>
    </row>
    <row r="9610" customFormat="false" ht="68" hidden="false" customHeight="true" outlineLevel="0" collapsed="false">
      <c r="A9610" s="1" t="s">
        <v>180</v>
      </c>
      <c r="B9610" s="1" t="s">
        <v>180</v>
      </c>
      <c r="C9610" s="1" t="s">
        <v>180</v>
      </c>
      <c r="D9610" s="1" t="s">
        <v>292</v>
      </c>
      <c r="E9610" s="1" t="s">
        <v>292</v>
      </c>
      <c r="F9610" s="1" t="s">
        <v>292</v>
      </c>
      <c r="G9610" s="1" t="n">
        <v>3.6</v>
      </c>
      <c r="H9610" s="1" t="s">
        <v>2433</v>
      </c>
      <c r="I9610" s="1" t="s">
        <v>2433</v>
      </c>
    </row>
    <row r="9611" customFormat="false" ht="68" hidden="false" customHeight="true" outlineLevel="0" collapsed="false">
      <c r="A9611" s="1" t="s">
        <v>180</v>
      </c>
      <c r="B9611" s="1" t="s">
        <v>180</v>
      </c>
      <c r="C9611" s="1" t="s">
        <v>180</v>
      </c>
      <c r="D9611" s="1" t="s">
        <v>258</v>
      </c>
      <c r="E9611" s="1" t="s">
        <v>258</v>
      </c>
      <c r="F9611" s="1" t="s">
        <v>258</v>
      </c>
      <c r="G9611" s="1" t="n">
        <v>5.4</v>
      </c>
      <c r="H9611" s="1" t="s">
        <v>2433</v>
      </c>
      <c r="I9611" s="1" t="s">
        <v>2433</v>
      </c>
    </row>
    <row r="9612" customFormat="false" ht="68" hidden="false" customHeight="true" outlineLevel="0" collapsed="false">
      <c r="A9612" s="1" t="s">
        <v>180</v>
      </c>
      <c r="B9612" s="1" t="s">
        <v>180</v>
      </c>
      <c r="C9612" s="1" t="s">
        <v>180</v>
      </c>
      <c r="D9612" s="1" t="s">
        <v>2091</v>
      </c>
      <c r="E9612" s="1" t="s">
        <v>2091</v>
      </c>
      <c r="F9612" s="1" t="s">
        <v>2091</v>
      </c>
      <c r="G9612" s="1" t="n">
        <v>680</v>
      </c>
      <c r="H9612" s="1" t="s">
        <v>2433</v>
      </c>
      <c r="I9612" s="1" t="s">
        <v>2433</v>
      </c>
    </row>
    <row r="9613" customFormat="false" ht="68" hidden="false" customHeight="true" outlineLevel="0" collapsed="false">
      <c r="A9613" s="1" t="s">
        <v>180</v>
      </c>
      <c r="B9613" s="1" t="s">
        <v>180</v>
      </c>
      <c r="C9613" s="1" t="s">
        <v>180</v>
      </c>
      <c r="D9613" s="1" t="s">
        <v>2063</v>
      </c>
      <c r="E9613" s="1" t="s">
        <v>2063</v>
      </c>
      <c r="F9613" s="1" t="s">
        <v>2063</v>
      </c>
      <c r="G9613" s="1" t="n">
        <v>41</v>
      </c>
      <c r="H9613" s="1" t="s">
        <v>2433</v>
      </c>
      <c r="I9613" s="1" t="s">
        <v>2433</v>
      </c>
    </row>
    <row r="9614" customFormat="false" ht="27" hidden="false" customHeight="true" outlineLevel="0" collapsed="false">
      <c r="A9614" s="1"/>
      <c r="B9614" s="1"/>
      <c r="C9614" s="1"/>
      <c r="D9614" s="1"/>
      <c r="E9614" s="1"/>
      <c r="F9614" s="1"/>
      <c r="G9614" s="1"/>
      <c r="H9614" s="1"/>
      <c r="I9614" s="1"/>
    </row>
    <row r="9615" customFormat="false" ht="31" hidden="false" customHeight="true" outlineLevel="0" collapsed="false">
      <c r="A9615" s="10" t="s">
        <v>304</v>
      </c>
      <c r="B9615" s="10" t="s">
        <v>304</v>
      </c>
      <c r="C9615" s="10" t="s">
        <v>304</v>
      </c>
      <c r="D9615" s="10" t="s">
        <v>304</v>
      </c>
      <c r="E9615" s="10" t="s">
        <v>304</v>
      </c>
      <c r="F9615" s="10" t="s">
        <v>304</v>
      </c>
      <c r="G9615" s="10" t="s">
        <v>304</v>
      </c>
      <c r="H9615" s="10" t="s">
        <v>304</v>
      </c>
      <c r="I9615" s="1"/>
    </row>
    <row r="9616" customFormat="false" ht="28" hidden="false" customHeight="true" outlineLevel="0" collapsed="false">
      <c r="A9616" s="4" t="s">
        <v>305</v>
      </c>
      <c r="B9616" s="4" t="s">
        <v>305</v>
      </c>
      <c r="C9616" s="4" t="s">
        <v>305</v>
      </c>
      <c r="D9616" s="4" t="s">
        <v>305</v>
      </c>
      <c r="E9616" s="4" t="s">
        <v>305</v>
      </c>
      <c r="F9616" s="4" t="s">
        <v>305</v>
      </c>
      <c r="G9616" s="4" t="s">
        <v>305</v>
      </c>
      <c r="H9616" s="4" t="s">
        <v>305</v>
      </c>
      <c r="I9616" s="4" t="s">
        <v>305</v>
      </c>
    </row>
    <row r="9617" customFormat="false" ht="27" hidden="false" customHeight="true" outlineLevel="0" collapsed="false">
      <c r="A9617" s="1"/>
      <c r="B9617" s="1"/>
      <c r="C9617" s="1"/>
      <c r="D9617" s="1"/>
      <c r="E9617" s="1"/>
      <c r="F9617" s="1"/>
      <c r="G9617" s="1"/>
      <c r="H9617" s="1"/>
      <c r="I9617" s="1"/>
    </row>
    <row r="9618" customFormat="false" ht="27" hidden="false" customHeight="true" outlineLevel="0" collapsed="false">
      <c r="A9618" s="1"/>
      <c r="B9618" s="1"/>
      <c r="C9618" s="1"/>
      <c r="D9618" s="1"/>
      <c r="E9618" s="1"/>
      <c r="F9618" s="1"/>
      <c r="G9618" s="1"/>
      <c r="H9618" s="1"/>
      <c r="I9618" s="1"/>
    </row>
    <row r="9619" customFormat="false" ht="27" hidden="false" customHeight="true" outlineLevel="0" collapsed="false">
      <c r="A9619" s="1"/>
      <c r="B9619" s="1"/>
      <c r="C9619" s="1"/>
      <c r="D9619" s="1"/>
      <c r="E9619" s="1"/>
      <c r="F9619" s="1"/>
      <c r="G9619" s="1"/>
      <c r="H9619" s="1"/>
      <c r="I9619" s="1"/>
    </row>
    <row r="9620" customFormat="false" ht="35" hidden="false" customHeight="true" outlineLevel="0" collapsed="false">
      <c r="A9620" s="2" t="s">
        <v>2435</v>
      </c>
      <c r="B9620" s="2" t="s">
        <v>2435</v>
      </c>
      <c r="C9620" s="2" t="s">
        <v>2435</v>
      </c>
      <c r="D9620" s="2" t="s">
        <v>2435</v>
      </c>
      <c r="E9620" s="2" t="s">
        <v>2435</v>
      </c>
      <c r="F9620" s="2" t="s">
        <v>2435</v>
      </c>
      <c r="G9620" s="2" t="s">
        <v>2435</v>
      </c>
      <c r="H9620" s="2" t="s">
        <v>2435</v>
      </c>
      <c r="I9620" s="3" t="str">
        <f aca="false">HYPERLINK("#'Главная'!A189","На главную")</f>
        <v>На главную</v>
      </c>
    </row>
    <row r="9621" customFormat="false" ht="42" hidden="false" customHeight="true" outlineLevel="0" collapsed="false">
      <c r="A9621" s="4" t="s">
        <v>2410</v>
      </c>
      <c r="B9621" s="4" t="s">
        <v>2410</v>
      </c>
      <c r="C9621" s="4" t="s">
        <v>2410</v>
      </c>
      <c r="D9621" s="4" t="s">
        <v>2410</v>
      </c>
      <c r="E9621" s="4" t="s">
        <v>2410</v>
      </c>
      <c r="F9621" s="4" t="s">
        <v>2410</v>
      </c>
      <c r="G9621" s="4" t="s">
        <v>2410</v>
      </c>
      <c r="H9621" s="4" t="s">
        <v>2410</v>
      </c>
      <c r="I9621" s="4" t="s">
        <v>2410</v>
      </c>
    </row>
    <row r="9622" customFormat="false" ht="27" hidden="false" customHeight="true" outlineLevel="0" collapsed="false">
      <c r="A9622" s="3" t="str">
        <f aca="false">HYPERLINK("#'Главная'!A189","Список моделей")</f>
        <v>Список моделей</v>
      </c>
      <c r="B9622" s="1"/>
      <c r="C9622" s="3" t="str">
        <f aca="false">HYPERLINK("#'Данные моделей'!A9623","Характеристики")</f>
        <v>Характеристики</v>
      </c>
      <c r="D9622" s="1"/>
      <c r="E9622" s="1"/>
      <c r="F9622" s="3" t="str">
        <f aca="false">HYPERLINK("#'Данные моделей'!A9658","Рабочие точки")</f>
        <v>Рабочие точки</v>
      </c>
      <c r="G9622" s="1"/>
      <c r="H9622" s="3" t="str">
        <f aca="false">HYPERLINK("#'Данные моделей'!A9665","Карты")</f>
        <v>Карты</v>
      </c>
      <c r="I9622" s="1"/>
    </row>
    <row r="9623" customFormat="false" ht="31" hidden="false" customHeight="true" outlineLevel="0" collapsed="false">
      <c r="A9623" s="10" t="s">
        <v>9</v>
      </c>
      <c r="B9623" s="10" t="s">
        <v>9</v>
      </c>
      <c r="C9623" s="10" t="s">
        <v>9</v>
      </c>
      <c r="D9623" s="10" t="s">
        <v>9</v>
      </c>
      <c r="E9623" s="10" t="s">
        <v>9</v>
      </c>
      <c r="F9623" s="10" t="s">
        <v>9</v>
      </c>
      <c r="G9623" s="10" t="s">
        <v>9</v>
      </c>
      <c r="H9623" s="10" t="s">
        <v>9</v>
      </c>
      <c r="I9623" s="1"/>
    </row>
    <row r="9624" customFormat="false" ht="28" hidden="false" customHeight="true" outlineLevel="0" collapsed="false">
      <c r="A9624" s="11" t="s">
        <v>207</v>
      </c>
      <c r="B9624" s="11" t="s">
        <v>207</v>
      </c>
      <c r="C9624" s="11" t="s">
        <v>207</v>
      </c>
      <c r="D9624" s="11" t="s">
        <v>207</v>
      </c>
      <c r="E9624" s="11" t="s">
        <v>2245</v>
      </c>
      <c r="F9624" s="11" t="s">
        <v>2245</v>
      </c>
      <c r="G9624" s="11" t="s">
        <v>2245</v>
      </c>
      <c r="H9624" s="11"/>
      <c r="I9624" s="11"/>
    </row>
    <row r="9625" customFormat="false" ht="28" hidden="false" customHeight="true" outlineLevel="0" collapsed="false">
      <c r="A9625" s="11" t="s">
        <v>8</v>
      </c>
      <c r="B9625" s="11" t="s">
        <v>8</v>
      </c>
      <c r="C9625" s="11" t="s">
        <v>8</v>
      </c>
      <c r="D9625" s="11" t="s">
        <v>8</v>
      </c>
      <c r="E9625" s="11" t="s">
        <v>176</v>
      </c>
      <c r="F9625" s="11" t="s">
        <v>176</v>
      </c>
      <c r="G9625" s="11" t="s">
        <v>176</v>
      </c>
      <c r="H9625" s="11"/>
      <c r="I9625" s="11"/>
    </row>
    <row r="9626" customFormat="false" ht="28" hidden="false" customHeight="true" outlineLevel="0" collapsed="false">
      <c r="A9626" s="11" t="s">
        <v>209</v>
      </c>
      <c r="B9626" s="11" t="s">
        <v>209</v>
      </c>
      <c r="C9626" s="11" t="s">
        <v>209</v>
      </c>
      <c r="D9626" s="11" t="s">
        <v>209</v>
      </c>
      <c r="E9626" s="11" t="s">
        <v>2411</v>
      </c>
      <c r="F9626" s="11" t="s">
        <v>2411</v>
      </c>
      <c r="G9626" s="11" t="s">
        <v>2411</v>
      </c>
      <c r="H9626" s="11"/>
      <c r="I9626" s="11"/>
    </row>
    <row r="9627" customFormat="false" ht="28" hidden="false" customHeight="true" outlineLevel="0" collapsed="false">
      <c r="A9627" s="11" t="s">
        <v>211</v>
      </c>
      <c r="B9627" s="11" t="s">
        <v>211</v>
      </c>
      <c r="C9627" s="11" t="s">
        <v>211</v>
      </c>
      <c r="D9627" s="11" t="s">
        <v>211</v>
      </c>
      <c r="E9627" s="11" t="n">
        <v>25</v>
      </c>
      <c r="F9627" s="11" t="n">
        <v>25</v>
      </c>
      <c r="G9627" s="11" t="n">
        <v>25</v>
      </c>
      <c r="H9627" s="11"/>
      <c r="I9627" s="11"/>
    </row>
    <row r="9628" customFormat="false" ht="38" hidden="false" customHeight="true" outlineLevel="0" collapsed="false">
      <c r="A9628" s="11" t="s">
        <v>8</v>
      </c>
      <c r="B9628" s="11" t="s">
        <v>8</v>
      </c>
      <c r="C9628" s="11" t="s">
        <v>8</v>
      </c>
      <c r="D9628" s="11" t="s">
        <v>8</v>
      </c>
      <c r="E9628" s="11" t="s">
        <v>176</v>
      </c>
      <c r="F9628" s="11" t="s">
        <v>176</v>
      </c>
      <c r="G9628" s="11" t="s">
        <v>176</v>
      </c>
      <c r="H9628" s="11" t="s">
        <v>2061</v>
      </c>
      <c r="I9628" s="11" t="s">
        <v>2061</v>
      </c>
    </row>
    <row r="9629" customFormat="false" ht="38" hidden="false" customHeight="true" outlineLevel="0" collapsed="false">
      <c r="A9629" s="11" t="s">
        <v>221</v>
      </c>
      <c r="B9629" s="11" t="s">
        <v>221</v>
      </c>
      <c r="C9629" s="11" t="s">
        <v>221</v>
      </c>
      <c r="D9629" s="11" t="s">
        <v>221</v>
      </c>
      <c r="E9629" s="11" t="s">
        <v>2411</v>
      </c>
      <c r="F9629" s="11" t="s">
        <v>2411</v>
      </c>
      <c r="G9629" s="11" t="s">
        <v>2411</v>
      </c>
      <c r="H9629" s="11" t="s">
        <v>2061</v>
      </c>
      <c r="I9629" s="11" t="s">
        <v>2061</v>
      </c>
    </row>
    <row r="9630" customFormat="false" ht="38" hidden="false" customHeight="true" outlineLevel="0" collapsed="false">
      <c r="A9630" s="11" t="s">
        <v>211</v>
      </c>
      <c r="B9630" s="11" t="s">
        <v>211</v>
      </c>
      <c r="C9630" s="11" t="s">
        <v>211</v>
      </c>
      <c r="D9630" s="11" t="s">
        <v>211</v>
      </c>
      <c r="E9630" s="11" t="n">
        <v>25</v>
      </c>
      <c r="F9630" s="11" t="n">
        <v>25</v>
      </c>
      <c r="G9630" s="11" t="n">
        <v>25</v>
      </c>
      <c r="H9630" s="11" t="s">
        <v>2061</v>
      </c>
      <c r="I9630" s="11" t="s">
        <v>2061</v>
      </c>
    </row>
    <row r="9631" customFormat="false" ht="38" hidden="false" customHeight="true" outlineLevel="0" collapsed="false">
      <c r="A9631" s="11" t="s">
        <v>2062</v>
      </c>
      <c r="B9631" s="11" t="s">
        <v>2062</v>
      </c>
      <c r="C9631" s="11" t="s">
        <v>2062</v>
      </c>
      <c r="D9631" s="11" t="s">
        <v>2062</v>
      </c>
      <c r="E9631" s="11" t="s">
        <v>2412</v>
      </c>
      <c r="F9631" s="11" t="s">
        <v>2412</v>
      </c>
      <c r="G9631" s="11" t="s">
        <v>2412</v>
      </c>
      <c r="H9631" s="11" t="s">
        <v>2061</v>
      </c>
      <c r="I9631" s="11" t="s">
        <v>2061</v>
      </c>
    </row>
    <row r="9632" customFormat="false" ht="38" hidden="false" customHeight="true" outlineLevel="0" collapsed="false">
      <c r="A9632" s="11" t="s">
        <v>2064</v>
      </c>
      <c r="B9632" s="11" t="s">
        <v>2064</v>
      </c>
      <c r="C9632" s="11" t="s">
        <v>2064</v>
      </c>
      <c r="D9632" s="11" t="s">
        <v>2064</v>
      </c>
      <c r="E9632" s="11" t="s">
        <v>99</v>
      </c>
      <c r="F9632" s="11" t="s">
        <v>99</v>
      </c>
      <c r="G9632" s="11" t="s">
        <v>99</v>
      </c>
      <c r="H9632" s="11" t="s">
        <v>2061</v>
      </c>
      <c r="I9632" s="11" t="s">
        <v>2061</v>
      </c>
    </row>
    <row r="9633" customFormat="false" ht="38" hidden="false" customHeight="true" outlineLevel="0" collapsed="false">
      <c r="A9633" s="11" t="s">
        <v>2413</v>
      </c>
      <c r="B9633" s="11" t="s">
        <v>2413</v>
      </c>
      <c r="C9633" s="11" t="s">
        <v>2413</v>
      </c>
      <c r="D9633" s="11" t="s">
        <v>2413</v>
      </c>
      <c r="E9633" s="11" t="n">
        <v>0.21</v>
      </c>
      <c r="F9633" s="11" t="n">
        <v>0.21</v>
      </c>
      <c r="G9633" s="11" t="n">
        <v>0.21</v>
      </c>
      <c r="H9633" s="11" t="s">
        <v>2061</v>
      </c>
      <c r="I9633" s="11" t="s">
        <v>2061</v>
      </c>
    </row>
    <row r="9634" customFormat="false" ht="38" hidden="false" customHeight="true" outlineLevel="0" collapsed="false">
      <c r="A9634" s="11" t="s">
        <v>2215</v>
      </c>
      <c r="B9634" s="11" t="s">
        <v>2215</v>
      </c>
      <c r="C9634" s="11" t="s">
        <v>2215</v>
      </c>
      <c r="D9634" s="11" t="s">
        <v>2215</v>
      </c>
      <c r="E9634" s="11" t="n">
        <v>25</v>
      </c>
      <c r="F9634" s="11" t="n">
        <v>25</v>
      </c>
      <c r="G9634" s="11" t="n">
        <v>25</v>
      </c>
      <c r="H9634" s="11" t="s">
        <v>2061</v>
      </c>
      <c r="I9634" s="11" t="s">
        <v>2061</v>
      </c>
    </row>
    <row r="9635" customFormat="false" ht="38" hidden="false" customHeight="true" outlineLevel="0" collapsed="false">
      <c r="A9635" s="11" t="s">
        <v>2412</v>
      </c>
      <c r="B9635" s="11" t="s">
        <v>2412</v>
      </c>
      <c r="C9635" s="11" t="s">
        <v>2412</v>
      </c>
      <c r="D9635" s="11" t="s">
        <v>2412</v>
      </c>
      <c r="E9635" s="11" t="n">
        <v>43</v>
      </c>
      <c r="F9635" s="11" t="n">
        <v>43</v>
      </c>
      <c r="G9635" s="11" t="n">
        <v>43</v>
      </c>
      <c r="H9635" s="11" t="s">
        <v>2061</v>
      </c>
      <c r="I9635" s="11" t="s">
        <v>2061</v>
      </c>
    </row>
    <row r="9636" customFormat="false" ht="38" hidden="false" customHeight="true" outlineLevel="0" collapsed="false">
      <c r="A9636" s="11" t="s">
        <v>2414</v>
      </c>
      <c r="B9636" s="11" t="s">
        <v>2414</v>
      </c>
      <c r="C9636" s="11" t="s">
        <v>2414</v>
      </c>
      <c r="D9636" s="11" t="s">
        <v>2414</v>
      </c>
      <c r="E9636" s="11" t="n">
        <v>46</v>
      </c>
      <c r="F9636" s="11" t="n">
        <v>46</v>
      </c>
      <c r="G9636" s="11" t="n">
        <v>46</v>
      </c>
      <c r="H9636" s="11" t="s">
        <v>2061</v>
      </c>
      <c r="I9636" s="11" t="s">
        <v>2061</v>
      </c>
    </row>
    <row r="9637" customFormat="false" ht="38" hidden="false" customHeight="true" outlineLevel="0" collapsed="false">
      <c r="A9637" s="11" t="s">
        <v>2415</v>
      </c>
      <c r="B9637" s="11" t="s">
        <v>2415</v>
      </c>
      <c r="C9637" s="11" t="s">
        <v>2415</v>
      </c>
      <c r="D9637" s="11" t="s">
        <v>2415</v>
      </c>
      <c r="E9637" s="11" t="n">
        <v>47</v>
      </c>
      <c r="F9637" s="11" t="n">
        <v>47</v>
      </c>
      <c r="G9637" s="11" t="n">
        <v>47</v>
      </c>
      <c r="H9637" s="11" t="s">
        <v>2061</v>
      </c>
      <c r="I9637" s="11" t="s">
        <v>2061</v>
      </c>
    </row>
    <row r="9638" customFormat="false" ht="38" hidden="false" customHeight="true" outlineLevel="0" collapsed="false">
      <c r="A9638" s="11" t="s">
        <v>2165</v>
      </c>
      <c r="B9638" s="11" t="s">
        <v>2165</v>
      </c>
      <c r="C9638" s="11" t="s">
        <v>2165</v>
      </c>
      <c r="D9638" s="11" t="s">
        <v>2165</v>
      </c>
      <c r="E9638" s="11" t="s">
        <v>2416</v>
      </c>
      <c r="F9638" s="11" t="s">
        <v>2416</v>
      </c>
      <c r="G9638" s="11" t="s">
        <v>2416</v>
      </c>
      <c r="H9638" s="11" t="s">
        <v>2061</v>
      </c>
      <c r="I9638" s="11" t="s">
        <v>2061</v>
      </c>
    </row>
    <row r="9639" customFormat="false" ht="38" hidden="false" customHeight="true" outlineLevel="0" collapsed="false">
      <c r="A9639" s="11" t="s">
        <v>2417</v>
      </c>
      <c r="B9639" s="11" t="s">
        <v>2417</v>
      </c>
      <c r="C9639" s="11" t="s">
        <v>2417</v>
      </c>
      <c r="D9639" s="11" t="s">
        <v>2417</v>
      </c>
      <c r="E9639" s="11" t="s">
        <v>2418</v>
      </c>
      <c r="F9639" s="11" t="s">
        <v>2418</v>
      </c>
      <c r="G9639" s="11" t="s">
        <v>2418</v>
      </c>
      <c r="H9639" s="11" t="s">
        <v>2061</v>
      </c>
      <c r="I9639" s="11" t="s">
        <v>2061</v>
      </c>
    </row>
    <row r="9640" customFormat="false" ht="38" hidden="false" customHeight="true" outlineLevel="0" collapsed="false">
      <c r="A9640" s="11" t="s">
        <v>2218</v>
      </c>
      <c r="B9640" s="11" t="s">
        <v>2218</v>
      </c>
      <c r="C9640" s="11" t="s">
        <v>2218</v>
      </c>
      <c r="D9640" s="11" t="s">
        <v>2218</v>
      </c>
      <c r="E9640" s="11" t="s">
        <v>2419</v>
      </c>
      <c r="F9640" s="11" t="s">
        <v>2419</v>
      </c>
      <c r="G9640" s="11" t="s">
        <v>2419</v>
      </c>
      <c r="H9640" s="11" t="s">
        <v>2061</v>
      </c>
      <c r="I9640" s="11" t="s">
        <v>2061</v>
      </c>
    </row>
    <row r="9641" customFormat="false" ht="38" hidden="false" customHeight="true" outlineLevel="0" collapsed="false">
      <c r="A9641" s="11" t="s">
        <v>2216</v>
      </c>
      <c r="B9641" s="11" t="s">
        <v>2216</v>
      </c>
      <c r="C9641" s="11" t="s">
        <v>2216</v>
      </c>
      <c r="D9641" s="11" t="s">
        <v>2216</v>
      </c>
      <c r="E9641" s="11" t="n">
        <v>2</v>
      </c>
      <c r="F9641" s="11" t="n">
        <v>2</v>
      </c>
      <c r="G9641" s="11" t="n">
        <v>2</v>
      </c>
      <c r="H9641" s="11" t="s">
        <v>2061</v>
      </c>
      <c r="I9641" s="11" t="s">
        <v>2061</v>
      </c>
    </row>
    <row r="9642" customFormat="false" ht="38" hidden="false" customHeight="true" outlineLevel="0" collapsed="false">
      <c r="A9642" s="11" t="s">
        <v>2223</v>
      </c>
      <c r="B9642" s="11" t="s">
        <v>2223</v>
      </c>
      <c r="C9642" s="11" t="s">
        <v>2223</v>
      </c>
      <c r="D9642" s="11" t="s">
        <v>2223</v>
      </c>
      <c r="E9642" s="11" t="s">
        <v>2420</v>
      </c>
      <c r="F9642" s="11" t="s">
        <v>2420</v>
      </c>
      <c r="G9642" s="11" t="s">
        <v>2420</v>
      </c>
      <c r="H9642" s="11" t="s">
        <v>2061</v>
      </c>
      <c r="I9642" s="11" t="s">
        <v>2061</v>
      </c>
    </row>
    <row r="9643" customFormat="false" ht="38" hidden="false" customHeight="true" outlineLevel="0" collapsed="false">
      <c r="A9643" s="11" t="s">
        <v>2225</v>
      </c>
      <c r="B9643" s="11" t="s">
        <v>2225</v>
      </c>
      <c r="C9643" s="11" t="s">
        <v>2225</v>
      </c>
      <c r="D9643" s="11" t="s">
        <v>2225</v>
      </c>
      <c r="E9643" s="11" t="s">
        <v>2420</v>
      </c>
      <c r="F9643" s="11" t="s">
        <v>2420</v>
      </c>
      <c r="G9643" s="11" t="s">
        <v>2420</v>
      </c>
      <c r="H9643" s="11" t="s">
        <v>2061</v>
      </c>
      <c r="I9643" s="11" t="s">
        <v>2061</v>
      </c>
    </row>
    <row r="9644" customFormat="false" ht="38" hidden="false" customHeight="true" outlineLevel="0" collapsed="false">
      <c r="A9644" s="11" t="s">
        <v>2084</v>
      </c>
      <c r="B9644" s="11" t="s">
        <v>2084</v>
      </c>
      <c r="C9644" s="11" t="s">
        <v>2084</v>
      </c>
      <c r="D9644" s="11" t="s">
        <v>2084</v>
      </c>
      <c r="E9644" s="11" t="s">
        <v>2420</v>
      </c>
      <c r="F9644" s="11" t="s">
        <v>2420</v>
      </c>
      <c r="G9644" s="11" t="s">
        <v>2420</v>
      </c>
      <c r="H9644" s="11" t="s">
        <v>2061</v>
      </c>
      <c r="I9644" s="11" t="s">
        <v>2061</v>
      </c>
    </row>
    <row r="9645" customFormat="false" ht="38" hidden="false" customHeight="true" outlineLevel="0" collapsed="false">
      <c r="A9645" s="11" t="s">
        <v>2421</v>
      </c>
      <c r="B9645" s="11" t="s">
        <v>2421</v>
      </c>
      <c r="C9645" s="11" t="s">
        <v>2421</v>
      </c>
      <c r="D9645" s="11" t="s">
        <v>2421</v>
      </c>
      <c r="E9645" s="11" t="s">
        <v>2422</v>
      </c>
      <c r="F9645" s="11" t="s">
        <v>2422</v>
      </c>
      <c r="G9645" s="11" t="s">
        <v>2422</v>
      </c>
      <c r="H9645" s="11" t="s">
        <v>2061</v>
      </c>
      <c r="I9645" s="11" t="s">
        <v>2061</v>
      </c>
    </row>
    <row r="9646" customFormat="false" ht="38" hidden="false" customHeight="true" outlineLevel="0" collapsed="false">
      <c r="A9646" s="11" t="s">
        <v>2082</v>
      </c>
      <c r="B9646" s="11" t="s">
        <v>2082</v>
      </c>
      <c r="C9646" s="11" t="s">
        <v>2082</v>
      </c>
      <c r="D9646" s="11" t="s">
        <v>2082</v>
      </c>
      <c r="E9646" s="11" t="s">
        <v>2114</v>
      </c>
      <c r="F9646" s="11" t="s">
        <v>2114</v>
      </c>
      <c r="G9646" s="11" t="s">
        <v>2114</v>
      </c>
      <c r="H9646" s="11" t="s">
        <v>2061</v>
      </c>
      <c r="I9646" s="11" t="s">
        <v>2061</v>
      </c>
    </row>
    <row r="9647" customFormat="false" ht="38" hidden="false" customHeight="true" outlineLevel="0" collapsed="false">
      <c r="A9647" s="11" t="s">
        <v>2228</v>
      </c>
      <c r="B9647" s="11" t="s">
        <v>2228</v>
      </c>
      <c r="C9647" s="11" t="s">
        <v>2228</v>
      </c>
      <c r="D9647" s="11" t="s">
        <v>2228</v>
      </c>
      <c r="E9647" s="11" t="n">
        <v>1</v>
      </c>
      <c r="F9647" s="11" t="n">
        <v>1</v>
      </c>
      <c r="G9647" s="11" t="n">
        <v>1</v>
      </c>
      <c r="H9647" s="11" t="s">
        <v>2061</v>
      </c>
      <c r="I9647" s="11" t="s">
        <v>2061</v>
      </c>
    </row>
    <row r="9648" customFormat="false" ht="38" hidden="false" customHeight="true" outlineLevel="0" collapsed="false">
      <c r="A9648" s="11" t="s">
        <v>2423</v>
      </c>
      <c r="B9648" s="11" t="s">
        <v>2423</v>
      </c>
      <c r="C9648" s="11" t="s">
        <v>2423</v>
      </c>
      <c r="D9648" s="11" t="s">
        <v>2423</v>
      </c>
      <c r="E9648" s="11" t="s">
        <v>2424</v>
      </c>
      <c r="F9648" s="11" t="s">
        <v>2424</v>
      </c>
      <c r="G9648" s="11" t="s">
        <v>2424</v>
      </c>
      <c r="H9648" s="11" t="s">
        <v>2061</v>
      </c>
      <c r="I9648" s="11" t="s">
        <v>2061</v>
      </c>
    </row>
    <row r="9649" customFormat="false" ht="38" hidden="false" customHeight="true" outlineLevel="0" collapsed="false">
      <c r="A9649" s="11" t="s">
        <v>2425</v>
      </c>
      <c r="B9649" s="11" t="s">
        <v>2425</v>
      </c>
      <c r="C9649" s="11" t="s">
        <v>2425</v>
      </c>
      <c r="D9649" s="11" t="s">
        <v>2425</v>
      </c>
      <c r="E9649" s="11" t="s">
        <v>2426</v>
      </c>
      <c r="F9649" s="11" t="s">
        <v>2426</v>
      </c>
      <c r="G9649" s="11" t="s">
        <v>2426</v>
      </c>
      <c r="H9649" s="11" t="s">
        <v>2061</v>
      </c>
      <c r="I9649" s="11" t="s">
        <v>2061</v>
      </c>
    </row>
    <row r="9650" customFormat="false" ht="38" hidden="false" customHeight="true" outlineLevel="0" collapsed="false">
      <c r="A9650" s="11" t="s">
        <v>1556</v>
      </c>
      <c r="B9650" s="11" t="s">
        <v>1556</v>
      </c>
      <c r="C9650" s="11" t="s">
        <v>1556</v>
      </c>
      <c r="D9650" s="11" t="s">
        <v>1556</v>
      </c>
      <c r="E9650" s="11" t="s">
        <v>2427</v>
      </c>
      <c r="F9650" s="11" t="s">
        <v>2427</v>
      </c>
      <c r="G9650" s="11" t="s">
        <v>2427</v>
      </c>
      <c r="H9650" s="11" t="s">
        <v>2061</v>
      </c>
      <c r="I9650" s="11" t="s">
        <v>2061</v>
      </c>
    </row>
    <row r="9651" customFormat="false" ht="38" hidden="false" customHeight="true" outlineLevel="0" collapsed="false">
      <c r="A9651" s="11" t="s">
        <v>2428</v>
      </c>
      <c r="B9651" s="11" t="s">
        <v>2428</v>
      </c>
      <c r="C9651" s="11" t="s">
        <v>2428</v>
      </c>
      <c r="D9651" s="11" t="s">
        <v>2428</v>
      </c>
      <c r="E9651" s="11" t="n">
        <v>917</v>
      </c>
      <c r="F9651" s="11" t="n">
        <v>917</v>
      </c>
      <c r="G9651" s="11" t="n">
        <v>917</v>
      </c>
      <c r="H9651" s="11" t="s">
        <v>2061</v>
      </c>
      <c r="I9651" s="11" t="s">
        <v>2061</v>
      </c>
    </row>
    <row r="9652" customFormat="false" ht="38" hidden="false" customHeight="true" outlineLevel="0" collapsed="false">
      <c r="A9652" s="11" t="s">
        <v>2429</v>
      </c>
      <c r="B9652" s="11" t="s">
        <v>2429</v>
      </c>
      <c r="C9652" s="11" t="s">
        <v>2429</v>
      </c>
      <c r="D9652" s="11" t="s">
        <v>2429</v>
      </c>
      <c r="E9652" s="11" t="n">
        <v>240</v>
      </c>
      <c r="F9652" s="11" t="n">
        <v>240</v>
      </c>
      <c r="G9652" s="11" t="n">
        <v>240</v>
      </c>
      <c r="H9652" s="11" t="s">
        <v>2061</v>
      </c>
      <c r="I9652" s="11" t="s">
        <v>2061</v>
      </c>
    </row>
    <row r="9653" customFormat="false" ht="38" hidden="false" customHeight="true" outlineLevel="0" collapsed="false">
      <c r="A9653" s="11" t="s">
        <v>2430</v>
      </c>
      <c r="B9653" s="11" t="s">
        <v>2430</v>
      </c>
      <c r="C9653" s="11" t="s">
        <v>2430</v>
      </c>
      <c r="D9653" s="11" t="s">
        <v>2430</v>
      </c>
      <c r="E9653" s="11" t="n">
        <v>685</v>
      </c>
      <c r="F9653" s="11" t="n">
        <v>685</v>
      </c>
      <c r="G9653" s="11" t="n">
        <v>685</v>
      </c>
      <c r="H9653" s="11" t="s">
        <v>2061</v>
      </c>
      <c r="I9653" s="11" t="s">
        <v>2061</v>
      </c>
    </row>
    <row r="9654" customFormat="false" ht="38" hidden="false" customHeight="true" outlineLevel="0" collapsed="false">
      <c r="A9654" s="11" t="s">
        <v>2431</v>
      </c>
      <c r="B9654" s="11" t="s">
        <v>2431</v>
      </c>
      <c r="C9654" s="11" t="s">
        <v>2431</v>
      </c>
      <c r="D9654" s="11" t="s">
        <v>2431</v>
      </c>
      <c r="E9654" s="11" t="n">
        <v>802</v>
      </c>
      <c r="F9654" s="11" t="n">
        <v>802</v>
      </c>
      <c r="G9654" s="11" t="n">
        <v>802</v>
      </c>
      <c r="H9654" s="11" t="s">
        <v>2061</v>
      </c>
      <c r="I9654" s="11" t="s">
        <v>2061</v>
      </c>
    </row>
    <row r="9655" customFormat="false" ht="38" hidden="false" customHeight="true" outlineLevel="0" collapsed="false">
      <c r="A9655" s="11" t="s">
        <v>2432</v>
      </c>
      <c r="B9655" s="11" t="s">
        <v>2432</v>
      </c>
      <c r="C9655" s="11" t="s">
        <v>2432</v>
      </c>
      <c r="D9655" s="11" t="s">
        <v>2432</v>
      </c>
      <c r="E9655" s="11" t="n">
        <v>280</v>
      </c>
      <c r="F9655" s="11" t="n">
        <v>280</v>
      </c>
      <c r="G9655" s="11" t="n">
        <v>280</v>
      </c>
      <c r="H9655" s="11" t="s">
        <v>2061</v>
      </c>
      <c r="I9655" s="11" t="s">
        <v>2061</v>
      </c>
    </row>
    <row r="9656" customFormat="false" ht="28" hidden="false" customHeight="true" outlineLevel="0" collapsed="false">
      <c r="A9656" s="4" t="s">
        <v>2061</v>
      </c>
      <c r="B9656" s="4" t="s">
        <v>2061</v>
      </c>
      <c r="C9656" s="4" t="s">
        <v>2061</v>
      </c>
      <c r="D9656" s="4" t="s">
        <v>2061</v>
      </c>
      <c r="E9656" s="4" t="s">
        <v>2061</v>
      </c>
      <c r="F9656" s="4" t="s">
        <v>2061</v>
      </c>
      <c r="G9656" s="4" t="s">
        <v>2061</v>
      </c>
      <c r="H9656" s="4" t="s">
        <v>2061</v>
      </c>
      <c r="I9656" s="4" t="s">
        <v>2061</v>
      </c>
    </row>
    <row r="9657" customFormat="false" ht="27" hidden="false" customHeight="true" outlineLevel="0" collapsed="false">
      <c r="A9657" s="1"/>
      <c r="B9657" s="1"/>
      <c r="C9657" s="1"/>
      <c r="D9657" s="1"/>
      <c r="E9657" s="1"/>
      <c r="F9657" s="1"/>
      <c r="G9657" s="1"/>
      <c r="H9657" s="1"/>
      <c r="I9657" s="1"/>
    </row>
    <row r="9658" customFormat="false" ht="31" hidden="false" customHeight="true" outlineLevel="0" collapsed="false">
      <c r="A9658" s="10" t="s">
        <v>250</v>
      </c>
      <c r="B9658" s="10" t="s">
        <v>250</v>
      </c>
      <c r="C9658" s="10" t="s">
        <v>250</v>
      </c>
      <c r="D9658" s="10" t="s">
        <v>250</v>
      </c>
      <c r="E9658" s="10" t="s">
        <v>250</v>
      </c>
      <c r="F9658" s="10" t="s">
        <v>250</v>
      </c>
      <c r="G9658" s="10" t="s">
        <v>250</v>
      </c>
      <c r="H9658" s="10" t="s">
        <v>250</v>
      </c>
      <c r="I9658" s="3" t="str">
        <f aca="false">HYPERLINK("#'Главная'!A189","На главную")</f>
        <v>На главную</v>
      </c>
    </row>
    <row r="9659" customFormat="false" ht="34" hidden="false" customHeight="true" outlineLevel="0" collapsed="false">
      <c r="A9659" s="12" t="s">
        <v>251</v>
      </c>
      <c r="B9659" s="12" t="s">
        <v>251</v>
      </c>
      <c r="C9659" s="12" t="s">
        <v>251</v>
      </c>
      <c r="D9659" s="12" t="s">
        <v>252</v>
      </c>
      <c r="E9659" s="12" t="s">
        <v>252</v>
      </c>
      <c r="F9659" s="12" t="s">
        <v>252</v>
      </c>
      <c r="G9659" s="12" t="s">
        <v>253</v>
      </c>
      <c r="H9659" s="12" t="s">
        <v>254</v>
      </c>
      <c r="I9659" s="12" t="s">
        <v>254</v>
      </c>
    </row>
    <row r="9660" customFormat="false" ht="68" hidden="false" customHeight="true" outlineLevel="0" collapsed="false">
      <c r="A9660" s="1" t="s">
        <v>180</v>
      </c>
      <c r="B9660" s="1" t="s">
        <v>180</v>
      </c>
      <c r="C9660" s="1" t="s">
        <v>180</v>
      </c>
      <c r="D9660" s="1" t="s">
        <v>292</v>
      </c>
      <c r="E9660" s="1" t="s">
        <v>292</v>
      </c>
      <c r="F9660" s="1" t="s">
        <v>292</v>
      </c>
      <c r="G9660" s="1" t="n">
        <v>4.5</v>
      </c>
      <c r="H9660" s="1" t="s">
        <v>2433</v>
      </c>
      <c r="I9660" s="1" t="s">
        <v>2433</v>
      </c>
    </row>
    <row r="9661" customFormat="false" ht="68" hidden="false" customHeight="true" outlineLevel="0" collapsed="false">
      <c r="A9661" s="1" t="s">
        <v>180</v>
      </c>
      <c r="B9661" s="1" t="s">
        <v>180</v>
      </c>
      <c r="C9661" s="1" t="s">
        <v>180</v>
      </c>
      <c r="D9661" s="1" t="s">
        <v>258</v>
      </c>
      <c r="E9661" s="1" t="s">
        <v>258</v>
      </c>
      <c r="F9661" s="1" t="s">
        <v>258</v>
      </c>
      <c r="G9661" s="1" t="n">
        <v>6.75</v>
      </c>
      <c r="H9661" s="1" t="s">
        <v>2433</v>
      </c>
      <c r="I9661" s="1" t="s">
        <v>2433</v>
      </c>
    </row>
    <row r="9662" customFormat="false" ht="68" hidden="false" customHeight="true" outlineLevel="0" collapsed="false">
      <c r="A9662" s="1" t="s">
        <v>180</v>
      </c>
      <c r="B9662" s="1" t="s">
        <v>180</v>
      </c>
      <c r="C9662" s="1" t="s">
        <v>180</v>
      </c>
      <c r="D9662" s="1" t="s">
        <v>2091</v>
      </c>
      <c r="E9662" s="1" t="s">
        <v>2091</v>
      </c>
      <c r="F9662" s="1" t="s">
        <v>2091</v>
      </c>
      <c r="G9662" s="1" t="n">
        <v>850</v>
      </c>
      <c r="H9662" s="1" t="s">
        <v>2433</v>
      </c>
      <c r="I9662" s="1" t="s">
        <v>2433</v>
      </c>
    </row>
    <row r="9663" customFormat="false" ht="68" hidden="false" customHeight="true" outlineLevel="0" collapsed="false">
      <c r="A9663" s="1" t="s">
        <v>180</v>
      </c>
      <c r="B9663" s="1" t="s">
        <v>180</v>
      </c>
      <c r="C9663" s="1" t="s">
        <v>180</v>
      </c>
      <c r="D9663" s="1" t="s">
        <v>2063</v>
      </c>
      <c r="E9663" s="1" t="s">
        <v>2063</v>
      </c>
      <c r="F9663" s="1" t="s">
        <v>2063</v>
      </c>
      <c r="G9663" s="1" t="n">
        <v>43</v>
      </c>
      <c r="H9663" s="1" t="s">
        <v>2433</v>
      </c>
      <c r="I9663" s="1" t="s">
        <v>2433</v>
      </c>
    </row>
    <row r="9664" customFormat="false" ht="27" hidden="false" customHeight="true" outlineLevel="0" collapsed="false">
      <c r="A9664" s="1"/>
      <c r="B9664" s="1"/>
      <c r="C9664" s="1"/>
      <c r="D9664" s="1"/>
      <c r="E9664" s="1"/>
      <c r="F9664" s="1"/>
      <c r="G9664" s="1"/>
      <c r="H9664" s="1"/>
      <c r="I9664" s="1"/>
    </row>
    <row r="9665" customFormat="false" ht="31" hidden="false" customHeight="true" outlineLevel="0" collapsed="false">
      <c r="A9665" s="10" t="s">
        <v>304</v>
      </c>
      <c r="B9665" s="10" t="s">
        <v>304</v>
      </c>
      <c r="C9665" s="10" t="s">
        <v>304</v>
      </c>
      <c r="D9665" s="10" t="s">
        <v>304</v>
      </c>
      <c r="E9665" s="10" t="s">
        <v>304</v>
      </c>
      <c r="F9665" s="10" t="s">
        <v>304</v>
      </c>
      <c r="G9665" s="10" t="s">
        <v>304</v>
      </c>
      <c r="H9665" s="10" t="s">
        <v>304</v>
      </c>
      <c r="I9665" s="1"/>
    </row>
    <row r="9666" customFormat="false" ht="28" hidden="false" customHeight="true" outlineLevel="0" collapsed="false">
      <c r="A9666" s="4" t="s">
        <v>305</v>
      </c>
      <c r="B9666" s="4" t="s">
        <v>305</v>
      </c>
      <c r="C9666" s="4" t="s">
        <v>305</v>
      </c>
      <c r="D9666" s="4" t="s">
        <v>305</v>
      </c>
      <c r="E9666" s="4" t="s">
        <v>305</v>
      </c>
      <c r="F9666" s="4" t="s">
        <v>305</v>
      </c>
      <c r="G9666" s="4" t="s">
        <v>305</v>
      </c>
      <c r="H9666" s="4" t="s">
        <v>305</v>
      </c>
      <c r="I9666" s="4" t="s">
        <v>305</v>
      </c>
    </row>
    <row r="9667" customFormat="false" ht="27" hidden="false" customHeight="true" outlineLevel="0" collapsed="false">
      <c r="A9667" s="1"/>
      <c r="B9667" s="1"/>
      <c r="C9667" s="1"/>
      <c r="D9667" s="1"/>
      <c r="E9667" s="1"/>
      <c r="F9667" s="1"/>
      <c r="G9667" s="1"/>
      <c r="H9667" s="1"/>
      <c r="I9667" s="1"/>
    </row>
    <row r="9668" customFormat="false" ht="27" hidden="false" customHeight="true" outlineLevel="0" collapsed="false">
      <c r="A9668" s="1"/>
      <c r="B9668" s="1"/>
      <c r="C9668" s="1"/>
      <c r="D9668" s="1"/>
      <c r="E9668" s="1"/>
      <c r="F9668" s="1"/>
      <c r="G9668" s="1"/>
      <c r="H9668" s="1"/>
      <c r="I9668" s="1"/>
    </row>
    <row r="9669" customFormat="false" ht="27" hidden="false" customHeight="true" outlineLevel="0" collapsed="false">
      <c r="A9669" s="1"/>
      <c r="B9669" s="1"/>
      <c r="C9669" s="1"/>
      <c r="D9669" s="1"/>
      <c r="E9669" s="1"/>
      <c r="F9669" s="1"/>
      <c r="G9669" s="1"/>
      <c r="H9669" s="1"/>
      <c r="I9669" s="1"/>
    </row>
    <row r="9670" customFormat="false" ht="35" hidden="false" customHeight="true" outlineLevel="0" collapsed="false">
      <c r="A9670" s="2" t="s">
        <v>2436</v>
      </c>
      <c r="B9670" s="2" t="s">
        <v>2436</v>
      </c>
      <c r="C9670" s="2" t="s">
        <v>2436</v>
      </c>
      <c r="D9670" s="2" t="s">
        <v>2436</v>
      </c>
      <c r="E9670" s="2" t="s">
        <v>2436</v>
      </c>
      <c r="F9670" s="2" t="s">
        <v>2436</v>
      </c>
      <c r="G9670" s="2" t="s">
        <v>2436</v>
      </c>
      <c r="H9670" s="2" t="s">
        <v>2436</v>
      </c>
      <c r="I9670" s="3" t="str">
        <f aca="false">HYPERLINK("#'Главная'!A190","На главную")</f>
        <v>На главную</v>
      </c>
    </row>
    <row r="9671" customFormat="false" ht="42" hidden="false" customHeight="true" outlineLevel="0" collapsed="false">
      <c r="A9671" s="4" t="s">
        <v>2410</v>
      </c>
      <c r="B9671" s="4" t="s">
        <v>2410</v>
      </c>
      <c r="C9671" s="4" t="s">
        <v>2410</v>
      </c>
      <c r="D9671" s="4" t="s">
        <v>2410</v>
      </c>
      <c r="E9671" s="4" t="s">
        <v>2410</v>
      </c>
      <c r="F9671" s="4" t="s">
        <v>2410</v>
      </c>
      <c r="G9671" s="4" t="s">
        <v>2410</v>
      </c>
      <c r="H9671" s="4" t="s">
        <v>2410</v>
      </c>
      <c r="I9671" s="4" t="s">
        <v>2410</v>
      </c>
    </row>
    <row r="9672" customFormat="false" ht="27" hidden="false" customHeight="true" outlineLevel="0" collapsed="false">
      <c r="A9672" s="3" t="str">
        <f aca="false">HYPERLINK("#'Главная'!A190","Список моделей")</f>
        <v>Список моделей</v>
      </c>
      <c r="B9672" s="1"/>
      <c r="C9672" s="3" t="str">
        <f aca="false">HYPERLINK("#'Данные моделей'!A9673","Характеристики")</f>
        <v>Характеристики</v>
      </c>
      <c r="D9672" s="1"/>
      <c r="E9672" s="1"/>
      <c r="F9672" s="3" t="str">
        <f aca="false">HYPERLINK("#'Данные моделей'!A9708","Рабочие точки")</f>
        <v>Рабочие точки</v>
      </c>
      <c r="G9672" s="1"/>
      <c r="H9672" s="3" t="str">
        <f aca="false">HYPERLINK("#'Данные моделей'!A9715","Карты")</f>
        <v>Карты</v>
      </c>
      <c r="I9672" s="1"/>
    </row>
    <row r="9673" customFormat="false" ht="31" hidden="false" customHeight="true" outlineLevel="0" collapsed="false">
      <c r="A9673" s="10" t="s">
        <v>9</v>
      </c>
      <c r="B9673" s="10" t="s">
        <v>9</v>
      </c>
      <c r="C9673" s="10" t="s">
        <v>9</v>
      </c>
      <c r="D9673" s="10" t="s">
        <v>9</v>
      </c>
      <c r="E9673" s="10" t="s">
        <v>9</v>
      </c>
      <c r="F9673" s="10" t="s">
        <v>9</v>
      </c>
      <c r="G9673" s="10" t="s">
        <v>9</v>
      </c>
      <c r="H9673" s="10" t="s">
        <v>9</v>
      </c>
      <c r="I9673" s="1"/>
    </row>
    <row r="9674" customFormat="false" ht="28" hidden="false" customHeight="true" outlineLevel="0" collapsed="false">
      <c r="A9674" s="11" t="s">
        <v>207</v>
      </c>
      <c r="B9674" s="11" t="s">
        <v>207</v>
      </c>
      <c r="C9674" s="11" t="s">
        <v>207</v>
      </c>
      <c r="D9674" s="11" t="s">
        <v>207</v>
      </c>
      <c r="E9674" s="11" t="s">
        <v>2245</v>
      </c>
      <c r="F9674" s="11" t="s">
        <v>2245</v>
      </c>
      <c r="G9674" s="11" t="s">
        <v>2245</v>
      </c>
      <c r="H9674" s="11"/>
      <c r="I9674" s="11"/>
    </row>
    <row r="9675" customFormat="false" ht="28" hidden="false" customHeight="true" outlineLevel="0" collapsed="false">
      <c r="A9675" s="11" t="s">
        <v>8</v>
      </c>
      <c r="B9675" s="11" t="s">
        <v>8</v>
      </c>
      <c r="C9675" s="11" t="s">
        <v>8</v>
      </c>
      <c r="D9675" s="11" t="s">
        <v>8</v>
      </c>
      <c r="E9675" s="11" t="s">
        <v>176</v>
      </c>
      <c r="F9675" s="11" t="s">
        <v>176</v>
      </c>
      <c r="G9675" s="11" t="s">
        <v>176</v>
      </c>
      <c r="H9675" s="11"/>
      <c r="I9675" s="11"/>
    </row>
    <row r="9676" customFormat="false" ht="28" hidden="false" customHeight="true" outlineLevel="0" collapsed="false">
      <c r="A9676" s="11" t="s">
        <v>209</v>
      </c>
      <c r="B9676" s="11" t="s">
        <v>209</v>
      </c>
      <c r="C9676" s="11" t="s">
        <v>209</v>
      </c>
      <c r="D9676" s="11" t="s">
        <v>209</v>
      </c>
      <c r="E9676" s="11" t="s">
        <v>2437</v>
      </c>
      <c r="F9676" s="11" t="s">
        <v>2437</v>
      </c>
      <c r="G9676" s="11" t="s">
        <v>2437</v>
      </c>
      <c r="H9676" s="11"/>
      <c r="I9676" s="11"/>
    </row>
    <row r="9677" customFormat="false" ht="28" hidden="false" customHeight="true" outlineLevel="0" collapsed="false">
      <c r="A9677" s="11" t="s">
        <v>211</v>
      </c>
      <c r="B9677" s="11" t="s">
        <v>211</v>
      </c>
      <c r="C9677" s="11" t="s">
        <v>211</v>
      </c>
      <c r="D9677" s="11" t="s">
        <v>211</v>
      </c>
      <c r="E9677" s="11" t="n">
        <v>34.5</v>
      </c>
      <c r="F9677" s="11" t="n">
        <v>34.5</v>
      </c>
      <c r="G9677" s="11" t="n">
        <v>34.5</v>
      </c>
      <c r="H9677" s="11"/>
      <c r="I9677" s="11"/>
    </row>
    <row r="9678" customFormat="false" ht="38" hidden="false" customHeight="true" outlineLevel="0" collapsed="false">
      <c r="A9678" s="11" t="s">
        <v>8</v>
      </c>
      <c r="B9678" s="11" t="s">
        <v>8</v>
      </c>
      <c r="C9678" s="11" t="s">
        <v>8</v>
      </c>
      <c r="D9678" s="11" t="s">
        <v>8</v>
      </c>
      <c r="E9678" s="11" t="s">
        <v>176</v>
      </c>
      <c r="F9678" s="11" t="s">
        <v>176</v>
      </c>
      <c r="G9678" s="11" t="s">
        <v>176</v>
      </c>
      <c r="H9678" s="11" t="s">
        <v>2061</v>
      </c>
      <c r="I9678" s="11" t="s">
        <v>2061</v>
      </c>
    </row>
    <row r="9679" customFormat="false" ht="38" hidden="false" customHeight="true" outlineLevel="0" collapsed="false">
      <c r="A9679" s="11" t="s">
        <v>221</v>
      </c>
      <c r="B9679" s="11" t="s">
        <v>221</v>
      </c>
      <c r="C9679" s="11" t="s">
        <v>221</v>
      </c>
      <c r="D9679" s="11" t="s">
        <v>221</v>
      </c>
      <c r="E9679" s="11" t="s">
        <v>2437</v>
      </c>
      <c r="F9679" s="11" t="s">
        <v>2437</v>
      </c>
      <c r="G9679" s="11" t="s">
        <v>2437</v>
      </c>
      <c r="H9679" s="11" t="s">
        <v>2061</v>
      </c>
      <c r="I9679" s="11" t="s">
        <v>2061</v>
      </c>
    </row>
    <row r="9680" customFormat="false" ht="38" hidden="false" customHeight="true" outlineLevel="0" collapsed="false">
      <c r="A9680" s="11" t="s">
        <v>211</v>
      </c>
      <c r="B9680" s="11" t="s">
        <v>211</v>
      </c>
      <c r="C9680" s="11" t="s">
        <v>211</v>
      </c>
      <c r="D9680" s="11" t="s">
        <v>211</v>
      </c>
      <c r="E9680" s="11" t="n">
        <v>34.5</v>
      </c>
      <c r="F9680" s="11" t="n">
        <v>34.5</v>
      </c>
      <c r="G9680" s="11" t="n">
        <v>34.5</v>
      </c>
      <c r="H9680" s="11" t="s">
        <v>2061</v>
      </c>
      <c r="I9680" s="11" t="s">
        <v>2061</v>
      </c>
    </row>
    <row r="9681" customFormat="false" ht="38" hidden="false" customHeight="true" outlineLevel="0" collapsed="false">
      <c r="A9681" s="11" t="s">
        <v>2062</v>
      </c>
      <c r="B9681" s="11" t="s">
        <v>2062</v>
      </c>
      <c r="C9681" s="11" t="s">
        <v>2062</v>
      </c>
      <c r="D9681" s="11" t="s">
        <v>2062</v>
      </c>
      <c r="E9681" s="11" t="s">
        <v>2412</v>
      </c>
      <c r="F9681" s="11" t="s">
        <v>2412</v>
      </c>
      <c r="G9681" s="11" t="s">
        <v>2412</v>
      </c>
      <c r="H9681" s="11" t="s">
        <v>2061</v>
      </c>
      <c r="I9681" s="11" t="s">
        <v>2061</v>
      </c>
    </row>
    <row r="9682" customFormat="false" ht="38" hidden="false" customHeight="true" outlineLevel="0" collapsed="false">
      <c r="A9682" s="11" t="s">
        <v>2064</v>
      </c>
      <c r="B9682" s="11" t="s">
        <v>2064</v>
      </c>
      <c r="C9682" s="11" t="s">
        <v>2064</v>
      </c>
      <c r="D9682" s="11" t="s">
        <v>2064</v>
      </c>
      <c r="E9682" s="11" t="s">
        <v>99</v>
      </c>
      <c r="F9682" s="11" t="s">
        <v>99</v>
      </c>
      <c r="G9682" s="11" t="s">
        <v>99</v>
      </c>
      <c r="H9682" s="11" t="s">
        <v>2061</v>
      </c>
      <c r="I9682" s="11" t="s">
        <v>2061</v>
      </c>
    </row>
    <row r="9683" customFormat="false" ht="38" hidden="false" customHeight="true" outlineLevel="0" collapsed="false">
      <c r="A9683" s="11" t="s">
        <v>2413</v>
      </c>
      <c r="B9683" s="11" t="s">
        <v>2413</v>
      </c>
      <c r="C9683" s="11" t="s">
        <v>2413</v>
      </c>
      <c r="D9683" s="11" t="s">
        <v>2413</v>
      </c>
      <c r="E9683" s="11" t="n">
        <v>0.26</v>
      </c>
      <c r="F9683" s="11" t="n">
        <v>0.26</v>
      </c>
      <c r="G9683" s="11" t="n">
        <v>0.26</v>
      </c>
      <c r="H9683" s="11" t="s">
        <v>2061</v>
      </c>
      <c r="I9683" s="11" t="s">
        <v>2061</v>
      </c>
    </row>
    <row r="9684" customFormat="false" ht="38" hidden="false" customHeight="true" outlineLevel="0" collapsed="false">
      <c r="A9684" s="11" t="s">
        <v>2215</v>
      </c>
      <c r="B9684" s="11" t="s">
        <v>2215</v>
      </c>
      <c r="C9684" s="11" t="s">
        <v>2215</v>
      </c>
      <c r="D9684" s="11" t="s">
        <v>2215</v>
      </c>
      <c r="E9684" s="11" t="n">
        <v>35</v>
      </c>
      <c r="F9684" s="11" t="n">
        <v>35</v>
      </c>
      <c r="G9684" s="11" t="n">
        <v>35</v>
      </c>
      <c r="H9684" s="11" t="s">
        <v>2061</v>
      </c>
      <c r="I9684" s="11" t="s">
        <v>2061</v>
      </c>
    </row>
    <row r="9685" customFormat="false" ht="38" hidden="false" customHeight="true" outlineLevel="0" collapsed="false">
      <c r="A9685" s="11" t="s">
        <v>2412</v>
      </c>
      <c r="B9685" s="11" t="s">
        <v>2412</v>
      </c>
      <c r="C9685" s="11" t="s">
        <v>2412</v>
      </c>
      <c r="D9685" s="11" t="s">
        <v>2412</v>
      </c>
      <c r="E9685" s="11" t="n">
        <v>45</v>
      </c>
      <c r="F9685" s="11" t="n">
        <v>45</v>
      </c>
      <c r="G9685" s="11" t="n">
        <v>45</v>
      </c>
      <c r="H9685" s="11" t="s">
        <v>2061</v>
      </c>
      <c r="I9685" s="11" t="s">
        <v>2061</v>
      </c>
    </row>
    <row r="9686" customFormat="false" ht="38" hidden="false" customHeight="true" outlineLevel="0" collapsed="false">
      <c r="A9686" s="11" t="s">
        <v>2414</v>
      </c>
      <c r="B9686" s="11" t="s">
        <v>2414</v>
      </c>
      <c r="C9686" s="11" t="s">
        <v>2414</v>
      </c>
      <c r="D9686" s="11" t="s">
        <v>2414</v>
      </c>
      <c r="E9686" s="11" t="n">
        <v>47</v>
      </c>
      <c r="F9686" s="11" t="n">
        <v>47</v>
      </c>
      <c r="G9686" s="11" t="n">
        <v>47</v>
      </c>
      <c r="H9686" s="11" t="s">
        <v>2061</v>
      </c>
      <c r="I9686" s="11" t="s">
        <v>2061</v>
      </c>
    </row>
    <row r="9687" customFormat="false" ht="38" hidden="false" customHeight="true" outlineLevel="0" collapsed="false">
      <c r="A9687" s="11" t="s">
        <v>2415</v>
      </c>
      <c r="B9687" s="11" t="s">
        <v>2415</v>
      </c>
      <c r="C9687" s="11" t="s">
        <v>2415</v>
      </c>
      <c r="D9687" s="11" t="s">
        <v>2415</v>
      </c>
      <c r="E9687" s="11" t="n">
        <v>49</v>
      </c>
      <c r="F9687" s="11" t="n">
        <v>49</v>
      </c>
      <c r="G9687" s="11" t="n">
        <v>49</v>
      </c>
      <c r="H9687" s="11" t="s">
        <v>2061</v>
      </c>
      <c r="I9687" s="11" t="s">
        <v>2061</v>
      </c>
    </row>
    <row r="9688" customFormat="false" ht="38" hidden="false" customHeight="true" outlineLevel="0" collapsed="false">
      <c r="A9688" s="11" t="s">
        <v>2165</v>
      </c>
      <c r="B9688" s="11" t="s">
        <v>2165</v>
      </c>
      <c r="C9688" s="11" t="s">
        <v>2165</v>
      </c>
      <c r="D9688" s="11" t="s">
        <v>2165</v>
      </c>
      <c r="E9688" s="11" t="s">
        <v>2416</v>
      </c>
      <c r="F9688" s="11" t="s">
        <v>2416</v>
      </c>
      <c r="G9688" s="11" t="s">
        <v>2416</v>
      </c>
      <c r="H9688" s="11" t="s">
        <v>2061</v>
      </c>
      <c r="I9688" s="11" t="s">
        <v>2061</v>
      </c>
    </row>
    <row r="9689" customFormat="false" ht="38" hidden="false" customHeight="true" outlineLevel="0" collapsed="false">
      <c r="A9689" s="11" t="s">
        <v>2417</v>
      </c>
      <c r="B9689" s="11" t="s">
        <v>2417</v>
      </c>
      <c r="C9689" s="11" t="s">
        <v>2417</v>
      </c>
      <c r="D9689" s="11" t="s">
        <v>2417</v>
      </c>
      <c r="E9689" s="11" t="s">
        <v>2418</v>
      </c>
      <c r="F9689" s="11" t="s">
        <v>2418</v>
      </c>
      <c r="G9689" s="11" t="s">
        <v>2418</v>
      </c>
      <c r="H9689" s="11" t="s">
        <v>2061</v>
      </c>
      <c r="I9689" s="11" t="s">
        <v>2061</v>
      </c>
    </row>
    <row r="9690" customFormat="false" ht="38" hidden="false" customHeight="true" outlineLevel="0" collapsed="false">
      <c r="A9690" s="11" t="s">
        <v>2218</v>
      </c>
      <c r="B9690" s="11" t="s">
        <v>2218</v>
      </c>
      <c r="C9690" s="11" t="s">
        <v>2218</v>
      </c>
      <c r="D9690" s="11" t="s">
        <v>2218</v>
      </c>
      <c r="E9690" s="11" t="s">
        <v>2419</v>
      </c>
      <c r="F9690" s="11" t="s">
        <v>2419</v>
      </c>
      <c r="G9690" s="11" t="s">
        <v>2419</v>
      </c>
      <c r="H9690" s="11" t="s">
        <v>2061</v>
      </c>
      <c r="I9690" s="11" t="s">
        <v>2061</v>
      </c>
    </row>
    <row r="9691" customFormat="false" ht="38" hidden="false" customHeight="true" outlineLevel="0" collapsed="false">
      <c r="A9691" s="11" t="s">
        <v>2216</v>
      </c>
      <c r="B9691" s="11" t="s">
        <v>2216</v>
      </c>
      <c r="C9691" s="11" t="s">
        <v>2216</v>
      </c>
      <c r="D9691" s="11" t="s">
        <v>2216</v>
      </c>
      <c r="E9691" s="11" t="n">
        <v>2</v>
      </c>
      <c r="F9691" s="11" t="n">
        <v>2</v>
      </c>
      <c r="G9691" s="11" t="n">
        <v>2</v>
      </c>
      <c r="H9691" s="11" t="s">
        <v>2061</v>
      </c>
      <c r="I9691" s="11" t="s">
        <v>2061</v>
      </c>
    </row>
    <row r="9692" customFormat="false" ht="38" hidden="false" customHeight="true" outlineLevel="0" collapsed="false">
      <c r="A9692" s="11" t="s">
        <v>2223</v>
      </c>
      <c r="B9692" s="11" t="s">
        <v>2223</v>
      </c>
      <c r="C9692" s="11" t="s">
        <v>2223</v>
      </c>
      <c r="D9692" s="11" t="s">
        <v>2223</v>
      </c>
      <c r="E9692" s="11" t="s">
        <v>2420</v>
      </c>
      <c r="F9692" s="11" t="s">
        <v>2420</v>
      </c>
      <c r="G9692" s="11" t="s">
        <v>2420</v>
      </c>
      <c r="H9692" s="11" t="s">
        <v>2061</v>
      </c>
      <c r="I9692" s="11" t="s">
        <v>2061</v>
      </c>
    </row>
    <row r="9693" customFormat="false" ht="38" hidden="false" customHeight="true" outlineLevel="0" collapsed="false">
      <c r="A9693" s="11" t="s">
        <v>2225</v>
      </c>
      <c r="B9693" s="11" t="s">
        <v>2225</v>
      </c>
      <c r="C9693" s="11" t="s">
        <v>2225</v>
      </c>
      <c r="D9693" s="11" t="s">
        <v>2225</v>
      </c>
      <c r="E9693" s="11" t="s">
        <v>2420</v>
      </c>
      <c r="F9693" s="11" t="s">
        <v>2420</v>
      </c>
      <c r="G9693" s="11" t="s">
        <v>2420</v>
      </c>
      <c r="H9693" s="11" t="s">
        <v>2061</v>
      </c>
      <c r="I9693" s="11" t="s">
        <v>2061</v>
      </c>
    </row>
    <row r="9694" customFormat="false" ht="38" hidden="false" customHeight="true" outlineLevel="0" collapsed="false">
      <c r="A9694" s="11" t="s">
        <v>2084</v>
      </c>
      <c r="B9694" s="11" t="s">
        <v>2084</v>
      </c>
      <c r="C9694" s="11" t="s">
        <v>2084</v>
      </c>
      <c r="D9694" s="11" t="s">
        <v>2084</v>
      </c>
      <c r="E9694" s="11" t="s">
        <v>2420</v>
      </c>
      <c r="F9694" s="11" t="s">
        <v>2420</v>
      </c>
      <c r="G9694" s="11" t="s">
        <v>2420</v>
      </c>
      <c r="H9694" s="11" t="s">
        <v>2061</v>
      </c>
      <c r="I9694" s="11" t="s">
        <v>2061</v>
      </c>
    </row>
    <row r="9695" customFormat="false" ht="38" hidden="false" customHeight="true" outlineLevel="0" collapsed="false">
      <c r="A9695" s="11" t="s">
        <v>2421</v>
      </c>
      <c r="B9695" s="11" t="s">
        <v>2421</v>
      </c>
      <c r="C9695" s="11" t="s">
        <v>2421</v>
      </c>
      <c r="D9695" s="11" t="s">
        <v>2421</v>
      </c>
      <c r="E9695" s="11" t="s">
        <v>2438</v>
      </c>
      <c r="F9695" s="11" t="s">
        <v>2438</v>
      </c>
      <c r="G9695" s="11" t="s">
        <v>2438</v>
      </c>
      <c r="H9695" s="11" t="s">
        <v>2061</v>
      </c>
      <c r="I9695" s="11" t="s">
        <v>2061</v>
      </c>
    </row>
    <row r="9696" customFormat="false" ht="38" hidden="false" customHeight="true" outlineLevel="0" collapsed="false">
      <c r="A9696" s="11" t="s">
        <v>2082</v>
      </c>
      <c r="B9696" s="11" t="s">
        <v>2082</v>
      </c>
      <c r="C9696" s="11" t="s">
        <v>2082</v>
      </c>
      <c r="D9696" s="11" t="s">
        <v>2082</v>
      </c>
      <c r="E9696" s="11" t="s">
        <v>2122</v>
      </c>
      <c r="F9696" s="11" t="s">
        <v>2122</v>
      </c>
      <c r="G9696" s="11" t="s">
        <v>2122</v>
      </c>
      <c r="H9696" s="11" t="s">
        <v>2061</v>
      </c>
      <c r="I9696" s="11" t="s">
        <v>2061</v>
      </c>
    </row>
    <row r="9697" customFormat="false" ht="38" hidden="false" customHeight="true" outlineLevel="0" collapsed="false">
      <c r="A9697" s="11" t="s">
        <v>2228</v>
      </c>
      <c r="B9697" s="11" t="s">
        <v>2228</v>
      </c>
      <c r="C9697" s="11" t="s">
        <v>2228</v>
      </c>
      <c r="D9697" s="11" t="s">
        <v>2228</v>
      </c>
      <c r="E9697" s="11" t="n">
        <v>1</v>
      </c>
      <c r="F9697" s="11" t="n">
        <v>1</v>
      </c>
      <c r="G9697" s="11" t="n">
        <v>1</v>
      </c>
      <c r="H9697" s="11" t="s">
        <v>2061</v>
      </c>
      <c r="I9697" s="11" t="s">
        <v>2061</v>
      </c>
    </row>
    <row r="9698" customFormat="false" ht="38" hidden="false" customHeight="true" outlineLevel="0" collapsed="false">
      <c r="A9698" s="11" t="s">
        <v>2423</v>
      </c>
      <c r="B9698" s="11" t="s">
        <v>2423</v>
      </c>
      <c r="C9698" s="11" t="s">
        <v>2423</v>
      </c>
      <c r="D9698" s="11" t="s">
        <v>2423</v>
      </c>
      <c r="E9698" s="11" t="s">
        <v>2424</v>
      </c>
      <c r="F9698" s="11" t="s">
        <v>2424</v>
      </c>
      <c r="G9698" s="11" t="s">
        <v>2424</v>
      </c>
      <c r="H9698" s="11" t="s">
        <v>2061</v>
      </c>
      <c r="I9698" s="11" t="s">
        <v>2061</v>
      </c>
    </row>
    <row r="9699" customFormat="false" ht="38" hidden="false" customHeight="true" outlineLevel="0" collapsed="false">
      <c r="A9699" s="11" t="s">
        <v>2425</v>
      </c>
      <c r="B9699" s="11" t="s">
        <v>2425</v>
      </c>
      <c r="C9699" s="11" t="s">
        <v>2425</v>
      </c>
      <c r="D9699" s="11" t="s">
        <v>2425</v>
      </c>
      <c r="E9699" s="11" t="s">
        <v>2426</v>
      </c>
      <c r="F9699" s="11" t="s">
        <v>2426</v>
      </c>
      <c r="G9699" s="11" t="s">
        <v>2426</v>
      </c>
      <c r="H9699" s="11" t="s">
        <v>2061</v>
      </c>
      <c r="I9699" s="11" t="s">
        <v>2061</v>
      </c>
    </row>
    <row r="9700" customFormat="false" ht="38" hidden="false" customHeight="true" outlineLevel="0" collapsed="false">
      <c r="A9700" s="11" t="s">
        <v>1556</v>
      </c>
      <c r="B9700" s="11" t="s">
        <v>1556</v>
      </c>
      <c r="C9700" s="11" t="s">
        <v>1556</v>
      </c>
      <c r="D9700" s="11" t="s">
        <v>1556</v>
      </c>
      <c r="E9700" s="11" t="s">
        <v>2427</v>
      </c>
      <c r="F9700" s="11" t="s">
        <v>2427</v>
      </c>
      <c r="G9700" s="11" t="s">
        <v>2427</v>
      </c>
      <c r="H9700" s="11" t="s">
        <v>2061</v>
      </c>
      <c r="I9700" s="11" t="s">
        <v>2061</v>
      </c>
    </row>
    <row r="9701" customFormat="false" ht="38" hidden="false" customHeight="true" outlineLevel="0" collapsed="false">
      <c r="A9701" s="11" t="s">
        <v>2428</v>
      </c>
      <c r="B9701" s="11" t="s">
        <v>2428</v>
      </c>
      <c r="C9701" s="11" t="s">
        <v>2428</v>
      </c>
      <c r="D9701" s="11" t="s">
        <v>2428</v>
      </c>
      <c r="E9701" s="11" t="n">
        <v>1303</v>
      </c>
      <c r="F9701" s="11" t="n">
        <v>1303</v>
      </c>
      <c r="G9701" s="11" t="n">
        <v>1303</v>
      </c>
      <c r="H9701" s="11" t="s">
        <v>2061</v>
      </c>
      <c r="I9701" s="11" t="s">
        <v>2061</v>
      </c>
    </row>
    <row r="9702" customFormat="false" ht="38" hidden="false" customHeight="true" outlineLevel="0" collapsed="false">
      <c r="A9702" s="11" t="s">
        <v>2429</v>
      </c>
      <c r="B9702" s="11" t="s">
        <v>2429</v>
      </c>
      <c r="C9702" s="11" t="s">
        <v>2429</v>
      </c>
      <c r="D9702" s="11" t="s">
        <v>2429</v>
      </c>
      <c r="E9702" s="11" t="n">
        <v>240</v>
      </c>
      <c r="F9702" s="11" t="n">
        <v>240</v>
      </c>
      <c r="G9702" s="11" t="n">
        <v>240</v>
      </c>
      <c r="H9702" s="11" t="s">
        <v>2061</v>
      </c>
      <c r="I9702" s="11" t="s">
        <v>2061</v>
      </c>
    </row>
    <row r="9703" customFormat="false" ht="38" hidden="false" customHeight="true" outlineLevel="0" collapsed="false">
      <c r="A9703" s="11" t="s">
        <v>2430</v>
      </c>
      <c r="B9703" s="11" t="s">
        <v>2430</v>
      </c>
      <c r="C9703" s="11" t="s">
        <v>2430</v>
      </c>
      <c r="D9703" s="11" t="s">
        <v>2430</v>
      </c>
      <c r="E9703" s="11" t="n">
        <v>685</v>
      </c>
      <c r="F9703" s="11" t="n">
        <v>685</v>
      </c>
      <c r="G9703" s="11" t="n">
        <v>685</v>
      </c>
      <c r="H9703" s="11" t="s">
        <v>2061</v>
      </c>
      <c r="I9703" s="11" t="s">
        <v>2061</v>
      </c>
    </row>
    <row r="9704" customFormat="false" ht="38" hidden="false" customHeight="true" outlineLevel="0" collapsed="false">
      <c r="A9704" s="11" t="s">
        <v>2431</v>
      </c>
      <c r="B9704" s="11" t="s">
        <v>2431</v>
      </c>
      <c r="C9704" s="11" t="s">
        <v>2431</v>
      </c>
      <c r="D9704" s="11" t="s">
        <v>2431</v>
      </c>
      <c r="E9704" s="11" t="n">
        <v>1188</v>
      </c>
      <c r="F9704" s="11" t="n">
        <v>1188</v>
      </c>
      <c r="G9704" s="11" t="n">
        <v>1188</v>
      </c>
      <c r="H9704" s="11" t="s">
        <v>2061</v>
      </c>
      <c r="I9704" s="11" t="s">
        <v>2061</v>
      </c>
    </row>
    <row r="9705" customFormat="false" ht="38" hidden="false" customHeight="true" outlineLevel="0" collapsed="false">
      <c r="A9705" s="11" t="s">
        <v>2432</v>
      </c>
      <c r="B9705" s="11" t="s">
        <v>2432</v>
      </c>
      <c r="C9705" s="11" t="s">
        <v>2432</v>
      </c>
      <c r="D9705" s="11" t="s">
        <v>2432</v>
      </c>
      <c r="E9705" s="11" t="n">
        <v>280</v>
      </c>
      <c r="F9705" s="11" t="n">
        <v>280</v>
      </c>
      <c r="G9705" s="11" t="n">
        <v>280</v>
      </c>
      <c r="H9705" s="11" t="s">
        <v>2061</v>
      </c>
      <c r="I9705" s="11" t="s">
        <v>2061</v>
      </c>
    </row>
    <row r="9706" customFormat="false" ht="28" hidden="false" customHeight="true" outlineLevel="0" collapsed="false">
      <c r="A9706" s="4" t="s">
        <v>2061</v>
      </c>
      <c r="B9706" s="4" t="s">
        <v>2061</v>
      </c>
      <c r="C9706" s="4" t="s">
        <v>2061</v>
      </c>
      <c r="D9706" s="4" t="s">
        <v>2061</v>
      </c>
      <c r="E9706" s="4" t="s">
        <v>2061</v>
      </c>
      <c r="F9706" s="4" t="s">
        <v>2061</v>
      </c>
      <c r="G9706" s="4" t="s">
        <v>2061</v>
      </c>
      <c r="H9706" s="4" t="s">
        <v>2061</v>
      </c>
      <c r="I9706" s="4" t="s">
        <v>2061</v>
      </c>
    </row>
    <row r="9707" customFormat="false" ht="27" hidden="false" customHeight="true" outlineLevel="0" collapsed="false">
      <c r="A9707" s="1"/>
      <c r="B9707" s="1"/>
      <c r="C9707" s="1"/>
      <c r="D9707" s="1"/>
      <c r="E9707" s="1"/>
      <c r="F9707" s="1"/>
      <c r="G9707" s="1"/>
      <c r="H9707" s="1"/>
      <c r="I9707" s="1"/>
    </row>
    <row r="9708" customFormat="false" ht="31" hidden="false" customHeight="true" outlineLevel="0" collapsed="false">
      <c r="A9708" s="10" t="s">
        <v>250</v>
      </c>
      <c r="B9708" s="10" t="s">
        <v>250</v>
      </c>
      <c r="C9708" s="10" t="s">
        <v>250</v>
      </c>
      <c r="D9708" s="10" t="s">
        <v>250</v>
      </c>
      <c r="E9708" s="10" t="s">
        <v>250</v>
      </c>
      <c r="F9708" s="10" t="s">
        <v>250</v>
      </c>
      <c r="G9708" s="10" t="s">
        <v>250</v>
      </c>
      <c r="H9708" s="10" t="s">
        <v>250</v>
      </c>
      <c r="I9708" s="3" t="str">
        <f aca="false">HYPERLINK("#'Главная'!A190","На главную")</f>
        <v>На главную</v>
      </c>
    </row>
    <row r="9709" customFormat="false" ht="34" hidden="false" customHeight="true" outlineLevel="0" collapsed="false">
      <c r="A9709" s="12" t="s">
        <v>251</v>
      </c>
      <c r="B9709" s="12" t="s">
        <v>251</v>
      </c>
      <c r="C9709" s="12" t="s">
        <v>251</v>
      </c>
      <c r="D9709" s="12" t="s">
        <v>252</v>
      </c>
      <c r="E9709" s="12" t="s">
        <v>252</v>
      </c>
      <c r="F9709" s="12" t="s">
        <v>252</v>
      </c>
      <c r="G9709" s="12" t="s">
        <v>253</v>
      </c>
      <c r="H9709" s="12" t="s">
        <v>254</v>
      </c>
      <c r="I9709" s="12" t="s">
        <v>254</v>
      </c>
    </row>
    <row r="9710" customFormat="false" ht="68" hidden="false" customHeight="true" outlineLevel="0" collapsed="false">
      <c r="A9710" s="1" t="s">
        <v>180</v>
      </c>
      <c r="B9710" s="1" t="s">
        <v>180</v>
      </c>
      <c r="C9710" s="1" t="s">
        <v>180</v>
      </c>
      <c r="D9710" s="1" t="s">
        <v>292</v>
      </c>
      <c r="E9710" s="1" t="s">
        <v>292</v>
      </c>
      <c r="F9710" s="1" t="s">
        <v>292</v>
      </c>
      <c r="G9710" s="1" t="n">
        <v>5.4</v>
      </c>
      <c r="H9710" s="1" t="s">
        <v>2433</v>
      </c>
      <c r="I9710" s="1" t="s">
        <v>2433</v>
      </c>
    </row>
    <row r="9711" customFormat="false" ht="68" hidden="false" customHeight="true" outlineLevel="0" collapsed="false">
      <c r="A9711" s="1" t="s">
        <v>180</v>
      </c>
      <c r="B9711" s="1" t="s">
        <v>180</v>
      </c>
      <c r="C9711" s="1" t="s">
        <v>180</v>
      </c>
      <c r="D9711" s="1" t="s">
        <v>258</v>
      </c>
      <c r="E9711" s="1" t="s">
        <v>258</v>
      </c>
      <c r="F9711" s="1" t="s">
        <v>258</v>
      </c>
      <c r="G9711" s="1" t="n">
        <v>8.1</v>
      </c>
      <c r="H9711" s="1" t="s">
        <v>2433</v>
      </c>
      <c r="I9711" s="1" t="s">
        <v>2433</v>
      </c>
    </row>
    <row r="9712" customFormat="false" ht="68" hidden="false" customHeight="true" outlineLevel="0" collapsed="false">
      <c r="A9712" s="1" t="s">
        <v>180</v>
      </c>
      <c r="B9712" s="1" t="s">
        <v>180</v>
      </c>
      <c r="C9712" s="1" t="s">
        <v>180</v>
      </c>
      <c r="D9712" s="1" t="s">
        <v>2091</v>
      </c>
      <c r="E9712" s="1" t="s">
        <v>2091</v>
      </c>
      <c r="F9712" s="1" t="s">
        <v>2091</v>
      </c>
      <c r="G9712" s="1" t="n">
        <v>1020</v>
      </c>
      <c r="H9712" s="1" t="s">
        <v>2433</v>
      </c>
      <c r="I9712" s="1" t="s">
        <v>2433</v>
      </c>
    </row>
    <row r="9713" customFormat="false" ht="68" hidden="false" customHeight="true" outlineLevel="0" collapsed="false">
      <c r="A9713" s="1" t="s">
        <v>180</v>
      </c>
      <c r="B9713" s="1" t="s">
        <v>180</v>
      </c>
      <c r="C9713" s="1" t="s">
        <v>180</v>
      </c>
      <c r="D9713" s="1" t="s">
        <v>2063</v>
      </c>
      <c r="E9713" s="1" t="s">
        <v>2063</v>
      </c>
      <c r="F9713" s="1" t="s">
        <v>2063</v>
      </c>
      <c r="G9713" s="1" t="n">
        <v>45</v>
      </c>
      <c r="H9713" s="1" t="s">
        <v>2433</v>
      </c>
      <c r="I9713" s="1" t="s">
        <v>2433</v>
      </c>
    </row>
    <row r="9714" customFormat="false" ht="27" hidden="false" customHeight="true" outlineLevel="0" collapsed="false">
      <c r="A9714" s="1"/>
      <c r="B9714" s="1"/>
      <c r="C9714" s="1"/>
      <c r="D9714" s="1"/>
      <c r="E9714" s="1"/>
      <c r="F9714" s="1"/>
      <c r="G9714" s="1"/>
      <c r="H9714" s="1"/>
      <c r="I9714" s="1"/>
    </row>
    <row r="9715" customFormat="false" ht="31" hidden="false" customHeight="true" outlineLevel="0" collapsed="false">
      <c r="A9715" s="10" t="s">
        <v>304</v>
      </c>
      <c r="B9715" s="10" t="s">
        <v>304</v>
      </c>
      <c r="C9715" s="10" t="s">
        <v>304</v>
      </c>
      <c r="D9715" s="10" t="s">
        <v>304</v>
      </c>
      <c r="E9715" s="10" t="s">
        <v>304</v>
      </c>
      <c r="F9715" s="10" t="s">
        <v>304</v>
      </c>
      <c r="G9715" s="10" t="s">
        <v>304</v>
      </c>
      <c r="H9715" s="10" t="s">
        <v>304</v>
      </c>
      <c r="I9715" s="1"/>
    </row>
    <row r="9716" customFormat="false" ht="28" hidden="false" customHeight="true" outlineLevel="0" collapsed="false">
      <c r="A9716" s="4" t="s">
        <v>305</v>
      </c>
      <c r="B9716" s="4" t="s">
        <v>305</v>
      </c>
      <c r="C9716" s="4" t="s">
        <v>305</v>
      </c>
      <c r="D9716" s="4" t="s">
        <v>305</v>
      </c>
      <c r="E9716" s="4" t="s">
        <v>305</v>
      </c>
      <c r="F9716" s="4" t="s">
        <v>305</v>
      </c>
      <c r="G9716" s="4" t="s">
        <v>305</v>
      </c>
      <c r="H9716" s="4" t="s">
        <v>305</v>
      </c>
      <c r="I9716" s="4" t="s">
        <v>305</v>
      </c>
    </row>
    <row r="9717" customFormat="false" ht="27" hidden="false" customHeight="true" outlineLevel="0" collapsed="false">
      <c r="A9717" s="1"/>
      <c r="B9717" s="1"/>
      <c r="C9717" s="1"/>
      <c r="D9717" s="1"/>
      <c r="E9717" s="1"/>
      <c r="F9717" s="1"/>
      <c r="G9717" s="1"/>
      <c r="H9717" s="1"/>
      <c r="I9717" s="1"/>
    </row>
    <row r="9718" customFormat="false" ht="27" hidden="false" customHeight="true" outlineLevel="0" collapsed="false">
      <c r="A9718" s="1"/>
      <c r="B9718" s="1"/>
      <c r="C9718" s="1"/>
      <c r="D9718" s="1"/>
      <c r="E9718" s="1"/>
      <c r="F9718" s="1"/>
      <c r="G9718" s="1"/>
      <c r="H9718" s="1"/>
      <c r="I9718" s="1"/>
    </row>
    <row r="9719" customFormat="false" ht="27" hidden="false" customHeight="true" outlineLevel="0" collapsed="false">
      <c r="A9719" s="1"/>
      <c r="B9719" s="1"/>
      <c r="C9719" s="1"/>
      <c r="D9719" s="1"/>
      <c r="E9719" s="1"/>
      <c r="F9719" s="1"/>
      <c r="G9719" s="1"/>
      <c r="H9719" s="1"/>
      <c r="I9719" s="1"/>
    </row>
    <row r="9720" customFormat="false" ht="35" hidden="false" customHeight="true" outlineLevel="0" collapsed="false">
      <c r="A9720" s="2" t="s">
        <v>2439</v>
      </c>
      <c r="B9720" s="2" t="s">
        <v>2439</v>
      </c>
      <c r="C9720" s="2" t="s">
        <v>2439</v>
      </c>
      <c r="D9720" s="2" t="s">
        <v>2439</v>
      </c>
      <c r="E9720" s="2" t="s">
        <v>2439</v>
      </c>
      <c r="F9720" s="2" t="s">
        <v>2439</v>
      </c>
      <c r="G9720" s="2" t="s">
        <v>2439</v>
      </c>
      <c r="H9720" s="2" t="s">
        <v>2439</v>
      </c>
      <c r="I9720" s="3" t="str">
        <f aca="false">HYPERLINK("#'Главная'!A191","На главную")</f>
        <v>На главную</v>
      </c>
    </row>
    <row r="9721" customFormat="false" ht="42" hidden="false" customHeight="true" outlineLevel="0" collapsed="false">
      <c r="A9721" s="4" t="s">
        <v>2410</v>
      </c>
      <c r="B9721" s="4" t="s">
        <v>2410</v>
      </c>
      <c r="C9721" s="4" t="s">
        <v>2410</v>
      </c>
      <c r="D9721" s="4" t="s">
        <v>2410</v>
      </c>
      <c r="E9721" s="4" t="s">
        <v>2410</v>
      </c>
      <c r="F9721" s="4" t="s">
        <v>2410</v>
      </c>
      <c r="G9721" s="4" t="s">
        <v>2410</v>
      </c>
      <c r="H9721" s="4" t="s">
        <v>2410</v>
      </c>
      <c r="I9721" s="4" t="s">
        <v>2410</v>
      </c>
    </row>
    <row r="9722" customFormat="false" ht="27" hidden="false" customHeight="true" outlineLevel="0" collapsed="false">
      <c r="A9722" s="3" t="str">
        <f aca="false">HYPERLINK("#'Главная'!A191","Список моделей")</f>
        <v>Список моделей</v>
      </c>
      <c r="B9722" s="1"/>
      <c r="C9722" s="3" t="str">
        <f aca="false">HYPERLINK("#'Данные моделей'!A9723","Характеристики")</f>
        <v>Характеристики</v>
      </c>
      <c r="D9722" s="1"/>
      <c r="E9722" s="1"/>
      <c r="F9722" s="3" t="str">
        <f aca="false">HYPERLINK("#'Данные моделей'!A9758","Рабочие точки")</f>
        <v>Рабочие точки</v>
      </c>
      <c r="G9722" s="1"/>
      <c r="H9722" s="3" t="str">
        <f aca="false">HYPERLINK("#'Данные моделей'!A9765","Карты")</f>
        <v>Карты</v>
      </c>
      <c r="I9722" s="1"/>
    </row>
    <row r="9723" customFormat="false" ht="31" hidden="false" customHeight="true" outlineLevel="0" collapsed="false">
      <c r="A9723" s="10" t="s">
        <v>9</v>
      </c>
      <c r="B9723" s="10" t="s">
        <v>9</v>
      </c>
      <c r="C9723" s="10" t="s">
        <v>9</v>
      </c>
      <c r="D9723" s="10" t="s">
        <v>9</v>
      </c>
      <c r="E9723" s="10" t="s">
        <v>9</v>
      </c>
      <c r="F9723" s="10" t="s">
        <v>9</v>
      </c>
      <c r="G9723" s="10" t="s">
        <v>9</v>
      </c>
      <c r="H9723" s="10" t="s">
        <v>9</v>
      </c>
      <c r="I9723" s="1"/>
    </row>
    <row r="9724" customFormat="false" ht="28" hidden="false" customHeight="true" outlineLevel="0" collapsed="false">
      <c r="A9724" s="11" t="s">
        <v>207</v>
      </c>
      <c r="B9724" s="11" t="s">
        <v>207</v>
      </c>
      <c r="C9724" s="11" t="s">
        <v>207</v>
      </c>
      <c r="D9724" s="11" t="s">
        <v>207</v>
      </c>
      <c r="E9724" s="11" t="s">
        <v>2245</v>
      </c>
      <c r="F9724" s="11" t="s">
        <v>2245</v>
      </c>
      <c r="G9724" s="11" t="s">
        <v>2245</v>
      </c>
      <c r="H9724" s="11"/>
      <c r="I9724" s="11"/>
    </row>
    <row r="9725" customFormat="false" ht="28" hidden="false" customHeight="true" outlineLevel="0" collapsed="false">
      <c r="A9725" s="11" t="s">
        <v>8</v>
      </c>
      <c r="B9725" s="11" t="s">
        <v>8</v>
      </c>
      <c r="C9725" s="11" t="s">
        <v>8</v>
      </c>
      <c r="D9725" s="11" t="s">
        <v>8</v>
      </c>
      <c r="E9725" s="11" t="s">
        <v>176</v>
      </c>
      <c r="F9725" s="11" t="s">
        <v>176</v>
      </c>
      <c r="G9725" s="11" t="s">
        <v>176</v>
      </c>
      <c r="H9725" s="11"/>
      <c r="I9725" s="11"/>
    </row>
    <row r="9726" customFormat="false" ht="28" hidden="false" customHeight="true" outlineLevel="0" collapsed="false">
      <c r="A9726" s="11" t="s">
        <v>209</v>
      </c>
      <c r="B9726" s="11" t="s">
        <v>209</v>
      </c>
      <c r="C9726" s="11" t="s">
        <v>209</v>
      </c>
      <c r="D9726" s="11" t="s">
        <v>209</v>
      </c>
      <c r="E9726" s="11" t="s">
        <v>2437</v>
      </c>
      <c r="F9726" s="11" t="s">
        <v>2437</v>
      </c>
      <c r="G9726" s="11" t="s">
        <v>2437</v>
      </c>
      <c r="H9726" s="11"/>
      <c r="I9726" s="11"/>
    </row>
    <row r="9727" customFormat="false" ht="28" hidden="false" customHeight="true" outlineLevel="0" collapsed="false">
      <c r="A9727" s="11" t="s">
        <v>211</v>
      </c>
      <c r="B9727" s="11" t="s">
        <v>211</v>
      </c>
      <c r="C9727" s="11" t="s">
        <v>211</v>
      </c>
      <c r="D9727" s="11" t="s">
        <v>211</v>
      </c>
      <c r="E9727" s="11" t="n">
        <v>34.5</v>
      </c>
      <c r="F9727" s="11" t="n">
        <v>34.5</v>
      </c>
      <c r="G9727" s="11" t="n">
        <v>34.5</v>
      </c>
      <c r="H9727" s="11"/>
      <c r="I9727" s="11"/>
    </row>
    <row r="9728" customFormat="false" ht="38" hidden="false" customHeight="true" outlineLevel="0" collapsed="false">
      <c r="A9728" s="11" t="s">
        <v>8</v>
      </c>
      <c r="B9728" s="11" t="s">
        <v>8</v>
      </c>
      <c r="C9728" s="11" t="s">
        <v>8</v>
      </c>
      <c r="D9728" s="11" t="s">
        <v>8</v>
      </c>
      <c r="E9728" s="11" t="s">
        <v>176</v>
      </c>
      <c r="F9728" s="11" t="s">
        <v>176</v>
      </c>
      <c r="G9728" s="11" t="s">
        <v>176</v>
      </c>
      <c r="H9728" s="11" t="s">
        <v>2061</v>
      </c>
      <c r="I9728" s="11" t="s">
        <v>2061</v>
      </c>
    </row>
    <row r="9729" customFormat="false" ht="38" hidden="false" customHeight="true" outlineLevel="0" collapsed="false">
      <c r="A9729" s="11" t="s">
        <v>221</v>
      </c>
      <c r="B9729" s="11" t="s">
        <v>221</v>
      </c>
      <c r="C9729" s="11" t="s">
        <v>221</v>
      </c>
      <c r="D9729" s="11" t="s">
        <v>221</v>
      </c>
      <c r="E9729" s="11" t="s">
        <v>2437</v>
      </c>
      <c r="F9729" s="11" t="s">
        <v>2437</v>
      </c>
      <c r="G9729" s="11" t="s">
        <v>2437</v>
      </c>
      <c r="H9729" s="11" t="s">
        <v>2061</v>
      </c>
      <c r="I9729" s="11" t="s">
        <v>2061</v>
      </c>
    </row>
    <row r="9730" customFormat="false" ht="38" hidden="false" customHeight="true" outlineLevel="0" collapsed="false">
      <c r="A9730" s="11" t="s">
        <v>211</v>
      </c>
      <c r="B9730" s="11" t="s">
        <v>211</v>
      </c>
      <c r="C9730" s="11" t="s">
        <v>211</v>
      </c>
      <c r="D9730" s="11" t="s">
        <v>211</v>
      </c>
      <c r="E9730" s="11" t="n">
        <v>34.5</v>
      </c>
      <c r="F9730" s="11" t="n">
        <v>34.5</v>
      </c>
      <c r="G9730" s="11" t="n">
        <v>34.5</v>
      </c>
      <c r="H9730" s="11" t="s">
        <v>2061</v>
      </c>
      <c r="I9730" s="11" t="s">
        <v>2061</v>
      </c>
    </row>
    <row r="9731" customFormat="false" ht="38" hidden="false" customHeight="true" outlineLevel="0" collapsed="false">
      <c r="A9731" s="11" t="s">
        <v>2062</v>
      </c>
      <c r="B9731" s="11" t="s">
        <v>2062</v>
      </c>
      <c r="C9731" s="11" t="s">
        <v>2062</v>
      </c>
      <c r="D9731" s="11" t="s">
        <v>2062</v>
      </c>
      <c r="E9731" s="11" t="s">
        <v>2412</v>
      </c>
      <c r="F9731" s="11" t="s">
        <v>2412</v>
      </c>
      <c r="G9731" s="11" t="s">
        <v>2412</v>
      </c>
      <c r="H9731" s="11" t="s">
        <v>2061</v>
      </c>
      <c r="I9731" s="11" t="s">
        <v>2061</v>
      </c>
    </row>
    <row r="9732" customFormat="false" ht="38" hidden="false" customHeight="true" outlineLevel="0" collapsed="false">
      <c r="A9732" s="11" t="s">
        <v>2064</v>
      </c>
      <c r="B9732" s="11" t="s">
        <v>2064</v>
      </c>
      <c r="C9732" s="11" t="s">
        <v>2064</v>
      </c>
      <c r="D9732" s="11" t="s">
        <v>2064</v>
      </c>
      <c r="E9732" s="11" t="s">
        <v>99</v>
      </c>
      <c r="F9732" s="11" t="s">
        <v>99</v>
      </c>
      <c r="G9732" s="11" t="s">
        <v>99</v>
      </c>
      <c r="H9732" s="11" t="s">
        <v>2061</v>
      </c>
      <c r="I9732" s="11" t="s">
        <v>2061</v>
      </c>
    </row>
    <row r="9733" customFormat="false" ht="38" hidden="false" customHeight="true" outlineLevel="0" collapsed="false">
      <c r="A9733" s="11" t="s">
        <v>2413</v>
      </c>
      <c r="B9733" s="11" t="s">
        <v>2413</v>
      </c>
      <c r="C9733" s="11" t="s">
        <v>2413</v>
      </c>
      <c r="D9733" s="11" t="s">
        <v>2413</v>
      </c>
      <c r="E9733" s="11" t="n">
        <v>0.36</v>
      </c>
      <c r="F9733" s="11" t="n">
        <v>0.36</v>
      </c>
      <c r="G9733" s="11" t="n">
        <v>0.36</v>
      </c>
      <c r="H9733" s="11" t="s">
        <v>2061</v>
      </c>
      <c r="I9733" s="11" t="s">
        <v>2061</v>
      </c>
    </row>
    <row r="9734" customFormat="false" ht="38" hidden="false" customHeight="true" outlineLevel="0" collapsed="false">
      <c r="A9734" s="11" t="s">
        <v>2215</v>
      </c>
      <c r="B9734" s="11" t="s">
        <v>2215</v>
      </c>
      <c r="C9734" s="11" t="s">
        <v>2215</v>
      </c>
      <c r="D9734" s="11" t="s">
        <v>2215</v>
      </c>
      <c r="E9734" s="11" t="n">
        <v>40</v>
      </c>
      <c r="F9734" s="11" t="n">
        <v>40</v>
      </c>
      <c r="G9734" s="11" t="n">
        <v>40</v>
      </c>
      <c r="H9734" s="11" t="s">
        <v>2061</v>
      </c>
      <c r="I9734" s="11" t="s">
        <v>2061</v>
      </c>
    </row>
    <row r="9735" customFormat="false" ht="38" hidden="false" customHeight="true" outlineLevel="0" collapsed="false">
      <c r="A9735" s="11" t="s">
        <v>2412</v>
      </c>
      <c r="B9735" s="11" t="s">
        <v>2412</v>
      </c>
      <c r="C9735" s="11" t="s">
        <v>2412</v>
      </c>
      <c r="D9735" s="11" t="s">
        <v>2412</v>
      </c>
      <c r="E9735" s="11" t="n">
        <v>46</v>
      </c>
      <c r="F9735" s="11" t="n">
        <v>46</v>
      </c>
      <c r="G9735" s="11" t="n">
        <v>46</v>
      </c>
      <c r="H9735" s="11" t="s">
        <v>2061</v>
      </c>
      <c r="I9735" s="11" t="s">
        <v>2061</v>
      </c>
    </row>
    <row r="9736" customFormat="false" ht="38" hidden="false" customHeight="true" outlineLevel="0" collapsed="false">
      <c r="A9736" s="11" t="s">
        <v>2414</v>
      </c>
      <c r="B9736" s="11" t="s">
        <v>2414</v>
      </c>
      <c r="C9736" s="11" t="s">
        <v>2414</v>
      </c>
      <c r="D9736" s="11" t="s">
        <v>2414</v>
      </c>
      <c r="E9736" s="11" t="n">
        <v>48</v>
      </c>
      <c r="F9736" s="11" t="n">
        <v>48</v>
      </c>
      <c r="G9736" s="11" t="n">
        <v>48</v>
      </c>
      <c r="H9736" s="11" t="s">
        <v>2061</v>
      </c>
      <c r="I9736" s="11" t="s">
        <v>2061</v>
      </c>
    </row>
    <row r="9737" customFormat="false" ht="38" hidden="false" customHeight="true" outlineLevel="0" collapsed="false">
      <c r="A9737" s="11" t="s">
        <v>2415</v>
      </c>
      <c r="B9737" s="11" t="s">
        <v>2415</v>
      </c>
      <c r="C9737" s="11" t="s">
        <v>2415</v>
      </c>
      <c r="D9737" s="11" t="s">
        <v>2415</v>
      </c>
      <c r="E9737" s="11" t="n">
        <v>50</v>
      </c>
      <c r="F9737" s="11" t="n">
        <v>50</v>
      </c>
      <c r="G9737" s="11" t="n">
        <v>50</v>
      </c>
      <c r="H9737" s="11" t="s">
        <v>2061</v>
      </c>
      <c r="I9737" s="11" t="s">
        <v>2061</v>
      </c>
    </row>
    <row r="9738" customFormat="false" ht="38" hidden="false" customHeight="true" outlineLevel="0" collapsed="false">
      <c r="A9738" s="11" t="s">
        <v>2165</v>
      </c>
      <c r="B9738" s="11" t="s">
        <v>2165</v>
      </c>
      <c r="C9738" s="11" t="s">
        <v>2165</v>
      </c>
      <c r="D9738" s="11" t="s">
        <v>2165</v>
      </c>
      <c r="E9738" s="11" t="s">
        <v>2416</v>
      </c>
      <c r="F9738" s="11" t="s">
        <v>2416</v>
      </c>
      <c r="G9738" s="11" t="s">
        <v>2416</v>
      </c>
      <c r="H9738" s="11" t="s">
        <v>2061</v>
      </c>
      <c r="I9738" s="11" t="s">
        <v>2061</v>
      </c>
    </row>
    <row r="9739" customFormat="false" ht="38" hidden="false" customHeight="true" outlineLevel="0" collapsed="false">
      <c r="A9739" s="11" t="s">
        <v>2417</v>
      </c>
      <c r="B9739" s="11" t="s">
        <v>2417</v>
      </c>
      <c r="C9739" s="11" t="s">
        <v>2417</v>
      </c>
      <c r="D9739" s="11" t="s">
        <v>2417</v>
      </c>
      <c r="E9739" s="11" t="s">
        <v>2418</v>
      </c>
      <c r="F9739" s="11" t="s">
        <v>2418</v>
      </c>
      <c r="G9739" s="11" t="s">
        <v>2418</v>
      </c>
      <c r="H9739" s="11" t="s">
        <v>2061</v>
      </c>
      <c r="I9739" s="11" t="s">
        <v>2061</v>
      </c>
    </row>
    <row r="9740" customFormat="false" ht="38" hidden="false" customHeight="true" outlineLevel="0" collapsed="false">
      <c r="A9740" s="11" t="s">
        <v>2218</v>
      </c>
      <c r="B9740" s="11" t="s">
        <v>2218</v>
      </c>
      <c r="C9740" s="11" t="s">
        <v>2218</v>
      </c>
      <c r="D9740" s="11" t="s">
        <v>2218</v>
      </c>
      <c r="E9740" s="11" t="s">
        <v>2419</v>
      </c>
      <c r="F9740" s="11" t="s">
        <v>2419</v>
      </c>
      <c r="G9740" s="11" t="s">
        <v>2419</v>
      </c>
      <c r="H9740" s="11" t="s">
        <v>2061</v>
      </c>
      <c r="I9740" s="11" t="s">
        <v>2061</v>
      </c>
    </row>
    <row r="9741" customFormat="false" ht="38" hidden="false" customHeight="true" outlineLevel="0" collapsed="false">
      <c r="A9741" s="11" t="s">
        <v>2216</v>
      </c>
      <c r="B9741" s="11" t="s">
        <v>2216</v>
      </c>
      <c r="C9741" s="11" t="s">
        <v>2216</v>
      </c>
      <c r="D9741" s="11" t="s">
        <v>2216</v>
      </c>
      <c r="E9741" s="11" t="n">
        <v>3</v>
      </c>
      <c r="F9741" s="11" t="n">
        <v>3</v>
      </c>
      <c r="G9741" s="11" t="n">
        <v>3</v>
      </c>
      <c r="H9741" s="11" t="s">
        <v>2061</v>
      </c>
      <c r="I9741" s="11" t="s">
        <v>2061</v>
      </c>
    </row>
    <row r="9742" customFormat="false" ht="38" hidden="false" customHeight="true" outlineLevel="0" collapsed="false">
      <c r="A9742" s="11" t="s">
        <v>2223</v>
      </c>
      <c r="B9742" s="11" t="s">
        <v>2223</v>
      </c>
      <c r="C9742" s="11" t="s">
        <v>2223</v>
      </c>
      <c r="D9742" s="11" t="s">
        <v>2223</v>
      </c>
      <c r="E9742" s="11" t="s">
        <v>2420</v>
      </c>
      <c r="F9742" s="11" t="s">
        <v>2420</v>
      </c>
      <c r="G9742" s="11" t="s">
        <v>2420</v>
      </c>
      <c r="H9742" s="11" t="s">
        <v>2061</v>
      </c>
      <c r="I9742" s="11" t="s">
        <v>2061</v>
      </c>
    </row>
    <row r="9743" customFormat="false" ht="38" hidden="false" customHeight="true" outlineLevel="0" collapsed="false">
      <c r="A9743" s="11" t="s">
        <v>2225</v>
      </c>
      <c r="B9743" s="11" t="s">
        <v>2225</v>
      </c>
      <c r="C9743" s="11" t="s">
        <v>2225</v>
      </c>
      <c r="D9743" s="11" t="s">
        <v>2225</v>
      </c>
      <c r="E9743" s="11" t="s">
        <v>2420</v>
      </c>
      <c r="F9743" s="11" t="s">
        <v>2420</v>
      </c>
      <c r="G9743" s="11" t="s">
        <v>2420</v>
      </c>
      <c r="H9743" s="11" t="s">
        <v>2061</v>
      </c>
      <c r="I9743" s="11" t="s">
        <v>2061</v>
      </c>
    </row>
    <row r="9744" customFormat="false" ht="38" hidden="false" customHeight="true" outlineLevel="0" collapsed="false">
      <c r="A9744" s="11" t="s">
        <v>2084</v>
      </c>
      <c r="B9744" s="11" t="s">
        <v>2084</v>
      </c>
      <c r="C9744" s="11" t="s">
        <v>2084</v>
      </c>
      <c r="D9744" s="11" t="s">
        <v>2084</v>
      </c>
      <c r="E9744" s="11" t="s">
        <v>2420</v>
      </c>
      <c r="F9744" s="11" t="s">
        <v>2420</v>
      </c>
      <c r="G9744" s="11" t="s">
        <v>2420</v>
      </c>
      <c r="H9744" s="11" t="s">
        <v>2061</v>
      </c>
      <c r="I9744" s="11" t="s">
        <v>2061</v>
      </c>
    </row>
    <row r="9745" customFormat="false" ht="38" hidden="false" customHeight="true" outlineLevel="0" collapsed="false">
      <c r="A9745" s="11" t="s">
        <v>2421</v>
      </c>
      <c r="B9745" s="11" t="s">
        <v>2421</v>
      </c>
      <c r="C9745" s="11" t="s">
        <v>2421</v>
      </c>
      <c r="D9745" s="11" t="s">
        <v>2421</v>
      </c>
      <c r="E9745" s="11" t="s">
        <v>2438</v>
      </c>
      <c r="F9745" s="11" t="s">
        <v>2438</v>
      </c>
      <c r="G9745" s="11" t="s">
        <v>2438</v>
      </c>
      <c r="H9745" s="11" t="s">
        <v>2061</v>
      </c>
      <c r="I9745" s="11" t="s">
        <v>2061</v>
      </c>
    </row>
    <row r="9746" customFormat="false" ht="38" hidden="false" customHeight="true" outlineLevel="0" collapsed="false">
      <c r="A9746" s="11" t="s">
        <v>2082</v>
      </c>
      <c r="B9746" s="11" t="s">
        <v>2082</v>
      </c>
      <c r="C9746" s="11" t="s">
        <v>2082</v>
      </c>
      <c r="D9746" s="11" t="s">
        <v>2082</v>
      </c>
      <c r="E9746" s="11" t="s">
        <v>2131</v>
      </c>
      <c r="F9746" s="11" t="s">
        <v>2131</v>
      </c>
      <c r="G9746" s="11" t="s">
        <v>2131</v>
      </c>
      <c r="H9746" s="11" t="s">
        <v>2061</v>
      </c>
      <c r="I9746" s="11" t="s">
        <v>2061</v>
      </c>
    </row>
    <row r="9747" customFormat="false" ht="38" hidden="false" customHeight="true" outlineLevel="0" collapsed="false">
      <c r="A9747" s="11" t="s">
        <v>2228</v>
      </c>
      <c r="B9747" s="11" t="s">
        <v>2228</v>
      </c>
      <c r="C9747" s="11" t="s">
        <v>2228</v>
      </c>
      <c r="D9747" s="11" t="s">
        <v>2228</v>
      </c>
      <c r="E9747" s="11" t="n">
        <v>2</v>
      </c>
      <c r="F9747" s="11" t="n">
        <v>2</v>
      </c>
      <c r="G9747" s="11" t="n">
        <v>2</v>
      </c>
      <c r="H9747" s="11" t="s">
        <v>2061</v>
      </c>
      <c r="I9747" s="11" t="s">
        <v>2061</v>
      </c>
    </row>
    <row r="9748" customFormat="false" ht="38" hidden="false" customHeight="true" outlineLevel="0" collapsed="false">
      <c r="A9748" s="11" t="s">
        <v>2423</v>
      </c>
      <c r="B9748" s="11" t="s">
        <v>2423</v>
      </c>
      <c r="C9748" s="11" t="s">
        <v>2423</v>
      </c>
      <c r="D9748" s="11" t="s">
        <v>2423</v>
      </c>
      <c r="E9748" s="11" t="s">
        <v>2424</v>
      </c>
      <c r="F9748" s="11" t="s">
        <v>2424</v>
      </c>
      <c r="G9748" s="11" t="s">
        <v>2424</v>
      </c>
      <c r="H9748" s="11" t="s">
        <v>2061</v>
      </c>
      <c r="I9748" s="11" t="s">
        <v>2061</v>
      </c>
    </row>
    <row r="9749" customFormat="false" ht="38" hidden="false" customHeight="true" outlineLevel="0" collapsed="false">
      <c r="A9749" s="11" t="s">
        <v>2425</v>
      </c>
      <c r="B9749" s="11" t="s">
        <v>2425</v>
      </c>
      <c r="C9749" s="11" t="s">
        <v>2425</v>
      </c>
      <c r="D9749" s="11" t="s">
        <v>2425</v>
      </c>
      <c r="E9749" s="11" t="s">
        <v>2426</v>
      </c>
      <c r="F9749" s="11" t="s">
        <v>2426</v>
      </c>
      <c r="G9749" s="11" t="s">
        <v>2426</v>
      </c>
      <c r="H9749" s="11" t="s">
        <v>2061</v>
      </c>
      <c r="I9749" s="11" t="s">
        <v>2061</v>
      </c>
    </row>
    <row r="9750" customFormat="false" ht="38" hidden="false" customHeight="true" outlineLevel="0" collapsed="false">
      <c r="A9750" s="11" t="s">
        <v>1556</v>
      </c>
      <c r="B9750" s="11" t="s">
        <v>1556</v>
      </c>
      <c r="C9750" s="11" t="s">
        <v>1556</v>
      </c>
      <c r="D9750" s="11" t="s">
        <v>1556</v>
      </c>
      <c r="E9750" s="11" t="s">
        <v>2427</v>
      </c>
      <c r="F9750" s="11" t="s">
        <v>2427</v>
      </c>
      <c r="G9750" s="11" t="s">
        <v>2427</v>
      </c>
      <c r="H9750" s="11" t="s">
        <v>2061</v>
      </c>
      <c r="I9750" s="11" t="s">
        <v>2061</v>
      </c>
    </row>
    <row r="9751" customFormat="false" ht="38" hidden="false" customHeight="true" outlineLevel="0" collapsed="false">
      <c r="A9751" s="11" t="s">
        <v>2428</v>
      </c>
      <c r="B9751" s="11" t="s">
        <v>2428</v>
      </c>
      <c r="C9751" s="11" t="s">
        <v>2428</v>
      </c>
      <c r="D9751" s="11" t="s">
        <v>2428</v>
      </c>
      <c r="E9751" s="11" t="n">
        <v>1303</v>
      </c>
      <c r="F9751" s="11" t="n">
        <v>1303</v>
      </c>
      <c r="G9751" s="11" t="n">
        <v>1303</v>
      </c>
      <c r="H9751" s="11" t="s">
        <v>2061</v>
      </c>
      <c r="I9751" s="11" t="s">
        <v>2061</v>
      </c>
    </row>
    <row r="9752" customFormat="false" ht="38" hidden="false" customHeight="true" outlineLevel="0" collapsed="false">
      <c r="A9752" s="11" t="s">
        <v>2429</v>
      </c>
      <c r="B9752" s="11" t="s">
        <v>2429</v>
      </c>
      <c r="C9752" s="11" t="s">
        <v>2429</v>
      </c>
      <c r="D9752" s="11" t="s">
        <v>2429</v>
      </c>
      <c r="E9752" s="11" t="n">
        <v>240</v>
      </c>
      <c r="F9752" s="11" t="n">
        <v>240</v>
      </c>
      <c r="G9752" s="11" t="n">
        <v>240</v>
      </c>
      <c r="H9752" s="11" t="s">
        <v>2061</v>
      </c>
      <c r="I9752" s="11" t="s">
        <v>2061</v>
      </c>
    </row>
    <row r="9753" customFormat="false" ht="38" hidden="false" customHeight="true" outlineLevel="0" collapsed="false">
      <c r="A9753" s="11" t="s">
        <v>2430</v>
      </c>
      <c r="B9753" s="11" t="s">
        <v>2430</v>
      </c>
      <c r="C9753" s="11" t="s">
        <v>2430</v>
      </c>
      <c r="D9753" s="11" t="s">
        <v>2430</v>
      </c>
      <c r="E9753" s="11" t="n">
        <v>685</v>
      </c>
      <c r="F9753" s="11" t="n">
        <v>685</v>
      </c>
      <c r="G9753" s="11" t="n">
        <v>685</v>
      </c>
      <c r="H9753" s="11" t="s">
        <v>2061</v>
      </c>
      <c r="I9753" s="11" t="s">
        <v>2061</v>
      </c>
    </row>
    <row r="9754" customFormat="false" ht="38" hidden="false" customHeight="true" outlineLevel="0" collapsed="false">
      <c r="A9754" s="11" t="s">
        <v>2431</v>
      </c>
      <c r="B9754" s="11" t="s">
        <v>2431</v>
      </c>
      <c r="C9754" s="11" t="s">
        <v>2431</v>
      </c>
      <c r="D9754" s="11" t="s">
        <v>2431</v>
      </c>
      <c r="E9754" s="11" t="n">
        <v>1188</v>
      </c>
      <c r="F9754" s="11" t="n">
        <v>1188</v>
      </c>
      <c r="G9754" s="11" t="n">
        <v>1188</v>
      </c>
      <c r="H9754" s="11" t="s">
        <v>2061</v>
      </c>
      <c r="I9754" s="11" t="s">
        <v>2061</v>
      </c>
    </row>
    <row r="9755" customFormat="false" ht="38" hidden="false" customHeight="true" outlineLevel="0" collapsed="false">
      <c r="A9755" s="11" t="s">
        <v>2432</v>
      </c>
      <c r="B9755" s="11" t="s">
        <v>2432</v>
      </c>
      <c r="C9755" s="11" t="s">
        <v>2432</v>
      </c>
      <c r="D9755" s="11" t="s">
        <v>2432</v>
      </c>
      <c r="E9755" s="11" t="n">
        <v>280</v>
      </c>
      <c r="F9755" s="11" t="n">
        <v>280</v>
      </c>
      <c r="G9755" s="11" t="n">
        <v>280</v>
      </c>
      <c r="H9755" s="11" t="s">
        <v>2061</v>
      </c>
      <c r="I9755" s="11" t="s">
        <v>2061</v>
      </c>
    </row>
    <row r="9756" customFormat="false" ht="28" hidden="false" customHeight="true" outlineLevel="0" collapsed="false">
      <c r="A9756" s="4" t="s">
        <v>2061</v>
      </c>
      <c r="B9756" s="4" t="s">
        <v>2061</v>
      </c>
      <c r="C9756" s="4" t="s">
        <v>2061</v>
      </c>
      <c r="D9756" s="4" t="s">
        <v>2061</v>
      </c>
      <c r="E9756" s="4" t="s">
        <v>2061</v>
      </c>
      <c r="F9756" s="4" t="s">
        <v>2061</v>
      </c>
      <c r="G9756" s="4" t="s">
        <v>2061</v>
      </c>
      <c r="H9756" s="4" t="s">
        <v>2061</v>
      </c>
      <c r="I9756" s="4" t="s">
        <v>2061</v>
      </c>
    </row>
    <row r="9757" customFormat="false" ht="27" hidden="false" customHeight="true" outlineLevel="0" collapsed="false">
      <c r="A9757" s="1"/>
      <c r="B9757" s="1"/>
      <c r="C9757" s="1"/>
      <c r="D9757" s="1"/>
      <c r="E9757" s="1"/>
      <c r="F9757" s="1"/>
      <c r="G9757" s="1"/>
      <c r="H9757" s="1"/>
      <c r="I9757" s="1"/>
    </row>
    <row r="9758" customFormat="false" ht="31" hidden="false" customHeight="true" outlineLevel="0" collapsed="false">
      <c r="A9758" s="10" t="s">
        <v>250</v>
      </c>
      <c r="B9758" s="10" t="s">
        <v>250</v>
      </c>
      <c r="C9758" s="10" t="s">
        <v>250</v>
      </c>
      <c r="D9758" s="10" t="s">
        <v>250</v>
      </c>
      <c r="E9758" s="10" t="s">
        <v>250</v>
      </c>
      <c r="F9758" s="10" t="s">
        <v>250</v>
      </c>
      <c r="G9758" s="10" t="s">
        <v>250</v>
      </c>
      <c r="H9758" s="10" t="s">
        <v>250</v>
      </c>
      <c r="I9758" s="3" t="str">
        <f aca="false">HYPERLINK("#'Главная'!A191","На главную")</f>
        <v>На главную</v>
      </c>
    </row>
    <row r="9759" customFormat="false" ht="34" hidden="false" customHeight="true" outlineLevel="0" collapsed="false">
      <c r="A9759" s="12" t="s">
        <v>251</v>
      </c>
      <c r="B9759" s="12" t="s">
        <v>251</v>
      </c>
      <c r="C9759" s="12" t="s">
        <v>251</v>
      </c>
      <c r="D9759" s="12" t="s">
        <v>252</v>
      </c>
      <c r="E9759" s="12" t="s">
        <v>252</v>
      </c>
      <c r="F9759" s="12" t="s">
        <v>252</v>
      </c>
      <c r="G9759" s="12" t="s">
        <v>253</v>
      </c>
      <c r="H9759" s="12" t="s">
        <v>254</v>
      </c>
      <c r="I9759" s="12" t="s">
        <v>254</v>
      </c>
    </row>
    <row r="9760" customFormat="false" ht="68" hidden="false" customHeight="true" outlineLevel="0" collapsed="false">
      <c r="A9760" s="1" t="s">
        <v>180</v>
      </c>
      <c r="B9760" s="1" t="s">
        <v>180</v>
      </c>
      <c r="C9760" s="1" t="s">
        <v>180</v>
      </c>
      <c r="D9760" s="1" t="s">
        <v>292</v>
      </c>
      <c r="E9760" s="1" t="s">
        <v>292</v>
      </c>
      <c r="F9760" s="1" t="s">
        <v>292</v>
      </c>
      <c r="G9760" s="1" t="n">
        <v>7.2</v>
      </c>
      <c r="H9760" s="1" t="s">
        <v>2433</v>
      </c>
      <c r="I9760" s="1" t="s">
        <v>2433</v>
      </c>
    </row>
    <row r="9761" customFormat="false" ht="68" hidden="false" customHeight="true" outlineLevel="0" collapsed="false">
      <c r="A9761" s="1" t="s">
        <v>180</v>
      </c>
      <c r="B9761" s="1" t="s">
        <v>180</v>
      </c>
      <c r="C9761" s="1" t="s">
        <v>180</v>
      </c>
      <c r="D9761" s="1" t="s">
        <v>258</v>
      </c>
      <c r="E9761" s="1" t="s">
        <v>258</v>
      </c>
      <c r="F9761" s="1" t="s">
        <v>258</v>
      </c>
      <c r="G9761" s="1" t="n">
        <v>10.8</v>
      </c>
      <c r="H9761" s="1" t="s">
        <v>2433</v>
      </c>
      <c r="I9761" s="1" t="s">
        <v>2433</v>
      </c>
    </row>
    <row r="9762" customFormat="false" ht="68" hidden="false" customHeight="true" outlineLevel="0" collapsed="false">
      <c r="A9762" s="1" t="s">
        <v>180</v>
      </c>
      <c r="B9762" s="1" t="s">
        <v>180</v>
      </c>
      <c r="C9762" s="1" t="s">
        <v>180</v>
      </c>
      <c r="D9762" s="1" t="s">
        <v>2091</v>
      </c>
      <c r="E9762" s="1" t="s">
        <v>2091</v>
      </c>
      <c r="F9762" s="1" t="s">
        <v>2091</v>
      </c>
      <c r="G9762" s="1" t="n">
        <v>1360</v>
      </c>
      <c r="H9762" s="1" t="s">
        <v>2433</v>
      </c>
      <c r="I9762" s="1" t="s">
        <v>2433</v>
      </c>
    </row>
    <row r="9763" customFormat="false" ht="68" hidden="false" customHeight="true" outlineLevel="0" collapsed="false">
      <c r="A9763" s="1" t="s">
        <v>180</v>
      </c>
      <c r="B9763" s="1" t="s">
        <v>180</v>
      </c>
      <c r="C9763" s="1" t="s">
        <v>180</v>
      </c>
      <c r="D9763" s="1" t="s">
        <v>2063</v>
      </c>
      <c r="E9763" s="1" t="s">
        <v>2063</v>
      </c>
      <c r="F9763" s="1" t="s">
        <v>2063</v>
      </c>
      <c r="G9763" s="1" t="n">
        <v>46</v>
      </c>
      <c r="H9763" s="1" t="s">
        <v>2433</v>
      </c>
      <c r="I9763" s="1" t="s">
        <v>2433</v>
      </c>
    </row>
    <row r="9764" customFormat="false" ht="27" hidden="false" customHeight="true" outlineLevel="0" collapsed="false">
      <c r="A9764" s="1"/>
      <c r="B9764" s="1"/>
      <c r="C9764" s="1"/>
      <c r="D9764" s="1"/>
      <c r="E9764" s="1"/>
      <c r="F9764" s="1"/>
      <c r="G9764" s="1"/>
      <c r="H9764" s="1"/>
      <c r="I9764" s="1"/>
    </row>
    <row r="9765" customFormat="false" ht="31" hidden="false" customHeight="true" outlineLevel="0" collapsed="false">
      <c r="A9765" s="10" t="s">
        <v>304</v>
      </c>
      <c r="B9765" s="10" t="s">
        <v>304</v>
      </c>
      <c r="C9765" s="10" t="s">
        <v>304</v>
      </c>
      <c r="D9765" s="10" t="s">
        <v>304</v>
      </c>
      <c r="E9765" s="10" t="s">
        <v>304</v>
      </c>
      <c r="F9765" s="10" t="s">
        <v>304</v>
      </c>
      <c r="G9765" s="10" t="s">
        <v>304</v>
      </c>
      <c r="H9765" s="10" t="s">
        <v>304</v>
      </c>
      <c r="I9765" s="1"/>
    </row>
    <row r="9766" customFormat="false" ht="28" hidden="false" customHeight="true" outlineLevel="0" collapsed="false">
      <c r="A9766" s="4" t="s">
        <v>305</v>
      </c>
      <c r="B9766" s="4" t="s">
        <v>305</v>
      </c>
      <c r="C9766" s="4" t="s">
        <v>305</v>
      </c>
      <c r="D9766" s="4" t="s">
        <v>305</v>
      </c>
      <c r="E9766" s="4" t="s">
        <v>305</v>
      </c>
      <c r="F9766" s="4" t="s">
        <v>305</v>
      </c>
      <c r="G9766" s="4" t="s">
        <v>305</v>
      </c>
      <c r="H9766" s="4" t="s">
        <v>305</v>
      </c>
      <c r="I9766" s="4" t="s">
        <v>305</v>
      </c>
    </row>
    <row r="9767" customFormat="false" ht="27" hidden="false" customHeight="true" outlineLevel="0" collapsed="false">
      <c r="A9767" s="1"/>
      <c r="B9767" s="1"/>
      <c r="C9767" s="1"/>
      <c r="D9767" s="1"/>
      <c r="E9767" s="1"/>
      <c r="F9767" s="1"/>
      <c r="G9767" s="1"/>
      <c r="H9767" s="1"/>
      <c r="I9767" s="1"/>
    </row>
    <row r="9768" customFormat="false" ht="27" hidden="false" customHeight="true" outlineLevel="0" collapsed="false">
      <c r="A9768" s="1"/>
      <c r="B9768" s="1"/>
      <c r="C9768" s="1"/>
      <c r="D9768" s="1"/>
      <c r="E9768" s="1"/>
      <c r="F9768" s="1"/>
      <c r="G9768" s="1"/>
      <c r="H9768" s="1"/>
      <c r="I9768" s="1"/>
    </row>
    <row r="9769" customFormat="false" ht="27" hidden="false" customHeight="true" outlineLevel="0" collapsed="false">
      <c r="A9769" s="1"/>
      <c r="B9769" s="1"/>
      <c r="C9769" s="1"/>
      <c r="D9769" s="1"/>
      <c r="E9769" s="1"/>
      <c r="F9769" s="1"/>
      <c r="G9769" s="1"/>
      <c r="H9769" s="1"/>
      <c r="I9769" s="1"/>
    </row>
    <row r="9770" customFormat="false" ht="35" hidden="false" customHeight="true" outlineLevel="0" collapsed="false">
      <c r="A9770" s="2" t="s">
        <v>2440</v>
      </c>
      <c r="B9770" s="2" t="s">
        <v>2440</v>
      </c>
      <c r="C9770" s="2" t="s">
        <v>2440</v>
      </c>
      <c r="D9770" s="2" t="s">
        <v>2440</v>
      </c>
      <c r="E9770" s="2" t="s">
        <v>2440</v>
      </c>
      <c r="F9770" s="2" t="s">
        <v>2440</v>
      </c>
      <c r="G9770" s="2" t="s">
        <v>2440</v>
      </c>
      <c r="H9770" s="2" t="s">
        <v>2440</v>
      </c>
      <c r="I9770" s="3" t="str">
        <f aca="false">HYPERLINK("#'Главная'!A192","На главную")</f>
        <v>На главную</v>
      </c>
    </row>
    <row r="9771" customFormat="false" ht="42" hidden="false" customHeight="true" outlineLevel="0" collapsed="false">
      <c r="A9771" s="4" t="s">
        <v>2410</v>
      </c>
      <c r="B9771" s="4" t="s">
        <v>2410</v>
      </c>
      <c r="C9771" s="4" t="s">
        <v>2410</v>
      </c>
      <c r="D9771" s="4" t="s">
        <v>2410</v>
      </c>
      <c r="E9771" s="4" t="s">
        <v>2410</v>
      </c>
      <c r="F9771" s="4" t="s">
        <v>2410</v>
      </c>
      <c r="G9771" s="4" t="s">
        <v>2410</v>
      </c>
      <c r="H9771" s="4" t="s">
        <v>2410</v>
      </c>
      <c r="I9771" s="4" t="s">
        <v>2410</v>
      </c>
    </row>
    <row r="9772" customFormat="false" ht="27" hidden="false" customHeight="true" outlineLevel="0" collapsed="false">
      <c r="A9772" s="3" t="str">
        <f aca="false">HYPERLINK("#'Главная'!A192","Список моделей")</f>
        <v>Список моделей</v>
      </c>
      <c r="B9772" s="1"/>
      <c r="C9772" s="3" t="str">
        <f aca="false">HYPERLINK("#'Данные моделей'!A9773","Характеристики")</f>
        <v>Характеристики</v>
      </c>
      <c r="D9772" s="1"/>
      <c r="E9772" s="1"/>
      <c r="F9772" s="3" t="str">
        <f aca="false">HYPERLINK("#'Данные моделей'!A9808","Рабочие точки")</f>
        <v>Рабочие точки</v>
      </c>
      <c r="G9772" s="1"/>
      <c r="H9772" s="3" t="str">
        <f aca="false">HYPERLINK("#'Данные моделей'!A9815","Карты")</f>
        <v>Карты</v>
      </c>
      <c r="I9772" s="1"/>
    </row>
    <row r="9773" customFormat="false" ht="31" hidden="false" customHeight="true" outlineLevel="0" collapsed="false">
      <c r="A9773" s="10" t="s">
        <v>9</v>
      </c>
      <c r="B9773" s="10" t="s">
        <v>9</v>
      </c>
      <c r="C9773" s="10" t="s">
        <v>9</v>
      </c>
      <c r="D9773" s="10" t="s">
        <v>9</v>
      </c>
      <c r="E9773" s="10" t="s">
        <v>9</v>
      </c>
      <c r="F9773" s="10" t="s">
        <v>9</v>
      </c>
      <c r="G9773" s="10" t="s">
        <v>9</v>
      </c>
      <c r="H9773" s="10" t="s">
        <v>9</v>
      </c>
      <c r="I9773" s="1"/>
    </row>
    <row r="9774" customFormat="false" ht="28" hidden="false" customHeight="true" outlineLevel="0" collapsed="false">
      <c r="A9774" s="11" t="s">
        <v>207</v>
      </c>
      <c r="B9774" s="11" t="s">
        <v>207</v>
      </c>
      <c r="C9774" s="11" t="s">
        <v>207</v>
      </c>
      <c r="D9774" s="11" t="s">
        <v>207</v>
      </c>
      <c r="E9774" s="11" t="s">
        <v>2245</v>
      </c>
      <c r="F9774" s="11" t="s">
        <v>2245</v>
      </c>
      <c r="G9774" s="11" t="s">
        <v>2245</v>
      </c>
      <c r="H9774" s="11"/>
      <c r="I9774" s="11"/>
    </row>
    <row r="9775" customFormat="false" ht="28" hidden="false" customHeight="true" outlineLevel="0" collapsed="false">
      <c r="A9775" s="11" t="s">
        <v>8</v>
      </c>
      <c r="B9775" s="11" t="s">
        <v>8</v>
      </c>
      <c r="C9775" s="11" t="s">
        <v>8</v>
      </c>
      <c r="D9775" s="11" t="s">
        <v>8</v>
      </c>
      <c r="E9775" s="11" t="s">
        <v>176</v>
      </c>
      <c r="F9775" s="11" t="s">
        <v>176</v>
      </c>
      <c r="G9775" s="11" t="s">
        <v>176</v>
      </c>
      <c r="H9775" s="11"/>
      <c r="I9775" s="11"/>
    </row>
    <row r="9776" customFormat="false" ht="28" hidden="false" customHeight="true" outlineLevel="0" collapsed="false">
      <c r="A9776" s="11" t="s">
        <v>209</v>
      </c>
      <c r="B9776" s="11" t="s">
        <v>209</v>
      </c>
      <c r="C9776" s="11" t="s">
        <v>209</v>
      </c>
      <c r="D9776" s="11" t="s">
        <v>209</v>
      </c>
      <c r="E9776" s="11" t="s">
        <v>2441</v>
      </c>
      <c r="F9776" s="11" t="s">
        <v>2441</v>
      </c>
      <c r="G9776" s="11" t="s">
        <v>2441</v>
      </c>
      <c r="H9776" s="11"/>
      <c r="I9776" s="11"/>
    </row>
    <row r="9777" customFormat="false" ht="28" hidden="false" customHeight="true" outlineLevel="0" collapsed="false">
      <c r="A9777" s="11" t="s">
        <v>211</v>
      </c>
      <c r="B9777" s="11" t="s">
        <v>211</v>
      </c>
      <c r="C9777" s="11" t="s">
        <v>211</v>
      </c>
      <c r="D9777" s="11" t="s">
        <v>211</v>
      </c>
      <c r="E9777" s="11" t="n">
        <v>42</v>
      </c>
      <c r="F9777" s="11" t="n">
        <v>42</v>
      </c>
      <c r="G9777" s="11" t="n">
        <v>42</v>
      </c>
      <c r="H9777" s="11"/>
      <c r="I9777" s="11"/>
    </row>
    <row r="9778" customFormat="false" ht="38" hidden="false" customHeight="true" outlineLevel="0" collapsed="false">
      <c r="A9778" s="11" t="s">
        <v>8</v>
      </c>
      <c r="B9778" s="11" t="s">
        <v>8</v>
      </c>
      <c r="C9778" s="11" t="s">
        <v>8</v>
      </c>
      <c r="D9778" s="11" t="s">
        <v>8</v>
      </c>
      <c r="E9778" s="11" t="s">
        <v>176</v>
      </c>
      <c r="F9778" s="11" t="s">
        <v>176</v>
      </c>
      <c r="G9778" s="11" t="s">
        <v>176</v>
      </c>
      <c r="H9778" s="11" t="s">
        <v>2061</v>
      </c>
      <c r="I9778" s="11" t="s">
        <v>2061</v>
      </c>
    </row>
    <row r="9779" customFormat="false" ht="38" hidden="false" customHeight="true" outlineLevel="0" collapsed="false">
      <c r="A9779" s="11" t="s">
        <v>221</v>
      </c>
      <c r="B9779" s="11" t="s">
        <v>221</v>
      </c>
      <c r="C9779" s="11" t="s">
        <v>221</v>
      </c>
      <c r="D9779" s="11" t="s">
        <v>221</v>
      </c>
      <c r="E9779" s="11" t="s">
        <v>2441</v>
      </c>
      <c r="F9779" s="11" t="s">
        <v>2441</v>
      </c>
      <c r="G9779" s="11" t="s">
        <v>2441</v>
      </c>
      <c r="H9779" s="11" t="s">
        <v>2061</v>
      </c>
      <c r="I9779" s="11" t="s">
        <v>2061</v>
      </c>
    </row>
    <row r="9780" customFormat="false" ht="38" hidden="false" customHeight="true" outlineLevel="0" collapsed="false">
      <c r="A9780" s="11" t="s">
        <v>211</v>
      </c>
      <c r="B9780" s="11" t="s">
        <v>211</v>
      </c>
      <c r="C9780" s="11" t="s">
        <v>211</v>
      </c>
      <c r="D9780" s="11" t="s">
        <v>211</v>
      </c>
      <c r="E9780" s="11" t="n">
        <v>42</v>
      </c>
      <c r="F9780" s="11" t="n">
        <v>42</v>
      </c>
      <c r="G9780" s="11" t="n">
        <v>42</v>
      </c>
      <c r="H9780" s="11" t="s">
        <v>2061</v>
      </c>
      <c r="I9780" s="11" t="s">
        <v>2061</v>
      </c>
    </row>
    <row r="9781" customFormat="false" ht="38" hidden="false" customHeight="true" outlineLevel="0" collapsed="false">
      <c r="A9781" s="11" t="s">
        <v>2062</v>
      </c>
      <c r="B9781" s="11" t="s">
        <v>2062</v>
      </c>
      <c r="C9781" s="11" t="s">
        <v>2062</v>
      </c>
      <c r="D9781" s="11" t="s">
        <v>2062</v>
      </c>
      <c r="E9781" s="11" t="s">
        <v>2412</v>
      </c>
      <c r="F9781" s="11" t="s">
        <v>2412</v>
      </c>
      <c r="G9781" s="11" t="s">
        <v>2412</v>
      </c>
      <c r="H9781" s="11" t="s">
        <v>2061</v>
      </c>
      <c r="I9781" s="11" t="s">
        <v>2061</v>
      </c>
    </row>
    <row r="9782" customFormat="false" ht="38" hidden="false" customHeight="true" outlineLevel="0" collapsed="false">
      <c r="A9782" s="11" t="s">
        <v>2064</v>
      </c>
      <c r="B9782" s="11" t="s">
        <v>2064</v>
      </c>
      <c r="C9782" s="11" t="s">
        <v>2064</v>
      </c>
      <c r="D9782" s="11" t="s">
        <v>2064</v>
      </c>
      <c r="E9782" s="11" t="s">
        <v>99</v>
      </c>
      <c r="F9782" s="11" t="s">
        <v>99</v>
      </c>
      <c r="G9782" s="11" t="s">
        <v>99</v>
      </c>
      <c r="H9782" s="11" t="s">
        <v>2061</v>
      </c>
      <c r="I9782" s="11" t="s">
        <v>2061</v>
      </c>
    </row>
    <row r="9783" customFormat="false" ht="38" hidden="false" customHeight="true" outlineLevel="0" collapsed="false">
      <c r="A9783" s="11" t="s">
        <v>2413</v>
      </c>
      <c r="B9783" s="11" t="s">
        <v>2413</v>
      </c>
      <c r="C9783" s="11" t="s">
        <v>2413</v>
      </c>
      <c r="D9783" s="11" t="s">
        <v>2413</v>
      </c>
      <c r="E9783" s="11" t="n">
        <v>0.42</v>
      </c>
      <c r="F9783" s="11" t="n">
        <v>0.42</v>
      </c>
      <c r="G9783" s="11" t="n">
        <v>0.42</v>
      </c>
      <c r="H9783" s="11" t="s">
        <v>2061</v>
      </c>
      <c r="I9783" s="11" t="s">
        <v>2061</v>
      </c>
    </row>
    <row r="9784" customFormat="false" ht="38" hidden="false" customHeight="true" outlineLevel="0" collapsed="false">
      <c r="A9784" s="11" t="s">
        <v>2215</v>
      </c>
      <c r="B9784" s="11" t="s">
        <v>2215</v>
      </c>
      <c r="C9784" s="11" t="s">
        <v>2215</v>
      </c>
      <c r="D9784" s="11" t="s">
        <v>2215</v>
      </c>
      <c r="E9784" s="11" t="n">
        <v>36</v>
      </c>
      <c r="F9784" s="11" t="n">
        <v>36</v>
      </c>
      <c r="G9784" s="11" t="n">
        <v>36</v>
      </c>
      <c r="H9784" s="11" t="s">
        <v>2061</v>
      </c>
      <c r="I9784" s="11" t="s">
        <v>2061</v>
      </c>
    </row>
    <row r="9785" customFormat="false" ht="38" hidden="false" customHeight="true" outlineLevel="0" collapsed="false">
      <c r="A9785" s="11" t="s">
        <v>2412</v>
      </c>
      <c r="B9785" s="11" t="s">
        <v>2412</v>
      </c>
      <c r="C9785" s="11" t="s">
        <v>2412</v>
      </c>
      <c r="D9785" s="11" t="s">
        <v>2412</v>
      </c>
      <c r="E9785" s="11" t="n">
        <v>48</v>
      </c>
      <c r="F9785" s="11" t="n">
        <v>48</v>
      </c>
      <c r="G9785" s="11" t="n">
        <v>48</v>
      </c>
      <c r="H9785" s="11" t="s">
        <v>2061</v>
      </c>
      <c r="I9785" s="11" t="s">
        <v>2061</v>
      </c>
    </row>
    <row r="9786" customFormat="false" ht="38" hidden="false" customHeight="true" outlineLevel="0" collapsed="false">
      <c r="A9786" s="11" t="s">
        <v>2414</v>
      </c>
      <c r="B9786" s="11" t="s">
        <v>2414</v>
      </c>
      <c r="C9786" s="11" t="s">
        <v>2414</v>
      </c>
      <c r="D9786" s="11" t="s">
        <v>2414</v>
      </c>
      <c r="E9786" s="11" t="n">
        <v>50</v>
      </c>
      <c r="F9786" s="11" t="n">
        <v>50</v>
      </c>
      <c r="G9786" s="11" t="n">
        <v>50</v>
      </c>
      <c r="H9786" s="11" t="s">
        <v>2061</v>
      </c>
      <c r="I9786" s="11" t="s">
        <v>2061</v>
      </c>
    </row>
    <row r="9787" customFormat="false" ht="38" hidden="false" customHeight="true" outlineLevel="0" collapsed="false">
      <c r="A9787" s="11" t="s">
        <v>2415</v>
      </c>
      <c r="B9787" s="11" t="s">
        <v>2415</v>
      </c>
      <c r="C9787" s="11" t="s">
        <v>2415</v>
      </c>
      <c r="D9787" s="11" t="s">
        <v>2415</v>
      </c>
      <c r="E9787" s="11" t="n">
        <v>52</v>
      </c>
      <c r="F9787" s="11" t="n">
        <v>52</v>
      </c>
      <c r="G9787" s="11" t="n">
        <v>52</v>
      </c>
      <c r="H9787" s="11" t="s">
        <v>2061</v>
      </c>
      <c r="I9787" s="11" t="s">
        <v>2061</v>
      </c>
    </row>
    <row r="9788" customFormat="false" ht="38" hidden="false" customHeight="true" outlineLevel="0" collapsed="false">
      <c r="A9788" s="11" t="s">
        <v>2165</v>
      </c>
      <c r="B9788" s="11" t="s">
        <v>2165</v>
      </c>
      <c r="C9788" s="11" t="s">
        <v>2165</v>
      </c>
      <c r="D9788" s="11" t="s">
        <v>2165</v>
      </c>
      <c r="E9788" s="11" t="s">
        <v>2416</v>
      </c>
      <c r="F9788" s="11" t="s">
        <v>2416</v>
      </c>
      <c r="G9788" s="11" t="s">
        <v>2416</v>
      </c>
      <c r="H9788" s="11" t="s">
        <v>2061</v>
      </c>
      <c r="I9788" s="11" t="s">
        <v>2061</v>
      </c>
    </row>
    <row r="9789" customFormat="false" ht="38" hidden="false" customHeight="true" outlineLevel="0" collapsed="false">
      <c r="A9789" s="11" t="s">
        <v>2417</v>
      </c>
      <c r="B9789" s="11" t="s">
        <v>2417</v>
      </c>
      <c r="C9789" s="11" t="s">
        <v>2417</v>
      </c>
      <c r="D9789" s="11" t="s">
        <v>2417</v>
      </c>
      <c r="E9789" s="11" t="s">
        <v>2418</v>
      </c>
      <c r="F9789" s="11" t="s">
        <v>2418</v>
      </c>
      <c r="G9789" s="11" t="s">
        <v>2418</v>
      </c>
      <c r="H9789" s="11" t="s">
        <v>2061</v>
      </c>
      <c r="I9789" s="11" t="s">
        <v>2061</v>
      </c>
    </row>
    <row r="9790" customFormat="false" ht="38" hidden="false" customHeight="true" outlineLevel="0" collapsed="false">
      <c r="A9790" s="11" t="s">
        <v>2218</v>
      </c>
      <c r="B9790" s="11" t="s">
        <v>2218</v>
      </c>
      <c r="C9790" s="11" t="s">
        <v>2218</v>
      </c>
      <c r="D9790" s="11" t="s">
        <v>2218</v>
      </c>
      <c r="E9790" s="11" t="s">
        <v>2419</v>
      </c>
      <c r="F9790" s="11" t="s">
        <v>2419</v>
      </c>
      <c r="G9790" s="11" t="s">
        <v>2419</v>
      </c>
      <c r="H9790" s="11" t="s">
        <v>2061</v>
      </c>
      <c r="I9790" s="11" t="s">
        <v>2061</v>
      </c>
    </row>
    <row r="9791" customFormat="false" ht="38" hidden="false" customHeight="true" outlineLevel="0" collapsed="false">
      <c r="A9791" s="11" t="s">
        <v>2216</v>
      </c>
      <c r="B9791" s="11" t="s">
        <v>2216</v>
      </c>
      <c r="C9791" s="11" t="s">
        <v>2216</v>
      </c>
      <c r="D9791" s="11" t="s">
        <v>2216</v>
      </c>
      <c r="E9791" s="11" t="n">
        <v>4</v>
      </c>
      <c r="F9791" s="11" t="n">
        <v>4</v>
      </c>
      <c r="G9791" s="11" t="n">
        <v>4</v>
      </c>
      <c r="H9791" s="11" t="s">
        <v>2061</v>
      </c>
      <c r="I9791" s="11" t="s">
        <v>2061</v>
      </c>
    </row>
    <row r="9792" customFormat="false" ht="38" hidden="false" customHeight="true" outlineLevel="0" collapsed="false">
      <c r="A9792" s="11" t="s">
        <v>2223</v>
      </c>
      <c r="B9792" s="11" t="s">
        <v>2223</v>
      </c>
      <c r="C9792" s="11" t="s">
        <v>2223</v>
      </c>
      <c r="D9792" s="11" t="s">
        <v>2223</v>
      </c>
      <c r="E9792" s="11" t="s">
        <v>2420</v>
      </c>
      <c r="F9792" s="11" t="s">
        <v>2420</v>
      </c>
      <c r="G9792" s="11" t="s">
        <v>2420</v>
      </c>
      <c r="H9792" s="11" t="s">
        <v>2061</v>
      </c>
      <c r="I9792" s="11" t="s">
        <v>2061</v>
      </c>
    </row>
    <row r="9793" customFormat="false" ht="38" hidden="false" customHeight="true" outlineLevel="0" collapsed="false">
      <c r="A9793" s="11" t="s">
        <v>2225</v>
      </c>
      <c r="B9793" s="11" t="s">
        <v>2225</v>
      </c>
      <c r="C9793" s="11" t="s">
        <v>2225</v>
      </c>
      <c r="D9793" s="11" t="s">
        <v>2225</v>
      </c>
      <c r="E9793" s="11" t="s">
        <v>2420</v>
      </c>
      <c r="F9793" s="11" t="s">
        <v>2420</v>
      </c>
      <c r="G9793" s="11" t="s">
        <v>2420</v>
      </c>
      <c r="H9793" s="11" t="s">
        <v>2061</v>
      </c>
      <c r="I9793" s="11" t="s">
        <v>2061</v>
      </c>
    </row>
    <row r="9794" customFormat="false" ht="38" hidden="false" customHeight="true" outlineLevel="0" collapsed="false">
      <c r="A9794" s="11" t="s">
        <v>2084</v>
      </c>
      <c r="B9794" s="11" t="s">
        <v>2084</v>
      </c>
      <c r="C9794" s="11" t="s">
        <v>2084</v>
      </c>
      <c r="D9794" s="11" t="s">
        <v>2084</v>
      </c>
      <c r="E9794" s="11" t="s">
        <v>2420</v>
      </c>
      <c r="F9794" s="11" t="s">
        <v>2420</v>
      </c>
      <c r="G9794" s="11" t="s">
        <v>2420</v>
      </c>
      <c r="H9794" s="11" t="s">
        <v>2061</v>
      </c>
      <c r="I9794" s="11" t="s">
        <v>2061</v>
      </c>
    </row>
    <row r="9795" customFormat="false" ht="38" hidden="false" customHeight="true" outlineLevel="0" collapsed="false">
      <c r="A9795" s="11" t="s">
        <v>2421</v>
      </c>
      <c r="B9795" s="11" t="s">
        <v>2421</v>
      </c>
      <c r="C9795" s="11" t="s">
        <v>2421</v>
      </c>
      <c r="D9795" s="11" t="s">
        <v>2421</v>
      </c>
      <c r="E9795" s="11" t="s">
        <v>2442</v>
      </c>
      <c r="F9795" s="11" t="s">
        <v>2442</v>
      </c>
      <c r="G9795" s="11" t="s">
        <v>2442</v>
      </c>
      <c r="H9795" s="11" t="s">
        <v>2061</v>
      </c>
      <c r="I9795" s="11" t="s">
        <v>2061</v>
      </c>
    </row>
    <row r="9796" customFormat="false" ht="38" hidden="false" customHeight="true" outlineLevel="0" collapsed="false">
      <c r="A9796" s="11" t="s">
        <v>2082</v>
      </c>
      <c r="B9796" s="11" t="s">
        <v>2082</v>
      </c>
      <c r="C9796" s="11" t="s">
        <v>2082</v>
      </c>
      <c r="D9796" s="11" t="s">
        <v>2082</v>
      </c>
      <c r="E9796" s="11" t="s">
        <v>2140</v>
      </c>
      <c r="F9796" s="11" t="s">
        <v>2140</v>
      </c>
      <c r="G9796" s="11" t="s">
        <v>2140</v>
      </c>
      <c r="H9796" s="11" t="s">
        <v>2061</v>
      </c>
      <c r="I9796" s="11" t="s">
        <v>2061</v>
      </c>
    </row>
    <row r="9797" customFormat="false" ht="38" hidden="false" customHeight="true" outlineLevel="0" collapsed="false">
      <c r="A9797" s="11" t="s">
        <v>2228</v>
      </c>
      <c r="B9797" s="11" t="s">
        <v>2228</v>
      </c>
      <c r="C9797" s="11" t="s">
        <v>2228</v>
      </c>
      <c r="D9797" s="11" t="s">
        <v>2228</v>
      </c>
      <c r="E9797" s="11" t="n">
        <v>2</v>
      </c>
      <c r="F9797" s="11" t="n">
        <v>2</v>
      </c>
      <c r="G9797" s="11" t="n">
        <v>2</v>
      </c>
      <c r="H9797" s="11" t="s">
        <v>2061</v>
      </c>
      <c r="I9797" s="11" t="s">
        <v>2061</v>
      </c>
    </row>
    <row r="9798" customFormat="false" ht="38" hidden="false" customHeight="true" outlineLevel="0" collapsed="false">
      <c r="A9798" s="11" t="s">
        <v>2423</v>
      </c>
      <c r="B9798" s="11" t="s">
        <v>2423</v>
      </c>
      <c r="C9798" s="11" t="s">
        <v>2423</v>
      </c>
      <c r="D9798" s="11" t="s">
        <v>2423</v>
      </c>
      <c r="E9798" s="11" t="s">
        <v>2424</v>
      </c>
      <c r="F9798" s="11" t="s">
        <v>2424</v>
      </c>
      <c r="G9798" s="11" t="s">
        <v>2424</v>
      </c>
      <c r="H9798" s="11" t="s">
        <v>2061</v>
      </c>
      <c r="I9798" s="11" t="s">
        <v>2061</v>
      </c>
    </row>
    <row r="9799" customFormat="false" ht="38" hidden="false" customHeight="true" outlineLevel="0" collapsed="false">
      <c r="A9799" s="11" t="s">
        <v>2425</v>
      </c>
      <c r="B9799" s="11" t="s">
        <v>2425</v>
      </c>
      <c r="C9799" s="11" t="s">
        <v>2425</v>
      </c>
      <c r="D9799" s="11" t="s">
        <v>2425</v>
      </c>
      <c r="E9799" s="11" t="s">
        <v>2426</v>
      </c>
      <c r="F9799" s="11" t="s">
        <v>2426</v>
      </c>
      <c r="G9799" s="11" t="s">
        <v>2426</v>
      </c>
      <c r="H9799" s="11" t="s">
        <v>2061</v>
      </c>
      <c r="I9799" s="11" t="s">
        <v>2061</v>
      </c>
    </row>
    <row r="9800" customFormat="false" ht="38" hidden="false" customHeight="true" outlineLevel="0" collapsed="false">
      <c r="A9800" s="11" t="s">
        <v>1556</v>
      </c>
      <c r="B9800" s="11" t="s">
        <v>1556</v>
      </c>
      <c r="C9800" s="11" t="s">
        <v>1556</v>
      </c>
      <c r="D9800" s="11" t="s">
        <v>1556</v>
      </c>
      <c r="E9800" s="11" t="s">
        <v>2427</v>
      </c>
      <c r="F9800" s="11" t="s">
        <v>2427</v>
      </c>
      <c r="G9800" s="11" t="s">
        <v>2427</v>
      </c>
      <c r="H9800" s="11" t="s">
        <v>2061</v>
      </c>
      <c r="I9800" s="11" t="s">
        <v>2061</v>
      </c>
    </row>
    <row r="9801" customFormat="false" ht="38" hidden="false" customHeight="true" outlineLevel="0" collapsed="false">
      <c r="A9801" s="11" t="s">
        <v>2428</v>
      </c>
      <c r="B9801" s="11" t="s">
        <v>2428</v>
      </c>
      <c r="C9801" s="11" t="s">
        <v>2428</v>
      </c>
      <c r="D9801" s="11" t="s">
        <v>2428</v>
      </c>
      <c r="E9801" s="11" t="n">
        <v>1689</v>
      </c>
      <c r="F9801" s="11" t="n">
        <v>1689</v>
      </c>
      <c r="G9801" s="11" t="n">
        <v>1689</v>
      </c>
      <c r="H9801" s="11" t="s">
        <v>2061</v>
      </c>
      <c r="I9801" s="11" t="s">
        <v>2061</v>
      </c>
    </row>
    <row r="9802" customFormat="false" ht="38" hidden="false" customHeight="true" outlineLevel="0" collapsed="false">
      <c r="A9802" s="11" t="s">
        <v>2429</v>
      </c>
      <c r="B9802" s="11" t="s">
        <v>2429</v>
      </c>
      <c r="C9802" s="11" t="s">
        <v>2429</v>
      </c>
      <c r="D9802" s="11" t="s">
        <v>2429</v>
      </c>
      <c r="E9802" s="11" t="n">
        <v>240</v>
      </c>
      <c r="F9802" s="11" t="n">
        <v>240</v>
      </c>
      <c r="G9802" s="11" t="n">
        <v>240</v>
      </c>
      <c r="H9802" s="11" t="s">
        <v>2061</v>
      </c>
      <c r="I9802" s="11" t="s">
        <v>2061</v>
      </c>
    </row>
    <row r="9803" customFormat="false" ht="38" hidden="false" customHeight="true" outlineLevel="0" collapsed="false">
      <c r="A9803" s="11" t="s">
        <v>2430</v>
      </c>
      <c r="B9803" s="11" t="s">
        <v>2430</v>
      </c>
      <c r="C9803" s="11" t="s">
        <v>2430</v>
      </c>
      <c r="D9803" s="11" t="s">
        <v>2430</v>
      </c>
      <c r="E9803" s="11" t="n">
        <v>685</v>
      </c>
      <c r="F9803" s="11" t="n">
        <v>685</v>
      </c>
      <c r="G9803" s="11" t="n">
        <v>685</v>
      </c>
      <c r="H9803" s="11" t="s">
        <v>2061</v>
      </c>
      <c r="I9803" s="11" t="s">
        <v>2061</v>
      </c>
    </row>
    <row r="9804" customFormat="false" ht="38" hidden="false" customHeight="true" outlineLevel="0" collapsed="false">
      <c r="A9804" s="11" t="s">
        <v>2431</v>
      </c>
      <c r="B9804" s="11" t="s">
        <v>2431</v>
      </c>
      <c r="C9804" s="11" t="s">
        <v>2431</v>
      </c>
      <c r="D9804" s="11" t="s">
        <v>2431</v>
      </c>
      <c r="E9804" s="11" t="n">
        <v>1574</v>
      </c>
      <c r="F9804" s="11" t="n">
        <v>1574</v>
      </c>
      <c r="G9804" s="11" t="n">
        <v>1574</v>
      </c>
      <c r="H9804" s="11" t="s">
        <v>2061</v>
      </c>
      <c r="I9804" s="11" t="s">
        <v>2061</v>
      </c>
    </row>
    <row r="9805" customFormat="false" ht="38" hidden="false" customHeight="true" outlineLevel="0" collapsed="false">
      <c r="A9805" s="11" t="s">
        <v>2432</v>
      </c>
      <c r="B9805" s="11" t="s">
        <v>2432</v>
      </c>
      <c r="C9805" s="11" t="s">
        <v>2432</v>
      </c>
      <c r="D9805" s="11" t="s">
        <v>2432</v>
      </c>
      <c r="E9805" s="11" t="n">
        <v>280</v>
      </c>
      <c r="F9805" s="11" t="n">
        <v>280</v>
      </c>
      <c r="G9805" s="11" t="n">
        <v>280</v>
      </c>
      <c r="H9805" s="11" t="s">
        <v>2061</v>
      </c>
      <c r="I9805" s="11" t="s">
        <v>2061</v>
      </c>
    </row>
    <row r="9806" customFormat="false" ht="28" hidden="false" customHeight="true" outlineLevel="0" collapsed="false">
      <c r="A9806" s="4" t="s">
        <v>2061</v>
      </c>
      <c r="B9806" s="4" t="s">
        <v>2061</v>
      </c>
      <c r="C9806" s="4" t="s">
        <v>2061</v>
      </c>
      <c r="D9806" s="4" t="s">
        <v>2061</v>
      </c>
      <c r="E9806" s="4" t="s">
        <v>2061</v>
      </c>
      <c r="F9806" s="4" t="s">
        <v>2061</v>
      </c>
      <c r="G9806" s="4" t="s">
        <v>2061</v>
      </c>
      <c r="H9806" s="4" t="s">
        <v>2061</v>
      </c>
      <c r="I9806" s="4" t="s">
        <v>2061</v>
      </c>
    </row>
    <row r="9807" customFormat="false" ht="27" hidden="false" customHeight="true" outlineLevel="0" collapsed="false">
      <c r="A9807" s="1"/>
      <c r="B9807" s="1"/>
      <c r="C9807" s="1"/>
      <c r="D9807" s="1"/>
      <c r="E9807" s="1"/>
      <c r="F9807" s="1"/>
      <c r="G9807" s="1"/>
      <c r="H9807" s="1"/>
      <c r="I9807" s="1"/>
    </row>
    <row r="9808" customFormat="false" ht="31" hidden="false" customHeight="true" outlineLevel="0" collapsed="false">
      <c r="A9808" s="10" t="s">
        <v>250</v>
      </c>
      <c r="B9808" s="10" t="s">
        <v>250</v>
      </c>
      <c r="C9808" s="10" t="s">
        <v>250</v>
      </c>
      <c r="D9808" s="10" t="s">
        <v>250</v>
      </c>
      <c r="E9808" s="10" t="s">
        <v>250</v>
      </c>
      <c r="F9808" s="10" t="s">
        <v>250</v>
      </c>
      <c r="G9808" s="10" t="s">
        <v>250</v>
      </c>
      <c r="H9808" s="10" t="s">
        <v>250</v>
      </c>
      <c r="I9808" s="3" t="str">
        <f aca="false">HYPERLINK("#'Главная'!A192","На главную")</f>
        <v>На главную</v>
      </c>
    </row>
    <row r="9809" customFormat="false" ht="34" hidden="false" customHeight="true" outlineLevel="0" collapsed="false">
      <c r="A9809" s="12" t="s">
        <v>251</v>
      </c>
      <c r="B9809" s="12" t="s">
        <v>251</v>
      </c>
      <c r="C9809" s="12" t="s">
        <v>251</v>
      </c>
      <c r="D9809" s="12" t="s">
        <v>252</v>
      </c>
      <c r="E9809" s="12" t="s">
        <v>252</v>
      </c>
      <c r="F9809" s="12" t="s">
        <v>252</v>
      </c>
      <c r="G9809" s="12" t="s">
        <v>253</v>
      </c>
      <c r="H9809" s="12" t="s">
        <v>254</v>
      </c>
      <c r="I9809" s="12" t="s">
        <v>254</v>
      </c>
    </row>
    <row r="9810" customFormat="false" ht="68" hidden="false" customHeight="true" outlineLevel="0" collapsed="false">
      <c r="A9810" s="1" t="s">
        <v>180</v>
      </c>
      <c r="B9810" s="1" t="s">
        <v>180</v>
      </c>
      <c r="C9810" s="1" t="s">
        <v>180</v>
      </c>
      <c r="D9810" s="1" t="s">
        <v>292</v>
      </c>
      <c r="E9810" s="1" t="s">
        <v>292</v>
      </c>
      <c r="F9810" s="1" t="s">
        <v>292</v>
      </c>
      <c r="G9810" s="1" t="n">
        <v>9</v>
      </c>
      <c r="H9810" s="1" t="s">
        <v>2433</v>
      </c>
      <c r="I9810" s="1" t="s">
        <v>2433</v>
      </c>
    </row>
    <row r="9811" customFormat="false" ht="68" hidden="false" customHeight="true" outlineLevel="0" collapsed="false">
      <c r="A9811" s="1" t="s">
        <v>180</v>
      </c>
      <c r="B9811" s="1" t="s">
        <v>180</v>
      </c>
      <c r="C9811" s="1" t="s">
        <v>180</v>
      </c>
      <c r="D9811" s="1" t="s">
        <v>258</v>
      </c>
      <c r="E9811" s="1" t="s">
        <v>258</v>
      </c>
      <c r="F9811" s="1" t="s">
        <v>258</v>
      </c>
      <c r="G9811" s="1" t="n">
        <v>13.5</v>
      </c>
      <c r="H9811" s="1" t="s">
        <v>2433</v>
      </c>
      <c r="I9811" s="1" t="s">
        <v>2433</v>
      </c>
    </row>
    <row r="9812" customFormat="false" ht="68" hidden="false" customHeight="true" outlineLevel="0" collapsed="false">
      <c r="A9812" s="1" t="s">
        <v>180</v>
      </c>
      <c r="B9812" s="1" t="s">
        <v>180</v>
      </c>
      <c r="C9812" s="1" t="s">
        <v>180</v>
      </c>
      <c r="D9812" s="1" t="s">
        <v>2091</v>
      </c>
      <c r="E9812" s="1" t="s">
        <v>2091</v>
      </c>
      <c r="F9812" s="1" t="s">
        <v>2091</v>
      </c>
      <c r="G9812" s="1" t="n">
        <v>1700</v>
      </c>
      <c r="H9812" s="1" t="s">
        <v>2433</v>
      </c>
      <c r="I9812" s="1" t="s">
        <v>2433</v>
      </c>
    </row>
    <row r="9813" customFormat="false" ht="68" hidden="false" customHeight="true" outlineLevel="0" collapsed="false">
      <c r="A9813" s="1" t="s">
        <v>180</v>
      </c>
      <c r="B9813" s="1" t="s">
        <v>180</v>
      </c>
      <c r="C9813" s="1" t="s">
        <v>180</v>
      </c>
      <c r="D9813" s="1" t="s">
        <v>2063</v>
      </c>
      <c r="E9813" s="1" t="s">
        <v>2063</v>
      </c>
      <c r="F9813" s="1" t="s">
        <v>2063</v>
      </c>
      <c r="G9813" s="1" t="n">
        <v>48</v>
      </c>
      <c r="H9813" s="1" t="s">
        <v>2433</v>
      </c>
      <c r="I9813" s="1" t="s">
        <v>2433</v>
      </c>
    </row>
    <row r="9814" customFormat="false" ht="27" hidden="false" customHeight="true" outlineLevel="0" collapsed="false">
      <c r="A9814" s="1"/>
      <c r="B9814" s="1"/>
      <c r="C9814" s="1"/>
      <c r="D9814" s="1"/>
      <c r="E9814" s="1"/>
      <c r="F9814" s="1"/>
      <c r="G9814" s="1"/>
      <c r="H9814" s="1"/>
      <c r="I9814" s="1"/>
    </row>
    <row r="9815" customFormat="false" ht="31" hidden="false" customHeight="true" outlineLevel="0" collapsed="false">
      <c r="A9815" s="10" t="s">
        <v>304</v>
      </c>
      <c r="B9815" s="10" t="s">
        <v>304</v>
      </c>
      <c r="C9815" s="10" t="s">
        <v>304</v>
      </c>
      <c r="D9815" s="10" t="s">
        <v>304</v>
      </c>
      <c r="E9815" s="10" t="s">
        <v>304</v>
      </c>
      <c r="F9815" s="10" t="s">
        <v>304</v>
      </c>
      <c r="G9815" s="10" t="s">
        <v>304</v>
      </c>
      <c r="H9815" s="10" t="s">
        <v>304</v>
      </c>
      <c r="I9815" s="1"/>
    </row>
    <row r="9816" customFormat="false" ht="28" hidden="false" customHeight="true" outlineLevel="0" collapsed="false">
      <c r="A9816" s="4" t="s">
        <v>305</v>
      </c>
      <c r="B9816" s="4" t="s">
        <v>305</v>
      </c>
      <c r="C9816" s="4" t="s">
        <v>305</v>
      </c>
      <c r="D9816" s="4" t="s">
        <v>305</v>
      </c>
      <c r="E9816" s="4" t="s">
        <v>305</v>
      </c>
      <c r="F9816" s="4" t="s">
        <v>305</v>
      </c>
      <c r="G9816" s="4" t="s">
        <v>305</v>
      </c>
      <c r="H9816" s="4" t="s">
        <v>305</v>
      </c>
      <c r="I9816" s="4" t="s">
        <v>305</v>
      </c>
    </row>
    <row r="9817" customFormat="false" ht="27" hidden="false" customHeight="true" outlineLevel="0" collapsed="false">
      <c r="A9817" s="1"/>
      <c r="B9817" s="1"/>
      <c r="C9817" s="1"/>
      <c r="D9817" s="1"/>
      <c r="E9817" s="1"/>
      <c r="F9817" s="1"/>
      <c r="G9817" s="1"/>
      <c r="H9817" s="1"/>
      <c r="I9817" s="1"/>
    </row>
    <row r="9818" customFormat="false" ht="27" hidden="false" customHeight="true" outlineLevel="0" collapsed="false">
      <c r="A9818" s="1"/>
      <c r="B9818" s="1"/>
      <c r="C9818" s="1"/>
      <c r="D9818" s="1"/>
      <c r="E9818" s="1"/>
      <c r="F9818" s="1"/>
      <c r="G9818" s="1"/>
      <c r="H9818" s="1"/>
      <c r="I9818" s="1"/>
    </row>
    <row r="9819" customFormat="false" ht="27" hidden="false" customHeight="true" outlineLevel="0" collapsed="false">
      <c r="A9819" s="1"/>
      <c r="B9819" s="1"/>
      <c r="C9819" s="1"/>
      <c r="D9819" s="1"/>
      <c r="E9819" s="1"/>
      <c r="F9819" s="1"/>
      <c r="G9819" s="1"/>
      <c r="H9819" s="1"/>
      <c r="I9819" s="1"/>
    </row>
    <row r="9820" customFormat="false" ht="35" hidden="false" customHeight="true" outlineLevel="0" collapsed="false">
      <c r="A9820" s="2" t="s">
        <v>2443</v>
      </c>
      <c r="B9820" s="2" t="s">
        <v>2443</v>
      </c>
      <c r="C9820" s="2" t="s">
        <v>2443</v>
      </c>
      <c r="D9820" s="2" t="s">
        <v>2443</v>
      </c>
      <c r="E9820" s="2" t="s">
        <v>2443</v>
      </c>
      <c r="F9820" s="2" t="s">
        <v>2443</v>
      </c>
      <c r="G9820" s="2" t="s">
        <v>2443</v>
      </c>
      <c r="H9820" s="2" t="s">
        <v>2443</v>
      </c>
      <c r="I9820" s="3" t="str">
        <f aca="false">HYPERLINK("#'Главная'!A193","На главную")</f>
        <v>На главную</v>
      </c>
    </row>
    <row r="9821" customFormat="false" ht="42" hidden="false" customHeight="true" outlineLevel="0" collapsed="false">
      <c r="A9821" s="4" t="s">
        <v>2410</v>
      </c>
      <c r="B9821" s="4" t="s">
        <v>2410</v>
      </c>
      <c r="C9821" s="4" t="s">
        <v>2410</v>
      </c>
      <c r="D9821" s="4" t="s">
        <v>2410</v>
      </c>
      <c r="E9821" s="4" t="s">
        <v>2410</v>
      </c>
      <c r="F9821" s="4" t="s">
        <v>2410</v>
      </c>
      <c r="G9821" s="4" t="s">
        <v>2410</v>
      </c>
      <c r="H9821" s="4" t="s">
        <v>2410</v>
      </c>
      <c r="I9821" s="4" t="s">
        <v>2410</v>
      </c>
    </row>
    <row r="9822" customFormat="false" ht="27" hidden="false" customHeight="true" outlineLevel="0" collapsed="false">
      <c r="A9822" s="3" t="str">
        <f aca="false">HYPERLINK("#'Главная'!A193","Список моделей")</f>
        <v>Список моделей</v>
      </c>
      <c r="B9822" s="1"/>
      <c r="C9822" s="3" t="str">
        <f aca="false">HYPERLINK("#'Данные моделей'!A9823","Характеристики")</f>
        <v>Характеристики</v>
      </c>
      <c r="D9822" s="1"/>
      <c r="E9822" s="1"/>
      <c r="F9822" s="3" t="str">
        <f aca="false">HYPERLINK("#'Данные моделей'!A9858","Рабочие точки")</f>
        <v>Рабочие точки</v>
      </c>
      <c r="G9822" s="1"/>
      <c r="H9822" s="3" t="str">
        <f aca="false">HYPERLINK("#'Данные моделей'!A9865","Карты")</f>
        <v>Карты</v>
      </c>
      <c r="I9822" s="1"/>
    </row>
    <row r="9823" customFormat="false" ht="31" hidden="false" customHeight="true" outlineLevel="0" collapsed="false">
      <c r="A9823" s="10" t="s">
        <v>9</v>
      </c>
      <c r="B9823" s="10" t="s">
        <v>9</v>
      </c>
      <c r="C9823" s="10" t="s">
        <v>9</v>
      </c>
      <c r="D9823" s="10" t="s">
        <v>9</v>
      </c>
      <c r="E9823" s="10" t="s">
        <v>9</v>
      </c>
      <c r="F9823" s="10" t="s">
        <v>9</v>
      </c>
      <c r="G9823" s="10" t="s">
        <v>9</v>
      </c>
      <c r="H9823" s="10" t="s">
        <v>9</v>
      </c>
      <c r="I9823" s="1"/>
    </row>
    <row r="9824" customFormat="false" ht="28" hidden="false" customHeight="true" outlineLevel="0" collapsed="false">
      <c r="A9824" s="11" t="s">
        <v>207</v>
      </c>
      <c r="B9824" s="11" t="s">
        <v>207</v>
      </c>
      <c r="C9824" s="11" t="s">
        <v>207</v>
      </c>
      <c r="D9824" s="11" t="s">
        <v>207</v>
      </c>
      <c r="E9824" s="11" t="s">
        <v>2245</v>
      </c>
      <c r="F9824" s="11" t="s">
        <v>2245</v>
      </c>
      <c r="G9824" s="11" t="s">
        <v>2245</v>
      </c>
      <c r="H9824" s="11"/>
      <c r="I9824" s="11"/>
    </row>
    <row r="9825" customFormat="false" ht="28" hidden="false" customHeight="true" outlineLevel="0" collapsed="false">
      <c r="A9825" s="11" t="s">
        <v>8</v>
      </c>
      <c r="B9825" s="11" t="s">
        <v>8</v>
      </c>
      <c r="C9825" s="11" t="s">
        <v>8</v>
      </c>
      <c r="D9825" s="11" t="s">
        <v>8</v>
      </c>
      <c r="E9825" s="11" t="s">
        <v>176</v>
      </c>
      <c r="F9825" s="11" t="s">
        <v>176</v>
      </c>
      <c r="G9825" s="11" t="s">
        <v>176</v>
      </c>
      <c r="H9825" s="11"/>
      <c r="I9825" s="11"/>
    </row>
    <row r="9826" customFormat="false" ht="28" hidden="false" customHeight="true" outlineLevel="0" collapsed="false">
      <c r="A9826" s="11" t="s">
        <v>209</v>
      </c>
      <c r="B9826" s="11" t="s">
        <v>209</v>
      </c>
      <c r="C9826" s="11" t="s">
        <v>209</v>
      </c>
      <c r="D9826" s="11" t="s">
        <v>209</v>
      </c>
      <c r="E9826" s="11" t="s">
        <v>2441</v>
      </c>
      <c r="F9826" s="11" t="s">
        <v>2441</v>
      </c>
      <c r="G9826" s="11" t="s">
        <v>2441</v>
      </c>
      <c r="H9826" s="11"/>
      <c r="I9826" s="11"/>
    </row>
    <row r="9827" customFormat="false" ht="28" hidden="false" customHeight="true" outlineLevel="0" collapsed="false">
      <c r="A9827" s="11" t="s">
        <v>211</v>
      </c>
      <c r="B9827" s="11" t="s">
        <v>211</v>
      </c>
      <c r="C9827" s="11" t="s">
        <v>211</v>
      </c>
      <c r="D9827" s="11" t="s">
        <v>211</v>
      </c>
      <c r="E9827" s="11" t="n">
        <v>42</v>
      </c>
      <c r="F9827" s="11" t="n">
        <v>42</v>
      </c>
      <c r="G9827" s="11" t="n">
        <v>42</v>
      </c>
      <c r="H9827" s="11"/>
      <c r="I9827" s="11"/>
    </row>
    <row r="9828" customFormat="false" ht="38" hidden="false" customHeight="true" outlineLevel="0" collapsed="false">
      <c r="A9828" s="11" t="s">
        <v>8</v>
      </c>
      <c r="B9828" s="11" t="s">
        <v>8</v>
      </c>
      <c r="C9828" s="11" t="s">
        <v>8</v>
      </c>
      <c r="D9828" s="11" t="s">
        <v>8</v>
      </c>
      <c r="E9828" s="11" t="s">
        <v>176</v>
      </c>
      <c r="F9828" s="11" t="s">
        <v>176</v>
      </c>
      <c r="G9828" s="11" t="s">
        <v>176</v>
      </c>
      <c r="H9828" s="11" t="s">
        <v>2061</v>
      </c>
      <c r="I9828" s="11" t="s">
        <v>2061</v>
      </c>
    </row>
    <row r="9829" customFormat="false" ht="38" hidden="false" customHeight="true" outlineLevel="0" collapsed="false">
      <c r="A9829" s="11" t="s">
        <v>221</v>
      </c>
      <c r="B9829" s="11" t="s">
        <v>221</v>
      </c>
      <c r="C9829" s="11" t="s">
        <v>221</v>
      </c>
      <c r="D9829" s="11" t="s">
        <v>221</v>
      </c>
      <c r="E9829" s="11" t="s">
        <v>2441</v>
      </c>
      <c r="F9829" s="11" t="s">
        <v>2441</v>
      </c>
      <c r="G9829" s="11" t="s">
        <v>2441</v>
      </c>
      <c r="H9829" s="11" t="s">
        <v>2061</v>
      </c>
      <c r="I9829" s="11" t="s">
        <v>2061</v>
      </c>
    </row>
    <row r="9830" customFormat="false" ht="38" hidden="false" customHeight="true" outlineLevel="0" collapsed="false">
      <c r="A9830" s="11" t="s">
        <v>211</v>
      </c>
      <c r="B9830" s="11" t="s">
        <v>211</v>
      </c>
      <c r="C9830" s="11" t="s">
        <v>211</v>
      </c>
      <c r="D9830" s="11" t="s">
        <v>211</v>
      </c>
      <c r="E9830" s="11" t="n">
        <v>42</v>
      </c>
      <c r="F9830" s="11" t="n">
        <v>42</v>
      </c>
      <c r="G9830" s="11" t="n">
        <v>42</v>
      </c>
      <c r="H9830" s="11" t="s">
        <v>2061</v>
      </c>
      <c r="I9830" s="11" t="s">
        <v>2061</v>
      </c>
    </row>
    <row r="9831" customFormat="false" ht="38" hidden="false" customHeight="true" outlineLevel="0" collapsed="false">
      <c r="A9831" s="11" t="s">
        <v>2062</v>
      </c>
      <c r="B9831" s="11" t="s">
        <v>2062</v>
      </c>
      <c r="C9831" s="11" t="s">
        <v>2062</v>
      </c>
      <c r="D9831" s="11" t="s">
        <v>2062</v>
      </c>
      <c r="E9831" s="11" t="s">
        <v>2412</v>
      </c>
      <c r="F9831" s="11" t="s">
        <v>2412</v>
      </c>
      <c r="G9831" s="11" t="s">
        <v>2412</v>
      </c>
      <c r="H9831" s="11" t="s">
        <v>2061</v>
      </c>
      <c r="I9831" s="11" t="s">
        <v>2061</v>
      </c>
    </row>
    <row r="9832" customFormat="false" ht="38" hidden="false" customHeight="true" outlineLevel="0" collapsed="false">
      <c r="A9832" s="11" t="s">
        <v>2064</v>
      </c>
      <c r="B9832" s="11" t="s">
        <v>2064</v>
      </c>
      <c r="C9832" s="11" t="s">
        <v>2064</v>
      </c>
      <c r="D9832" s="11" t="s">
        <v>2064</v>
      </c>
      <c r="E9832" s="11" t="s">
        <v>99</v>
      </c>
      <c r="F9832" s="11" t="s">
        <v>99</v>
      </c>
      <c r="G9832" s="11" t="s">
        <v>99</v>
      </c>
      <c r="H9832" s="11" t="s">
        <v>2061</v>
      </c>
      <c r="I9832" s="11" t="s">
        <v>2061</v>
      </c>
    </row>
    <row r="9833" customFormat="false" ht="38" hidden="false" customHeight="true" outlineLevel="0" collapsed="false">
      <c r="A9833" s="11" t="s">
        <v>2413</v>
      </c>
      <c r="B9833" s="11" t="s">
        <v>2413</v>
      </c>
      <c r="C9833" s="11" t="s">
        <v>2413</v>
      </c>
      <c r="D9833" s="11" t="s">
        <v>2413</v>
      </c>
      <c r="E9833" s="11" t="n">
        <v>0.53</v>
      </c>
      <c r="F9833" s="11" t="n">
        <v>0.53</v>
      </c>
      <c r="G9833" s="11" t="n">
        <v>0.53</v>
      </c>
      <c r="H9833" s="11" t="s">
        <v>2061</v>
      </c>
      <c r="I9833" s="11" t="s">
        <v>2061</v>
      </c>
    </row>
    <row r="9834" customFormat="false" ht="38" hidden="false" customHeight="true" outlineLevel="0" collapsed="false">
      <c r="A9834" s="11" t="s">
        <v>2215</v>
      </c>
      <c r="B9834" s="11" t="s">
        <v>2215</v>
      </c>
      <c r="C9834" s="11" t="s">
        <v>2215</v>
      </c>
      <c r="D9834" s="11" t="s">
        <v>2215</v>
      </c>
      <c r="E9834" s="11" t="n">
        <v>40</v>
      </c>
      <c r="F9834" s="11" t="n">
        <v>40</v>
      </c>
      <c r="G9834" s="11" t="n">
        <v>40</v>
      </c>
      <c r="H9834" s="11" t="s">
        <v>2061</v>
      </c>
      <c r="I9834" s="11" t="s">
        <v>2061</v>
      </c>
    </row>
    <row r="9835" customFormat="false" ht="38" hidden="false" customHeight="true" outlineLevel="0" collapsed="false">
      <c r="A9835" s="11" t="s">
        <v>2412</v>
      </c>
      <c r="B9835" s="11" t="s">
        <v>2412</v>
      </c>
      <c r="C9835" s="11" t="s">
        <v>2412</v>
      </c>
      <c r="D9835" s="11" t="s">
        <v>2412</v>
      </c>
      <c r="E9835" s="11" t="n">
        <v>50</v>
      </c>
      <c r="F9835" s="11" t="n">
        <v>50</v>
      </c>
      <c r="G9835" s="11" t="n">
        <v>50</v>
      </c>
      <c r="H9835" s="11" t="s">
        <v>2061</v>
      </c>
      <c r="I9835" s="11" t="s">
        <v>2061</v>
      </c>
    </row>
    <row r="9836" customFormat="false" ht="38" hidden="false" customHeight="true" outlineLevel="0" collapsed="false">
      <c r="A9836" s="11" t="s">
        <v>2414</v>
      </c>
      <c r="B9836" s="11" t="s">
        <v>2414</v>
      </c>
      <c r="C9836" s="11" t="s">
        <v>2414</v>
      </c>
      <c r="D9836" s="11" t="s">
        <v>2414</v>
      </c>
      <c r="E9836" s="11" t="n">
        <v>52</v>
      </c>
      <c r="F9836" s="11" t="n">
        <v>52</v>
      </c>
      <c r="G9836" s="11" t="n">
        <v>52</v>
      </c>
      <c r="H9836" s="11" t="s">
        <v>2061</v>
      </c>
      <c r="I9836" s="11" t="s">
        <v>2061</v>
      </c>
    </row>
    <row r="9837" customFormat="false" ht="38" hidden="false" customHeight="true" outlineLevel="0" collapsed="false">
      <c r="A9837" s="11" t="s">
        <v>2415</v>
      </c>
      <c r="B9837" s="11" t="s">
        <v>2415</v>
      </c>
      <c r="C9837" s="11" t="s">
        <v>2415</v>
      </c>
      <c r="D9837" s="11" t="s">
        <v>2415</v>
      </c>
      <c r="E9837" s="11" t="n">
        <v>54</v>
      </c>
      <c r="F9837" s="11" t="n">
        <v>54</v>
      </c>
      <c r="G9837" s="11" t="n">
        <v>54</v>
      </c>
      <c r="H9837" s="11" t="s">
        <v>2061</v>
      </c>
      <c r="I9837" s="11" t="s">
        <v>2061</v>
      </c>
    </row>
    <row r="9838" customFormat="false" ht="38" hidden="false" customHeight="true" outlineLevel="0" collapsed="false">
      <c r="A9838" s="11" t="s">
        <v>2165</v>
      </c>
      <c r="B9838" s="11" t="s">
        <v>2165</v>
      </c>
      <c r="C9838" s="11" t="s">
        <v>2165</v>
      </c>
      <c r="D9838" s="11" t="s">
        <v>2165</v>
      </c>
      <c r="E9838" s="11" t="s">
        <v>2416</v>
      </c>
      <c r="F9838" s="11" t="s">
        <v>2416</v>
      </c>
      <c r="G9838" s="11" t="s">
        <v>2416</v>
      </c>
      <c r="H9838" s="11" t="s">
        <v>2061</v>
      </c>
      <c r="I9838" s="11" t="s">
        <v>2061</v>
      </c>
    </row>
    <row r="9839" customFormat="false" ht="38" hidden="false" customHeight="true" outlineLevel="0" collapsed="false">
      <c r="A9839" s="11" t="s">
        <v>2417</v>
      </c>
      <c r="B9839" s="11" t="s">
        <v>2417</v>
      </c>
      <c r="C9839" s="11" t="s">
        <v>2417</v>
      </c>
      <c r="D9839" s="11" t="s">
        <v>2417</v>
      </c>
      <c r="E9839" s="11" t="s">
        <v>2418</v>
      </c>
      <c r="F9839" s="11" t="s">
        <v>2418</v>
      </c>
      <c r="G9839" s="11" t="s">
        <v>2418</v>
      </c>
      <c r="H9839" s="11" t="s">
        <v>2061</v>
      </c>
      <c r="I9839" s="11" t="s">
        <v>2061</v>
      </c>
    </row>
    <row r="9840" customFormat="false" ht="38" hidden="false" customHeight="true" outlineLevel="0" collapsed="false">
      <c r="A9840" s="11" t="s">
        <v>2218</v>
      </c>
      <c r="B9840" s="11" t="s">
        <v>2218</v>
      </c>
      <c r="C9840" s="11" t="s">
        <v>2218</v>
      </c>
      <c r="D9840" s="11" t="s">
        <v>2218</v>
      </c>
      <c r="E9840" s="11" t="s">
        <v>2419</v>
      </c>
      <c r="F9840" s="11" t="s">
        <v>2419</v>
      </c>
      <c r="G9840" s="11" t="s">
        <v>2419</v>
      </c>
      <c r="H9840" s="11" t="s">
        <v>2061</v>
      </c>
      <c r="I9840" s="11" t="s">
        <v>2061</v>
      </c>
    </row>
    <row r="9841" customFormat="false" ht="38" hidden="false" customHeight="true" outlineLevel="0" collapsed="false">
      <c r="A9841" s="11" t="s">
        <v>2216</v>
      </c>
      <c r="B9841" s="11" t="s">
        <v>2216</v>
      </c>
      <c r="C9841" s="11" t="s">
        <v>2216</v>
      </c>
      <c r="D9841" s="11" t="s">
        <v>2216</v>
      </c>
      <c r="E9841" s="11" t="n">
        <v>4</v>
      </c>
      <c r="F9841" s="11" t="n">
        <v>4</v>
      </c>
      <c r="G9841" s="11" t="n">
        <v>4</v>
      </c>
      <c r="H9841" s="11" t="s">
        <v>2061</v>
      </c>
      <c r="I9841" s="11" t="s">
        <v>2061</v>
      </c>
    </row>
    <row r="9842" customFormat="false" ht="38" hidden="false" customHeight="true" outlineLevel="0" collapsed="false">
      <c r="A9842" s="11" t="s">
        <v>2223</v>
      </c>
      <c r="B9842" s="11" t="s">
        <v>2223</v>
      </c>
      <c r="C9842" s="11" t="s">
        <v>2223</v>
      </c>
      <c r="D9842" s="11" t="s">
        <v>2223</v>
      </c>
      <c r="E9842" s="11" t="s">
        <v>2420</v>
      </c>
      <c r="F9842" s="11" t="s">
        <v>2420</v>
      </c>
      <c r="G9842" s="11" t="s">
        <v>2420</v>
      </c>
      <c r="H9842" s="11" t="s">
        <v>2061</v>
      </c>
      <c r="I9842" s="11" t="s">
        <v>2061</v>
      </c>
    </row>
    <row r="9843" customFormat="false" ht="38" hidden="false" customHeight="true" outlineLevel="0" collapsed="false">
      <c r="A9843" s="11" t="s">
        <v>2225</v>
      </c>
      <c r="B9843" s="11" t="s">
        <v>2225</v>
      </c>
      <c r="C9843" s="11" t="s">
        <v>2225</v>
      </c>
      <c r="D9843" s="11" t="s">
        <v>2225</v>
      </c>
      <c r="E9843" s="11" t="s">
        <v>2420</v>
      </c>
      <c r="F9843" s="11" t="s">
        <v>2420</v>
      </c>
      <c r="G9843" s="11" t="s">
        <v>2420</v>
      </c>
      <c r="H9843" s="11" t="s">
        <v>2061</v>
      </c>
      <c r="I9843" s="11" t="s">
        <v>2061</v>
      </c>
    </row>
    <row r="9844" customFormat="false" ht="38" hidden="false" customHeight="true" outlineLevel="0" collapsed="false">
      <c r="A9844" s="11" t="s">
        <v>2084</v>
      </c>
      <c r="B9844" s="11" t="s">
        <v>2084</v>
      </c>
      <c r="C9844" s="11" t="s">
        <v>2084</v>
      </c>
      <c r="D9844" s="11" t="s">
        <v>2084</v>
      </c>
      <c r="E9844" s="11" t="s">
        <v>2420</v>
      </c>
      <c r="F9844" s="11" t="s">
        <v>2420</v>
      </c>
      <c r="G9844" s="11" t="s">
        <v>2420</v>
      </c>
      <c r="H9844" s="11" t="s">
        <v>2061</v>
      </c>
      <c r="I9844" s="11" t="s">
        <v>2061</v>
      </c>
    </row>
    <row r="9845" customFormat="false" ht="38" hidden="false" customHeight="true" outlineLevel="0" collapsed="false">
      <c r="A9845" s="11" t="s">
        <v>2421</v>
      </c>
      <c r="B9845" s="11" t="s">
        <v>2421</v>
      </c>
      <c r="C9845" s="11" t="s">
        <v>2421</v>
      </c>
      <c r="D9845" s="11" t="s">
        <v>2421</v>
      </c>
      <c r="E9845" s="11" t="s">
        <v>2442</v>
      </c>
      <c r="F9845" s="11" t="s">
        <v>2442</v>
      </c>
      <c r="G9845" s="11" t="s">
        <v>2442</v>
      </c>
      <c r="H9845" s="11" t="s">
        <v>2061</v>
      </c>
      <c r="I9845" s="11" t="s">
        <v>2061</v>
      </c>
    </row>
    <row r="9846" customFormat="false" ht="38" hidden="false" customHeight="true" outlineLevel="0" collapsed="false">
      <c r="A9846" s="11" t="s">
        <v>2082</v>
      </c>
      <c r="B9846" s="11" t="s">
        <v>2082</v>
      </c>
      <c r="C9846" s="11" t="s">
        <v>2082</v>
      </c>
      <c r="D9846" s="11" t="s">
        <v>2082</v>
      </c>
      <c r="E9846" s="11" t="s">
        <v>2148</v>
      </c>
      <c r="F9846" s="11" t="s">
        <v>2148</v>
      </c>
      <c r="G9846" s="11" t="s">
        <v>2148</v>
      </c>
      <c r="H9846" s="11" t="s">
        <v>2061</v>
      </c>
      <c r="I9846" s="11" t="s">
        <v>2061</v>
      </c>
    </row>
    <row r="9847" customFormat="false" ht="38" hidden="false" customHeight="true" outlineLevel="0" collapsed="false">
      <c r="A9847" s="11" t="s">
        <v>2228</v>
      </c>
      <c r="B9847" s="11" t="s">
        <v>2228</v>
      </c>
      <c r="C9847" s="11" t="s">
        <v>2228</v>
      </c>
      <c r="D9847" s="11" t="s">
        <v>2228</v>
      </c>
      <c r="E9847" s="11" t="n">
        <v>2</v>
      </c>
      <c r="F9847" s="11" t="n">
        <v>2</v>
      </c>
      <c r="G9847" s="11" t="n">
        <v>2</v>
      </c>
      <c r="H9847" s="11" t="s">
        <v>2061</v>
      </c>
      <c r="I9847" s="11" t="s">
        <v>2061</v>
      </c>
    </row>
    <row r="9848" customFormat="false" ht="38" hidden="false" customHeight="true" outlineLevel="0" collapsed="false">
      <c r="A9848" s="11" t="s">
        <v>2423</v>
      </c>
      <c r="B9848" s="11" t="s">
        <v>2423</v>
      </c>
      <c r="C9848" s="11" t="s">
        <v>2423</v>
      </c>
      <c r="D9848" s="11" t="s">
        <v>2423</v>
      </c>
      <c r="E9848" s="11" t="s">
        <v>2424</v>
      </c>
      <c r="F9848" s="11" t="s">
        <v>2424</v>
      </c>
      <c r="G9848" s="11" t="s">
        <v>2424</v>
      </c>
      <c r="H9848" s="11" t="s">
        <v>2061</v>
      </c>
      <c r="I9848" s="11" t="s">
        <v>2061</v>
      </c>
    </row>
    <row r="9849" customFormat="false" ht="38" hidden="false" customHeight="true" outlineLevel="0" collapsed="false">
      <c r="A9849" s="11" t="s">
        <v>2425</v>
      </c>
      <c r="B9849" s="11" t="s">
        <v>2425</v>
      </c>
      <c r="C9849" s="11" t="s">
        <v>2425</v>
      </c>
      <c r="D9849" s="11" t="s">
        <v>2425</v>
      </c>
      <c r="E9849" s="11" t="s">
        <v>2426</v>
      </c>
      <c r="F9849" s="11" t="s">
        <v>2426</v>
      </c>
      <c r="G9849" s="11" t="s">
        <v>2426</v>
      </c>
      <c r="H9849" s="11" t="s">
        <v>2061</v>
      </c>
      <c r="I9849" s="11" t="s">
        <v>2061</v>
      </c>
    </row>
    <row r="9850" customFormat="false" ht="38" hidden="false" customHeight="true" outlineLevel="0" collapsed="false">
      <c r="A9850" s="11" t="s">
        <v>1556</v>
      </c>
      <c r="B9850" s="11" t="s">
        <v>1556</v>
      </c>
      <c r="C9850" s="11" t="s">
        <v>1556</v>
      </c>
      <c r="D9850" s="11" t="s">
        <v>1556</v>
      </c>
      <c r="E9850" s="11" t="s">
        <v>2427</v>
      </c>
      <c r="F9850" s="11" t="s">
        <v>2427</v>
      </c>
      <c r="G9850" s="11" t="s">
        <v>2427</v>
      </c>
      <c r="H9850" s="11" t="s">
        <v>2061</v>
      </c>
      <c r="I9850" s="11" t="s">
        <v>2061</v>
      </c>
    </row>
    <row r="9851" customFormat="false" ht="38" hidden="false" customHeight="true" outlineLevel="0" collapsed="false">
      <c r="A9851" s="11" t="s">
        <v>2428</v>
      </c>
      <c r="B9851" s="11" t="s">
        <v>2428</v>
      </c>
      <c r="C9851" s="11" t="s">
        <v>2428</v>
      </c>
      <c r="D9851" s="11" t="s">
        <v>2428</v>
      </c>
      <c r="E9851" s="11" t="n">
        <v>1689</v>
      </c>
      <c r="F9851" s="11" t="n">
        <v>1689</v>
      </c>
      <c r="G9851" s="11" t="n">
        <v>1689</v>
      </c>
      <c r="H9851" s="11" t="s">
        <v>2061</v>
      </c>
      <c r="I9851" s="11" t="s">
        <v>2061</v>
      </c>
    </row>
    <row r="9852" customFormat="false" ht="38" hidden="false" customHeight="true" outlineLevel="0" collapsed="false">
      <c r="A9852" s="11" t="s">
        <v>2429</v>
      </c>
      <c r="B9852" s="11" t="s">
        <v>2429</v>
      </c>
      <c r="C9852" s="11" t="s">
        <v>2429</v>
      </c>
      <c r="D9852" s="11" t="s">
        <v>2429</v>
      </c>
      <c r="E9852" s="11" t="n">
        <v>240</v>
      </c>
      <c r="F9852" s="11" t="n">
        <v>240</v>
      </c>
      <c r="G9852" s="11" t="n">
        <v>240</v>
      </c>
      <c r="H9852" s="11" t="s">
        <v>2061</v>
      </c>
      <c r="I9852" s="11" t="s">
        <v>2061</v>
      </c>
    </row>
    <row r="9853" customFormat="false" ht="38" hidden="false" customHeight="true" outlineLevel="0" collapsed="false">
      <c r="A9853" s="11" t="s">
        <v>2430</v>
      </c>
      <c r="B9853" s="11" t="s">
        <v>2430</v>
      </c>
      <c r="C9853" s="11" t="s">
        <v>2430</v>
      </c>
      <c r="D9853" s="11" t="s">
        <v>2430</v>
      </c>
      <c r="E9853" s="11" t="n">
        <v>685</v>
      </c>
      <c r="F9853" s="11" t="n">
        <v>685</v>
      </c>
      <c r="G9853" s="11" t="n">
        <v>685</v>
      </c>
      <c r="H9853" s="11" t="s">
        <v>2061</v>
      </c>
      <c r="I9853" s="11" t="s">
        <v>2061</v>
      </c>
    </row>
    <row r="9854" customFormat="false" ht="38" hidden="false" customHeight="true" outlineLevel="0" collapsed="false">
      <c r="A9854" s="11" t="s">
        <v>2431</v>
      </c>
      <c r="B9854" s="11" t="s">
        <v>2431</v>
      </c>
      <c r="C9854" s="11" t="s">
        <v>2431</v>
      </c>
      <c r="D9854" s="11" t="s">
        <v>2431</v>
      </c>
      <c r="E9854" s="11" t="n">
        <v>1574</v>
      </c>
      <c r="F9854" s="11" t="n">
        <v>1574</v>
      </c>
      <c r="G9854" s="11" t="n">
        <v>1574</v>
      </c>
      <c r="H9854" s="11" t="s">
        <v>2061</v>
      </c>
      <c r="I9854" s="11" t="s">
        <v>2061</v>
      </c>
    </row>
    <row r="9855" customFormat="false" ht="38" hidden="false" customHeight="true" outlineLevel="0" collapsed="false">
      <c r="A9855" s="11" t="s">
        <v>2432</v>
      </c>
      <c r="B9855" s="11" t="s">
        <v>2432</v>
      </c>
      <c r="C9855" s="11" t="s">
        <v>2432</v>
      </c>
      <c r="D9855" s="11" t="s">
        <v>2432</v>
      </c>
      <c r="E9855" s="11" t="n">
        <v>280</v>
      </c>
      <c r="F9855" s="11" t="n">
        <v>280</v>
      </c>
      <c r="G9855" s="11" t="n">
        <v>280</v>
      </c>
      <c r="H9855" s="11" t="s">
        <v>2061</v>
      </c>
      <c r="I9855" s="11" t="s">
        <v>2061</v>
      </c>
    </row>
    <row r="9856" customFormat="false" ht="42" hidden="false" customHeight="true" outlineLevel="0" collapsed="false">
      <c r="A9856" s="4" t="s">
        <v>2444</v>
      </c>
      <c r="B9856" s="4" t="s">
        <v>2444</v>
      </c>
      <c r="C9856" s="4" t="s">
        <v>2444</v>
      </c>
      <c r="D9856" s="4" t="s">
        <v>2444</v>
      </c>
      <c r="E9856" s="4" t="s">
        <v>2444</v>
      </c>
      <c r="F9856" s="4" t="s">
        <v>2444</v>
      </c>
      <c r="G9856" s="4" t="s">
        <v>2444</v>
      </c>
      <c r="H9856" s="4" t="s">
        <v>2444</v>
      </c>
      <c r="I9856" s="4" t="s">
        <v>2444</v>
      </c>
    </row>
    <row r="9857" customFormat="false" ht="27" hidden="false" customHeight="true" outlineLevel="0" collapsed="false">
      <c r="A9857" s="1"/>
      <c r="B9857" s="1"/>
      <c r="C9857" s="1"/>
      <c r="D9857" s="1"/>
      <c r="E9857" s="1"/>
      <c r="F9857" s="1"/>
      <c r="G9857" s="1"/>
      <c r="H9857" s="1"/>
      <c r="I9857" s="1"/>
    </row>
    <row r="9858" customFormat="false" ht="31" hidden="false" customHeight="true" outlineLevel="0" collapsed="false">
      <c r="A9858" s="10" t="s">
        <v>250</v>
      </c>
      <c r="B9858" s="10" t="s">
        <v>250</v>
      </c>
      <c r="C9858" s="10" t="s">
        <v>250</v>
      </c>
      <c r="D9858" s="10" t="s">
        <v>250</v>
      </c>
      <c r="E9858" s="10" t="s">
        <v>250</v>
      </c>
      <c r="F9858" s="10" t="s">
        <v>250</v>
      </c>
      <c r="G9858" s="10" t="s">
        <v>250</v>
      </c>
      <c r="H9858" s="10" t="s">
        <v>250</v>
      </c>
      <c r="I9858" s="3" t="str">
        <f aca="false">HYPERLINK("#'Главная'!A193","На главную")</f>
        <v>На главную</v>
      </c>
    </row>
    <row r="9859" customFormat="false" ht="34" hidden="false" customHeight="true" outlineLevel="0" collapsed="false">
      <c r="A9859" s="12" t="s">
        <v>251</v>
      </c>
      <c r="B9859" s="12" t="s">
        <v>251</v>
      </c>
      <c r="C9859" s="12" t="s">
        <v>251</v>
      </c>
      <c r="D9859" s="12" t="s">
        <v>252</v>
      </c>
      <c r="E9859" s="12" t="s">
        <v>252</v>
      </c>
      <c r="F9859" s="12" t="s">
        <v>252</v>
      </c>
      <c r="G9859" s="12" t="s">
        <v>253</v>
      </c>
      <c r="H9859" s="12" t="s">
        <v>254</v>
      </c>
      <c r="I9859" s="12" t="s">
        <v>254</v>
      </c>
    </row>
    <row r="9860" customFormat="false" ht="68" hidden="false" customHeight="true" outlineLevel="0" collapsed="false">
      <c r="A9860" s="1" t="s">
        <v>180</v>
      </c>
      <c r="B9860" s="1" t="s">
        <v>180</v>
      </c>
      <c r="C9860" s="1" t="s">
        <v>180</v>
      </c>
      <c r="D9860" s="1" t="s">
        <v>292</v>
      </c>
      <c r="E9860" s="1" t="s">
        <v>292</v>
      </c>
      <c r="F9860" s="1" t="s">
        <v>292</v>
      </c>
      <c r="G9860" s="1" t="n">
        <v>10.8</v>
      </c>
      <c r="H9860" s="1" t="s">
        <v>2433</v>
      </c>
      <c r="I9860" s="1" t="s">
        <v>2433</v>
      </c>
    </row>
    <row r="9861" customFormat="false" ht="68" hidden="false" customHeight="true" outlineLevel="0" collapsed="false">
      <c r="A9861" s="1" t="s">
        <v>180</v>
      </c>
      <c r="B9861" s="1" t="s">
        <v>180</v>
      </c>
      <c r="C9861" s="1" t="s">
        <v>180</v>
      </c>
      <c r="D9861" s="1" t="s">
        <v>258</v>
      </c>
      <c r="E9861" s="1" t="s">
        <v>258</v>
      </c>
      <c r="F9861" s="1" t="s">
        <v>258</v>
      </c>
      <c r="G9861" s="1" t="n">
        <v>16.2</v>
      </c>
      <c r="H9861" s="1" t="s">
        <v>2433</v>
      </c>
      <c r="I9861" s="1" t="s">
        <v>2433</v>
      </c>
    </row>
    <row r="9862" customFormat="false" ht="68" hidden="false" customHeight="true" outlineLevel="0" collapsed="false">
      <c r="A9862" s="1" t="s">
        <v>180</v>
      </c>
      <c r="B9862" s="1" t="s">
        <v>180</v>
      </c>
      <c r="C9862" s="1" t="s">
        <v>180</v>
      </c>
      <c r="D9862" s="1" t="s">
        <v>2091</v>
      </c>
      <c r="E9862" s="1" t="s">
        <v>2091</v>
      </c>
      <c r="F9862" s="1" t="s">
        <v>2091</v>
      </c>
      <c r="G9862" s="1" t="n">
        <v>2040</v>
      </c>
      <c r="H9862" s="1" t="s">
        <v>2433</v>
      </c>
      <c r="I9862" s="1" t="s">
        <v>2433</v>
      </c>
    </row>
    <row r="9863" customFormat="false" ht="68" hidden="false" customHeight="true" outlineLevel="0" collapsed="false">
      <c r="A9863" s="1" t="s">
        <v>180</v>
      </c>
      <c r="B9863" s="1" t="s">
        <v>180</v>
      </c>
      <c r="C9863" s="1" t="s">
        <v>180</v>
      </c>
      <c r="D9863" s="1" t="s">
        <v>2063</v>
      </c>
      <c r="E9863" s="1" t="s">
        <v>2063</v>
      </c>
      <c r="F9863" s="1" t="s">
        <v>2063</v>
      </c>
      <c r="G9863" s="1" t="n">
        <v>50</v>
      </c>
      <c r="H9863" s="1" t="s">
        <v>2433</v>
      </c>
      <c r="I9863" s="1" t="s">
        <v>2433</v>
      </c>
    </row>
    <row r="9864" customFormat="false" ht="27" hidden="false" customHeight="true" outlineLevel="0" collapsed="false">
      <c r="A9864" s="1"/>
      <c r="B9864" s="1"/>
      <c r="C9864" s="1"/>
      <c r="D9864" s="1"/>
      <c r="E9864" s="1"/>
      <c r="F9864" s="1"/>
      <c r="G9864" s="1"/>
      <c r="H9864" s="1"/>
      <c r="I9864" s="1"/>
    </row>
    <row r="9865" customFormat="false" ht="31" hidden="false" customHeight="true" outlineLevel="0" collapsed="false">
      <c r="A9865" s="10" t="s">
        <v>304</v>
      </c>
      <c r="B9865" s="10" t="s">
        <v>304</v>
      </c>
      <c r="C9865" s="10" t="s">
        <v>304</v>
      </c>
      <c r="D9865" s="10" t="s">
        <v>304</v>
      </c>
      <c r="E9865" s="10" t="s">
        <v>304</v>
      </c>
      <c r="F9865" s="10" t="s">
        <v>304</v>
      </c>
      <c r="G9865" s="10" t="s">
        <v>304</v>
      </c>
      <c r="H9865" s="10" t="s">
        <v>304</v>
      </c>
      <c r="I9865" s="1"/>
    </row>
    <row r="9866" customFormat="false" ht="28" hidden="false" customHeight="true" outlineLevel="0" collapsed="false">
      <c r="A9866" s="4" t="s">
        <v>305</v>
      </c>
      <c r="B9866" s="4" t="s">
        <v>305</v>
      </c>
      <c r="C9866" s="4" t="s">
        <v>305</v>
      </c>
      <c r="D9866" s="4" t="s">
        <v>305</v>
      </c>
      <c r="E9866" s="4" t="s">
        <v>305</v>
      </c>
      <c r="F9866" s="4" t="s">
        <v>305</v>
      </c>
      <c r="G9866" s="4" t="s">
        <v>305</v>
      </c>
      <c r="H9866" s="4" t="s">
        <v>305</v>
      </c>
      <c r="I9866" s="4" t="s">
        <v>305</v>
      </c>
    </row>
    <row r="9867" customFormat="false" ht="27" hidden="false" customHeight="true" outlineLevel="0" collapsed="false">
      <c r="A9867" s="1"/>
      <c r="B9867" s="1"/>
      <c r="C9867" s="1"/>
      <c r="D9867" s="1"/>
      <c r="E9867" s="1"/>
      <c r="F9867" s="1"/>
      <c r="G9867" s="1"/>
      <c r="H9867" s="1"/>
      <c r="I9867" s="1"/>
    </row>
    <row r="9868" customFormat="false" ht="27" hidden="false" customHeight="true" outlineLevel="0" collapsed="false">
      <c r="A9868" s="1"/>
      <c r="B9868" s="1"/>
      <c r="C9868" s="1"/>
      <c r="D9868" s="1"/>
      <c r="E9868" s="1"/>
      <c r="F9868" s="1"/>
      <c r="G9868" s="1"/>
      <c r="H9868" s="1"/>
      <c r="I9868" s="1"/>
    </row>
    <row r="9869" customFormat="false" ht="27" hidden="false" customHeight="true" outlineLevel="0" collapsed="false">
      <c r="A9869" s="1"/>
      <c r="B9869" s="1"/>
      <c r="C9869" s="1"/>
      <c r="D9869" s="1"/>
      <c r="E9869" s="1"/>
      <c r="F9869" s="1"/>
      <c r="G9869" s="1"/>
      <c r="H9869" s="1"/>
      <c r="I9869" s="1"/>
    </row>
    <row r="9870" customFormat="false" ht="35" hidden="false" customHeight="true" outlineLevel="0" collapsed="false">
      <c r="A9870" s="2" t="s">
        <v>2445</v>
      </c>
      <c r="B9870" s="2" t="s">
        <v>2445</v>
      </c>
      <c r="C9870" s="2" t="s">
        <v>2445</v>
      </c>
      <c r="D9870" s="2" t="s">
        <v>2445</v>
      </c>
      <c r="E9870" s="2" t="s">
        <v>2445</v>
      </c>
      <c r="F9870" s="2" t="s">
        <v>2445</v>
      </c>
      <c r="G9870" s="2" t="s">
        <v>2445</v>
      </c>
      <c r="H9870" s="2" t="s">
        <v>2445</v>
      </c>
      <c r="I9870" s="3" t="str">
        <f aca="false">HYPERLINK("#'Главная'!A194","На главную")</f>
        <v>На главную</v>
      </c>
    </row>
    <row r="9871" customFormat="false" ht="42" hidden="false" customHeight="true" outlineLevel="0" collapsed="false">
      <c r="A9871" s="4" t="s">
        <v>2410</v>
      </c>
      <c r="B9871" s="4" t="s">
        <v>2410</v>
      </c>
      <c r="C9871" s="4" t="s">
        <v>2410</v>
      </c>
      <c r="D9871" s="4" t="s">
        <v>2410</v>
      </c>
      <c r="E9871" s="4" t="s">
        <v>2410</v>
      </c>
      <c r="F9871" s="4" t="s">
        <v>2410</v>
      </c>
      <c r="G9871" s="4" t="s">
        <v>2410</v>
      </c>
      <c r="H9871" s="4" t="s">
        <v>2410</v>
      </c>
      <c r="I9871" s="4" t="s">
        <v>2410</v>
      </c>
    </row>
    <row r="9872" customFormat="false" ht="27" hidden="false" customHeight="true" outlineLevel="0" collapsed="false">
      <c r="A9872" s="3" t="str">
        <f aca="false">HYPERLINK("#'Главная'!A194","Список моделей")</f>
        <v>Список моделей</v>
      </c>
      <c r="B9872" s="1"/>
      <c r="C9872" s="3" t="str">
        <f aca="false">HYPERLINK("#'Данные моделей'!A9873","Характеристики")</f>
        <v>Характеристики</v>
      </c>
      <c r="D9872" s="1"/>
      <c r="E9872" s="1"/>
      <c r="F9872" s="3" t="str">
        <f aca="false">HYPERLINK("#'Данные моделей'!A9908","Рабочие точки")</f>
        <v>Рабочие точки</v>
      </c>
      <c r="G9872" s="1"/>
      <c r="H9872" s="3" t="str">
        <f aca="false">HYPERLINK("#'Данные моделей'!A9915","Карты")</f>
        <v>Карты</v>
      </c>
      <c r="I9872" s="1"/>
    </row>
    <row r="9873" customFormat="false" ht="31" hidden="false" customHeight="true" outlineLevel="0" collapsed="false">
      <c r="A9873" s="10" t="s">
        <v>9</v>
      </c>
      <c r="B9873" s="10" t="s">
        <v>9</v>
      </c>
      <c r="C9873" s="10" t="s">
        <v>9</v>
      </c>
      <c r="D9873" s="10" t="s">
        <v>9</v>
      </c>
      <c r="E9873" s="10" t="s">
        <v>9</v>
      </c>
      <c r="F9873" s="10" t="s">
        <v>9</v>
      </c>
      <c r="G9873" s="10" t="s">
        <v>9</v>
      </c>
      <c r="H9873" s="10" t="s">
        <v>9</v>
      </c>
      <c r="I9873" s="1"/>
    </row>
    <row r="9874" customFormat="false" ht="28" hidden="false" customHeight="true" outlineLevel="0" collapsed="false">
      <c r="A9874" s="11" t="s">
        <v>207</v>
      </c>
      <c r="B9874" s="11" t="s">
        <v>207</v>
      </c>
      <c r="C9874" s="11" t="s">
        <v>207</v>
      </c>
      <c r="D9874" s="11" t="s">
        <v>207</v>
      </c>
      <c r="E9874" s="11" t="s">
        <v>2245</v>
      </c>
      <c r="F9874" s="11" t="s">
        <v>2245</v>
      </c>
      <c r="G9874" s="11" t="s">
        <v>2245</v>
      </c>
      <c r="H9874" s="11"/>
      <c r="I9874" s="11"/>
    </row>
    <row r="9875" customFormat="false" ht="28" hidden="false" customHeight="true" outlineLevel="0" collapsed="false">
      <c r="A9875" s="11" t="s">
        <v>8</v>
      </c>
      <c r="B9875" s="11" t="s">
        <v>8</v>
      </c>
      <c r="C9875" s="11" t="s">
        <v>8</v>
      </c>
      <c r="D9875" s="11" t="s">
        <v>8</v>
      </c>
      <c r="E9875" s="11" t="s">
        <v>176</v>
      </c>
      <c r="F9875" s="11" t="s">
        <v>176</v>
      </c>
      <c r="G9875" s="11" t="s">
        <v>176</v>
      </c>
      <c r="H9875" s="11"/>
      <c r="I9875" s="11"/>
    </row>
    <row r="9876" customFormat="false" ht="28" hidden="false" customHeight="true" outlineLevel="0" collapsed="false">
      <c r="A9876" s="11" t="s">
        <v>209</v>
      </c>
      <c r="B9876" s="11" t="s">
        <v>209</v>
      </c>
      <c r="C9876" s="11" t="s">
        <v>209</v>
      </c>
      <c r="D9876" s="11" t="s">
        <v>209</v>
      </c>
      <c r="E9876" s="11" t="s">
        <v>2441</v>
      </c>
      <c r="F9876" s="11" t="s">
        <v>2441</v>
      </c>
      <c r="G9876" s="11" t="s">
        <v>2441</v>
      </c>
      <c r="H9876" s="11"/>
      <c r="I9876" s="11"/>
    </row>
    <row r="9877" customFormat="false" ht="28" hidden="false" customHeight="true" outlineLevel="0" collapsed="false">
      <c r="A9877" s="11" t="s">
        <v>211</v>
      </c>
      <c r="B9877" s="11" t="s">
        <v>211</v>
      </c>
      <c r="C9877" s="11" t="s">
        <v>211</v>
      </c>
      <c r="D9877" s="11" t="s">
        <v>211</v>
      </c>
      <c r="E9877" s="11" t="n">
        <v>42</v>
      </c>
      <c r="F9877" s="11" t="n">
        <v>42</v>
      </c>
      <c r="G9877" s="11" t="n">
        <v>42</v>
      </c>
      <c r="H9877" s="11"/>
      <c r="I9877" s="11"/>
    </row>
    <row r="9878" customFormat="false" ht="38" hidden="false" customHeight="true" outlineLevel="0" collapsed="false">
      <c r="A9878" s="11" t="s">
        <v>8</v>
      </c>
      <c r="B9878" s="11" t="s">
        <v>8</v>
      </c>
      <c r="C9878" s="11" t="s">
        <v>8</v>
      </c>
      <c r="D9878" s="11" t="s">
        <v>8</v>
      </c>
      <c r="E9878" s="11" t="s">
        <v>176</v>
      </c>
      <c r="F9878" s="11" t="s">
        <v>176</v>
      </c>
      <c r="G9878" s="11" t="s">
        <v>176</v>
      </c>
      <c r="H9878" s="11" t="s">
        <v>2061</v>
      </c>
      <c r="I9878" s="11" t="s">
        <v>2061</v>
      </c>
    </row>
    <row r="9879" customFormat="false" ht="38" hidden="false" customHeight="true" outlineLevel="0" collapsed="false">
      <c r="A9879" s="11" t="s">
        <v>221</v>
      </c>
      <c r="B9879" s="11" t="s">
        <v>221</v>
      </c>
      <c r="C9879" s="11" t="s">
        <v>221</v>
      </c>
      <c r="D9879" s="11" t="s">
        <v>221</v>
      </c>
      <c r="E9879" s="11" t="s">
        <v>2441</v>
      </c>
      <c r="F9879" s="11" t="s">
        <v>2441</v>
      </c>
      <c r="G9879" s="11" t="s">
        <v>2441</v>
      </c>
      <c r="H9879" s="11" t="s">
        <v>2061</v>
      </c>
      <c r="I9879" s="11" t="s">
        <v>2061</v>
      </c>
    </row>
    <row r="9880" customFormat="false" ht="38" hidden="false" customHeight="true" outlineLevel="0" collapsed="false">
      <c r="A9880" s="11" t="s">
        <v>211</v>
      </c>
      <c r="B9880" s="11" t="s">
        <v>211</v>
      </c>
      <c r="C9880" s="11" t="s">
        <v>211</v>
      </c>
      <c r="D9880" s="11" t="s">
        <v>211</v>
      </c>
      <c r="E9880" s="11" t="n">
        <v>42</v>
      </c>
      <c r="F9880" s="11" t="n">
        <v>42</v>
      </c>
      <c r="G9880" s="11" t="n">
        <v>42</v>
      </c>
      <c r="H9880" s="11" t="s">
        <v>2061</v>
      </c>
      <c r="I9880" s="11" t="s">
        <v>2061</v>
      </c>
    </row>
    <row r="9881" customFormat="false" ht="38" hidden="false" customHeight="true" outlineLevel="0" collapsed="false">
      <c r="A9881" s="11" t="s">
        <v>2062</v>
      </c>
      <c r="B9881" s="11" t="s">
        <v>2062</v>
      </c>
      <c r="C9881" s="11" t="s">
        <v>2062</v>
      </c>
      <c r="D9881" s="11" t="s">
        <v>2062</v>
      </c>
      <c r="E9881" s="11" t="s">
        <v>2412</v>
      </c>
      <c r="F9881" s="11" t="s">
        <v>2412</v>
      </c>
      <c r="G9881" s="11" t="s">
        <v>2412</v>
      </c>
      <c r="H9881" s="11" t="s">
        <v>2061</v>
      </c>
      <c r="I9881" s="11" t="s">
        <v>2061</v>
      </c>
    </row>
    <row r="9882" customFormat="false" ht="38" hidden="false" customHeight="true" outlineLevel="0" collapsed="false">
      <c r="A9882" s="11" t="s">
        <v>2064</v>
      </c>
      <c r="B9882" s="11" t="s">
        <v>2064</v>
      </c>
      <c r="C9882" s="11" t="s">
        <v>2064</v>
      </c>
      <c r="D9882" s="11" t="s">
        <v>2064</v>
      </c>
      <c r="E9882" s="11" t="s">
        <v>99</v>
      </c>
      <c r="F9882" s="11" t="s">
        <v>99</v>
      </c>
      <c r="G9882" s="11" t="s">
        <v>99</v>
      </c>
      <c r="H9882" s="11" t="s">
        <v>2061</v>
      </c>
      <c r="I9882" s="11" t="s">
        <v>2061</v>
      </c>
    </row>
    <row r="9883" customFormat="false" ht="38" hidden="false" customHeight="true" outlineLevel="0" collapsed="false">
      <c r="A9883" s="11" t="s">
        <v>2413</v>
      </c>
      <c r="B9883" s="11" t="s">
        <v>2413</v>
      </c>
      <c r="C9883" s="11" t="s">
        <v>2413</v>
      </c>
      <c r="D9883" s="11" t="s">
        <v>2413</v>
      </c>
      <c r="E9883" s="11" t="n">
        <v>0.61</v>
      </c>
      <c r="F9883" s="11" t="n">
        <v>0.61</v>
      </c>
      <c r="G9883" s="11" t="n">
        <v>0.61</v>
      </c>
      <c r="H9883" s="11" t="s">
        <v>2061</v>
      </c>
      <c r="I9883" s="11" t="s">
        <v>2061</v>
      </c>
    </row>
    <row r="9884" customFormat="false" ht="38" hidden="false" customHeight="true" outlineLevel="0" collapsed="false">
      <c r="A9884" s="11" t="s">
        <v>2215</v>
      </c>
      <c r="B9884" s="11" t="s">
        <v>2215</v>
      </c>
      <c r="C9884" s="11" t="s">
        <v>2215</v>
      </c>
      <c r="D9884" s="11" t="s">
        <v>2215</v>
      </c>
      <c r="E9884" s="11" t="n">
        <v>50</v>
      </c>
      <c r="F9884" s="11" t="n">
        <v>50</v>
      </c>
      <c r="G9884" s="11" t="n">
        <v>50</v>
      </c>
      <c r="H9884" s="11" t="s">
        <v>2061</v>
      </c>
      <c r="I9884" s="11" t="s">
        <v>2061</v>
      </c>
    </row>
    <row r="9885" customFormat="false" ht="38" hidden="false" customHeight="true" outlineLevel="0" collapsed="false">
      <c r="A9885" s="11" t="s">
        <v>2412</v>
      </c>
      <c r="B9885" s="11" t="s">
        <v>2412</v>
      </c>
      <c r="C9885" s="11" t="s">
        <v>2412</v>
      </c>
      <c r="D9885" s="11" t="s">
        <v>2412</v>
      </c>
      <c r="E9885" s="11" t="n">
        <v>52</v>
      </c>
      <c r="F9885" s="11" t="n">
        <v>52</v>
      </c>
      <c r="G9885" s="11" t="n">
        <v>52</v>
      </c>
      <c r="H9885" s="11" t="s">
        <v>2061</v>
      </c>
      <c r="I9885" s="11" t="s">
        <v>2061</v>
      </c>
    </row>
    <row r="9886" customFormat="false" ht="38" hidden="false" customHeight="true" outlineLevel="0" collapsed="false">
      <c r="A9886" s="11" t="s">
        <v>2414</v>
      </c>
      <c r="B9886" s="11" t="s">
        <v>2414</v>
      </c>
      <c r="C9886" s="11" t="s">
        <v>2414</v>
      </c>
      <c r="D9886" s="11" t="s">
        <v>2414</v>
      </c>
      <c r="E9886" s="11" t="n">
        <v>54</v>
      </c>
      <c r="F9886" s="11" t="n">
        <v>54</v>
      </c>
      <c r="G9886" s="11" t="n">
        <v>54</v>
      </c>
      <c r="H9886" s="11" t="s">
        <v>2061</v>
      </c>
      <c r="I9886" s="11" t="s">
        <v>2061</v>
      </c>
    </row>
    <row r="9887" customFormat="false" ht="38" hidden="false" customHeight="true" outlineLevel="0" collapsed="false">
      <c r="A9887" s="11" t="s">
        <v>2415</v>
      </c>
      <c r="B9887" s="11" t="s">
        <v>2415</v>
      </c>
      <c r="C9887" s="11" t="s">
        <v>2415</v>
      </c>
      <c r="D9887" s="11" t="s">
        <v>2415</v>
      </c>
      <c r="E9887" s="11" t="n">
        <v>56</v>
      </c>
      <c r="F9887" s="11" t="n">
        <v>56</v>
      </c>
      <c r="G9887" s="11" t="n">
        <v>56</v>
      </c>
      <c r="H9887" s="11" t="s">
        <v>2061</v>
      </c>
      <c r="I9887" s="11" t="s">
        <v>2061</v>
      </c>
    </row>
    <row r="9888" customFormat="false" ht="38" hidden="false" customHeight="true" outlineLevel="0" collapsed="false">
      <c r="A9888" s="11" t="s">
        <v>2165</v>
      </c>
      <c r="B9888" s="11" t="s">
        <v>2165</v>
      </c>
      <c r="C9888" s="11" t="s">
        <v>2165</v>
      </c>
      <c r="D9888" s="11" t="s">
        <v>2165</v>
      </c>
      <c r="E9888" s="11" t="s">
        <v>2416</v>
      </c>
      <c r="F9888" s="11" t="s">
        <v>2416</v>
      </c>
      <c r="G9888" s="11" t="s">
        <v>2416</v>
      </c>
      <c r="H9888" s="11" t="s">
        <v>2061</v>
      </c>
      <c r="I9888" s="11" t="s">
        <v>2061</v>
      </c>
    </row>
    <row r="9889" customFormat="false" ht="38" hidden="false" customHeight="true" outlineLevel="0" collapsed="false">
      <c r="A9889" s="11" t="s">
        <v>2417</v>
      </c>
      <c r="B9889" s="11" t="s">
        <v>2417</v>
      </c>
      <c r="C9889" s="11" t="s">
        <v>2417</v>
      </c>
      <c r="D9889" s="11" t="s">
        <v>2417</v>
      </c>
      <c r="E9889" s="11" t="s">
        <v>2418</v>
      </c>
      <c r="F9889" s="11" t="s">
        <v>2418</v>
      </c>
      <c r="G9889" s="11" t="s">
        <v>2418</v>
      </c>
      <c r="H9889" s="11" t="s">
        <v>2061</v>
      </c>
      <c r="I9889" s="11" t="s">
        <v>2061</v>
      </c>
    </row>
    <row r="9890" customFormat="false" ht="38" hidden="false" customHeight="true" outlineLevel="0" collapsed="false">
      <c r="A9890" s="11" t="s">
        <v>2218</v>
      </c>
      <c r="B9890" s="11" t="s">
        <v>2218</v>
      </c>
      <c r="C9890" s="11" t="s">
        <v>2218</v>
      </c>
      <c r="D9890" s="11" t="s">
        <v>2218</v>
      </c>
      <c r="E9890" s="11" t="s">
        <v>2419</v>
      </c>
      <c r="F9890" s="11" t="s">
        <v>2419</v>
      </c>
      <c r="G9890" s="11" t="s">
        <v>2419</v>
      </c>
      <c r="H9890" s="11" t="s">
        <v>2061</v>
      </c>
      <c r="I9890" s="11" t="s">
        <v>2061</v>
      </c>
    </row>
    <row r="9891" customFormat="false" ht="38" hidden="false" customHeight="true" outlineLevel="0" collapsed="false">
      <c r="A9891" s="11" t="s">
        <v>2216</v>
      </c>
      <c r="B9891" s="11" t="s">
        <v>2216</v>
      </c>
      <c r="C9891" s="11" t="s">
        <v>2216</v>
      </c>
      <c r="D9891" s="11" t="s">
        <v>2216</v>
      </c>
      <c r="E9891" s="11" t="n">
        <v>4</v>
      </c>
      <c r="F9891" s="11" t="n">
        <v>4</v>
      </c>
      <c r="G9891" s="11" t="n">
        <v>4</v>
      </c>
      <c r="H9891" s="11" t="s">
        <v>2061</v>
      </c>
      <c r="I9891" s="11" t="s">
        <v>2061</v>
      </c>
    </row>
    <row r="9892" customFormat="false" ht="38" hidden="false" customHeight="true" outlineLevel="0" collapsed="false">
      <c r="A9892" s="11" t="s">
        <v>2223</v>
      </c>
      <c r="B9892" s="11" t="s">
        <v>2223</v>
      </c>
      <c r="C9892" s="11" t="s">
        <v>2223</v>
      </c>
      <c r="D9892" s="11" t="s">
        <v>2223</v>
      </c>
      <c r="E9892" s="11" t="s">
        <v>2420</v>
      </c>
      <c r="F9892" s="11" t="s">
        <v>2420</v>
      </c>
      <c r="G9892" s="11" t="s">
        <v>2420</v>
      </c>
      <c r="H9892" s="11" t="s">
        <v>2061</v>
      </c>
      <c r="I9892" s="11" t="s">
        <v>2061</v>
      </c>
    </row>
    <row r="9893" customFormat="false" ht="38" hidden="false" customHeight="true" outlineLevel="0" collapsed="false">
      <c r="A9893" s="11" t="s">
        <v>2225</v>
      </c>
      <c r="B9893" s="11" t="s">
        <v>2225</v>
      </c>
      <c r="C9893" s="11" t="s">
        <v>2225</v>
      </c>
      <c r="D9893" s="11" t="s">
        <v>2225</v>
      </c>
      <c r="E9893" s="11" t="s">
        <v>2420</v>
      </c>
      <c r="F9893" s="11" t="s">
        <v>2420</v>
      </c>
      <c r="G9893" s="11" t="s">
        <v>2420</v>
      </c>
      <c r="H9893" s="11" t="s">
        <v>2061</v>
      </c>
      <c r="I9893" s="11" t="s">
        <v>2061</v>
      </c>
    </row>
    <row r="9894" customFormat="false" ht="38" hidden="false" customHeight="true" outlineLevel="0" collapsed="false">
      <c r="A9894" s="11" t="s">
        <v>2084</v>
      </c>
      <c r="B9894" s="11" t="s">
        <v>2084</v>
      </c>
      <c r="C9894" s="11" t="s">
        <v>2084</v>
      </c>
      <c r="D9894" s="11" t="s">
        <v>2084</v>
      </c>
      <c r="E9894" s="11" t="s">
        <v>2420</v>
      </c>
      <c r="F9894" s="11" t="s">
        <v>2420</v>
      </c>
      <c r="G9894" s="11" t="s">
        <v>2420</v>
      </c>
      <c r="H9894" s="11" t="s">
        <v>2061</v>
      </c>
      <c r="I9894" s="11" t="s">
        <v>2061</v>
      </c>
    </row>
    <row r="9895" customFormat="false" ht="38" hidden="false" customHeight="true" outlineLevel="0" collapsed="false">
      <c r="A9895" s="11" t="s">
        <v>2421</v>
      </c>
      <c r="B9895" s="11" t="s">
        <v>2421</v>
      </c>
      <c r="C9895" s="11" t="s">
        <v>2421</v>
      </c>
      <c r="D9895" s="11" t="s">
        <v>2421</v>
      </c>
      <c r="E9895" s="11" t="s">
        <v>2442</v>
      </c>
      <c r="F9895" s="11" t="s">
        <v>2442</v>
      </c>
      <c r="G9895" s="11" t="s">
        <v>2442</v>
      </c>
      <c r="H9895" s="11" t="s">
        <v>2061</v>
      </c>
      <c r="I9895" s="11" t="s">
        <v>2061</v>
      </c>
    </row>
    <row r="9896" customFormat="false" ht="38" hidden="false" customHeight="true" outlineLevel="0" collapsed="false">
      <c r="A9896" s="11" t="s">
        <v>2082</v>
      </c>
      <c r="B9896" s="11" t="s">
        <v>2082</v>
      </c>
      <c r="C9896" s="11" t="s">
        <v>2082</v>
      </c>
      <c r="D9896" s="11" t="s">
        <v>2082</v>
      </c>
      <c r="E9896" s="11" t="s">
        <v>2156</v>
      </c>
      <c r="F9896" s="11" t="s">
        <v>2156</v>
      </c>
      <c r="G9896" s="11" t="s">
        <v>2156</v>
      </c>
      <c r="H9896" s="11" t="s">
        <v>2061</v>
      </c>
      <c r="I9896" s="11" t="s">
        <v>2061</v>
      </c>
    </row>
    <row r="9897" customFormat="false" ht="38" hidden="false" customHeight="true" outlineLevel="0" collapsed="false">
      <c r="A9897" s="11" t="s">
        <v>2228</v>
      </c>
      <c r="B9897" s="11" t="s">
        <v>2228</v>
      </c>
      <c r="C9897" s="11" t="s">
        <v>2228</v>
      </c>
      <c r="D9897" s="11" t="s">
        <v>2228</v>
      </c>
      <c r="E9897" s="11" t="n">
        <v>2</v>
      </c>
      <c r="F9897" s="11" t="n">
        <v>2</v>
      </c>
      <c r="G9897" s="11" t="n">
        <v>2</v>
      </c>
      <c r="H9897" s="11" t="s">
        <v>2061</v>
      </c>
      <c r="I9897" s="11" t="s">
        <v>2061</v>
      </c>
    </row>
    <row r="9898" customFormat="false" ht="38" hidden="false" customHeight="true" outlineLevel="0" collapsed="false">
      <c r="A9898" s="11" t="s">
        <v>2423</v>
      </c>
      <c r="B9898" s="11" t="s">
        <v>2423</v>
      </c>
      <c r="C9898" s="11" t="s">
        <v>2423</v>
      </c>
      <c r="D9898" s="11" t="s">
        <v>2423</v>
      </c>
      <c r="E9898" s="11" t="s">
        <v>2424</v>
      </c>
      <c r="F9898" s="11" t="s">
        <v>2424</v>
      </c>
      <c r="G9898" s="11" t="s">
        <v>2424</v>
      </c>
      <c r="H9898" s="11" t="s">
        <v>2061</v>
      </c>
      <c r="I9898" s="11" t="s">
        <v>2061</v>
      </c>
    </row>
    <row r="9899" customFormat="false" ht="38" hidden="false" customHeight="true" outlineLevel="0" collapsed="false">
      <c r="A9899" s="11" t="s">
        <v>2425</v>
      </c>
      <c r="B9899" s="11" t="s">
        <v>2425</v>
      </c>
      <c r="C9899" s="11" t="s">
        <v>2425</v>
      </c>
      <c r="D9899" s="11" t="s">
        <v>2425</v>
      </c>
      <c r="E9899" s="11" t="s">
        <v>2426</v>
      </c>
      <c r="F9899" s="11" t="s">
        <v>2426</v>
      </c>
      <c r="G9899" s="11" t="s">
        <v>2426</v>
      </c>
      <c r="H9899" s="11" t="s">
        <v>2061</v>
      </c>
      <c r="I9899" s="11" t="s">
        <v>2061</v>
      </c>
    </row>
    <row r="9900" customFormat="false" ht="38" hidden="false" customHeight="true" outlineLevel="0" collapsed="false">
      <c r="A9900" s="11" t="s">
        <v>1556</v>
      </c>
      <c r="B9900" s="11" t="s">
        <v>1556</v>
      </c>
      <c r="C9900" s="11" t="s">
        <v>1556</v>
      </c>
      <c r="D9900" s="11" t="s">
        <v>1556</v>
      </c>
      <c r="E9900" s="11" t="s">
        <v>2427</v>
      </c>
      <c r="F9900" s="11" t="s">
        <v>2427</v>
      </c>
      <c r="G9900" s="11" t="s">
        <v>2427</v>
      </c>
      <c r="H9900" s="11" t="s">
        <v>2061</v>
      </c>
      <c r="I9900" s="11" t="s">
        <v>2061</v>
      </c>
    </row>
    <row r="9901" customFormat="false" ht="38" hidden="false" customHeight="true" outlineLevel="0" collapsed="false">
      <c r="A9901" s="11" t="s">
        <v>2428</v>
      </c>
      <c r="B9901" s="11" t="s">
        <v>2428</v>
      </c>
      <c r="C9901" s="11" t="s">
        <v>2428</v>
      </c>
      <c r="D9901" s="11" t="s">
        <v>2428</v>
      </c>
      <c r="E9901" s="11" t="n">
        <v>1689</v>
      </c>
      <c r="F9901" s="11" t="n">
        <v>1689</v>
      </c>
      <c r="G9901" s="11" t="n">
        <v>1689</v>
      </c>
      <c r="H9901" s="11" t="s">
        <v>2061</v>
      </c>
      <c r="I9901" s="11" t="s">
        <v>2061</v>
      </c>
    </row>
    <row r="9902" customFormat="false" ht="38" hidden="false" customHeight="true" outlineLevel="0" collapsed="false">
      <c r="A9902" s="11" t="s">
        <v>2429</v>
      </c>
      <c r="B9902" s="11" t="s">
        <v>2429</v>
      </c>
      <c r="C9902" s="11" t="s">
        <v>2429</v>
      </c>
      <c r="D9902" s="11" t="s">
        <v>2429</v>
      </c>
      <c r="E9902" s="11" t="n">
        <v>240</v>
      </c>
      <c r="F9902" s="11" t="n">
        <v>240</v>
      </c>
      <c r="G9902" s="11" t="n">
        <v>240</v>
      </c>
      <c r="H9902" s="11" t="s">
        <v>2061</v>
      </c>
      <c r="I9902" s="11" t="s">
        <v>2061</v>
      </c>
    </row>
    <row r="9903" customFormat="false" ht="38" hidden="false" customHeight="true" outlineLevel="0" collapsed="false">
      <c r="A9903" s="11" t="s">
        <v>2430</v>
      </c>
      <c r="B9903" s="11" t="s">
        <v>2430</v>
      </c>
      <c r="C9903" s="11" t="s">
        <v>2430</v>
      </c>
      <c r="D9903" s="11" t="s">
        <v>2430</v>
      </c>
      <c r="E9903" s="11" t="n">
        <v>685</v>
      </c>
      <c r="F9903" s="11" t="n">
        <v>685</v>
      </c>
      <c r="G9903" s="11" t="n">
        <v>685</v>
      </c>
      <c r="H9903" s="11" t="s">
        <v>2061</v>
      </c>
      <c r="I9903" s="11" t="s">
        <v>2061</v>
      </c>
    </row>
    <row r="9904" customFormat="false" ht="38" hidden="false" customHeight="true" outlineLevel="0" collapsed="false">
      <c r="A9904" s="11" t="s">
        <v>2431</v>
      </c>
      <c r="B9904" s="11" t="s">
        <v>2431</v>
      </c>
      <c r="C9904" s="11" t="s">
        <v>2431</v>
      </c>
      <c r="D9904" s="11" t="s">
        <v>2431</v>
      </c>
      <c r="E9904" s="11" t="n">
        <v>1574</v>
      </c>
      <c r="F9904" s="11" t="n">
        <v>1574</v>
      </c>
      <c r="G9904" s="11" t="n">
        <v>1574</v>
      </c>
      <c r="H9904" s="11" t="s">
        <v>2061</v>
      </c>
      <c r="I9904" s="11" t="s">
        <v>2061</v>
      </c>
    </row>
    <row r="9905" customFormat="false" ht="38" hidden="false" customHeight="true" outlineLevel="0" collapsed="false">
      <c r="A9905" s="11" t="s">
        <v>2432</v>
      </c>
      <c r="B9905" s="11" t="s">
        <v>2432</v>
      </c>
      <c r="C9905" s="11" t="s">
        <v>2432</v>
      </c>
      <c r="D9905" s="11" t="s">
        <v>2432</v>
      </c>
      <c r="E9905" s="11" t="n">
        <v>280</v>
      </c>
      <c r="F9905" s="11" t="n">
        <v>280</v>
      </c>
      <c r="G9905" s="11" t="n">
        <v>280</v>
      </c>
      <c r="H9905" s="11" t="s">
        <v>2061</v>
      </c>
      <c r="I9905" s="11" t="s">
        <v>2061</v>
      </c>
    </row>
    <row r="9906" customFormat="false" ht="28" hidden="false" customHeight="true" outlineLevel="0" collapsed="false">
      <c r="A9906" s="4" t="s">
        <v>2061</v>
      </c>
      <c r="B9906" s="4" t="s">
        <v>2061</v>
      </c>
      <c r="C9906" s="4" t="s">
        <v>2061</v>
      </c>
      <c r="D9906" s="4" t="s">
        <v>2061</v>
      </c>
      <c r="E9906" s="4" t="s">
        <v>2061</v>
      </c>
      <c r="F9906" s="4" t="s">
        <v>2061</v>
      </c>
      <c r="G9906" s="4" t="s">
        <v>2061</v>
      </c>
      <c r="H9906" s="4" t="s">
        <v>2061</v>
      </c>
      <c r="I9906" s="4" t="s">
        <v>2061</v>
      </c>
    </row>
    <row r="9907" customFormat="false" ht="27" hidden="false" customHeight="true" outlineLevel="0" collapsed="false">
      <c r="A9907" s="1"/>
      <c r="B9907" s="1"/>
      <c r="C9907" s="1"/>
      <c r="D9907" s="1"/>
      <c r="E9907" s="1"/>
      <c r="F9907" s="1"/>
      <c r="G9907" s="1"/>
      <c r="H9907" s="1"/>
      <c r="I9907" s="1"/>
    </row>
    <row r="9908" customFormat="false" ht="31" hidden="false" customHeight="true" outlineLevel="0" collapsed="false">
      <c r="A9908" s="10" t="s">
        <v>250</v>
      </c>
      <c r="B9908" s="10" t="s">
        <v>250</v>
      </c>
      <c r="C9908" s="10" t="s">
        <v>250</v>
      </c>
      <c r="D9908" s="10" t="s">
        <v>250</v>
      </c>
      <c r="E9908" s="10" t="s">
        <v>250</v>
      </c>
      <c r="F9908" s="10" t="s">
        <v>250</v>
      </c>
      <c r="G9908" s="10" t="s">
        <v>250</v>
      </c>
      <c r="H9908" s="10" t="s">
        <v>250</v>
      </c>
      <c r="I9908" s="3" t="str">
        <f aca="false">HYPERLINK("#'Главная'!A194","На главную")</f>
        <v>На главную</v>
      </c>
    </row>
    <row r="9909" customFormat="false" ht="34" hidden="false" customHeight="true" outlineLevel="0" collapsed="false">
      <c r="A9909" s="12" t="s">
        <v>251</v>
      </c>
      <c r="B9909" s="12" t="s">
        <v>251</v>
      </c>
      <c r="C9909" s="12" t="s">
        <v>251</v>
      </c>
      <c r="D9909" s="12" t="s">
        <v>252</v>
      </c>
      <c r="E9909" s="12" t="s">
        <v>252</v>
      </c>
      <c r="F9909" s="12" t="s">
        <v>252</v>
      </c>
      <c r="G9909" s="12" t="s">
        <v>253</v>
      </c>
      <c r="H9909" s="12" t="s">
        <v>254</v>
      </c>
      <c r="I9909" s="12" t="s">
        <v>254</v>
      </c>
    </row>
    <row r="9910" customFormat="false" ht="68" hidden="false" customHeight="true" outlineLevel="0" collapsed="false">
      <c r="A9910" s="1" t="s">
        <v>180</v>
      </c>
      <c r="B9910" s="1" t="s">
        <v>180</v>
      </c>
      <c r="C9910" s="1" t="s">
        <v>180</v>
      </c>
      <c r="D9910" s="1" t="s">
        <v>292</v>
      </c>
      <c r="E9910" s="1" t="s">
        <v>292</v>
      </c>
      <c r="F9910" s="1" t="s">
        <v>292</v>
      </c>
      <c r="G9910" s="1" t="n">
        <v>12.6</v>
      </c>
      <c r="H9910" s="1" t="s">
        <v>2433</v>
      </c>
      <c r="I9910" s="1" t="s">
        <v>2433</v>
      </c>
    </row>
    <row r="9911" customFormat="false" ht="68" hidden="false" customHeight="true" outlineLevel="0" collapsed="false">
      <c r="A9911" s="1" t="s">
        <v>180</v>
      </c>
      <c r="B9911" s="1" t="s">
        <v>180</v>
      </c>
      <c r="C9911" s="1" t="s">
        <v>180</v>
      </c>
      <c r="D9911" s="1" t="s">
        <v>258</v>
      </c>
      <c r="E9911" s="1" t="s">
        <v>258</v>
      </c>
      <c r="F9911" s="1" t="s">
        <v>258</v>
      </c>
      <c r="G9911" s="1" t="n">
        <v>18.9</v>
      </c>
      <c r="H9911" s="1" t="s">
        <v>2433</v>
      </c>
      <c r="I9911" s="1" t="s">
        <v>2433</v>
      </c>
    </row>
    <row r="9912" customFormat="false" ht="68" hidden="false" customHeight="true" outlineLevel="0" collapsed="false">
      <c r="A9912" s="1" t="s">
        <v>180</v>
      </c>
      <c r="B9912" s="1" t="s">
        <v>180</v>
      </c>
      <c r="C9912" s="1" t="s">
        <v>180</v>
      </c>
      <c r="D9912" s="1" t="s">
        <v>2091</v>
      </c>
      <c r="E9912" s="1" t="s">
        <v>2091</v>
      </c>
      <c r="F9912" s="1" t="s">
        <v>2091</v>
      </c>
      <c r="G9912" s="1" t="n">
        <v>2380</v>
      </c>
      <c r="H9912" s="1" t="s">
        <v>2433</v>
      </c>
      <c r="I9912" s="1" t="s">
        <v>2433</v>
      </c>
    </row>
    <row r="9913" customFormat="false" ht="68" hidden="false" customHeight="true" outlineLevel="0" collapsed="false">
      <c r="A9913" s="1" t="s">
        <v>180</v>
      </c>
      <c r="B9913" s="1" t="s">
        <v>180</v>
      </c>
      <c r="C9913" s="1" t="s">
        <v>180</v>
      </c>
      <c r="D9913" s="1" t="s">
        <v>2063</v>
      </c>
      <c r="E9913" s="1" t="s">
        <v>2063</v>
      </c>
      <c r="F9913" s="1" t="s">
        <v>2063</v>
      </c>
      <c r="G9913" s="1" t="n">
        <v>52</v>
      </c>
      <c r="H9913" s="1" t="s">
        <v>2433</v>
      </c>
      <c r="I9913" s="1" t="s">
        <v>2433</v>
      </c>
    </row>
    <row r="9914" customFormat="false" ht="27" hidden="false" customHeight="true" outlineLevel="0" collapsed="false">
      <c r="A9914" s="1"/>
      <c r="B9914" s="1"/>
      <c r="C9914" s="1"/>
      <c r="D9914" s="1"/>
      <c r="E9914" s="1"/>
      <c r="F9914" s="1"/>
      <c r="G9914" s="1"/>
      <c r="H9914" s="1"/>
      <c r="I9914" s="1"/>
    </row>
    <row r="9915" customFormat="false" ht="31" hidden="false" customHeight="true" outlineLevel="0" collapsed="false">
      <c r="A9915" s="10" t="s">
        <v>304</v>
      </c>
      <c r="B9915" s="10" t="s">
        <v>304</v>
      </c>
      <c r="C9915" s="10" t="s">
        <v>304</v>
      </c>
      <c r="D9915" s="10" t="s">
        <v>304</v>
      </c>
      <c r="E9915" s="10" t="s">
        <v>304</v>
      </c>
      <c r="F9915" s="10" t="s">
        <v>304</v>
      </c>
      <c r="G9915" s="10" t="s">
        <v>304</v>
      </c>
      <c r="H9915" s="10" t="s">
        <v>304</v>
      </c>
      <c r="I9915" s="1"/>
    </row>
    <row r="9916" customFormat="false" ht="28" hidden="false" customHeight="true" outlineLevel="0" collapsed="false">
      <c r="A9916" s="4" t="s">
        <v>305</v>
      </c>
      <c r="B9916" s="4" t="s">
        <v>305</v>
      </c>
      <c r="C9916" s="4" t="s">
        <v>305</v>
      </c>
      <c r="D9916" s="4" t="s">
        <v>305</v>
      </c>
      <c r="E9916" s="4" t="s">
        <v>305</v>
      </c>
      <c r="F9916" s="4" t="s">
        <v>305</v>
      </c>
      <c r="G9916" s="4" t="s">
        <v>305</v>
      </c>
      <c r="H9916" s="4" t="s">
        <v>305</v>
      </c>
      <c r="I9916" s="4" t="s">
        <v>305</v>
      </c>
    </row>
    <row r="9917" customFormat="false" ht="27" hidden="false" customHeight="true" outlineLevel="0" collapsed="false">
      <c r="A9917" s="1"/>
      <c r="B9917" s="1"/>
      <c r="C9917" s="1"/>
      <c r="D9917" s="1"/>
      <c r="E9917" s="1"/>
      <c r="F9917" s="1"/>
      <c r="G9917" s="1"/>
      <c r="H9917" s="1"/>
      <c r="I9917" s="1"/>
    </row>
    <row r="9918" customFormat="false" ht="27" hidden="false" customHeight="true" outlineLevel="0" collapsed="false">
      <c r="A9918" s="1"/>
      <c r="B9918" s="1"/>
      <c r="C9918" s="1"/>
      <c r="D9918" s="1"/>
      <c r="E9918" s="1"/>
      <c r="F9918" s="1"/>
      <c r="G9918" s="1"/>
      <c r="H9918" s="1"/>
      <c r="I9918" s="1"/>
    </row>
    <row r="9919" customFormat="false" ht="27" hidden="false" customHeight="true" outlineLevel="0" collapsed="false">
      <c r="A9919" s="1"/>
      <c r="B9919" s="1"/>
      <c r="C9919" s="1"/>
      <c r="D9919" s="1"/>
      <c r="E9919" s="1"/>
      <c r="F9919" s="1"/>
      <c r="G9919" s="1"/>
      <c r="H9919" s="1"/>
      <c r="I9919" s="1"/>
    </row>
    <row r="9920" customFormat="false" ht="35" hidden="false" customHeight="true" outlineLevel="0" collapsed="false">
      <c r="A9920" s="2" t="s">
        <v>2446</v>
      </c>
      <c r="B9920" s="2" t="s">
        <v>2446</v>
      </c>
      <c r="C9920" s="2" t="s">
        <v>2446</v>
      </c>
      <c r="D9920" s="2" t="s">
        <v>2446</v>
      </c>
      <c r="E9920" s="2" t="s">
        <v>2446</v>
      </c>
      <c r="F9920" s="2" t="s">
        <v>2446</v>
      </c>
      <c r="G9920" s="2" t="s">
        <v>2446</v>
      </c>
      <c r="H9920" s="2" t="s">
        <v>2446</v>
      </c>
      <c r="I9920" s="3" t="str">
        <f aca="false">HYPERLINK("#'Главная'!A195","На главную")</f>
        <v>На главную</v>
      </c>
    </row>
    <row r="9921" customFormat="false" ht="28" hidden="false" customHeight="true" outlineLevel="0" collapsed="false">
      <c r="A9921" s="4" t="s">
        <v>2447</v>
      </c>
      <c r="B9921" s="4" t="s">
        <v>2447</v>
      </c>
      <c r="C9921" s="4" t="s">
        <v>2447</v>
      </c>
      <c r="D9921" s="4" t="s">
        <v>2447</v>
      </c>
      <c r="E9921" s="4" t="s">
        <v>2447</v>
      </c>
      <c r="F9921" s="4" t="s">
        <v>2447</v>
      </c>
      <c r="G9921" s="4" t="s">
        <v>2447</v>
      </c>
      <c r="H9921" s="4" t="s">
        <v>2447</v>
      </c>
      <c r="I9921" s="4" t="s">
        <v>2447</v>
      </c>
    </row>
    <row r="9922" customFormat="false" ht="27" hidden="false" customHeight="true" outlineLevel="0" collapsed="false">
      <c r="A9922" s="3" t="str">
        <f aca="false">HYPERLINK("#'Главная'!A195","Список моделей")</f>
        <v>Список моделей</v>
      </c>
      <c r="B9922" s="1"/>
      <c r="C9922" s="3" t="str">
        <f aca="false">HYPERLINK("#'Данные моделей'!A9923","Характеристики")</f>
        <v>Характеристики</v>
      </c>
      <c r="D9922" s="1"/>
      <c r="E9922" s="1"/>
      <c r="F9922" s="3" t="str">
        <f aca="false">HYPERLINK("#'Данные моделей'!A9938","Рабочие точки")</f>
        <v>Рабочие точки</v>
      </c>
      <c r="G9922" s="1"/>
      <c r="H9922" s="3" t="str">
        <f aca="false">HYPERLINK("#'Данные моделей'!A9944","Карты")</f>
        <v>Карты</v>
      </c>
      <c r="I9922" s="1"/>
    </row>
    <row r="9923" customFormat="false" ht="31" hidden="false" customHeight="true" outlineLevel="0" collapsed="false">
      <c r="A9923" s="10" t="s">
        <v>9</v>
      </c>
      <c r="B9923" s="10" t="s">
        <v>9</v>
      </c>
      <c r="C9923" s="10" t="s">
        <v>9</v>
      </c>
      <c r="D9923" s="10" t="s">
        <v>9</v>
      </c>
      <c r="E9923" s="10" t="s">
        <v>9</v>
      </c>
      <c r="F9923" s="10" t="s">
        <v>9</v>
      </c>
      <c r="G9923" s="10" t="s">
        <v>9</v>
      </c>
      <c r="H9923" s="10" t="s">
        <v>9</v>
      </c>
      <c r="I9923" s="1"/>
    </row>
    <row r="9924" customFormat="false" ht="28" hidden="false" customHeight="true" outlineLevel="0" collapsed="false">
      <c r="A9924" s="11" t="s">
        <v>207</v>
      </c>
      <c r="B9924" s="11" t="s">
        <v>207</v>
      </c>
      <c r="C9924" s="11" t="s">
        <v>207</v>
      </c>
      <c r="D9924" s="11" t="s">
        <v>207</v>
      </c>
      <c r="E9924" s="11" t="s">
        <v>2448</v>
      </c>
      <c r="F9924" s="11" t="s">
        <v>2448</v>
      </c>
      <c r="G9924" s="11" t="s">
        <v>2448</v>
      </c>
      <c r="H9924" s="11"/>
      <c r="I9924" s="11"/>
    </row>
    <row r="9925" customFormat="false" ht="28" hidden="false" customHeight="true" outlineLevel="0" collapsed="false">
      <c r="A9925" s="11" t="s">
        <v>8</v>
      </c>
      <c r="B9925" s="11" t="s">
        <v>8</v>
      </c>
      <c r="C9925" s="11" t="s">
        <v>8</v>
      </c>
      <c r="D9925" s="11" t="s">
        <v>8</v>
      </c>
      <c r="E9925" s="11" t="s">
        <v>188</v>
      </c>
      <c r="F9925" s="11" t="s">
        <v>188</v>
      </c>
      <c r="G9925" s="11" t="s">
        <v>188</v>
      </c>
      <c r="H9925" s="11"/>
      <c r="I9925" s="11"/>
    </row>
    <row r="9926" customFormat="false" ht="28" hidden="false" customHeight="true" outlineLevel="0" collapsed="false">
      <c r="A9926" s="11" t="s">
        <v>209</v>
      </c>
      <c r="B9926" s="11" t="s">
        <v>209</v>
      </c>
      <c r="C9926" s="11" t="s">
        <v>209</v>
      </c>
      <c r="D9926" s="11" t="s">
        <v>209</v>
      </c>
      <c r="E9926" s="11" t="s">
        <v>2449</v>
      </c>
      <c r="F9926" s="11" t="s">
        <v>2449</v>
      </c>
      <c r="G9926" s="11" t="s">
        <v>2449</v>
      </c>
      <c r="H9926" s="11"/>
      <c r="I9926" s="11"/>
    </row>
    <row r="9927" customFormat="false" ht="28" hidden="false" customHeight="true" outlineLevel="0" collapsed="false">
      <c r="A9927" s="11" t="s">
        <v>211</v>
      </c>
      <c r="B9927" s="11" t="s">
        <v>211</v>
      </c>
      <c r="C9927" s="11" t="s">
        <v>211</v>
      </c>
      <c r="D9927" s="11" t="s">
        <v>211</v>
      </c>
      <c r="E9927" s="11" t="n">
        <v>8.6</v>
      </c>
      <c r="F9927" s="11" t="n">
        <v>8.6</v>
      </c>
      <c r="G9927" s="11" t="n">
        <v>8.6</v>
      </c>
      <c r="H9927" s="11"/>
      <c r="I9927" s="11"/>
    </row>
    <row r="9928" customFormat="false" ht="38" hidden="false" customHeight="true" outlineLevel="0" collapsed="false">
      <c r="A9928" s="11" t="s">
        <v>8</v>
      </c>
      <c r="B9928" s="11" t="s">
        <v>8</v>
      </c>
      <c r="C9928" s="11" t="s">
        <v>8</v>
      </c>
      <c r="D9928" s="11" t="s">
        <v>8</v>
      </c>
      <c r="E9928" s="11" t="s">
        <v>188</v>
      </c>
      <c r="F9928" s="11" t="s">
        <v>188</v>
      </c>
      <c r="G9928" s="11" t="s">
        <v>188</v>
      </c>
      <c r="H9928" s="11" t="s">
        <v>2061</v>
      </c>
      <c r="I9928" s="11" t="s">
        <v>2061</v>
      </c>
    </row>
    <row r="9929" customFormat="false" ht="38" hidden="false" customHeight="true" outlineLevel="0" collapsed="false">
      <c r="A9929" s="11" t="s">
        <v>221</v>
      </c>
      <c r="B9929" s="11" t="s">
        <v>221</v>
      </c>
      <c r="C9929" s="11" t="s">
        <v>221</v>
      </c>
      <c r="D9929" s="11" t="s">
        <v>221</v>
      </c>
      <c r="E9929" s="11" t="s">
        <v>2449</v>
      </c>
      <c r="F9929" s="11" t="s">
        <v>2449</v>
      </c>
      <c r="G9929" s="11" t="s">
        <v>2449</v>
      </c>
      <c r="H9929" s="11" t="s">
        <v>2061</v>
      </c>
      <c r="I9929" s="11" t="s">
        <v>2061</v>
      </c>
    </row>
    <row r="9930" customFormat="false" ht="38" hidden="false" customHeight="true" outlineLevel="0" collapsed="false">
      <c r="A9930" s="11" t="s">
        <v>211</v>
      </c>
      <c r="B9930" s="11" t="s">
        <v>211</v>
      </c>
      <c r="C9930" s="11" t="s">
        <v>211</v>
      </c>
      <c r="D9930" s="11" t="s">
        <v>211</v>
      </c>
      <c r="E9930" s="11" t="n">
        <v>8.6</v>
      </c>
      <c r="F9930" s="11" t="n">
        <v>8.6</v>
      </c>
      <c r="G9930" s="11" t="n">
        <v>8.6</v>
      </c>
      <c r="H9930" s="11" t="s">
        <v>2061</v>
      </c>
      <c r="I9930" s="11" t="s">
        <v>2061</v>
      </c>
    </row>
    <row r="9931" customFormat="false" ht="38" hidden="false" customHeight="true" outlineLevel="0" collapsed="false">
      <c r="A9931" s="11" t="s">
        <v>2062</v>
      </c>
      <c r="B9931" s="11" t="s">
        <v>2062</v>
      </c>
      <c r="C9931" s="11" t="s">
        <v>2062</v>
      </c>
      <c r="D9931" s="11" t="s">
        <v>2062</v>
      </c>
      <c r="E9931" s="11" t="s">
        <v>2063</v>
      </c>
      <c r="F9931" s="11" t="s">
        <v>2063</v>
      </c>
      <c r="G9931" s="11" t="s">
        <v>2063</v>
      </c>
      <c r="H9931" s="11" t="s">
        <v>2061</v>
      </c>
      <c r="I9931" s="11" t="s">
        <v>2061</v>
      </c>
    </row>
    <row r="9932" customFormat="false" ht="38" hidden="false" customHeight="true" outlineLevel="0" collapsed="false">
      <c r="A9932" s="11" t="s">
        <v>2064</v>
      </c>
      <c r="B9932" s="11" t="s">
        <v>2064</v>
      </c>
      <c r="C9932" s="11" t="s">
        <v>2064</v>
      </c>
      <c r="D9932" s="11" t="s">
        <v>2064</v>
      </c>
      <c r="E9932" s="11" t="s">
        <v>99</v>
      </c>
      <c r="F9932" s="11" t="s">
        <v>99</v>
      </c>
      <c r="G9932" s="11" t="s">
        <v>99</v>
      </c>
      <c r="H9932" s="11" t="s">
        <v>2061</v>
      </c>
      <c r="I9932" s="11" t="s">
        <v>2061</v>
      </c>
    </row>
    <row r="9933" customFormat="false" ht="38" hidden="false" customHeight="true" outlineLevel="0" collapsed="false">
      <c r="A9933" s="11" t="s">
        <v>2074</v>
      </c>
      <c r="B9933" s="11" t="s">
        <v>2074</v>
      </c>
      <c r="C9933" s="11" t="s">
        <v>2074</v>
      </c>
      <c r="D9933" s="11" t="s">
        <v>2074</v>
      </c>
      <c r="E9933" s="11" t="s">
        <v>2450</v>
      </c>
      <c r="F9933" s="11" t="s">
        <v>2450</v>
      </c>
      <c r="G9933" s="11" t="s">
        <v>2450</v>
      </c>
      <c r="H9933" s="11" t="s">
        <v>2061</v>
      </c>
      <c r="I9933" s="11" t="s">
        <v>2061</v>
      </c>
    </row>
    <row r="9934" customFormat="false" ht="38" hidden="false" customHeight="true" outlineLevel="0" collapsed="false">
      <c r="A9934" s="11" t="s">
        <v>249</v>
      </c>
      <c r="B9934" s="11" t="s">
        <v>249</v>
      </c>
      <c r="C9934" s="11" t="s">
        <v>249</v>
      </c>
      <c r="D9934" s="11" t="s">
        <v>249</v>
      </c>
      <c r="E9934" s="11" t="n">
        <v>10</v>
      </c>
      <c r="F9934" s="11" t="n">
        <v>10</v>
      </c>
      <c r="G9934" s="11" t="n">
        <v>10</v>
      </c>
      <c r="H9934" s="11" t="s">
        <v>2061</v>
      </c>
      <c r="I9934" s="11" t="s">
        <v>2061</v>
      </c>
    </row>
    <row r="9935" customFormat="false" ht="38" hidden="false" customHeight="true" outlineLevel="0" collapsed="false">
      <c r="A9935" s="11" t="s">
        <v>2082</v>
      </c>
      <c r="B9935" s="11" t="s">
        <v>2082</v>
      </c>
      <c r="C9935" s="11" t="s">
        <v>2082</v>
      </c>
      <c r="D9935" s="11" t="s">
        <v>2082</v>
      </c>
      <c r="E9935" s="11" t="s">
        <v>2451</v>
      </c>
      <c r="F9935" s="11" t="s">
        <v>2451</v>
      </c>
      <c r="G9935" s="11" t="s">
        <v>2451</v>
      </c>
      <c r="H9935" s="11" t="s">
        <v>2061</v>
      </c>
      <c r="I9935" s="11" t="s">
        <v>2061</v>
      </c>
    </row>
    <row r="9936" customFormat="false" ht="28" hidden="false" customHeight="true" outlineLevel="0" collapsed="false">
      <c r="A9936" s="4" t="s">
        <v>2061</v>
      </c>
      <c r="B9936" s="4" t="s">
        <v>2061</v>
      </c>
      <c r="C9936" s="4" t="s">
        <v>2061</v>
      </c>
      <c r="D9936" s="4" t="s">
        <v>2061</v>
      </c>
      <c r="E9936" s="4" t="s">
        <v>2061</v>
      </c>
      <c r="F9936" s="4" t="s">
        <v>2061</v>
      </c>
      <c r="G9936" s="4" t="s">
        <v>2061</v>
      </c>
      <c r="H9936" s="4" t="s">
        <v>2061</v>
      </c>
      <c r="I9936" s="4" t="s">
        <v>2061</v>
      </c>
    </row>
    <row r="9937" customFormat="false" ht="27" hidden="false" customHeight="true" outlineLevel="0" collapsed="false">
      <c r="A9937" s="1"/>
      <c r="B9937" s="1"/>
      <c r="C9937" s="1"/>
      <c r="D9937" s="1"/>
      <c r="E9937" s="1"/>
      <c r="F9937" s="1"/>
      <c r="G9937" s="1"/>
      <c r="H9937" s="1"/>
      <c r="I9937" s="1"/>
    </row>
    <row r="9938" customFormat="false" ht="31" hidden="false" customHeight="true" outlineLevel="0" collapsed="false">
      <c r="A9938" s="10" t="s">
        <v>250</v>
      </c>
      <c r="B9938" s="10" t="s">
        <v>250</v>
      </c>
      <c r="C9938" s="10" t="s">
        <v>250</v>
      </c>
      <c r="D9938" s="10" t="s">
        <v>250</v>
      </c>
      <c r="E9938" s="10" t="s">
        <v>250</v>
      </c>
      <c r="F9938" s="10" t="s">
        <v>250</v>
      </c>
      <c r="G9938" s="10" t="s">
        <v>250</v>
      </c>
      <c r="H9938" s="10" t="s">
        <v>250</v>
      </c>
      <c r="I9938" s="3" t="str">
        <f aca="false">HYPERLINK("#'Главная'!A195","На главную")</f>
        <v>На главную</v>
      </c>
    </row>
    <row r="9939" customFormat="false" ht="34" hidden="false" customHeight="true" outlineLevel="0" collapsed="false">
      <c r="A9939" s="12" t="s">
        <v>251</v>
      </c>
      <c r="B9939" s="12" t="s">
        <v>251</v>
      </c>
      <c r="C9939" s="12" t="s">
        <v>251</v>
      </c>
      <c r="D9939" s="12" t="s">
        <v>252</v>
      </c>
      <c r="E9939" s="12" t="s">
        <v>252</v>
      </c>
      <c r="F9939" s="12" t="s">
        <v>252</v>
      </c>
      <c r="G9939" s="12" t="s">
        <v>253</v>
      </c>
      <c r="H9939" s="12" t="s">
        <v>254</v>
      </c>
      <c r="I9939" s="12" t="s">
        <v>254</v>
      </c>
    </row>
    <row r="9940" customFormat="false" ht="38" hidden="false" customHeight="true" outlineLevel="0" collapsed="false">
      <c r="A9940" s="1" t="s">
        <v>2090</v>
      </c>
      <c r="B9940" s="1" t="s">
        <v>2090</v>
      </c>
      <c r="C9940" s="1" t="s">
        <v>2090</v>
      </c>
      <c r="D9940" s="1" t="s">
        <v>292</v>
      </c>
      <c r="E9940" s="1" t="s">
        <v>292</v>
      </c>
      <c r="F9940" s="1" t="s">
        <v>292</v>
      </c>
      <c r="G9940" s="1" t="n">
        <v>3.72</v>
      </c>
      <c r="H9940" s="1" t="s">
        <v>2447</v>
      </c>
      <c r="I9940" s="1" t="s">
        <v>2447</v>
      </c>
    </row>
    <row r="9941" customFormat="false" ht="38" hidden="false" customHeight="true" outlineLevel="0" collapsed="false">
      <c r="A9941" s="1" t="s">
        <v>2090</v>
      </c>
      <c r="B9941" s="1" t="s">
        <v>2090</v>
      </c>
      <c r="C9941" s="1" t="s">
        <v>2090</v>
      </c>
      <c r="D9941" s="1" t="s">
        <v>258</v>
      </c>
      <c r="E9941" s="1" t="s">
        <v>258</v>
      </c>
      <c r="F9941" s="1" t="s">
        <v>258</v>
      </c>
      <c r="G9941" s="1" t="n">
        <v>5.6</v>
      </c>
      <c r="H9941" s="1" t="s">
        <v>2447</v>
      </c>
      <c r="I9941" s="1" t="s">
        <v>2447</v>
      </c>
    </row>
    <row r="9942" customFormat="false" ht="38" hidden="false" customHeight="true" outlineLevel="0" collapsed="false">
      <c r="A9942" s="1" t="s">
        <v>2090</v>
      </c>
      <c r="B9942" s="1" t="s">
        <v>2090</v>
      </c>
      <c r="C9942" s="1" t="s">
        <v>2090</v>
      </c>
      <c r="D9942" s="1" t="s">
        <v>2091</v>
      </c>
      <c r="E9942" s="1" t="s">
        <v>2091</v>
      </c>
      <c r="F9942" s="1" t="s">
        <v>2091</v>
      </c>
      <c r="G9942" s="1" t="n">
        <v>680</v>
      </c>
      <c r="H9942" s="1" t="s">
        <v>2447</v>
      </c>
      <c r="I9942" s="1" t="s">
        <v>2447</v>
      </c>
    </row>
    <row r="9943" customFormat="false" ht="27" hidden="false" customHeight="true" outlineLevel="0" collapsed="false">
      <c r="A9943" s="1"/>
      <c r="B9943" s="1"/>
      <c r="C9943" s="1"/>
      <c r="D9943" s="1"/>
      <c r="E9943" s="1"/>
      <c r="F9943" s="1"/>
      <c r="G9943" s="1"/>
      <c r="H9943" s="1"/>
      <c r="I9943" s="1"/>
    </row>
    <row r="9944" customFormat="false" ht="31" hidden="false" customHeight="true" outlineLevel="0" collapsed="false">
      <c r="A9944" s="10" t="s">
        <v>304</v>
      </c>
      <c r="B9944" s="10" t="s">
        <v>304</v>
      </c>
      <c r="C9944" s="10" t="s">
        <v>304</v>
      </c>
      <c r="D9944" s="10" t="s">
        <v>304</v>
      </c>
      <c r="E9944" s="10" t="s">
        <v>304</v>
      </c>
      <c r="F9944" s="10" t="s">
        <v>304</v>
      </c>
      <c r="G9944" s="10" t="s">
        <v>304</v>
      </c>
      <c r="H9944" s="10" t="s">
        <v>304</v>
      </c>
      <c r="I9944" s="1"/>
    </row>
    <row r="9945" customFormat="false" ht="28" hidden="false" customHeight="true" outlineLevel="0" collapsed="false">
      <c r="A9945" s="4" t="s">
        <v>305</v>
      </c>
      <c r="B9945" s="4" t="s">
        <v>305</v>
      </c>
      <c r="C9945" s="4" t="s">
        <v>305</v>
      </c>
      <c r="D9945" s="4" t="s">
        <v>305</v>
      </c>
      <c r="E9945" s="4" t="s">
        <v>305</v>
      </c>
      <c r="F9945" s="4" t="s">
        <v>305</v>
      </c>
      <c r="G9945" s="4" t="s">
        <v>305</v>
      </c>
      <c r="H9945" s="4" t="s">
        <v>305</v>
      </c>
      <c r="I9945" s="4" t="s">
        <v>305</v>
      </c>
    </row>
    <row r="9946" customFormat="false" ht="27" hidden="false" customHeight="true" outlineLevel="0" collapsed="false">
      <c r="A9946" s="1"/>
      <c r="B9946" s="1"/>
      <c r="C9946" s="1"/>
      <c r="D9946" s="1"/>
      <c r="E9946" s="1"/>
      <c r="F9946" s="1"/>
      <c r="G9946" s="1"/>
      <c r="H9946" s="1"/>
      <c r="I9946" s="1"/>
    </row>
    <row r="9947" customFormat="false" ht="27" hidden="false" customHeight="true" outlineLevel="0" collapsed="false">
      <c r="A9947" s="1"/>
      <c r="B9947" s="1"/>
      <c r="C9947" s="1"/>
      <c r="D9947" s="1"/>
      <c r="E9947" s="1"/>
      <c r="F9947" s="1"/>
      <c r="G9947" s="1"/>
      <c r="H9947" s="1"/>
      <c r="I9947" s="1"/>
    </row>
    <row r="9948" customFormat="false" ht="27" hidden="false" customHeight="true" outlineLevel="0" collapsed="false">
      <c r="A9948" s="1"/>
      <c r="B9948" s="1"/>
      <c r="C9948" s="1"/>
      <c r="D9948" s="1"/>
      <c r="E9948" s="1"/>
      <c r="F9948" s="1"/>
      <c r="G9948" s="1"/>
      <c r="H9948" s="1"/>
      <c r="I9948" s="1"/>
    </row>
    <row r="9949" customFormat="false" ht="35" hidden="false" customHeight="true" outlineLevel="0" collapsed="false">
      <c r="A9949" s="2" t="s">
        <v>2452</v>
      </c>
      <c r="B9949" s="2" t="s">
        <v>2452</v>
      </c>
      <c r="C9949" s="2" t="s">
        <v>2452</v>
      </c>
      <c r="D9949" s="2" t="s">
        <v>2452</v>
      </c>
      <c r="E9949" s="2" t="s">
        <v>2452</v>
      </c>
      <c r="F9949" s="2" t="s">
        <v>2452</v>
      </c>
      <c r="G9949" s="2" t="s">
        <v>2452</v>
      </c>
      <c r="H9949" s="2" t="s">
        <v>2452</v>
      </c>
      <c r="I9949" s="3" t="str">
        <f aca="false">HYPERLINK("#'Главная'!A196","На главную")</f>
        <v>На главную</v>
      </c>
    </row>
    <row r="9950" customFormat="false" ht="28" hidden="false" customHeight="true" outlineLevel="0" collapsed="false">
      <c r="A9950" s="4" t="s">
        <v>2447</v>
      </c>
      <c r="B9950" s="4" t="s">
        <v>2447</v>
      </c>
      <c r="C9950" s="4" t="s">
        <v>2447</v>
      </c>
      <c r="D9950" s="4" t="s">
        <v>2447</v>
      </c>
      <c r="E9950" s="4" t="s">
        <v>2447</v>
      </c>
      <c r="F9950" s="4" t="s">
        <v>2447</v>
      </c>
      <c r="G9950" s="4" t="s">
        <v>2447</v>
      </c>
      <c r="H9950" s="4" t="s">
        <v>2447</v>
      </c>
      <c r="I9950" s="4" t="s">
        <v>2447</v>
      </c>
    </row>
    <row r="9951" customFormat="false" ht="27" hidden="false" customHeight="true" outlineLevel="0" collapsed="false">
      <c r="A9951" s="3" t="str">
        <f aca="false">HYPERLINK("#'Главная'!A196","Список моделей")</f>
        <v>Список моделей</v>
      </c>
      <c r="B9951" s="1"/>
      <c r="C9951" s="3" t="str">
        <f aca="false">HYPERLINK("#'Данные моделей'!A9952","Характеристики")</f>
        <v>Характеристики</v>
      </c>
      <c r="D9951" s="1"/>
      <c r="E9951" s="1"/>
      <c r="F9951" s="3" t="str">
        <f aca="false">HYPERLINK("#'Данные моделей'!A9967","Рабочие точки")</f>
        <v>Рабочие точки</v>
      </c>
      <c r="G9951" s="1"/>
      <c r="H9951" s="3" t="str">
        <f aca="false">HYPERLINK("#'Данные моделей'!A9973","Карты")</f>
        <v>Карты</v>
      </c>
      <c r="I9951" s="1"/>
    </row>
    <row r="9952" customFormat="false" ht="31" hidden="false" customHeight="true" outlineLevel="0" collapsed="false">
      <c r="A9952" s="10" t="s">
        <v>9</v>
      </c>
      <c r="B9952" s="10" t="s">
        <v>9</v>
      </c>
      <c r="C9952" s="10" t="s">
        <v>9</v>
      </c>
      <c r="D9952" s="10" t="s">
        <v>9</v>
      </c>
      <c r="E9952" s="10" t="s">
        <v>9</v>
      </c>
      <c r="F9952" s="10" t="s">
        <v>9</v>
      </c>
      <c r="G9952" s="10" t="s">
        <v>9</v>
      </c>
      <c r="H9952" s="10" t="s">
        <v>9</v>
      </c>
      <c r="I9952" s="1"/>
    </row>
    <row r="9953" customFormat="false" ht="28" hidden="false" customHeight="true" outlineLevel="0" collapsed="false">
      <c r="A9953" s="11" t="s">
        <v>207</v>
      </c>
      <c r="B9953" s="11" t="s">
        <v>207</v>
      </c>
      <c r="C9953" s="11" t="s">
        <v>207</v>
      </c>
      <c r="D9953" s="11" t="s">
        <v>207</v>
      </c>
      <c r="E9953" s="11" t="s">
        <v>2448</v>
      </c>
      <c r="F9953" s="11" t="s">
        <v>2448</v>
      </c>
      <c r="G9953" s="11" t="s">
        <v>2448</v>
      </c>
      <c r="H9953" s="11"/>
      <c r="I9953" s="11"/>
    </row>
    <row r="9954" customFormat="false" ht="28" hidden="false" customHeight="true" outlineLevel="0" collapsed="false">
      <c r="A9954" s="11" t="s">
        <v>8</v>
      </c>
      <c r="B9954" s="11" t="s">
        <v>8</v>
      </c>
      <c r="C9954" s="11" t="s">
        <v>8</v>
      </c>
      <c r="D9954" s="11" t="s">
        <v>8</v>
      </c>
      <c r="E9954" s="11" t="s">
        <v>188</v>
      </c>
      <c r="F9954" s="11" t="s">
        <v>188</v>
      </c>
      <c r="G9954" s="11" t="s">
        <v>188</v>
      </c>
      <c r="H9954" s="11"/>
      <c r="I9954" s="11"/>
    </row>
    <row r="9955" customFormat="false" ht="28" hidden="false" customHeight="true" outlineLevel="0" collapsed="false">
      <c r="A9955" s="11" t="s">
        <v>209</v>
      </c>
      <c r="B9955" s="11" t="s">
        <v>209</v>
      </c>
      <c r="C9955" s="11" t="s">
        <v>209</v>
      </c>
      <c r="D9955" s="11" t="s">
        <v>209</v>
      </c>
      <c r="E9955" s="11" t="s">
        <v>2453</v>
      </c>
      <c r="F9955" s="11" t="s">
        <v>2453</v>
      </c>
      <c r="G9955" s="11" t="s">
        <v>2453</v>
      </c>
      <c r="H9955" s="11"/>
      <c r="I9955" s="11"/>
    </row>
    <row r="9956" customFormat="false" ht="28" hidden="false" customHeight="true" outlineLevel="0" collapsed="false">
      <c r="A9956" s="11" t="s">
        <v>211</v>
      </c>
      <c r="B9956" s="11" t="s">
        <v>211</v>
      </c>
      <c r="C9956" s="11" t="s">
        <v>211</v>
      </c>
      <c r="D9956" s="11" t="s">
        <v>211</v>
      </c>
      <c r="E9956" s="11" t="n">
        <v>13</v>
      </c>
      <c r="F9956" s="11" t="n">
        <v>13</v>
      </c>
      <c r="G9956" s="11" t="n">
        <v>13</v>
      </c>
      <c r="H9956" s="11"/>
      <c r="I9956" s="11"/>
    </row>
    <row r="9957" customFormat="false" ht="38" hidden="false" customHeight="true" outlineLevel="0" collapsed="false">
      <c r="A9957" s="11" t="s">
        <v>8</v>
      </c>
      <c r="B9957" s="11" t="s">
        <v>8</v>
      </c>
      <c r="C9957" s="11" t="s">
        <v>8</v>
      </c>
      <c r="D9957" s="11" t="s">
        <v>8</v>
      </c>
      <c r="E9957" s="11" t="s">
        <v>188</v>
      </c>
      <c r="F9957" s="11" t="s">
        <v>188</v>
      </c>
      <c r="G9957" s="11" t="s">
        <v>188</v>
      </c>
      <c r="H9957" s="11" t="s">
        <v>2061</v>
      </c>
      <c r="I9957" s="11" t="s">
        <v>2061</v>
      </c>
    </row>
    <row r="9958" customFormat="false" ht="38" hidden="false" customHeight="true" outlineLevel="0" collapsed="false">
      <c r="A9958" s="11" t="s">
        <v>221</v>
      </c>
      <c r="B9958" s="11" t="s">
        <v>221</v>
      </c>
      <c r="C9958" s="11" t="s">
        <v>221</v>
      </c>
      <c r="D9958" s="11" t="s">
        <v>221</v>
      </c>
      <c r="E9958" s="11" t="s">
        <v>2453</v>
      </c>
      <c r="F9958" s="11" t="s">
        <v>2453</v>
      </c>
      <c r="G9958" s="11" t="s">
        <v>2453</v>
      </c>
      <c r="H9958" s="11" t="s">
        <v>2061</v>
      </c>
      <c r="I9958" s="11" t="s">
        <v>2061</v>
      </c>
    </row>
    <row r="9959" customFormat="false" ht="38" hidden="false" customHeight="true" outlineLevel="0" collapsed="false">
      <c r="A9959" s="11" t="s">
        <v>211</v>
      </c>
      <c r="B9959" s="11" t="s">
        <v>211</v>
      </c>
      <c r="C9959" s="11" t="s">
        <v>211</v>
      </c>
      <c r="D9959" s="11" t="s">
        <v>211</v>
      </c>
      <c r="E9959" s="11" t="n">
        <v>13</v>
      </c>
      <c r="F9959" s="11" t="n">
        <v>13</v>
      </c>
      <c r="G9959" s="11" t="n">
        <v>13</v>
      </c>
      <c r="H9959" s="11" t="s">
        <v>2061</v>
      </c>
      <c r="I9959" s="11" t="s">
        <v>2061</v>
      </c>
    </row>
    <row r="9960" customFormat="false" ht="38" hidden="false" customHeight="true" outlineLevel="0" collapsed="false">
      <c r="A9960" s="11" t="s">
        <v>2062</v>
      </c>
      <c r="B9960" s="11" t="s">
        <v>2062</v>
      </c>
      <c r="C9960" s="11" t="s">
        <v>2062</v>
      </c>
      <c r="D9960" s="11" t="s">
        <v>2062</v>
      </c>
      <c r="E9960" s="11" t="s">
        <v>2063</v>
      </c>
      <c r="F9960" s="11" t="s">
        <v>2063</v>
      </c>
      <c r="G9960" s="11" t="s">
        <v>2063</v>
      </c>
      <c r="H9960" s="11" t="s">
        <v>2061</v>
      </c>
      <c r="I9960" s="11" t="s">
        <v>2061</v>
      </c>
    </row>
    <row r="9961" customFormat="false" ht="38" hidden="false" customHeight="true" outlineLevel="0" collapsed="false">
      <c r="A9961" s="11" t="s">
        <v>2064</v>
      </c>
      <c r="B9961" s="11" t="s">
        <v>2064</v>
      </c>
      <c r="C9961" s="11" t="s">
        <v>2064</v>
      </c>
      <c r="D9961" s="11" t="s">
        <v>2064</v>
      </c>
      <c r="E9961" s="11" t="s">
        <v>99</v>
      </c>
      <c r="F9961" s="11" t="s">
        <v>99</v>
      </c>
      <c r="G9961" s="11" t="s">
        <v>99</v>
      </c>
      <c r="H9961" s="11" t="s">
        <v>2061</v>
      </c>
      <c r="I9961" s="11" t="s">
        <v>2061</v>
      </c>
    </row>
    <row r="9962" customFormat="false" ht="38" hidden="false" customHeight="true" outlineLevel="0" collapsed="false">
      <c r="A9962" s="11" t="s">
        <v>2074</v>
      </c>
      <c r="B9962" s="11" t="s">
        <v>2074</v>
      </c>
      <c r="C9962" s="11" t="s">
        <v>2074</v>
      </c>
      <c r="D9962" s="11" t="s">
        <v>2074</v>
      </c>
      <c r="E9962" s="11" t="s">
        <v>2454</v>
      </c>
      <c r="F9962" s="11" t="s">
        <v>2454</v>
      </c>
      <c r="G9962" s="11" t="s">
        <v>2454</v>
      </c>
      <c r="H9962" s="11" t="s">
        <v>2061</v>
      </c>
      <c r="I9962" s="11" t="s">
        <v>2061</v>
      </c>
    </row>
    <row r="9963" customFormat="false" ht="38" hidden="false" customHeight="true" outlineLevel="0" collapsed="false">
      <c r="A9963" s="11" t="s">
        <v>249</v>
      </c>
      <c r="B9963" s="11" t="s">
        <v>249</v>
      </c>
      <c r="C9963" s="11" t="s">
        <v>249</v>
      </c>
      <c r="D9963" s="11" t="s">
        <v>249</v>
      </c>
      <c r="E9963" s="11" t="n">
        <v>14</v>
      </c>
      <c r="F9963" s="11" t="n">
        <v>14</v>
      </c>
      <c r="G9963" s="11" t="n">
        <v>14</v>
      </c>
      <c r="H9963" s="11" t="s">
        <v>2061</v>
      </c>
      <c r="I9963" s="11" t="s">
        <v>2061</v>
      </c>
    </row>
    <row r="9964" customFormat="false" ht="38" hidden="false" customHeight="true" outlineLevel="0" collapsed="false">
      <c r="A9964" s="11" t="s">
        <v>2082</v>
      </c>
      <c r="B9964" s="11" t="s">
        <v>2082</v>
      </c>
      <c r="C9964" s="11" t="s">
        <v>2082</v>
      </c>
      <c r="D9964" s="11" t="s">
        <v>2082</v>
      </c>
      <c r="E9964" s="11" t="s">
        <v>2455</v>
      </c>
      <c r="F9964" s="11" t="s">
        <v>2455</v>
      </c>
      <c r="G9964" s="11" t="s">
        <v>2455</v>
      </c>
      <c r="H9964" s="11" t="s">
        <v>2061</v>
      </c>
      <c r="I9964" s="11" t="s">
        <v>2061</v>
      </c>
    </row>
    <row r="9965" customFormat="false" ht="28" hidden="false" customHeight="true" outlineLevel="0" collapsed="false">
      <c r="A9965" s="4" t="s">
        <v>2061</v>
      </c>
      <c r="B9965" s="4" t="s">
        <v>2061</v>
      </c>
      <c r="C9965" s="4" t="s">
        <v>2061</v>
      </c>
      <c r="D9965" s="4" t="s">
        <v>2061</v>
      </c>
      <c r="E9965" s="4" t="s">
        <v>2061</v>
      </c>
      <c r="F9965" s="4" t="s">
        <v>2061</v>
      </c>
      <c r="G9965" s="4" t="s">
        <v>2061</v>
      </c>
      <c r="H9965" s="4" t="s">
        <v>2061</v>
      </c>
      <c r="I9965" s="4" t="s">
        <v>2061</v>
      </c>
    </row>
    <row r="9966" customFormat="false" ht="27" hidden="false" customHeight="true" outlineLevel="0" collapsed="false">
      <c r="A9966" s="1"/>
      <c r="B9966" s="1"/>
      <c r="C9966" s="1"/>
      <c r="D9966" s="1"/>
      <c r="E9966" s="1"/>
      <c r="F9966" s="1"/>
      <c r="G9966" s="1"/>
      <c r="H9966" s="1"/>
      <c r="I9966" s="1"/>
    </row>
    <row r="9967" customFormat="false" ht="31" hidden="false" customHeight="true" outlineLevel="0" collapsed="false">
      <c r="A9967" s="10" t="s">
        <v>250</v>
      </c>
      <c r="B9967" s="10" t="s">
        <v>250</v>
      </c>
      <c r="C9967" s="10" t="s">
        <v>250</v>
      </c>
      <c r="D9967" s="10" t="s">
        <v>250</v>
      </c>
      <c r="E9967" s="10" t="s">
        <v>250</v>
      </c>
      <c r="F9967" s="10" t="s">
        <v>250</v>
      </c>
      <c r="G9967" s="10" t="s">
        <v>250</v>
      </c>
      <c r="H9967" s="10" t="s">
        <v>250</v>
      </c>
      <c r="I9967" s="3" t="str">
        <f aca="false">HYPERLINK("#'Главная'!A196","На главную")</f>
        <v>На главную</v>
      </c>
    </row>
    <row r="9968" customFormat="false" ht="34" hidden="false" customHeight="true" outlineLevel="0" collapsed="false">
      <c r="A9968" s="12" t="s">
        <v>251</v>
      </c>
      <c r="B9968" s="12" t="s">
        <v>251</v>
      </c>
      <c r="C9968" s="12" t="s">
        <v>251</v>
      </c>
      <c r="D9968" s="12" t="s">
        <v>252</v>
      </c>
      <c r="E9968" s="12" t="s">
        <v>252</v>
      </c>
      <c r="F9968" s="12" t="s">
        <v>252</v>
      </c>
      <c r="G9968" s="12" t="s">
        <v>253</v>
      </c>
      <c r="H9968" s="12" t="s">
        <v>254</v>
      </c>
      <c r="I9968" s="12" t="s">
        <v>254</v>
      </c>
    </row>
    <row r="9969" customFormat="false" ht="38" hidden="false" customHeight="true" outlineLevel="0" collapsed="false">
      <c r="A9969" s="1" t="s">
        <v>2090</v>
      </c>
      <c r="B9969" s="1" t="s">
        <v>2090</v>
      </c>
      <c r="C9969" s="1" t="s">
        <v>2090</v>
      </c>
      <c r="D9969" s="1" t="s">
        <v>292</v>
      </c>
      <c r="E9969" s="1" t="s">
        <v>292</v>
      </c>
      <c r="F9969" s="1" t="s">
        <v>292</v>
      </c>
      <c r="G9969" s="1" t="n">
        <v>5.4</v>
      </c>
      <c r="H9969" s="1" t="s">
        <v>2447</v>
      </c>
      <c r="I9969" s="1" t="s">
        <v>2447</v>
      </c>
    </row>
    <row r="9970" customFormat="false" ht="38" hidden="false" customHeight="true" outlineLevel="0" collapsed="false">
      <c r="A9970" s="1" t="s">
        <v>2090</v>
      </c>
      <c r="B9970" s="1" t="s">
        <v>2090</v>
      </c>
      <c r="C9970" s="1" t="s">
        <v>2090</v>
      </c>
      <c r="D9970" s="1" t="s">
        <v>258</v>
      </c>
      <c r="E9970" s="1" t="s">
        <v>258</v>
      </c>
      <c r="F9970" s="1" t="s">
        <v>258</v>
      </c>
      <c r="G9970" s="1" t="n">
        <v>9.2</v>
      </c>
      <c r="H9970" s="1" t="s">
        <v>2447</v>
      </c>
      <c r="I9970" s="1" t="s">
        <v>2447</v>
      </c>
    </row>
    <row r="9971" customFormat="false" ht="38" hidden="false" customHeight="true" outlineLevel="0" collapsed="false">
      <c r="A9971" s="1" t="s">
        <v>2090</v>
      </c>
      <c r="B9971" s="1" t="s">
        <v>2090</v>
      </c>
      <c r="C9971" s="1" t="s">
        <v>2090</v>
      </c>
      <c r="D9971" s="1" t="s">
        <v>2091</v>
      </c>
      <c r="E9971" s="1" t="s">
        <v>2091</v>
      </c>
      <c r="F9971" s="1" t="s">
        <v>2091</v>
      </c>
      <c r="G9971" s="1" t="n">
        <v>1020</v>
      </c>
      <c r="H9971" s="1" t="s">
        <v>2447</v>
      </c>
      <c r="I9971" s="1" t="s">
        <v>2447</v>
      </c>
    </row>
    <row r="9972" customFormat="false" ht="27" hidden="false" customHeight="true" outlineLevel="0" collapsed="false">
      <c r="A9972" s="1"/>
      <c r="B9972" s="1"/>
      <c r="C9972" s="1"/>
      <c r="D9972" s="1"/>
      <c r="E9972" s="1"/>
      <c r="F9972" s="1"/>
      <c r="G9972" s="1"/>
      <c r="H9972" s="1"/>
      <c r="I9972" s="1"/>
    </row>
    <row r="9973" customFormat="false" ht="31" hidden="false" customHeight="true" outlineLevel="0" collapsed="false">
      <c r="A9973" s="10" t="s">
        <v>304</v>
      </c>
      <c r="B9973" s="10" t="s">
        <v>304</v>
      </c>
      <c r="C9973" s="10" t="s">
        <v>304</v>
      </c>
      <c r="D9973" s="10" t="s">
        <v>304</v>
      </c>
      <c r="E9973" s="10" t="s">
        <v>304</v>
      </c>
      <c r="F9973" s="10" t="s">
        <v>304</v>
      </c>
      <c r="G9973" s="10" t="s">
        <v>304</v>
      </c>
      <c r="H9973" s="10" t="s">
        <v>304</v>
      </c>
      <c r="I9973" s="1"/>
    </row>
    <row r="9974" customFormat="false" ht="28" hidden="false" customHeight="true" outlineLevel="0" collapsed="false">
      <c r="A9974" s="4" t="s">
        <v>305</v>
      </c>
      <c r="B9974" s="4" t="s">
        <v>305</v>
      </c>
      <c r="C9974" s="4" t="s">
        <v>305</v>
      </c>
      <c r="D9974" s="4" t="s">
        <v>305</v>
      </c>
      <c r="E9974" s="4" t="s">
        <v>305</v>
      </c>
      <c r="F9974" s="4" t="s">
        <v>305</v>
      </c>
      <c r="G9974" s="4" t="s">
        <v>305</v>
      </c>
      <c r="H9974" s="4" t="s">
        <v>305</v>
      </c>
      <c r="I9974" s="4" t="s">
        <v>305</v>
      </c>
    </row>
    <row r="9975" customFormat="false" ht="27" hidden="false" customHeight="true" outlineLevel="0" collapsed="false">
      <c r="A9975" s="1"/>
      <c r="B9975" s="1"/>
      <c r="C9975" s="1"/>
      <c r="D9975" s="1"/>
      <c r="E9975" s="1"/>
      <c r="F9975" s="1"/>
      <c r="G9975" s="1"/>
      <c r="H9975" s="1"/>
      <c r="I9975" s="1"/>
    </row>
    <row r="9976" customFormat="false" ht="27" hidden="false" customHeight="true" outlineLevel="0" collapsed="false">
      <c r="A9976" s="1"/>
      <c r="B9976" s="1"/>
      <c r="C9976" s="1"/>
      <c r="D9976" s="1"/>
      <c r="E9976" s="1"/>
      <c r="F9976" s="1"/>
      <c r="G9976" s="1"/>
      <c r="H9976" s="1"/>
      <c r="I9976" s="1"/>
    </row>
    <row r="9977" customFormat="false" ht="27" hidden="false" customHeight="true" outlineLevel="0" collapsed="false">
      <c r="A9977" s="1"/>
      <c r="B9977" s="1"/>
      <c r="C9977" s="1"/>
      <c r="D9977" s="1"/>
      <c r="E9977" s="1"/>
      <c r="F9977" s="1"/>
      <c r="G9977" s="1"/>
      <c r="H9977" s="1"/>
      <c r="I9977" s="1"/>
    </row>
    <row r="9978" customFormat="false" ht="35" hidden="false" customHeight="true" outlineLevel="0" collapsed="false">
      <c r="A9978" s="2" t="s">
        <v>2456</v>
      </c>
      <c r="B9978" s="2" t="s">
        <v>2456</v>
      </c>
      <c r="C9978" s="2" t="s">
        <v>2456</v>
      </c>
      <c r="D9978" s="2" t="s">
        <v>2456</v>
      </c>
      <c r="E9978" s="2" t="s">
        <v>2456</v>
      </c>
      <c r="F9978" s="2" t="s">
        <v>2456</v>
      </c>
      <c r="G9978" s="2" t="s">
        <v>2456</v>
      </c>
      <c r="H9978" s="2" t="s">
        <v>2456</v>
      </c>
      <c r="I9978" s="3" t="str">
        <f aca="false">HYPERLINK("#'Главная'!A197","На главную")</f>
        <v>На главную</v>
      </c>
    </row>
    <row r="9979" customFormat="false" ht="28" hidden="false" customHeight="true" outlineLevel="0" collapsed="false">
      <c r="A9979" s="4" t="s">
        <v>2457</v>
      </c>
      <c r="B9979" s="4" t="s">
        <v>2457</v>
      </c>
      <c r="C9979" s="4" t="s">
        <v>2457</v>
      </c>
      <c r="D9979" s="4" t="s">
        <v>2457</v>
      </c>
      <c r="E9979" s="4" t="s">
        <v>2457</v>
      </c>
      <c r="F9979" s="4" t="s">
        <v>2457</v>
      </c>
      <c r="G9979" s="4" t="s">
        <v>2457</v>
      </c>
      <c r="H9979" s="4" t="s">
        <v>2457</v>
      </c>
      <c r="I9979" s="4" t="s">
        <v>2457</v>
      </c>
    </row>
    <row r="9980" customFormat="false" ht="27" hidden="false" customHeight="true" outlineLevel="0" collapsed="false">
      <c r="A9980" s="3" t="str">
        <f aca="false">HYPERLINK("#'Главная'!A197","Список моделей")</f>
        <v>Список моделей</v>
      </c>
      <c r="B9980" s="1"/>
      <c r="C9980" s="3" t="str">
        <f aca="false">HYPERLINK("#'Данные моделей'!A9981","Характеристики")</f>
        <v>Характеристики</v>
      </c>
      <c r="D9980" s="1"/>
      <c r="E9980" s="1"/>
      <c r="F9980" s="3" t="str">
        <f aca="false">HYPERLINK("#'Данные моделей'!A10010","Рабочие точки")</f>
        <v>Рабочие точки</v>
      </c>
      <c r="G9980" s="1"/>
      <c r="H9980" s="3" t="str">
        <f aca="false">HYPERLINK("#'Данные моделей'!A10030","Карты")</f>
        <v>Карты</v>
      </c>
      <c r="I9980" s="1"/>
    </row>
    <row r="9981" customFormat="false" ht="31" hidden="false" customHeight="true" outlineLevel="0" collapsed="false">
      <c r="A9981" s="10" t="s">
        <v>9</v>
      </c>
      <c r="B9981" s="10" t="s">
        <v>9</v>
      </c>
      <c r="C9981" s="10" t="s">
        <v>9</v>
      </c>
      <c r="D9981" s="10" t="s">
        <v>9</v>
      </c>
      <c r="E9981" s="10" t="s">
        <v>9</v>
      </c>
      <c r="F9981" s="10" t="s">
        <v>9</v>
      </c>
      <c r="G9981" s="10" t="s">
        <v>9</v>
      </c>
      <c r="H9981" s="10" t="s">
        <v>9</v>
      </c>
      <c r="I9981" s="1"/>
    </row>
    <row r="9982" customFormat="false" ht="28" hidden="false" customHeight="true" outlineLevel="0" collapsed="false">
      <c r="A9982" s="11" t="s">
        <v>207</v>
      </c>
      <c r="B9982" s="11" t="s">
        <v>207</v>
      </c>
      <c r="C9982" s="11" t="s">
        <v>207</v>
      </c>
      <c r="D9982" s="11" t="s">
        <v>207</v>
      </c>
      <c r="E9982" s="11" t="s">
        <v>2458</v>
      </c>
      <c r="F9982" s="11" t="s">
        <v>2458</v>
      </c>
      <c r="G9982" s="11" t="s">
        <v>2458</v>
      </c>
      <c r="H9982" s="11"/>
      <c r="I9982" s="11"/>
    </row>
    <row r="9983" customFormat="false" ht="28" hidden="false" customHeight="true" outlineLevel="0" collapsed="false">
      <c r="A9983" s="11" t="s">
        <v>8</v>
      </c>
      <c r="B9983" s="11" t="s">
        <v>8</v>
      </c>
      <c r="C9983" s="11" t="s">
        <v>8</v>
      </c>
      <c r="D9983" s="11" t="s">
        <v>8</v>
      </c>
      <c r="E9983" s="11" t="s">
        <v>190</v>
      </c>
      <c r="F9983" s="11" t="s">
        <v>190</v>
      </c>
      <c r="G9983" s="11" t="s">
        <v>190</v>
      </c>
      <c r="H9983" s="11"/>
      <c r="I9983" s="11"/>
    </row>
    <row r="9984" customFormat="false" ht="28" hidden="false" customHeight="true" outlineLevel="0" collapsed="false">
      <c r="A9984" s="11" t="s">
        <v>209</v>
      </c>
      <c r="B9984" s="11" t="s">
        <v>209</v>
      </c>
      <c r="C9984" s="11" t="s">
        <v>209</v>
      </c>
      <c r="D9984" s="11" t="s">
        <v>209</v>
      </c>
      <c r="E9984" s="11" t="s">
        <v>2459</v>
      </c>
      <c r="F9984" s="11" t="s">
        <v>2459</v>
      </c>
      <c r="G9984" s="11" t="s">
        <v>2459</v>
      </c>
      <c r="H9984" s="11"/>
      <c r="I9984" s="11"/>
    </row>
    <row r="9985" customFormat="false" ht="28" hidden="false" customHeight="true" outlineLevel="0" collapsed="false">
      <c r="A9985" s="11" t="s">
        <v>211</v>
      </c>
      <c r="B9985" s="11" t="s">
        <v>211</v>
      </c>
      <c r="C9985" s="11" t="s">
        <v>211</v>
      </c>
      <c r="D9985" s="11" t="s">
        <v>211</v>
      </c>
      <c r="E9985" s="11" t="n">
        <v>22</v>
      </c>
      <c r="F9985" s="11" t="n">
        <v>22</v>
      </c>
      <c r="G9985" s="11" t="n">
        <v>22</v>
      </c>
      <c r="H9985" s="11"/>
      <c r="I9985" s="11"/>
    </row>
    <row r="9986" customFormat="false" ht="38" hidden="false" customHeight="true" outlineLevel="0" collapsed="false">
      <c r="A9986" s="11" t="s">
        <v>8</v>
      </c>
      <c r="B9986" s="11" t="s">
        <v>8</v>
      </c>
      <c r="C9986" s="11" t="s">
        <v>8</v>
      </c>
      <c r="D9986" s="11" t="s">
        <v>8</v>
      </c>
      <c r="E9986" s="11" t="s">
        <v>190</v>
      </c>
      <c r="F9986" s="11" t="s">
        <v>190</v>
      </c>
      <c r="G9986" s="11" t="s">
        <v>190</v>
      </c>
      <c r="H9986" s="11" t="s">
        <v>2061</v>
      </c>
      <c r="I9986" s="11" t="s">
        <v>2061</v>
      </c>
    </row>
    <row r="9987" customFormat="false" ht="38" hidden="false" customHeight="true" outlineLevel="0" collapsed="false">
      <c r="A9987" s="11" t="s">
        <v>221</v>
      </c>
      <c r="B9987" s="11" t="s">
        <v>221</v>
      </c>
      <c r="C9987" s="11" t="s">
        <v>221</v>
      </c>
      <c r="D9987" s="11" t="s">
        <v>221</v>
      </c>
      <c r="E9987" s="11" t="s">
        <v>2459</v>
      </c>
      <c r="F9987" s="11" t="s">
        <v>2459</v>
      </c>
      <c r="G9987" s="11" t="s">
        <v>2459</v>
      </c>
      <c r="H9987" s="11" t="s">
        <v>2061</v>
      </c>
      <c r="I9987" s="11" t="s">
        <v>2061</v>
      </c>
    </row>
    <row r="9988" customFormat="false" ht="38" hidden="false" customHeight="true" outlineLevel="0" collapsed="false">
      <c r="A9988" s="11" t="s">
        <v>211</v>
      </c>
      <c r="B9988" s="11" t="s">
        <v>211</v>
      </c>
      <c r="C9988" s="11" t="s">
        <v>211</v>
      </c>
      <c r="D9988" s="11" t="s">
        <v>211</v>
      </c>
      <c r="E9988" s="11" t="n">
        <v>22</v>
      </c>
      <c r="F9988" s="11" t="n">
        <v>22</v>
      </c>
      <c r="G9988" s="11" t="n">
        <v>22</v>
      </c>
      <c r="H9988" s="11" t="s">
        <v>2061</v>
      </c>
      <c r="I9988" s="11" t="s">
        <v>2061</v>
      </c>
    </row>
    <row r="9989" customFormat="false" ht="38" hidden="false" customHeight="true" outlineLevel="0" collapsed="false">
      <c r="A9989" s="11" t="s">
        <v>2062</v>
      </c>
      <c r="B9989" s="11" t="s">
        <v>2062</v>
      </c>
      <c r="C9989" s="11" t="s">
        <v>2062</v>
      </c>
      <c r="D9989" s="11" t="s">
        <v>2062</v>
      </c>
      <c r="E9989" s="11" t="s">
        <v>2063</v>
      </c>
      <c r="F9989" s="11" t="s">
        <v>2063</v>
      </c>
      <c r="G9989" s="11" t="s">
        <v>2063</v>
      </c>
      <c r="H9989" s="11" t="s">
        <v>2061</v>
      </c>
      <c r="I9989" s="11" t="s">
        <v>2061</v>
      </c>
    </row>
    <row r="9990" customFormat="false" ht="38" hidden="false" customHeight="true" outlineLevel="0" collapsed="false">
      <c r="A9990" s="11" t="s">
        <v>2064</v>
      </c>
      <c r="B9990" s="11" t="s">
        <v>2064</v>
      </c>
      <c r="C9990" s="11" t="s">
        <v>2064</v>
      </c>
      <c r="D9990" s="11" t="s">
        <v>2064</v>
      </c>
      <c r="E9990" s="11" t="s">
        <v>99</v>
      </c>
      <c r="F9990" s="11" t="s">
        <v>99</v>
      </c>
      <c r="G9990" s="11" t="s">
        <v>99</v>
      </c>
      <c r="H9990" s="11" t="s">
        <v>2061</v>
      </c>
      <c r="I9990" s="11" t="s">
        <v>2061</v>
      </c>
    </row>
    <row r="9991" customFormat="false" ht="38" hidden="false" customHeight="true" outlineLevel="0" collapsed="false">
      <c r="A9991" s="11" t="s">
        <v>2460</v>
      </c>
      <c r="B9991" s="11" t="s">
        <v>2460</v>
      </c>
      <c r="C9991" s="11" t="s">
        <v>2460</v>
      </c>
      <c r="D9991" s="11" t="s">
        <v>2460</v>
      </c>
      <c r="E9991" s="11" t="n">
        <v>320</v>
      </c>
      <c r="F9991" s="11" t="n">
        <v>320</v>
      </c>
      <c r="G9991" s="11" t="n">
        <v>320</v>
      </c>
      <c r="H9991" s="11" t="s">
        <v>2061</v>
      </c>
      <c r="I9991" s="11" t="s">
        <v>2061</v>
      </c>
    </row>
    <row r="9992" customFormat="false" ht="38" hidden="false" customHeight="true" outlineLevel="0" collapsed="false">
      <c r="A9992" s="11" t="s">
        <v>2215</v>
      </c>
      <c r="B9992" s="11" t="s">
        <v>2215</v>
      </c>
      <c r="C9992" s="11" t="s">
        <v>2215</v>
      </c>
      <c r="D9992" s="11" t="s">
        <v>2215</v>
      </c>
      <c r="E9992" s="11" t="n">
        <v>30</v>
      </c>
      <c r="F9992" s="11" t="n">
        <v>30</v>
      </c>
      <c r="G9992" s="11" t="n">
        <v>30</v>
      </c>
      <c r="H9992" s="11" t="s">
        <v>2061</v>
      </c>
      <c r="I9992" s="11" t="s">
        <v>2061</v>
      </c>
    </row>
    <row r="9993" customFormat="false" ht="38" hidden="false" customHeight="true" outlineLevel="0" collapsed="false">
      <c r="A9993" s="11" t="s">
        <v>2461</v>
      </c>
      <c r="B9993" s="11" t="s">
        <v>2461</v>
      </c>
      <c r="C9993" s="11" t="s">
        <v>2461</v>
      </c>
      <c r="D9993" s="11" t="s">
        <v>2461</v>
      </c>
      <c r="E9993" s="11" t="s">
        <v>2462</v>
      </c>
      <c r="F9993" s="11" t="s">
        <v>2462</v>
      </c>
      <c r="G9993" s="11" t="s">
        <v>2462</v>
      </c>
      <c r="H9993" s="11" t="s">
        <v>2061</v>
      </c>
      <c r="I9993" s="11" t="s">
        <v>2061</v>
      </c>
    </row>
    <row r="9994" customFormat="false" ht="38" hidden="false" customHeight="true" outlineLevel="0" collapsed="false">
      <c r="A9994" s="11" t="s">
        <v>2463</v>
      </c>
      <c r="B9994" s="11" t="s">
        <v>2463</v>
      </c>
      <c r="C9994" s="11" t="s">
        <v>2463</v>
      </c>
      <c r="D9994" s="11" t="s">
        <v>2463</v>
      </c>
      <c r="E9994" s="11" t="n">
        <v>2</v>
      </c>
      <c r="F9994" s="11" t="n">
        <v>2</v>
      </c>
      <c r="G9994" s="11" t="n">
        <v>2</v>
      </c>
      <c r="H9994" s="11" t="s">
        <v>2061</v>
      </c>
      <c r="I9994" s="11" t="s">
        <v>2061</v>
      </c>
    </row>
    <row r="9995" customFormat="false" ht="38" hidden="false" customHeight="true" outlineLevel="0" collapsed="false">
      <c r="A9995" s="11" t="s">
        <v>2222</v>
      </c>
      <c r="B9995" s="11" t="s">
        <v>2222</v>
      </c>
      <c r="C9995" s="11" t="s">
        <v>2222</v>
      </c>
      <c r="D9995" s="11" t="s">
        <v>2222</v>
      </c>
      <c r="E9995" s="11" t="n">
        <v>0.16</v>
      </c>
      <c r="F9995" s="11" t="n">
        <v>0.16</v>
      </c>
      <c r="G9995" s="11" t="n">
        <v>0.16</v>
      </c>
      <c r="H9995" s="11" t="s">
        <v>2061</v>
      </c>
      <c r="I9995" s="11" t="s">
        <v>2061</v>
      </c>
    </row>
    <row r="9996" customFormat="false" ht="38" hidden="false" customHeight="true" outlineLevel="0" collapsed="false">
      <c r="A9996" s="11" t="s">
        <v>2464</v>
      </c>
      <c r="B9996" s="11" t="s">
        <v>2464</v>
      </c>
      <c r="C9996" s="11" t="s">
        <v>2464</v>
      </c>
      <c r="D9996" s="11" t="s">
        <v>2464</v>
      </c>
      <c r="E9996" s="11" t="s">
        <v>2465</v>
      </c>
      <c r="F9996" s="11" t="s">
        <v>2465</v>
      </c>
      <c r="G9996" s="11" t="s">
        <v>2465</v>
      </c>
      <c r="H9996" s="11" t="s">
        <v>2061</v>
      </c>
      <c r="I9996" s="11" t="s">
        <v>2061</v>
      </c>
    </row>
    <row r="9997" customFormat="false" ht="38" hidden="false" customHeight="true" outlineLevel="0" collapsed="false">
      <c r="A9997" s="11" t="s">
        <v>2466</v>
      </c>
      <c r="B9997" s="11" t="s">
        <v>2466</v>
      </c>
      <c r="C9997" s="11" t="s">
        <v>2466</v>
      </c>
      <c r="D9997" s="11" t="s">
        <v>2466</v>
      </c>
      <c r="E9997" s="11" t="s">
        <v>2467</v>
      </c>
      <c r="F9997" s="11" t="s">
        <v>2467</v>
      </c>
      <c r="G9997" s="11" t="s">
        <v>2467</v>
      </c>
      <c r="H9997" s="11" t="s">
        <v>2061</v>
      </c>
      <c r="I9997" s="11" t="s">
        <v>2061</v>
      </c>
    </row>
    <row r="9998" customFormat="false" ht="38" hidden="false" customHeight="true" outlineLevel="0" collapsed="false">
      <c r="A9998" s="11" t="s">
        <v>2223</v>
      </c>
      <c r="B9998" s="11" t="s">
        <v>2223</v>
      </c>
      <c r="C9998" s="11" t="s">
        <v>2223</v>
      </c>
      <c r="D9998" s="11" t="s">
        <v>2223</v>
      </c>
      <c r="E9998" s="11" t="s">
        <v>2468</v>
      </c>
      <c r="F9998" s="11" t="s">
        <v>2468</v>
      </c>
      <c r="G9998" s="11" t="s">
        <v>2468</v>
      </c>
      <c r="H9998" s="11" t="s">
        <v>2061</v>
      </c>
      <c r="I9998" s="11" t="s">
        <v>2061</v>
      </c>
    </row>
    <row r="9999" customFormat="false" ht="38" hidden="false" customHeight="true" outlineLevel="0" collapsed="false">
      <c r="A9999" s="11" t="s">
        <v>2225</v>
      </c>
      <c r="B9999" s="11" t="s">
        <v>2225</v>
      </c>
      <c r="C9999" s="11" t="s">
        <v>2225</v>
      </c>
      <c r="D9999" s="11" t="s">
        <v>2225</v>
      </c>
      <c r="E9999" s="11" t="s">
        <v>2468</v>
      </c>
      <c r="F9999" s="11" t="s">
        <v>2468</v>
      </c>
      <c r="G9999" s="11" t="s">
        <v>2468</v>
      </c>
      <c r="H9999" s="11" t="s">
        <v>2061</v>
      </c>
      <c r="I9999" s="11" t="s">
        <v>2061</v>
      </c>
    </row>
    <row r="10000" customFormat="false" ht="38" hidden="false" customHeight="true" outlineLevel="0" collapsed="false">
      <c r="A10000" s="11" t="s">
        <v>2226</v>
      </c>
      <c r="B10000" s="11" t="s">
        <v>2226</v>
      </c>
      <c r="C10000" s="11" t="s">
        <v>2226</v>
      </c>
      <c r="D10000" s="11" t="s">
        <v>2226</v>
      </c>
      <c r="E10000" s="11" t="n">
        <v>26</v>
      </c>
      <c r="F10000" s="11" t="n">
        <v>26</v>
      </c>
      <c r="G10000" s="11" t="n">
        <v>26</v>
      </c>
      <c r="H10000" s="11" t="s">
        <v>2061</v>
      </c>
      <c r="I10000" s="11" t="s">
        <v>2061</v>
      </c>
    </row>
    <row r="10001" customFormat="false" ht="38" hidden="false" customHeight="true" outlineLevel="0" collapsed="false">
      <c r="A10001" s="11" t="s">
        <v>2469</v>
      </c>
      <c r="B10001" s="11" t="s">
        <v>2469</v>
      </c>
      <c r="C10001" s="11" t="s">
        <v>2469</v>
      </c>
      <c r="D10001" s="11" t="s">
        <v>2469</v>
      </c>
      <c r="E10001" s="11" t="n">
        <v>46</v>
      </c>
      <c r="F10001" s="11" t="n">
        <v>46</v>
      </c>
      <c r="G10001" s="11" t="n">
        <v>46</v>
      </c>
      <c r="H10001" s="11" t="s">
        <v>2061</v>
      </c>
      <c r="I10001" s="11" t="s">
        <v>2061</v>
      </c>
    </row>
    <row r="10002" customFormat="false" ht="38" hidden="false" customHeight="true" outlineLevel="0" collapsed="false">
      <c r="A10002" s="11" t="s">
        <v>2470</v>
      </c>
      <c r="B10002" s="11" t="s">
        <v>2470</v>
      </c>
      <c r="C10002" s="11" t="s">
        <v>2470</v>
      </c>
      <c r="D10002" s="11" t="s">
        <v>2470</v>
      </c>
      <c r="E10002" s="11" t="n">
        <v>68</v>
      </c>
      <c r="F10002" s="11" t="n">
        <v>68</v>
      </c>
      <c r="G10002" s="11" t="n">
        <v>68</v>
      </c>
      <c r="H10002" s="11" t="s">
        <v>2061</v>
      </c>
      <c r="I10002" s="11" t="s">
        <v>2061</v>
      </c>
    </row>
    <row r="10003" customFormat="false" ht="38" hidden="false" customHeight="true" outlineLevel="0" collapsed="false">
      <c r="A10003" s="11" t="s">
        <v>2471</v>
      </c>
      <c r="B10003" s="11" t="s">
        <v>2471</v>
      </c>
      <c r="C10003" s="11" t="s">
        <v>2471</v>
      </c>
      <c r="D10003" s="11" t="s">
        <v>2471</v>
      </c>
      <c r="E10003" s="11" t="n">
        <v>46</v>
      </c>
      <c r="F10003" s="11" t="n">
        <v>46</v>
      </c>
      <c r="G10003" s="11" t="n">
        <v>46</v>
      </c>
      <c r="H10003" s="11" t="s">
        <v>2061</v>
      </c>
      <c r="I10003" s="11" t="s">
        <v>2061</v>
      </c>
    </row>
    <row r="10004" customFormat="false" ht="38" hidden="false" customHeight="true" outlineLevel="0" collapsed="false">
      <c r="A10004" s="11" t="s">
        <v>2082</v>
      </c>
      <c r="B10004" s="11" t="s">
        <v>2082</v>
      </c>
      <c r="C10004" s="11" t="s">
        <v>2082</v>
      </c>
      <c r="D10004" s="11" t="s">
        <v>2082</v>
      </c>
      <c r="E10004" s="11" t="s">
        <v>2083</v>
      </c>
      <c r="F10004" s="11" t="s">
        <v>2083</v>
      </c>
      <c r="G10004" s="11" t="s">
        <v>2083</v>
      </c>
      <c r="H10004" s="11" t="s">
        <v>2061</v>
      </c>
      <c r="I10004" s="11" t="s">
        <v>2061</v>
      </c>
    </row>
    <row r="10005" customFormat="false" ht="38" hidden="false" customHeight="true" outlineLevel="0" collapsed="false">
      <c r="A10005" s="11" t="s">
        <v>2423</v>
      </c>
      <c r="B10005" s="11" t="s">
        <v>2423</v>
      </c>
      <c r="C10005" s="11" t="s">
        <v>2423</v>
      </c>
      <c r="D10005" s="11" t="s">
        <v>2423</v>
      </c>
      <c r="E10005" s="11" t="s">
        <v>2472</v>
      </c>
      <c r="F10005" s="11" t="s">
        <v>2472</v>
      </c>
      <c r="G10005" s="11" t="s">
        <v>2472</v>
      </c>
      <c r="H10005" s="11" t="s">
        <v>2061</v>
      </c>
      <c r="I10005" s="11" t="s">
        <v>2061</v>
      </c>
    </row>
    <row r="10006" customFormat="false" ht="38" hidden="false" customHeight="true" outlineLevel="0" collapsed="false">
      <c r="A10006" s="11" t="s">
        <v>2473</v>
      </c>
      <c r="B10006" s="11" t="s">
        <v>2473</v>
      </c>
      <c r="C10006" s="11" t="s">
        <v>2473</v>
      </c>
      <c r="D10006" s="11" t="s">
        <v>2473</v>
      </c>
      <c r="E10006" s="11" t="s">
        <v>2474</v>
      </c>
      <c r="F10006" s="11" t="s">
        <v>2474</v>
      </c>
      <c r="G10006" s="11" t="s">
        <v>2474</v>
      </c>
      <c r="H10006" s="11" t="s">
        <v>2061</v>
      </c>
      <c r="I10006" s="11" t="s">
        <v>2061</v>
      </c>
    </row>
    <row r="10007" customFormat="false" ht="38" hidden="false" customHeight="true" outlineLevel="0" collapsed="false">
      <c r="A10007" s="11" t="s">
        <v>2475</v>
      </c>
      <c r="B10007" s="11" t="s">
        <v>2475</v>
      </c>
      <c r="C10007" s="11" t="s">
        <v>2475</v>
      </c>
      <c r="D10007" s="11" t="s">
        <v>2475</v>
      </c>
      <c r="E10007" s="11" t="n">
        <v>235</v>
      </c>
      <c r="F10007" s="11" t="n">
        <v>235</v>
      </c>
      <c r="G10007" s="11" t="n">
        <v>235</v>
      </c>
      <c r="H10007" s="11" t="s">
        <v>2061</v>
      </c>
      <c r="I10007" s="11" t="s">
        <v>2061</v>
      </c>
    </row>
    <row r="10008" customFormat="false" ht="42" hidden="false" customHeight="true" outlineLevel="0" collapsed="false">
      <c r="A10008" s="4" t="s">
        <v>2476</v>
      </c>
      <c r="B10008" s="4" t="s">
        <v>2476</v>
      </c>
      <c r="C10008" s="4" t="s">
        <v>2476</v>
      </c>
      <c r="D10008" s="4" t="s">
        <v>2476</v>
      </c>
      <c r="E10008" s="4" t="s">
        <v>2476</v>
      </c>
      <c r="F10008" s="4" t="s">
        <v>2476</v>
      </c>
      <c r="G10008" s="4" t="s">
        <v>2476</v>
      </c>
      <c r="H10008" s="4" t="s">
        <v>2476</v>
      </c>
      <c r="I10008" s="4" t="s">
        <v>2476</v>
      </c>
    </row>
    <row r="10009" customFormat="false" ht="27" hidden="false" customHeight="true" outlineLevel="0" collapsed="false">
      <c r="A10009" s="1"/>
      <c r="B10009" s="1"/>
      <c r="C10009" s="1"/>
      <c r="D10009" s="1"/>
      <c r="E10009" s="1"/>
      <c r="F10009" s="1"/>
      <c r="G10009" s="1"/>
      <c r="H10009" s="1"/>
      <c r="I10009" s="1"/>
    </row>
    <row r="10010" customFormat="false" ht="31" hidden="false" customHeight="true" outlineLevel="0" collapsed="false">
      <c r="A10010" s="10" t="s">
        <v>250</v>
      </c>
      <c r="B10010" s="10" t="s">
        <v>250</v>
      </c>
      <c r="C10010" s="10" t="s">
        <v>250</v>
      </c>
      <c r="D10010" s="10" t="s">
        <v>250</v>
      </c>
      <c r="E10010" s="10" t="s">
        <v>250</v>
      </c>
      <c r="F10010" s="10" t="s">
        <v>250</v>
      </c>
      <c r="G10010" s="10" t="s">
        <v>250</v>
      </c>
      <c r="H10010" s="10" t="s">
        <v>250</v>
      </c>
      <c r="I10010" s="3" t="str">
        <f aca="false">HYPERLINK("#'Главная'!A197","На главную")</f>
        <v>На главную</v>
      </c>
    </row>
    <row r="10011" customFormat="false" ht="34" hidden="false" customHeight="true" outlineLevel="0" collapsed="false">
      <c r="A10011" s="12" t="s">
        <v>251</v>
      </c>
      <c r="B10011" s="12" t="s">
        <v>251</v>
      </c>
      <c r="C10011" s="12" t="s">
        <v>251</v>
      </c>
      <c r="D10011" s="12" t="s">
        <v>252</v>
      </c>
      <c r="E10011" s="12" t="s">
        <v>252</v>
      </c>
      <c r="F10011" s="12" t="s">
        <v>252</v>
      </c>
      <c r="G10011" s="12" t="s">
        <v>253</v>
      </c>
      <c r="H10011" s="12" t="s">
        <v>254</v>
      </c>
      <c r="I10011" s="12" t="s">
        <v>254</v>
      </c>
    </row>
    <row r="10012" customFormat="false" ht="53" hidden="false" customHeight="true" outlineLevel="0" collapsed="false">
      <c r="A10012" s="1" t="s">
        <v>180</v>
      </c>
      <c r="B10012" s="1" t="s">
        <v>180</v>
      </c>
      <c r="C10012" s="1" t="s">
        <v>180</v>
      </c>
      <c r="D10012" s="1" t="s">
        <v>292</v>
      </c>
      <c r="E10012" s="1" t="s">
        <v>292</v>
      </c>
      <c r="F10012" s="1" t="s">
        <v>292</v>
      </c>
      <c r="G10012" s="1" t="n">
        <v>1.8</v>
      </c>
      <c r="H10012" s="1" t="s">
        <v>2477</v>
      </c>
      <c r="I10012" s="1" t="s">
        <v>2477</v>
      </c>
    </row>
    <row r="10013" customFormat="false" ht="53" hidden="false" customHeight="true" outlineLevel="0" collapsed="false">
      <c r="A10013" s="1" t="s">
        <v>180</v>
      </c>
      <c r="B10013" s="1" t="s">
        <v>180</v>
      </c>
      <c r="C10013" s="1" t="s">
        <v>180</v>
      </c>
      <c r="D10013" s="1" t="s">
        <v>258</v>
      </c>
      <c r="E10013" s="1" t="s">
        <v>258</v>
      </c>
      <c r="F10013" s="1" t="s">
        <v>258</v>
      </c>
      <c r="G10013" s="1" t="n">
        <v>2.7</v>
      </c>
      <c r="H10013" s="1" t="s">
        <v>2477</v>
      </c>
      <c r="I10013" s="1" t="s">
        <v>2477</v>
      </c>
    </row>
    <row r="10014" customFormat="false" ht="53" hidden="false" customHeight="true" outlineLevel="0" collapsed="false">
      <c r="A10014" s="1" t="s">
        <v>180</v>
      </c>
      <c r="B10014" s="1" t="s">
        <v>180</v>
      </c>
      <c r="C10014" s="1" t="s">
        <v>180</v>
      </c>
      <c r="D10014" s="1" t="s">
        <v>2091</v>
      </c>
      <c r="E10014" s="1" t="s">
        <v>2091</v>
      </c>
      <c r="F10014" s="1" t="s">
        <v>2091</v>
      </c>
      <c r="G10014" s="1" t="n">
        <v>340</v>
      </c>
      <c r="H10014" s="1" t="s">
        <v>2477</v>
      </c>
      <c r="I10014" s="1" t="s">
        <v>2477</v>
      </c>
    </row>
    <row r="10015" customFormat="false" ht="53" hidden="false" customHeight="true" outlineLevel="0" collapsed="false">
      <c r="A10015" s="1" t="s">
        <v>180</v>
      </c>
      <c r="B10015" s="1" t="s">
        <v>180</v>
      </c>
      <c r="C10015" s="1" t="s">
        <v>180</v>
      </c>
      <c r="D10015" s="1" t="s">
        <v>2229</v>
      </c>
      <c r="E10015" s="1" t="s">
        <v>2229</v>
      </c>
      <c r="F10015" s="1" t="s">
        <v>2229</v>
      </c>
      <c r="G10015" s="1" t="n">
        <v>36</v>
      </c>
      <c r="H10015" s="1" t="s">
        <v>2477</v>
      </c>
      <c r="I10015" s="1" t="s">
        <v>2477</v>
      </c>
    </row>
    <row r="10016" customFormat="false" ht="53" hidden="false" customHeight="true" outlineLevel="0" collapsed="false">
      <c r="A10016" s="1" t="s">
        <v>180</v>
      </c>
      <c r="B10016" s="1" t="s">
        <v>180</v>
      </c>
      <c r="C10016" s="1" t="s">
        <v>180</v>
      </c>
      <c r="D10016" s="1" t="s">
        <v>2063</v>
      </c>
      <c r="E10016" s="1" t="s">
        <v>2063</v>
      </c>
      <c r="F10016" s="1" t="s">
        <v>2063</v>
      </c>
      <c r="G10016" s="1" t="n">
        <v>37</v>
      </c>
      <c r="H10016" s="1" t="s">
        <v>2477</v>
      </c>
      <c r="I10016" s="1" t="s">
        <v>2477</v>
      </c>
    </row>
    <row r="10017" customFormat="false" ht="53" hidden="false" customHeight="true" outlineLevel="0" collapsed="false">
      <c r="A10017" s="1" t="s">
        <v>2230</v>
      </c>
      <c r="B10017" s="1" t="s">
        <v>2230</v>
      </c>
      <c r="C10017" s="1" t="s">
        <v>2230</v>
      </c>
      <c r="D10017" s="1" t="s">
        <v>2091</v>
      </c>
      <c r="E10017" s="1" t="s">
        <v>2091</v>
      </c>
      <c r="F10017" s="1" t="s">
        <v>2091</v>
      </c>
      <c r="G10017" s="1" t="n">
        <v>340</v>
      </c>
      <c r="H10017" s="1" t="s">
        <v>2477</v>
      </c>
      <c r="I10017" s="1" t="s">
        <v>2477</v>
      </c>
    </row>
    <row r="10018" customFormat="false" ht="53" hidden="false" customHeight="true" outlineLevel="0" collapsed="false">
      <c r="A10018" s="1" t="s">
        <v>2230</v>
      </c>
      <c r="B10018" s="1" t="s">
        <v>2230</v>
      </c>
      <c r="C10018" s="1" t="s">
        <v>2230</v>
      </c>
      <c r="D10018" s="1" t="s">
        <v>292</v>
      </c>
      <c r="E10018" s="1" t="s">
        <v>292</v>
      </c>
      <c r="F10018" s="1" t="s">
        <v>292</v>
      </c>
      <c r="G10018" s="1" t="n">
        <v>1.8</v>
      </c>
      <c r="H10018" s="1" t="s">
        <v>2477</v>
      </c>
      <c r="I10018" s="1" t="s">
        <v>2477</v>
      </c>
    </row>
    <row r="10019" customFormat="false" ht="53" hidden="false" customHeight="true" outlineLevel="0" collapsed="false">
      <c r="A10019" s="1" t="s">
        <v>2230</v>
      </c>
      <c r="B10019" s="1" t="s">
        <v>2230</v>
      </c>
      <c r="C10019" s="1" t="s">
        <v>2230</v>
      </c>
      <c r="D10019" s="1" t="s">
        <v>258</v>
      </c>
      <c r="E10019" s="1" t="s">
        <v>258</v>
      </c>
      <c r="F10019" s="1" t="s">
        <v>258</v>
      </c>
      <c r="G10019" s="1" t="n">
        <v>2.7</v>
      </c>
      <c r="H10019" s="1" t="s">
        <v>2477</v>
      </c>
      <c r="I10019" s="1" t="s">
        <v>2477</v>
      </c>
    </row>
    <row r="10020" customFormat="false" ht="53" hidden="false" customHeight="true" outlineLevel="0" collapsed="false">
      <c r="A10020" s="1" t="s">
        <v>2230</v>
      </c>
      <c r="B10020" s="1" t="s">
        <v>2230</v>
      </c>
      <c r="C10020" s="1" t="s">
        <v>2230</v>
      </c>
      <c r="D10020" s="1" t="s">
        <v>2388</v>
      </c>
      <c r="E10020" s="1" t="s">
        <v>2388</v>
      </c>
      <c r="F10020" s="1" t="s">
        <v>2388</v>
      </c>
      <c r="G10020" s="1" t="n">
        <v>1.8</v>
      </c>
      <c r="H10020" s="1" t="s">
        <v>2477</v>
      </c>
      <c r="I10020" s="1" t="s">
        <v>2477</v>
      </c>
    </row>
    <row r="10021" customFormat="false" ht="53" hidden="false" customHeight="true" outlineLevel="0" collapsed="false">
      <c r="A10021" s="1" t="s">
        <v>2231</v>
      </c>
      <c r="B10021" s="1" t="s">
        <v>2231</v>
      </c>
      <c r="C10021" s="1" t="s">
        <v>2231</v>
      </c>
      <c r="D10021" s="1" t="s">
        <v>2091</v>
      </c>
      <c r="E10021" s="1" t="s">
        <v>2091</v>
      </c>
      <c r="F10021" s="1" t="s">
        <v>2091</v>
      </c>
      <c r="G10021" s="1" t="n">
        <v>255</v>
      </c>
      <c r="H10021" s="1" t="s">
        <v>2477</v>
      </c>
      <c r="I10021" s="1" t="s">
        <v>2477</v>
      </c>
    </row>
    <row r="10022" customFormat="false" ht="53" hidden="false" customHeight="true" outlineLevel="0" collapsed="false">
      <c r="A10022" s="1" t="s">
        <v>2231</v>
      </c>
      <c r="B10022" s="1" t="s">
        <v>2231</v>
      </c>
      <c r="C10022" s="1" t="s">
        <v>2231</v>
      </c>
      <c r="D10022" s="1" t="s">
        <v>292</v>
      </c>
      <c r="E10022" s="1" t="s">
        <v>292</v>
      </c>
      <c r="F10022" s="1" t="s">
        <v>292</v>
      </c>
      <c r="G10022" s="1" t="n">
        <v>1.44</v>
      </c>
      <c r="H10022" s="1" t="s">
        <v>2477</v>
      </c>
      <c r="I10022" s="1" t="s">
        <v>2477</v>
      </c>
    </row>
    <row r="10023" customFormat="false" ht="53" hidden="false" customHeight="true" outlineLevel="0" collapsed="false">
      <c r="A10023" s="1" t="s">
        <v>2231</v>
      </c>
      <c r="B10023" s="1" t="s">
        <v>2231</v>
      </c>
      <c r="C10023" s="1" t="s">
        <v>2231</v>
      </c>
      <c r="D10023" s="1" t="s">
        <v>258</v>
      </c>
      <c r="E10023" s="1" t="s">
        <v>258</v>
      </c>
      <c r="F10023" s="1" t="s">
        <v>258</v>
      </c>
      <c r="G10023" s="1" t="n">
        <v>2.16</v>
      </c>
      <c r="H10023" s="1" t="s">
        <v>2477</v>
      </c>
      <c r="I10023" s="1" t="s">
        <v>2477</v>
      </c>
    </row>
    <row r="10024" customFormat="false" ht="53" hidden="false" customHeight="true" outlineLevel="0" collapsed="false">
      <c r="A10024" s="1" t="s">
        <v>2231</v>
      </c>
      <c r="B10024" s="1" t="s">
        <v>2231</v>
      </c>
      <c r="C10024" s="1" t="s">
        <v>2231</v>
      </c>
      <c r="D10024" s="1" t="s">
        <v>2388</v>
      </c>
      <c r="E10024" s="1" t="s">
        <v>2388</v>
      </c>
      <c r="F10024" s="1" t="s">
        <v>2388</v>
      </c>
      <c r="G10024" s="1" t="n">
        <v>1.44</v>
      </c>
      <c r="H10024" s="1" t="s">
        <v>2477</v>
      </c>
      <c r="I10024" s="1" t="s">
        <v>2477</v>
      </c>
    </row>
    <row r="10025" customFormat="false" ht="53" hidden="false" customHeight="true" outlineLevel="0" collapsed="false">
      <c r="A10025" s="1" t="s">
        <v>2232</v>
      </c>
      <c r="B10025" s="1" t="s">
        <v>2232</v>
      </c>
      <c r="C10025" s="1" t="s">
        <v>2232</v>
      </c>
      <c r="D10025" s="1" t="s">
        <v>2091</v>
      </c>
      <c r="E10025" s="1" t="s">
        <v>2091</v>
      </c>
      <c r="F10025" s="1" t="s">
        <v>2091</v>
      </c>
      <c r="G10025" s="1" t="n">
        <v>170</v>
      </c>
      <c r="H10025" s="1" t="s">
        <v>2477</v>
      </c>
      <c r="I10025" s="1" t="s">
        <v>2477</v>
      </c>
    </row>
    <row r="10026" customFormat="false" ht="53" hidden="false" customHeight="true" outlineLevel="0" collapsed="false">
      <c r="A10026" s="1" t="s">
        <v>2232</v>
      </c>
      <c r="B10026" s="1" t="s">
        <v>2232</v>
      </c>
      <c r="C10026" s="1" t="s">
        <v>2232</v>
      </c>
      <c r="D10026" s="1" t="s">
        <v>292</v>
      </c>
      <c r="E10026" s="1" t="s">
        <v>292</v>
      </c>
      <c r="F10026" s="1" t="s">
        <v>292</v>
      </c>
      <c r="G10026" s="1" t="n">
        <v>1.08</v>
      </c>
      <c r="H10026" s="1" t="s">
        <v>2477</v>
      </c>
      <c r="I10026" s="1" t="s">
        <v>2477</v>
      </c>
    </row>
    <row r="10027" customFormat="false" ht="53" hidden="false" customHeight="true" outlineLevel="0" collapsed="false">
      <c r="A10027" s="1" t="s">
        <v>2232</v>
      </c>
      <c r="B10027" s="1" t="s">
        <v>2232</v>
      </c>
      <c r="C10027" s="1" t="s">
        <v>2232</v>
      </c>
      <c r="D10027" s="1" t="s">
        <v>258</v>
      </c>
      <c r="E10027" s="1" t="s">
        <v>258</v>
      </c>
      <c r="F10027" s="1" t="s">
        <v>258</v>
      </c>
      <c r="G10027" s="1" t="n">
        <v>1.62</v>
      </c>
      <c r="H10027" s="1" t="s">
        <v>2477</v>
      </c>
      <c r="I10027" s="1" t="s">
        <v>2477</v>
      </c>
    </row>
    <row r="10028" customFormat="false" ht="53" hidden="false" customHeight="true" outlineLevel="0" collapsed="false">
      <c r="A10028" s="1" t="s">
        <v>2232</v>
      </c>
      <c r="B10028" s="1" t="s">
        <v>2232</v>
      </c>
      <c r="C10028" s="1" t="s">
        <v>2232</v>
      </c>
      <c r="D10028" s="1" t="s">
        <v>2388</v>
      </c>
      <c r="E10028" s="1" t="s">
        <v>2388</v>
      </c>
      <c r="F10028" s="1" t="s">
        <v>2388</v>
      </c>
      <c r="G10028" s="1" t="n">
        <v>1.08</v>
      </c>
      <c r="H10028" s="1" t="s">
        <v>2477</v>
      </c>
      <c r="I10028" s="1" t="s">
        <v>2477</v>
      </c>
    </row>
    <row r="10029" customFormat="false" ht="27" hidden="false" customHeight="true" outlineLevel="0" collapsed="false">
      <c r="A10029" s="1"/>
      <c r="B10029" s="1"/>
      <c r="C10029" s="1"/>
      <c r="D10029" s="1"/>
      <c r="E10029" s="1"/>
      <c r="F10029" s="1"/>
      <c r="G10029" s="1"/>
      <c r="H10029" s="1"/>
      <c r="I10029" s="1"/>
    </row>
    <row r="10030" customFormat="false" ht="31" hidden="false" customHeight="true" outlineLevel="0" collapsed="false">
      <c r="A10030" s="10" t="s">
        <v>304</v>
      </c>
      <c r="B10030" s="10" t="s">
        <v>304</v>
      </c>
      <c r="C10030" s="10" t="s">
        <v>304</v>
      </c>
      <c r="D10030" s="10" t="s">
        <v>304</v>
      </c>
      <c r="E10030" s="10" t="s">
        <v>304</v>
      </c>
      <c r="F10030" s="10" t="s">
        <v>304</v>
      </c>
      <c r="G10030" s="10" t="s">
        <v>304</v>
      </c>
      <c r="H10030" s="10" t="s">
        <v>304</v>
      </c>
      <c r="I10030" s="1"/>
    </row>
    <row r="10031" customFormat="false" ht="28" hidden="false" customHeight="true" outlineLevel="0" collapsed="false">
      <c r="A10031" s="4" t="s">
        <v>305</v>
      </c>
      <c r="B10031" s="4" t="s">
        <v>305</v>
      </c>
      <c r="C10031" s="4" t="s">
        <v>305</v>
      </c>
      <c r="D10031" s="4" t="s">
        <v>305</v>
      </c>
      <c r="E10031" s="4" t="s">
        <v>305</v>
      </c>
      <c r="F10031" s="4" t="s">
        <v>305</v>
      </c>
      <c r="G10031" s="4" t="s">
        <v>305</v>
      </c>
      <c r="H10031" s="4" t="s">
        <v>305</v>
      </c>
      <c r="I10031" s="4" t="s">
        <v>305</v>
      </c>
    </row>
    <row r="10032" customFormat="false" ht="27" hidden="false" customHeight="true" outlineLevel="0" collapsed="false">
      <c r="A10032" s="1"/>
      <c r="B10032" s="1"/>
      <c r="C10032" s="1"/>
      <c r="D10032" s="1"/>
      <c r="E10032" s="1"/>
      <c r="F10032" s="1"/>
      <c r="G10032" s="1"/>
      <c r="H10032" s="1"/>
      <c r="I10032" s="1"/>
    </row>
    <row r="10033" customFormat="false" ht="27" hidden="false" customHeight="true" outlineLevel="0" collapsed="false">
      <c r="A10033" s="1"/>
      <c r="B10033" s="1"/>
      <c r="C10033" s="1"/>
      <c r="D10033" s="1"/>
      <c r="E10033" s="1"/>
      <c r="F10033" s="1"/>
      <c r="G10033" s="1"/>
      <c r="H10033" s="1"/>
      <c r="I10033" s="1"/>
    </row>
    <row r="10034" customFormat="false" ht="27" hidden="false" customHeight="true" outlineLevel="0" collapsed="false">
      <c r="A10034" s="1"/>
      <c r="B10034" s="1"/>
      <c r="C10034" s="1"/>
      <c r="D10034" s="1"/>
      <c r="E10034" s="1"/>
      <c r="F10034" s="1"/>
      <c r="G10034" s="1"/>
      <c r="H10034" s="1"/>
      <c r="I10034" s="1"/>
    </row>
    <row r="10035" customFormat="false" ht="35" hidden="false" customHeight="true" outlineLevel="0" collapsed="false">
      <c r="A10035" s="2" t="s">
        <v>2478</v>
      </c>
      <c r="B10035" s="2" t="s">
        <v>2478</v>
      </c>
      <c r="C10035" s="2" t="s">
        <v>2478</v>
      </c>
      <c r="D10035" s="2" t="s">
        <v>2478</v>
      </c>
      <c r="E10035" s="2" t="s">
        <v>2478</v>
      </c>
      <c r="F10035" s="2" t="s">
        <v>2478</v>
      </c>
      <c r="G10035" s="2" t="s">
        <v>2478</v>
      </c>
      <c r="H10035" s="2" t="s">
        <v>2478</v>
      </c>
      <c r="I10035" s="3" t="str">
        <f aca="false">HYPERLINK("#'Главная'!A198","На главную")</f>
        <v>На главную</v>
      </c>
    </row>
    <row r="10036" customFormat="false" ht="28" hidden="false" customHeight="true" outlineLevel="0" collapsed="false">
      <c r="A10036" s="4" t="s">
        <v>2457</v>
      </c>
      <c r="B10036" s="4" t="s">
        <v>2457</v>
      </c>
      <c r="C10036" s="4" t="s">
        <v>2457</v>
      </c>
      <c r="D10036" s="4" t="s">
        <v>2457</v>
      </c>
      <c r="E10036" s="4" t="s">
        <v>2457</v>
      </c>
      <c r="F10036" s="4" t="s">
        <v>2457</v>
      </c>
      <c r="G10036" s="4" t="s">
        <v>2457</v>
      </c>
      <c r="H10036" s="4" t="s">
        <v>2457</v>
      </c>
      <c r="I10036" s="4" t="s">
        <v>2457</v>
      </c>
    </row>
    <row r="10037" customFormat="false" ht="27" hidden="false" customHeight="true" outlineLevel="0" collapsed="false">
      <c r="A10037" s="3" t="str">
        <f aca="false">HYPERLINK("#'Главная'!A198","Список моделей")</f>
        <v>Список моделей</v>
      </c>
      <c r="B10037" s="1"/>
      <c r="C10037" s="3" t="str">
        <f aca="false">HYPERLINK("#'Данные моделей'!A10038","Характеристики")</f>
        <v>Характеристики</v>
      </c>
      <c r="D10037" s="1"/>
      <c r="E10037" s="1"/>
      <c r="F10037" s="3" t="str">
        <f aca="false">HYPERLINK("#'Данные моделей'!A10067","Рабочие точки")</f>
        <v>Рабочие точки</v>
      </c>
      <c r="G10037" s="1"/>
      <c r="H10037" s="3" t="str">
        <f aca="false">HYPERLINK("#'Данные моделей'!A10087","Карты")</f>
        <v>Карты</v>
      </c>
      <c r="I10037" s="1"/>
    </row>
    <row r="10038" customFormat="false" ht="31" hidden="false" customHeight="true" outlineLevel="0" collapsed="false">
      <c r="A10038" s="10" t="s">
        <v>9</v>
      </c>
      <c r="B10038" s="10" t="s">
        <v>9</v>
      </c>
      <c r="C10038" s="10" t="s">
        <v>9</v>
      </c>
      <c r="D10038" s="10" t="s">
        <v>9</v>
      </c>
      <c r="E10038" s="10" t="s">
        <v>9</v>
      </c>
      <c r="F10038" s="10" t="s">
        <v>9</v>
      </c>
      <c r="G10038" s="10" t="s">
        <v>9</v>
      </c>
      <c r="H10038" s="10" t="s">
        <v>9</v>
      </c>
      <c r="I10038" s="1"/>
    </row>
    <row r="10039" customFormat="false" ht="28" hidden="false" customHeight="true" outlineLevel="0" collapsed="false">
      <c r="A10039" s="11" t="s">
        <v>207</v>
      </c>
      <c r="B10039" s="11" t="s">
        <v>207</v>
      </c>
      <c r="C10039" s="11" t="s">
        <v>207</v>
      </c>
      <c r="D10039" s="11" t="s">
        <v>207</v>
      </c>
      <c r="E10039" s="11" t="s">
        <v>2458</v>
      </c>
      <c r="F10039" s="11" t="s">
        <v>2458</v>
      </c>
      <c r="G10039" s="11" t="s">
        <v>2458</v>
      </c>
      <c r="H10039" s="11"/>
      <c r="I10039" s="11"/>
    </row>
    <row r="10040" customFormat="false" ht="28" hidden="false" customHeight="true" outlineLevel="0" collapsed="false">
      <c r="A10040" s="11" t="s">
        <v>8</v>
      </c>
      <c r="B10040" s="11" t="s">
        <v>8</v>
      </c>
      <c r="C10040" s="11" t="s">
        <v>8</v>
      </c>
      <c r="D10040" s="11" t="s">
        <v>8</v>
      </c>
      <c r="E10040" s="11" t="s">
        <v>190</v>
      </c>
      <c r="F10040" s="11" t="s">
        <v>190</v>
      </c>
      <c r="G10040" s="11" t="s">
        <v>190</v>
      </c>
      <c r="H10040" s="11"/>
      <c r="I10040" s="11"/>
    </row>
    <row r="10041" customFormat="false" ht="28" hidden="false" customHeight="true" outlineLevel="0" collapsed="false">
      <c r="A10041" s="11" t="s">
        <v>209</v>
      </c>
      <c r="B10041" s="11" t="s">
        <v>209</v>
      </c>
      <c r="C10041" s="11" t="s">
        <v>209</v>
      </c>
      <c r="D10041" s="11" t="s">
        <v>209</v>
      </c>
      <c r="E10041" s="11" t="s">
        <v>2459</v>
      </c>
      <c r="F10041" s="11" t="s">
        <v>2459</v>
      </c>
      <c r="G10041" s="11" t="s">
        <v>2459</v>
      </c>
      <c r="H10041" s="11"/>
      <c r="I10041" s="11"/>
    </row>
    <row r="10042" customFormat="false" ht="28" hidden="false" customHeight="true" outlineLevel="0" collapsed="false">
      <c r="A10042" s="11" t="s">
        <v>211</v>
      </c>
      <c r="B10042" s="11" t="s">
        <v>211</v>
      </c>
      <c r="C10042" s="11" t="s">
        <v>211</v>
      </c>
      <c r="D10042" s="11" t="s">
        <v>211</v>
      </c>
      <c r="E10042" s="11" t="n">
        <v>22</v>
      </c>
      <c r="F10042" s="11" t="n">
        <v>22</v>
      </c>
      <c r="G10042" s="11" t="n">
        <v>22</v>
      </c>
      <c r="H10042" s="11"/>
      <c r="I10042" s="11"/>
    </row>
    <row r="10043" customFormat="false" ht="38" hidden="false" customHeight="true" outlineLevel="0" collapsed="false">
      <c r="A10043" s="11" t="s">
        <v>8</v>
      </c>
      <c r="B10043" s="11" t="s">
        <v>8</v>
      </c>
      <c r="C10043" s="11" t="s">
        <v>8</v>
      </c>
      <c r="D10043" s="11" t="s">
        <v>8</v>
      </c>
      <c r="E10043" s="11" t="s">
        <v>190</v>
      </c>
      <c r="F10043" s="11" t="s">
        <v>190</v>
      </c>
      <c r="G10043" s="11" t="s">
        <v>190</v>
      </c>
      <c r="H10043" s="11" t="s">
        <v>2061</v>
      </c>
      <c r="I10043" s="11" t="s">
        <v>2061</v>
      </c>
    </row>
    <row r="10044" customFormat="false" ht="38" hidden="false" customHeight="true" outlineLevel="0" collapsed="false">
      <c r="A10044" s="11" t="s">
        <v>221</v>
      </c>
      <c r="B10044" s="11" t="s">
        <v>221</v>
      </c>
      <c r="C10044" s="11" t="s">
        <v>221</v>
      </c>
      <c r="D10044" s="11" t="s">
        <v>221</v>
      </c>
      <c r="E10044" s="11" t="s">
        <v>2459</v>
      </c>
      <c r="F10044" s="11" t="s">
        <v>2459</v>
      </c>
      <c r="G10044" s="11" t="s">
        <v>2459</v>
      </c>
      <c r="H10044" s="11" t="s">
        <v>2061</v>
      </c>
      <c r="I10044" s="11" t="s">
        <v>2061</v>
      </c>
    </row>
    <row r="10045" customFormat="false" ht="38" hidden="false" customHeight="true" outlineLevel="0" collapsed="false">
      <c r="A10045" s="11" t="s">
        <v>211</v>
      </c>
      <c r="B10045" s="11" t="s">
        <v>211</v>
      </c>
      <c r="C10045" s="11" t="s">
        <v>211</v>
      </c>
      <c r="D10045" s="11" t="s">
        <v>211</v>
      </c>
      <c r="E10045" s="11" t="n">
        <v>22</v>
      </c>
      <c r="F10045" s="11" t="n">
        <v>22</v>
      </c>
      <c r="G10045" s="11" t="n">
        <v>22</v>
      </c>
      <c r="H10045" s="11" t="s">
        <v>2061</v>
      </c>
      <c r="I10045" s="11" t="s">
        <v>2061</v>
      </c>
    </row>
    <row r="10046" customFormat="false" ht="38" hidden="false" customHeight="true" outlineLevel="0" collapsed="false">
      <c r="A10046" s="11" t="s">
        <v>2062</v>
      </c>
      <c r="B10046" s="11" t="s">
        <v>2062</v>
      </c>
      <c r="C10046" s="11" t="s">
        <v>2062</v>
      </c>
      <c r="D10046" s="11" t="s">
        <v>2062</v>
      </c>
      <c r="E10046" s="11" t="s">
        <v>2063</v>
      </c>
      <c r="F10046" s="11" t="s">
        <v>2063</v>
      </c>
      <c r="G10046" s="11" t="s">
        <v>2063</v>
      </c>
      <c r="H10046" s="11" t="s">
        <v>2061</v>
      </c>
      <c r="I10046" s="11" t="s">
        <v>2061</v>
      </c>
    </row>
    <row r="10047" customFormat="false" ht="38" hidden="false" customHeight="true" outlineLevel="0" collapsed="false">
      <c r="A10047" s="11" t="s">
        <v>2064</v>
      </c>
      <c r="B10047" s="11" t="s">
        <v>2064</v>
      </c>
      <c r="C10047" s="11" t="s">
        <v>2064</v>
      </c>
      <c r="D10047" s="11" t="s">
        <v>2064</v>
      </c>
      <c r="E10047" s="11" t="s">
        <v>99</v>
      </c>
      <c r="F10047" s="11" t="s">
        <v>99</v>
      </c>
      <c r="G10047" s="11" t="s">
        <v>99</v>
      </c>
      <c r="H10047" s="11" t="s">
        <v>2061</v>
      </c>
      <c r="I10047" s="11" t="s">
        <v>2061</v>
      </c>
    </row>
    <row r="10048" customFormat="false" ht="38" hidden="false" customHeight="true" outlineLevel="0" collapsed="false">
      <c r="A10048" s="11" t="s">
        <v>2460</v>
      </c>
      <c r="B10048" s="11" t="s">
        <v>2460</v>
      </c>
      <c r="C10048" s="11" t="s">
        <v>2460</v>
      </c>
      <c r="D10048" s="11" t="s">
        <v>2460</v>
      </c>
      <c r="E10048" s="11" t="n">
        <v>500</v>
      </c>
      <c r="F10048" s="11" t="n">
        <v>500</v>
      </c>
      <c r="G10048" s="11" t="n">
        <v>500</v>
      </c>
      <c r="H10048" s="11" t="s">
        <v>2061</v>
      </c>
      <c r="I10048" s="11" t="s">
        <v>2061</v>
      </c>
    </row>
    <row r="10049" customFormat="false" ht="38" hidden="false" customHeight="true" outlineLevel="0" collapsed="false">
      <c r="A10049" s="11" t="s">
        <v>2215</v>
      </c>
      <c r="B10049" s="11" t="s">
        <v>2215</v>
      </c>
      <c r="C10049" s="11" t="s">
        <v>2215</v>
      </c>
      <c r="D10049" s="11" t="s">
        <v>2215</v>
      </c>
      <c r="E10049" s="11" t="n">
        <v>30</v>
      </c>
      <c r="F10049" s="11" t="n">
        <v>30</v>
      </c>
      <c r="G10049" s="11" t="n">
        <v>30</v>
      </c>
      <c r="H10049" s="11" t="s">
        <v>2061</v>
      </c>
      <c r="I10049" s="11" t="s">
        <v>2061</v>
      </c>
    </row>
    <row r="10050" customFormat="false" ht="38" hidden="false" customHeight="true" outlineLevel="0" collapsed="false">
      <c r="A10050" s="11" t="s">
        <v>2461</v>
      </c>
      <c r="B10050" s="11" t="s">
        <v>2461</v>
      </c>
      <c r="C10050" s="11" t="s">
        <v>2461</v>
      </c>
      <c r="D10050" s="11" t="s">
        <v>2461</v>
      </c>
      <c r="E10050" s="11" t="s">
        <v>2462</v>
      </c>
      <c r="F10050" s="11" t="s">
        <v>2462</v>
      </c>
      <c r="G10050" s="11" t="s">
        <v>2462</v>
      </c>
      <c r="H10050" s="11" t="s">
        <v>2061</v>
      </c>
      <c r="I10050" s="11" t="s">
        <v>2061</v>
      </c>
    </row>
    <row r="10051" customFormat="false" ht="38" hidden="false" customHeight="true" outlineLevel="0" collapsed="false">
      <c r="A10051" s="11" t="s">
        <v>2463</v>
      </c>
      <c r="B10051" s="11" t="s">
        <v>2463</v>
      </c>
      <c r="C10051" s="11" t="s">
        <v>2463</v>
      </c>
      <c r="D10051" s="11" t="s">
        <v>2463</v>
      </c>
      <c r="E10051" s="11" t="n">
        <v>2</v>
      </c>
      <c r="F10051" s="11" t="n">
        <v>2</v>
      </c>
      <c r="G10051" s="11" t="n">
        <v>2</v>
      </c>
      <c r="H10051" s="11" t="s">
        <v>2061</v>
      </c>
      <c r="I10051" s="11" t="s">
        <v>2061</v>
      </c>
    </row>
    <row r="10052" customFormat="false" ht="38" hidden="false" customHeight="true" outlineLevel="0" collapsed="false">
      <c r="A10052" s="11" t="s">
        <v>2222</v>
      </c>
      <c r="B10052" s="11" t="s">
        <v>2222</v>
      </c>
      <c r="C10052" s="11" t="s">
        <v>2222</v>
      </c>
      <c r="D10052" s="11" t="s">
        <v>2222</v>
      </c>
      <c r="E10052" s="11" t="n">
        <v>0.23</v>
      </c>
      <c r="F10052" s="11" t="n">
        <v>0.23</v>
      </c>
      <c r="G10052" s="11" t="n">
        <v>0.23</v>
      </c>
      <c r="H10052" s="11" t="s">
        <v>2061</v>
      </c>
      <c r="I10052" s="11" t="s">
        <v>2061</v>
      </c>
    </row>
    <row r="10053" customFormat="false" ht="38" hidden="false" customHeight="true" outlineLevel="0" collapsed="false">
      <c r="A10053" s="11" t="s">
        <v>2464</v>
      </c>
      <c r="B10053" s="11" t="s">
        <v>2464</v>
      </c>
      <c r="C10053" s="11" t="s">
        <v>2464</v>
      </c>
      <c r="D10053" s="11" t="s">
        <v>2464</v>
      </c>
      <c r="E10053" s="11" t="s">
        <v>2465</v>
      </c>
      <c r="F10053" s="11" t="s">
        <v>2465</v>
      </c>
      <c r="G10053" s="11" t="s">
        <v>2465</v>
      </c>
      <c r="H10053" s="11" t="s">
        <v>2061</v>
      </c>
      <c r="I10053" s="11" t="s">
        <v>2061</v>
      </c>
    </row>
    <row r="10054" customFormat="false" ht="38" hidden="false" customHeight="true" outlineLevel="0" collapsed="false">
      <c r="A10054" s="11" t="s">
        <v>2466</v>
      </c>
      <c r="B10054" s="11" t="s">
        <v>2466</v>
      </c>
      <c r="C10054" s="11" t="s">
        <v>2466</v>
      </c>
      <c r="D10054" s="11" t="s">
        <v>2466</v>
      </c>
      <c r="E10054" s="11" t="s">
        <v>2467</v>
      </c>
      <c r="F10054" s="11" t="s">
        <v>2467</v>
      </c>
      <c r="G10054" s="11" t="s">
        <v>2467</v>
      </c>
      <c r="H10054" s="11" t="s">
        <v>2061</v>
      </c>
      <c r="I10054" s="11" t="s">
        <v>2061</v>
      </c>
    </row>
    <row r="10055" customFormat="false" ht="38" hidden="false" customHeight="true" outlineLevel="0" collapsed="false">
      <c r="A10055" s="11" t="s">
        <v>2223</v>
      </c>
      <c r="B10055" s="11" t="s">
        <v>2223</v>
      </c>
      <c r="C10055" s="11" t="s">
        <v>2223</v>
      </c>
      <c r="D10055" s="11" t="s">
        <v>2223</v>
      </c>
      <c r="E10055" s="11" t="s">
        <v>2468</v>
      </c>
      <c r="F10055" s="11" t="s">
        <v>2468</v>
      </c>
      <c r="G10055" s="11" t="s">
        <v>2468</v>
      </c>
      <c r="H10055" s="11" t="s">
        <v>2061</v>
      </c>
      <c r="I10055" s="11" t="s">
        <v>2061</v>
      </c>
    </row>
    <row r="10056" customFormat="false" ht="38" hidden="false" customHeight="true" outlineLevel="0" collapsed="false">
      <c r="A10056" s="11" t="s">
        <v>2225</v>
      </c>
      <c r="B10056" s="11" t="s">
        <v>2225</v>
      </c>
      <c r="C10056" s="11" t="s">
        <v>2225</v>
      </c>
      <c r="D10056" s="11" t="s">
        <v>2225</v>
      </c>
      <c r="E10056" s="11" t="s">
        <v>2468</v>
      </c>
      <c r="F10056" s="11" t="s">
        <v>2468</v>
      </c>
      <c r="G10056" s="11" t="s">
        <v>2468</v>
      </c>
      <c r="H10056" s="11" t="s">
        <v>2061</v>
      </c>
      <c r="I10056" s="11" t="s">
        <v>2061</v>
      </c>
    </row>
    <row r="10057" customFormat="false" ht="38" hidden="false" customHeight="true" outlineLevel="0" collapsed="false">
      <c r="A10057" s="11" t="s">
        <v>2226</v>
      </c>
      <c r="B10057" s="11" t="s">
        <v>2226</v>
      </c>
      <c r="C10057" s="11" t="s">
        <v>2226</v>
      </c>
      <c r="D10057" s="11" t="s">
        <v>2226</v>
      </c>
      <c r="E10057" s="11" t="n">
        <v>26</v>
      </c>
      <c r="F10057" s="11" t="n">
        <v>26</v>
      </c>
      <c r="G10057" s="11" t="n">
        <v>26</v>
      </c>
      <c r="H10057" s="11" t="s">
        <v>2061</v>
      </c>
      <c r="I10057" s="11" t="s">
        <v>2061</v>
      </c>
    </row>
    <row r="10058" customFormat="false" ht="38" hidden="false" customHeight="true" outlineLevel="0" collapsed="false">
      <c r="A10058" s="11" t="s">
        <v>2469</v>
      </c>
      <c r="B10058" s="11" t="s">
        <v>2469</v>
      </c>
      <c r="C10058" s="11" t="s">
        <v>2469</v>
      </c>
      <c r="D10058" s="11" t="s">
        <v>2469</v>
      </c>
      <c r="E10058" s="11" t="n">
        <v>49</v>
      </c>
      <c r="F10058" s="11" t="n">
        <v>49</v>
      </c>
      <c r="G10058" s="11" t="n">
        <v>49</v>
      </c>
      <c r="H10058" s="11" t="s">
        <v>2061</v>
      </c>
      <c r="I10058" s="11" t="s">
        <v>2061</v>
      </c>
    </row>
    <row r="10059" customFormat="false" ht="38" hidden="false" customHeight="true" outlineLevel="0" collapsed="false">
      <c r="A10059" s="11" t="s">
        <v>2470</v>
      </c>
      <c r="B10059" s="11" t="s">
        <v>2470</v>
      </c>
      <c r="C10059" s="11" t="s">
        <v>2470</v>
      </c>
      <c r="D10059" s="11" t="s">
        <v>2470</v>
      </c>
      <c r="E10059" s="11" t="n">
        <v>73</v>
      </c>
      <c r="F10059" s="11" t="n">
        <v>73</v>
      </c>
      <c r="G10059" s="11" t="n">
        <v>73</v>
      </c>
      <c r="H10059" s="11" t="s">
        <v>2061</v>
      </c>
      <c r="I10059" s="11" t="s">
        <v>2061</v>
      </c>
    </row>
    <row r="10060" customFormat="false" ht="38" hidden="false" customHeight="true" outlineLevel="0" collapsed="false">
      <c r="A10060" s="11" t="s">
        <v>2471</v>
      </c>
      <c r="B10060" s="11" t="s">
        <v>2471</v>
      </c>
      <c r="C10060" s="11" t="s">
        <v>2471</v>
      </c>
      <c r="D10060" s="11" t="s">
        <v>2471</v>
      </c>
      <c r="E10060" s="11" t="n">
        <v>49</v>
      </c>
      <c r="F10060" s="11" t="n">
        <v>49</v>
      </c>
      <c r="G10060" s="11" t="n">
        <v>49</v>
      </c>
      <c r="H10060" s="11" t="s">
        <v>2061</v>
      </c>
      <c r="I10060" s="11" t="s">
        <v>2061</v>
      </c>
    </row>
    <row r="10061" customFormat="false" ht="38" hidden="false" customHeight="true" outlineLevel="0" collapsed="false">
      <c r="A10061" s="11" t="s">
        <v>2082</v>
      </c>
      <c r="B10061" s="11" t="s">
        <v>2082</v>
      </c>
      <c r="C10061" s="11" t="s">
        <v>2082</v>
      </c>
      <c r="D10061" s="11" t="s">
        <v>2082</v>
      </c>
      <c r="E10061" s="11" t="s">
        <v>2098</v>
      </c>
      <c r="F10061" s="11" t="s">
        <v>2098</v>
      </c>
      <c r="G10061" s="11" t="s">
        <v>2098</v>
      </c>
      <c r="H10061" s="11" t="s">
        <v>2061</v>
      </c>
      <c r="I10061" s="11" t="s">
        <v>2061</v>
      </c>
    </row>
    <row r="10062" customFormat="false" ht="38" hidden="false" customHeight="true" outlineLevel="0" collapsed="false">
      <c r="A10062" s="11" t="s">
        <v>2423</v>
      </c>
      <c r="B10062" s="11" t="s">
        <v>2423</v>
      </c>
      <c r="C10062" s="11" t="s">
        <v>2423</v>
      </c>
      <c r="D10062" s="11" t="s">
        <v>2423</v>
      </c>
      <c r="E10062" s="11" t="s">
        <v>2472</v>
      </c>
      <c r="F10062" s="11" t="s">
        <v>2472</v>
      </c>
      <c r="G10062" s="11" t="s">
        <v>2472</v>
      </c>
      <c r="H10062" s="11" t="s">
        <v>2061</v>
      </c>
      <c r="I10062" s="11" t="s">
        <v>2061</v>
      </c>
    </row>
    <row r="10063" customFormat="false" ht="38" hidden="false" customHeight="true" outlineLevel="0" collapsed="false">
      <c r="A10063" s="11" t="s">
        <v>2473</v>
      </c>
      <c r="B10063" s="11" t="s">
        <v>2473</v>
      </c>
      <c r="C10063" s="11" t="s">
        <v>2473</v>
      </c>
      <c r="D10063" s="11" t="s">
        <v>2473</v>
      </c>
      <c r="E10063" s="11" t="s">
        <v>2474</v>
      </c>
      <c r="F10063" s="11" t="s">
        <v>2474</v>
      </c>
      <c r="G10063" s="11" t="s">
        <v>2474</v>
      </c>
      <c r="H10063" s="11" t="s">
        <v>2061</v>
      </c>
      <c r="I10063" s="11" t="s">
        <v>2061</v>
      </c>
    </row>
    <row r="10064" customFormat="false" ht="38" hidden="false" customHeight="true" outlineLevel="0" collapsed="false">
      <c r="A10064" s="11" t="s">
        <v>2475</v>
      </c>
      <c r="B10064" s="11" t="s">
        <v>2475</v>
      </c>
      <c r="C10064" s="11" t="s">
        <v>2475</v>
      </c>
      <c r="D10064" s="11" t="s">
        <v>2475</v>
      </c>
      <c r="E10064" s="11" t="n">
        <v>235</v>
      </c>
      <c r="F10064" s="11" t="n">
        <v>235</v>
      </c>
      <c r="G10064" s="11" t="n">
        <v>235</v>
      </c>
      <c r="H10064" s="11" t="s">
        <v>2061</v>
      </c>
      <c r="I10064" s="11" t="s">
        <v>2061</v>
      </c>
    </row>
    <row r="10065" customFormat="false" ht="42" hidden="false" customHeight="true" outlineLevel="0" collapsed="false">
      <c r="A10065" s="4" t="s">
        <v>2476</v>
      </c>
      <c r="B10065" s="4" t="s">
        <v>2476</v>
      </c>
      <c r="C10065" s="4" t="s">
        <v>2476</v>
      </c>
      <c r="D10065" s="4" t="s">
        <v>2476</v>
      </c>
      <c r="E10065" s="4" t="s">
        <v>2476</v>
      </c>
      <c r="F10065" s="4" t="s">
        <v>2476</v>
      </c>
      <c r="G10065" s="4" t="s">
        <v>2476</v>
      </c>
      <c r="H10065" s="4" t="s">
        <v>2476</v>
      </c>
      <c r="I10065" s="4" t="s">
        <v>2476</v>
      </c>
    </row>
    <row r="10066" customFormat="false" ht="27" hidden="false" customHeight="true" outlineLevel="0" collapsed="false">
      <c r="A10066" s="1"/>
      <c r="B10066" s="1"/>
      <c r="C10066" s="1"/>
      <c r="D10066" s="1"/>
      <c r="E10066" s="1"/>
      <c r="F10066" s="1"/>
      <c r="G10066" s="1"/>
      <c r="H10066" s="1"/>
      <c r="I10066" s="1"/>
    </row>
    <row r="10067" customFormat="false" ht="31" hidden="false" customHeight="true" outlineLevel="0" collapsed="false">
      <c r="A10067" s="10" t="s">
        <v>250</v>
      </c>
      <c r="B10067" s="10" t="s">
        <v>250</v>
      </c>
      <c r="C10067" s="10" t="s">
        <v>250</v>
      </c>
      <c r="D10067" s="10" t="s">
        <v>250</v>
      </c>
      <c r="E10067" s="10" t="s">
        <v>250</v>
      </c>
      <c r="F10067" s="10" t="s">
        <v>250</v>
      </c>
      <c r="G10067" s="10" t="s">
        <v>250</v>
      </c>
      <c r="H10067" s="10" t="s">
        <v>250</v>
      </c>
      <c r="I10067" s="3" t="str">
        <f aca="false">HYPERLINK("#'Главная'!A198","На главную")</f>
        <v>На главную</v>
      </c>
    </row>
    <row r="10068" customFormat="false" ht="34" hidden="false" customHeight="true" outlineLevel="0" collapsed="false">
      <c r="A10068" s="12" t="s">
        <v>251</v>
      </c>
      <c r="B10068" s="12" t="s">
        <v>251</v>
      </c>
      <c r="C10068" s="12" t="s">
        <v>251</v>
      </c>
      <c r="D10068" s="12" t="s">
        <v>252</v>
      </c>
      <c r="E10068" s="12" t="s">
        <v>252</v>
      </c>
      <c r="F10068" s="12" t="s">
        <v>252</v>
      </c>
      <c r="G10068" s="12" t="s">
        <v>253</v>
      </c>
      <c r="H10068" s="12" t="s">
        <v>254</v>
      </c>
      <c r="I10068" s="12" t="s">
        <v>254</v>
      </c>
    </row>
    <row r="10069" customFormat="false" ht="53" hidden="false" customHeight="true" outlineLevel="0" collapsed="false">
      <c r="A10069" s="1" t="s">
        <v>180</v>
      </c>
      <c r="B10069" s="1" t="s">
        <v>180</v>
      </c>
      <c r="C10069" s="1" t="s">
        <v>180</v>
      </c>
      <c r="D10069" s="1" t="s">
        <v>292</v>
      </c>
      <c r="E10069" s="1" t="s">
        <v>292</v>
      </c>
      <c r="F10069" s="1" t="s">
        <v>292</v>
      </c>
      <c r="G10069" s="1" t="n">
        <v>2.7</v>
      </c>
      <c r="H10069" s="1" t="s">
        <v>2477</v>
      </c>
      <c r="I10069" s="1" t="s">
        <v>2477</v>
      </c>
    </row>
    <row r="10070" customFormat="false" ht="53" hidden="false" customHeight="true" outlineLevel="0" collapsed="false">
      <c r="A10070" s="1" t="s">
        <v>180</v>
      </c>
      <c r="B10070" s="1" t="s">
        <v>180</v>
      </c>
      <c r="C10070" s="1" t="s">
        <v>180</v>
      </c>
      <c r="D10070" s="1" t="s">
        <v>258</v>
      </c>
      <c r="E10070" s="1" t="s">
        <v>258</v>
      </c>
      <c r="F10070" s="1" t="s">
        <v>258</v>
      </c>
      <c r="G10070" s="1" t="n">
        <v>4.05</v>
      </c>
      <c r="H10070" s="1" t="s">
        <v>2477</v>
      </c>
      <c r="I10070" s="1" t="s">
        <v>2477</v>
      </c>
    </row>
    <row r="10071" customFormat="false" ht="53" hidden="false" customHeight="true" outlineLevel="0" collapsed="false">
      <c r="A10071" s="1" t="s">
        <v>180</v>
      </c>
      <c r="B10071" s="1" t="s">
        <v>180</v>
      </c>
      <c r="C10071" s="1" t="s">
        <v>180</v>
      </c>
      <c r="D10071" s="1" t="s">
        <v>2091</v>
      </c>
      <c r="E10071" s="1" t="s">
        <v>2091</v>
      </c>
      <c r="F10071" s="1" t="s">
        <v>2091</v>
      </c>
      <c r="G10071" s="1" t="n">
        <v>510</v>
      </c>
      <c r="H10071" s="1" t="s">
        <v>2477</v>
      </c>
      <c r="I10071" s="1" t="s">
        <v>2477</v>
      </c>
    </row>
    <row r="10072" customFormat="false" ht="53" hidden="false" customHeight="true" outlineLevel="0" collapsed="false">
      <c r="A10072" s="1" t="s">
        <v>180</v>
      </c>
      <c r="B10072" s="1" t="s">
        <v>180</v>
      </c>
      <c r="C10072" s="1" t="s">
        <v>180</v>
      </c>
      <c r="D10072" s="1" t="s">
        <v>2229</v>
      </c>
      <c r="E10072" s="1" t="s">
        <v>2229</v>
      </c>
      <c r="F10072" s="1" t="s">
        <v>2229</v>
      </c>
      <c r="G10072" s="1" t="n">
        <v>50</v>
      </c>
      <c r="H10072" s="1" t="s">
        <v>2477</v>
      </c>
      <c r="I10072" s="1" t="s">
        <v>2477</v>
      </c>
    </row>
    <row r="10073" customFormat="false" ht="53" hidden="false" customHeight="true" outlineLevel="0" collapsed="false">
      <c r="A10073" s="1" t="s">
        <v>180</v>
      </c>
      <c r="B10073" s="1" t="s">
        <v>180</v>
      </c>
      <c r="C10073" s="1" t="s">
        <v>180</v>
      </c>
      <c r="D10073" s="1" t="s">
        <v>2063</v>
      </c>
      <c r="E10073" s="1" t="s">
        <v>2063</v>
      </c>
      <c r="F10073" s="1" t="s">
        <v>2063</v>
      </c>
      <c r="G10073" s="1" t="n">
        <v>39</v>
      </c>
      <c r="H10073" s="1" t="s">
        <v>2477</v>
      </c>
      <c r="I10073" s="1" t="s">
        <v>2477</v>
      </c>
    </row>
    <row r="10074" customFormat="false" ht="53" hidden="false" customHeight="true" outlineLevel="0" collapsed="false">
      <c r="A10074" s="1" t="s">
        <v>2230</v>
      </c>
      <c r="B10074" s="1" t="s">
        <v>2230</v>
      </c>
      <c r="C10074" s="1" t="s">
        <v>2230</v>
      </c>
      <c r="D10074" s="1" t="s">
        <v>2091</v>
      </c>
      <c r="E10074" s="1" t="s">
        <v>2091</v>
      </c>
      <c r="F10074" s="1" t="s">
        <v>2091</v>
      </c>
      <c r="G10074" s="1" t="n">
        <v>510</v>
      </c>
      <c r="H10074" s="1" t="s">
        <v>2477</v>
      </c>
      <c r="I10074" s="1" t="s">
        <v>2477</v>
      </c>
    </row>
    <row r="10075" customFormat="false" ht="53" hidden="false" customHeight="true" outlineLevel="0" collapsed="false">
      <c r="A10075" s="1" t="s">
        <v>2230</v>
      </c>
      <c r="B10075" s="1" t="s">
        <v>2230</v>
      </c>
      <c r="C10075" s="1" t="s">
        <v>2230</v>
      </c>
      <c r="D10075" s="1" t="s">
        <v>292</v>
      </c>
      <c r="E10075" s="1" t="s">
        <v>292</v>
      </c>
      <c r="F10075" s="1" t="s">
        <v>292</v>
      </c>
      <c r="G10075" s="1" t="n">
        <v>2.7</v>
      </c>
      <c r="H10075" s="1" t="s">
        <v>2477</v>
      </c>
      <c r="I10075" s="1" t="s">
        <v>2477</v>
      </c>
    </row>
    <row r="10076" customFormat="false" ht="53" hidden="false" customHeight="true" outlineLevel="0" collapsed="false">
      <c r="A10076" s="1" t="s">
        <v>2230</v>
      </c>
      <c r="B10076" s="1" t="s">
        <v>2230</v>
      </c>
      <c r="C10076" s="1" t="s">
        <v>2230</v>
      </c>
      <c r="D10076" s="1" t="s">
        <v>258</v>
      </c>
      <c r="E10076" s="1" t="s">
        <v>258</v>
      </c>
      <c r="F10076" s="1" t="s">
        <v>258</v>
      </c>
      <c r="G10076" s="1" t="n">
        <v>4.05</v>
      </c>
      <c r="H10076" s="1" t="s">
        <v>2477</v>
      </c>
      <c r="I10076" s="1" t="s">
        <v>2477</v>
      </c>
    </row>
    <row r="10077" customFormat="false" ht="53" hidden="false" customHeight="true" outlineLevel="0" collapsed="false">
      <c r="A10077" s="1" t="s">
        <v>2230</v>
      </c>
      <c r="B10077" s="1" t="s">
        <v>2230</v>
      </c>
      <c r="C10077" s="1" t="s">
        <v>2230</v>
      </c>
      <c r="D10077" s="1" t="s">
        <v>2388</v>
      </c>
      <c r="E10077" s="1" t="s">
        <v>2388</v>
      </c>
      <c r="F10077" s="1" t="s">
        <v>2388</v>
      </c>
      <c r="G10077" s="1" t="n">
        <v>2.7</v>
      </c>
      <c r="H10077" s="1" t="s">
        <v>2477</v>
      </c>
      <c r="I10077" s="1" t="s">
        <v>2477</v>
      </c>
    </row>
    <row r="10078" customFormat="false" ht="53" hidden="false" customHeight="true" outlineLevel="0" collapsed="false">
      <c r="A10078" s="1" t="s">
        <v>2231</v>
      </c>
      <c r="B10078" s="1" t="s">
        <v>2231</v>
      </c>
      <c r="C10078" s="1" t="s">
        <v>2231</v>
      </c>
      <c r="D10078" s="1" t="s">
        <v>2091</v>
      </c>
      <c r="E10078" s="1" t="s">
        <v>2091</v>
      </c>
      <c r="F10078" s="1" t="s">
        <v>2091</v>
      </c>
      <c r="G10078" s="1" t="n">
        <v>383</v>
      </c>
      <c r="H10078" s="1" t="s">
        <v>2477</v>
      </c>
      <c r="I10078" s="1" t="s">
        <v>2477</v>
      </c>
    </row>
    <row r="10079" customFormat="false" ht="53" hidden="false" customHeight="true" outlineLevel="0" collapsed="false">
      <c r="A10079" s="1" t="s">
        <v>2231</v>
      </c>
      <c r="B10079" s="1" t="s">
        <v>2231</v>
      </c>
      <c r="C10079" s="1" t="s">
        <v>2231</v>
      </c>
      <c r="D10079" s="1" t="s">
        <v>292</v>
      </c>
      <c r="E10079" s="1" t="s">
        <v>292</v>
      </c>
      <c r="F10079" s="1" t="s">
        <v>292</v>
      </c>
      <c r="G10079" s="1" t="n">
        <v>2.16</v>
      </c>
      <c r="H10079" s="1" t="s">
        <v>2477</v>
      </c>
      <c r="I10079" s="1" t="s">
        <v>2477</v>
      </c>
    </row>
    <row r="10080" customFormat="false" ht="53" hidden="false" customHeight="true" outlineLevel="0" collapsed="false">
      <c r="A10080" s="1" t="s">
        <v>2231</v>
      </c>
      <c r="B10080" s="1" t="s">
        <v>2231</v>
      </c>
      <c r="C10080" s="1" t="s">
        <v>2231</v>
      </c>
      <c r="D10080" s="1" t="s">
        <v>258</v>
      </c>
      <c r="E10080" s="1" t="s">
        <v>258</v>
      </c>
      <c r="F10080" s="1" t="s">
        <v>258</v>
      </c>
      <c r="G10080" s="1" t="n">
        <v>3.24</v>
      </c>
      <c r="H10080" s="1" t="s">
        <v>2477</v>
      </c>
      <c r="I10080" s="1" t="s">
        <v>2477</v>
      </c>
    </row>
    <row r="10081" customFormat="false" ht="53" hidden="false" customHeight="true" outlineLevel="0" collapsed="false">
      <c r="A10081" s="1" t="s">
        <v>2231</v>
      </c>
      <c r="B10081" s="1" t="s">
        <v>2231</v>
      </c>
      <c r="C10081" s="1" t="s">
        <v>2231</v>
      </c>
      <c r="D10081" s="1" t="s">
        <v>2388</v>
      </c>
      <c r="E10081" s="1" t="s">
        <v>2388</v>
      </c>
      <c r="F10081" s="1" t="s">
        <v>2388</v>
      </c>
      <c r="G10081" s="1" t="n">
        <v>2.16</v>
      </c>
      <c r="H10081" s="1" t="s">
        <v>2477</v>
      </c>
      <c r="I10081" s="1" t="s">
        <v>2477</v>
      </c>
    </row>
    <row r="10082" customFormat="false" ht="53" hidden="false" customHeight="true" outlineLevel="0" collapsed="false">
      <c r="A10082" s="1" t="s">
        <v>2232</v>
      </c>
      <c r="B10082" s="1" t="s">
        <v>2232</v>
      </c>
      <c r="C10082" s="1" t="s">
        <v>2232</v>
      </c>
      <c r="D10082" s="1" t="s">
        <v>2091</v>
      </c>
      <c r="E10082" s="1" t="s">
        <v>2091</v>
      </c>
      <c r="F10082" s="1" t="s">
        <v>2091</v>
      </c>
      <c r="G10082" s="1" t="n">
        <v>255</v>
      </c>
      <c r="H10082" s="1" t="s">
        <v>2477</v>
      </c>
      <c r="I10082" s="1" t="s">
        <v>2477</v>
      </c>
    </row>
    <row r="10083" customFormat="false" ht="53" hidden="false" customHeight="true" outlineLevel="0" collapsed="false">
      <c r="A10083" s="1" t="s">
        <v>2232</v>
      </c>
      <c r="B10083" s="1" t="s">
        <v>2232</v>
      </c>
      <c r="C10083" s="1" t="s">
        <v>2232</v>
      </c>
      <c r="D10083" s="1" t="s">
        <v>292</v>
      </c>
      <c r="E10083" s="1" t="s">
        <v>292</v>
      </c>
      <c r="F10083" s="1" t="s">
        <v>292</v>
      </c>
      <c r="G10083" s="1" t="n">
        <v>1.62</v>
      </c>
      <c r="H10083" s="1" t="s">
        <v>2477</v>
      </c>
      <c r="I10083" s="1" t="s">
        <v>2477</v>
      </c>
    </row>
    <row r="10084" customFormat="false" ht="53" hidden="false" customHeight="true" outlineLevel="0" collapsed="false">
      <c r="A10084" s="1" t="s">
        <v>2232</v>
      </c>
      <c r="B10084" s="1" t="s">
        <v>2232</v>
      </c>
      <c r="C10084" s="1" t="s">
        <v>2232</v>
      </c>
      <c r="D10084" s="1" t="s">
        <v>258</v>
      </c>
      <c r="E10084" s="1" t="s">
        <v>258</v>
      </c>
      <c r="F10084" s="1" t="s">
        <v>258</v>
      </c>
      <c r="G10084" s="1" t="n">
        <v>2.43</v>
      </c>
      <c r="H10084" s="1" t="s">
        <v>2477</v>
      </c>
      <c r="I10084" s="1" t="s">
        <v>2477</v>
      </c>
    </row>
    <row r="10085" customFormat="false" ht="53" hidden="false" customHeight="true" outlineLevel="0" collapsed="false">
      <c r="A10085" s="1" t="s">
        <v>2232</v>
      </c>
      <c r="B10085" s="1" t="s">
        <v>2232</v>
      </c>
      <c r="C10085" s="1" t="s">
        <v>2232</v>
      </c>
      <c r="D10085" s="1" t="s">
        <v>2388</v>
      </c>
      <c r="E10085" s="1" t="s">
        <v>2388</v>
      </c>
      <c r="F10085" s="1" t="s">
        <v>2388</v>
      </c>
      <c r="G10085" s="1" t="n">
        <v>1.62</v>
      </c>
      <c r="H10085" s="1" t="s">
        <v>2477</v>
      </c>
      <c r="I10085" s="1" t="s">
        <v>2477</v>
      </c>
    </row>
    <row r="10086" customFormat="false" ht="27" hidden="false" customHeight="true" outlineLevel="0" collapsed="false">
      <c r="A10086" s="1"/>
      <c r="B10086" s="1"/>
      <c r="C10086" s="1"/>
      <c r="D10086" s="1"/>
      <c r="E10086" s="1"/>
      <c r="F10086" s="1"/>
      <c r="G10086" s="1"/>
      <c r="H10086" s="1"/>
      <c r="I10086" s="1"/>
    </row>
    <row r="10087" customFormat="false" ht="31" hidden="false" customHeight="true" outlineLevel="0" collapsed="false">
      <c r="A10087" s="10" t="s">
        <v>304</v>
      </c>
      <c r="B10087" s="10" t="s">
        <v>304</v>
      </c>
      <c r="C10087" s="10" t="s">
        <v>304</v>
      </c>
      <c r="D10087" s="10" t="s">
        <v>304</v>
      </c>
      <c r="E10087" s="10" t="s">
        <v>304</v>
      </c>
      <c r="F10087" s="10" t="s">
        <v>304</v>
      </c>
      <c r="G10087" s="10" t="s">
        <v>304</v>
      </c>
      <c r="H10087" s="10" t="s">
        <v>304</v>
      </c>
      <c r="I10087" s="1"/>
    </row>
    <row r="10088" customFormat="false" ht="28" hidden="false" customHeight="true" outlineLevel="0" collapsed="false">
      <c r="A10088" s="4" t="s">
        <v>305</v>
      </c>
      <c r="B10088" s="4" t="s">
        <v>305</v>
      </c>
      <c r="C10088" s="4" t="s">
        <v>305</v>
      </c>
      <c r="D10088" s="4" t="s">
        <v>305</v>
      </c>
      <c r="E10088" s="4" t="s">
        <v>305</v>
      </c>
      <c r="F10088" s="4" t="s">
        <v>305</v>
      </c>
      <c r="G10088" s="4" t="s">
        <v>305</v>
      </c>
      <c r="H10088" s="4" t="s">
        <v>305</v>
      </c>
      <c r="I10088" s="4" t="s">
        <v>305</v>
      </c>
    </row>
    <row r="10089" customFormat="false" ht="27" hidden="false" customHeight="true" outlineLevel="0" collapsed="false">
      <c r="A10089" s="1"/>
      <c r="B10089" s="1"/>
      <c r="C10089" s="1"/>
      <c r="D10089" s="1"/>
      <c r="E10089" s="1"/>
      <c r="F10089" s="1"/>
      <c r="G10089" s="1"/>
      <c r="H10089" s="1"/>
      <c r="I10089" s="1"/>
    </row>
    <row r="10090" customFormat="false" ht="27" hidden="false" customHeight="true" outlineLevel="0" collapsed="false">
      <c r="A10090" s="1"/>
      <c r="B10090" s="1"/>
      <c r="C10090" s="1"/>
      <c r="D10090" s="1"/>
      <c r="E10090" s="1"/>
      <c r="F10090" s="1"/>
      <c r="G10090" s="1"/>
      <c r="H10090" s="1"/>
      <c r="I10090" s="1"/>
    </row>
    <row r="10091" customFormat="false" ht="27" hidden="false" customHeight="true" outlineLevel="0" collapsed="false">
      <c r="A10091" s="1"/>
      <c r="B10091" s="1"/>
      <c r="C10091" s="1"/>
      <c r="D10091" s="1"/>
      <c r="E10091" s="1"/>
      <c r="F10091" s="1"/>
      <c r="G10091" s="1"/>
      <c r="H10091" s="1"/>
      <c r="I10091" s="1"/>
    </row>
    <row r="10092" customFormat="false" ht="35" hidden="false" customHeight="true" outlineLevel="0" collapsed="false">
      <c r="A10092" s="2" t="s">
        <v>2479</v>
      </c>
      <c r="B10092" s="2" t="s">
        <v>2479</v>
      </c>
      <c r="C10092" s="2" t="s">
        <v>2479</v>
      </c>
      <c r="D10092" s="2" t="s">
        <v>2479</v>
      </c>
      <c r="E10092" s="2" t="s">
        <v>2479</v>
      </c>
      <c r="F10092" s="2" t="s">
        <v>2479</v>
      </c>
      <c r="G10092" s="2" t="s">
        <v>2479</v>
      </c>
      <c r="H10092" s="2" t="s">
        <v>2479</v>
      </c>
      <c r="I10092" s="3" t="str">
        <f aca="false">HYPERLINK("#'Главная'!A199","На главную")</f>
        <v>На главную</v>
      </c>
    </row>
    <row r="10093" customFormat="false" ht="28" hidden="false" customHeight="true" outlineLevel="0" collapsed="false">
      <c r="A10093" s="4" t="s">
        <v>2457</v>
      </c>
      <c r="B10093" s="4" t="s">
        <v>2457</v>
      </c>
      <c r="C10093" s="4" t="s">
        <v>2457</v>
      </c>
      <c r="D10093" s="4" t="s">
        <v>2457</v>
      </c>
      <c r="E10093" s="4" t="s">
        <v>2457</v>
      </c>
      <c r="F10093" s="4" t="s">
        <v>2457</v>
      </c>
      <c r="G10093" s="4" t="s">
        <v>2457</v>
      </c>
      <c r="H10093" s="4" t="s">
        <v>2457</v>
      </c>
      <c r="I10093" s="4" t="s">
        <v>2457</v>
      </c>
    </row>
    <row r="10094" customFormat="false" ht="27" hidden="false" customHeight="true" outlineLevel="0" collapsed="false">
      <c r="A10094" s="3" t="str">
        <f aca="false">HYPERLINK("#'Главная'!A199","Список моделей")</f>
        <v>Список моделей</v>
      </c>
      <c r="B10094" s="1"/>
      <c r="C10094" s="3" t="str">
        <f aca="false">HYPERLINK("#'Данные моделей'!A10095","Характеристики")</f>
        <v>Характеристики</v>
      </c>
      <c r="D10094" s="1"/>
      <c r="E10094" s="1"/>
      <c r="F10094" s="3" t="str">
        <f aca="false">HYPERLINK("#'Данные моделей'!A10124","Рабочие точки")</f>
        <v>Рабочие точки</v>
      </c>
      <c r="G10094" s="1"/>
      <c r="H10094" s="3" t="str">
        <f aca="false">HYPERLINK("#'Данные моделей'!A10144","Карты")</f>
        <v>Карты</v>
      </c>
      <c r="I10094" s="1"/>
    </row>
    <row r="10095" customFormat="false" ht="31" hidden="false" customHeight="true" outlineLevel="0" collapsed="false">
      <c r="A10095" s="10" t="s">
        <v>9</v>
      </c>
      <c r="B10095" s="10" t="s">
        <v>9</v>
      </c>
      <c r="C10095" s="10" t="s">
        <v>9</v>
      </c>
      <c r="D10095" s="10" t="s">
        <v>9</v>
      </c>
      <c r="E10095" s="10" t="s">
        <v>9</v>
      </c>
      <c r="F10095" s="10" t="s">
        <v>9</v>
      </c>
      <c r="G10095" s="10" t="s">
        <v>9</v>
      </c>
      <c r="H10095" s="10" t="s">
        <v>9</v>
      </c>
      <c r="I10095" s="1"/>
    </row>
    <row r="10096" customFormat="false" ht="28" hidden="false" customHeight="true" outlineLevel="0" collapsed="false">
      <c r="A10096" s="11" t="s">
        <v>207</v>
      </c>
      <c r="B10096" s="11" t="s">
        <v>207</v>
      </c>
      <c r="C10096" s="11" t="s">
        <v>207</v>
      </c>
      <c r="D10096" s="11" t="s">
        <v>207</v>
      </c>
      <c r="E10096" s="11" t="s">
        <v>2458</v>
      </c>
      <c r="F10096" s="11" t="s">
        <v>2458</v>
      </c>
      <c r="G10096" s="11" t="s">
        <v>2458</v>
      </c>
      <c r="H10096" s="11"/>
      <c r="I10096" s="11"/>
    </row>
    <row r="10097" customFormat="false" ht="28" hidden="false" customHeight="true" outlineLevel="0" collapsed="false">
      <c r="A10097" s="11" t="s">
        <v>8</v>
      </c>
      <c r="B10097" s="11" t="s">
        <v>8</v>
      </c>
      <c r="C10097" s="11" t="s">
        <v>8</v>
      </c>
      <c r="D10097" s="11" t="s">
        <v>8</v>
      </c>
      <c r="E10097" s="11" t="s">
        <v>190</v>
      </c>
      <c r="F10097" s="11" t="s">
        <v>190</v>
      </c>
      <c r="G10097" s="11" t="s">
        <v>190</v>
      </c>
      <c r="H10097" s="11"/>
      <c r="I10097" s="11"/>
    </row>
    <row r="10098" customFormat="false" ht="28" hidden="false" customHeight="true" outlineLevel="0" collapsed="false">
      <c r="A10098" s="11" t="s">
        <v>209</v>
      </c>
      <c r="B10098" s="11" t="s">
        <v>209</v>
      </c>
      <c r="C10098" s="11" t="s">
        <v>209</v>
      </c>
      <c r="D10098" s="11" t="s">
        <v>209</v>
      </c>
      <c r="E10098" s="11" t="s">
        <v>2459</v>
      </c>
      <c r="F10098" s="11" t="s">
        <v>2459</v>
      </c>
      <c r="G10098" s="11" t="s">
        <v>2459</v>
      </c>
      <c r="H10098" s="11"/>
      <c r="I10098" s="11"/>
    </row>
    <row r="10099" customFormat="false" ht="28" hidden="false" customHeight="true" outlineLevel="0" collapsed="false">
      <c r="A10099" s="11" t="s">
        <v>211</v>
      </c>
      <c r="B10099" s="11" t="s">
        <v>211</v>
      </c>
      <c r="C10099" s="11" t="s">
        <v>211</v>
      </c>
      <c r="D10099" s="11" t="s">
        <v>211</v>
      </c>
      <c r="E10099" s="11" t="n">
        <v>22</v>
      </c>
      <c r="F10099" s="11" t="n">
        <v>22</v>
      </c>
      <c r="G10099" s="11" t="n">
        <v>22</v>
      </c>
      <c r="H10099" s="11"/>
      <c r="I10099" s="11"/>
    </row>
    <row r="10100" customFormat="false" ht="38" hidden="false" customHeight="true" outlineLevel="0" collapsed="false">
      <c r="A10100" s="11" t="s">
        <v>8</v>
      </c>
      <c r="B10100" s="11" t="s">
        <v>8</v>
      </c>
      <c r="C10100" s="11" t="s">
        <v>8</v>
      </c>
      <c r="D10100" s="11" t="s">
        <v>8</v>
      </c>
      <c r="E10100" s="11" t="s">
        <v>190</v>
      </c>
      <c r="F10100" s="11" t="s">
        <v>190</v>
      </c>
      <c r="G10100" s="11" t="s">
        <v>190</v>
      </c>
      <c r="H10100" s="11" t="s">
        <v>2061</v>
      </c>
      <c r="I10100" s="11" t="s">
        <v>2061</v>
      </c>
    </row>
    <row r="10101" customFormat="false" ht="38" hidden="false" customHeight="true" outlineLevel="0" collapsed="false">
      <c r="A10101" s="11" t="s">
        <v>221</v>
      </c>
      <c r="B10101" s="11" t="s">
        <v>221</v>
      </c>
      <c r="C10101" s="11" t="s">
        <v>221</v>
      </c>
      <c r="D10101" s="11" t="s">
        <v>221</v>
      </c>
      <c r="E10101" s="11" t="s">
        <v>2459</v>
      </c>
      <c r="F10101" s="11" t="s">
        <v>2459</v>
      </c>
      <c r="G10101" s="11" t="s">
        <v>2459</v>
      </c>
      <c r="H10101" s="11" t="s">
        <v>2061</v>
      </c>
      <c r="I10101" s="11" t="s">
        <v>2061</v>
      </c>
    </row>
    <row r="10102" customFormat="false" ht="38" hidden="false" customHeight="true" outlineLevel="0" collapsed="false">
      <c r="A10102" s="11" t="s">
        <v>211</v>
      </c>
      <c r="B10102" s="11" t="s">
        <v>211</v>
      </c>
      <c r="C10102" s="11" t="s">
        <v>211</v>
      </c>
      <c r="D10102" s="11" t="s">
        <v>211</v>
      </c>
      <c r="E10102" s="11" t="n">
        <v>22</v>
      </c>
      <c r="F10102" s="11" t="n">
        <v>22</v>
      </c>
      <c r="G10102" s="11" t="n">
        <v>22</v>
      </c>
      <c r="H10102" s="11" t="s">
        <v>2061</v>
      </c>
      <c r="I10102" s="11" t="s">
        <v>2061</v>
      </c>
    </row>
    <row r="10103" customFormat="false" ht="38" hidden="false" customHeight="true" outlineLevel="0" collapsed="false">
      <c r="A10103" s="11" t="s">
        <v>2062</v>
      </c>
      <c r="B10103" s="11" t="s">
        <v>2062</v>
      </c>
      <c r="C10103" s="11" t="s">
        <v>2062</v>
      </c>
      <c r="D10103" s="11" t="s">
        <v>2062</v>
      </c>
      <c r="E10103" s="11" t="s">
        <v>2063</v>
      </c>
      <c r="F10103" s="11" t="s">
        <v>2063</v>
      </c>
      <c r="G10103" s="11" t="s">
        <v>2063</v>
      </c>
      <c r="H10103" s="11" t="s">
        <v>2061</v>
      </c>
      <c r="I10103" s="11" t="s">
        <v>2061</v>
      </c>
    </row>
    <row r="10104" customFormat="false" ht="38" hidden="false" customHeight="true" outlineLevel="0" collapsed="false">
      <c r="A10104" s="11" t="s">
        <v>2064</v>
      </c>
      <c r="B10104" s="11" t="s">
        <v>2064</v>
      </c>
      <c r="C10104" s="11" t="s">
        <v>2064</v>
      </c>
      <c r="D10104" s="11" t="s">
        <v>2064</v>
      </c>
      <c r="E10104" s="11" t="s">
        <v>99</v>
      </c>
      <c r="F10104" s="11" t="s">
        <v>99</v>
      </c>
      <c r="G10104" s="11" t="s">
        <v>99</v>
      </c>
      <c r="H10104" s="11" t="s">
        <v>2061</v>
      </c>
      <c r="I10104" s="11" t="s">
        <v>2061</v>
      </c>
    </row>
    <row r="10105" customFormat="false" ht="38" hidden="false" customHeight="true" outlineLevel="0" collapsed="false">
      <c r="A10105" s="11" t="s">
        <v>2460</v>
      </c>
      <c r="B10105" s="11" t="s">
        <v>2460</v>
      </c>
      <c r="C10105" s="11" t="s">
        <v>2460</v>
      </c>
      <c r="D10105" s="11" t="s">
        <v>2460</v>
      </c>
      <c r="E10105" s="11" t="n">
        <v>610</v>
      </c>
      <c r="F10105" s="11" t="n">
        <v>610</v>
      </c>
      <c r="G10105" s="11" t="n">
        <v>610</v>
      </c>
      <c r="H10105" s="11" t="s">
        <v>2061</v>
      </c>
      <c r="I10105" s="11" t="s">
        <v>2061</v>
      </c>
    </row>
    <row r="10106" customFormat="false" ht="38" hidden="false" customHeight="true" outlineLevel="0" collapsed="false">
      <c r="A10106" s="11" t="s">
        <v>2215</v>
      </c>
      <c r="B10106" s="11" t="s">
        <v>2215</v>
      </c>
      <c r="C10106" s="11" t="s">
        <v>2215</v>
      </c>
      <c r="D10106" s="11" t="s">
        <v>2215</v>
      </c>
      <c r="E10106" s="11" t="n">
        <v>30</v>
      </c>
      <c r="F10106" s="11" t="n">
        <v>30</v>
      </c>
      <c r="G10106" s="11" t="n">
        <v>30</v>
      </c>
      <c r="H10106" s="11" t="s">
        <v>2061</v>
      </c>
      <c r="I10106" s="11" t="s">
        <v>2061</v>
      </c>
    </row>
    <row r="10107" customFormat="false" ht="38" hidden="false" customHeight="true" outlineLevel="0" collapsed="false">
      <c r="A10107" s="11" t="s">
        <v>2461</v>
      </c>
      <c r="B10107" s="11" t="s">
        <v>2461</v>
      </c>
      <c r="C10107" s="11" t="s">
        <v>2461</v>
      </c>
      <c r="D10107" s="11" t="s">
        <v>2461</v>
      </c>
      <c r="E10107" s="11" t="s">
        <v>2462</v>
      </c>
      <c r="F10107" s="11" t="s">
        <v>2462</v>
      </c>
      <c r="G10107" s="11" t="s">
        <v>2462</v>
      </c>
      <c r="H10107" s="11" t="s">
        <v>2061</v>
      </c>
      <c r="I10107" s="11" t="s">
        <v>2061</v>
      </c>
    </row>
    <row r="10108" customFormat="false" ht="38" hidden="false" customHeight="true" outlineLevel="0" collapsed="false">
      <c r="A10108" s="11" t="s">
        <v>2463</v>
      </c>
      <c r="B10108" s="11" t="s">
        <v>2463</v>
      </c>
      <c r="C10108" s="11" t="s">
        <v>2463</v>
      </c>
      <c r="D10108" s="11" t="s">
        <v>2463</v>
      </c>
      <c r="E10108" s="11" t="n">
        <v>2</v>
      </c>
      <c r="F10108" s="11" t="n">
        <v>2</v>
      </c>
      <c r="G10108" s="11" t="n">
        <v>2</v>
      </c>
      <c r="H10108" s="11" t="s">
        <v>2061</v>
      </c>
      <c r="I10108" s="11" t="s">
        <v>2061</v>
      </c>
    </row>
    <row r="10109" customFormat="false" ht="38" hidden="false" customHeight="true" outlineLevel="0" collapsed="false">
      <c r="A10109" s="11" t="s">
        <v>2222</v>
      </c>
      <c r="B10109" s="11" t="s">
        <v>2222</v>
      </c>
      <c r="C10109" s="11" t="s">
        <v>2222</v>
      </c>
      <c r="D10109" s="11" t="s">
        <v>2222</v>
      </c>
      <c r="E10109" s="11" t="n">
        <v>0.27</v>
      </c>
      <c r="F10109" s="11" t="n">
        <v>0.27</v>
      </c>
      <c r="G10109" s="11" t="n">
        <v>0.27</v>
      </c>
      <c r="H10109" s="11" t="s">
        <v>2061</v>
      </c>
      <c r="I10109" s="11" t="s">
        <v>2061</v>
      </c>
    </row>
    <row r="10110" customFormat="false" ht="38" hidden="false" customHeight="true" outlineLevel="0" collapsed="false">
      <c r="A10110" s="11" t="s">
        <v>2464</v>
      </c>
      <c r="B10110" s="11" t="s">
        <v>2464</v>
      </c>
      <c r="C10110" s="11" t="s">
        <v>2464</v>
      </c>
      <c r="D10110" s="11" t="s">
        <v>2464</v>
      </c>
      <c r="E10110" s="11" t="s">
        <v>2465</v>
      </c>
      <c r="F10110" s="11" t="s">
        <v>2465</v>
      </c>
      <c r="G10110" s="11" t="s">
        <v>2465</v>
      </c>
      <c r="H10110" s="11" t="s">
        <v>2061</v>
      </c>
      <c r="I10110" s="11" t="s">
        <v>2061</v>
      </c>
    </row>
    <row r="10111" customFormat="false" ht="38" hidden="false" customHeight="true" outlineLevel="0" collapsed="false">
      <c r="A10111" s="11" t="s">
        <v>2466</v>
      </c>
      <c r="B10111" s="11" t="s">
        <v>2466</v>
      </c>
      <c r="C10111" s="11" t="s">
        <v>2466</v>
      </c>
      <c r="D10111" s="11" t="s">
        <v>2466</v>
      </c>
      <c r="E10111" s="11" t="s">
        <v>2467</v>
      </c>
      <c r="F10111" s="11" t="s">
        <v>2467</v>
      </c>
      <c r="G10111" s="11" t="s">
        <v>2467</v>
      </c>
      <c r="H10111" s="11" t="s">
        <v>2061</v>
      </c>
      <c r="I10111" s="11" t="s">
        <v>2061</v>
      </c>
    </row>
    <row r="10112" customFormat="false" ht="38" hidden="false" customHeight="true" outlineLevel="0" collapsed="false">
      <c r="A10112" s="11" t="s">
        <v>2223</v>
      </c>
      <c r="B10112" s="11" t="s">
        <v>2223</v>
      </c>
      <c r="C10112" s="11" t="s">
        <v>2223</v>
      </c>
      <c r="D10112" s="11" t="s">
        <v>2223</v>
      </c>
      <c r="E10112" s="11" t="s">
        <v>2468</v>
      </c>
      <c r="F10112" s="11" t="s">
        <v>2468</v>
      </c>
      <c r="G10112" s="11" t="s">
        <v>2468</v>
      </c>
      <c r="H10112" s="11" t="s">
        <v>2061</v>
      </c>
      <c r="I10112" s="11" t="s">
        <v>2061</v>
      </c>
    </row>
    <row r="10113" customFormat="false" ht="38" hidden="false" customHeight="true" outlineLevel="0" collapsed="false">
      <c r="A10113" s="11" t="s">
        <v>2225</v>
      </c>
      <c r="B10113" s="11" t="s">
        <v>2225</v>
      </c>
      <c r="C10113" s="11" t="s">
        <v>2225</v>
      </c>
      <c r="D10113" s="11" t="s">
        <v>2225</v>
      </c>
      <c r="E10113" s="11" t="s">
        <v>2468</v>
      </c>
      <c r="F10113" s="11" t="s">
        <v>2468</v>
      </c>
      <c r="G10113" s="11" t="s">
        <v>2468</v>
      </c>
      <c r="H10113" s="11" t="s">
        <v>2061</v>
      </c>
      <c r="I10113" s="11" t="s">
        <v>2061</v>
      </c>
    </row>
    <row r="10114" customFormat="false" ht="38" hidden="false" customHeight="true" outlineLevel="0" collapsed="false">
      <c r="A10114" s="11" t="s">
        <v>2226</v>
      </c>
      <c r="B10114" s="11" t="s">
        <v>2226</v>
      </c>
      <c r="C10114" s="11" t="s">
        <v>2226</v>
      </c>
      <c r="D10114" s="11" t="s">
        <v>2226</v>
      </c>
      <c r="E10114" s="11" t="n">
        <v>26</v>
      </c>
      <c r="F10114" s="11" t="n">
        <v>26</v>
      </c>
      <c r="G10114" s="11" t="n">
        <v>26</v>
      </c>
      <c r="H10114" s="11" t="s">
        <v>2061</v>
      </c>
      <c r="I10114" s="11" t="s">
        <v>2061</v>
      </c>
    </row>
    <row r="10115" customFormat="false" ht="38" hidden="false" customHeight="true" outlineLevel="0" collapsed="false">
      <c r="A10115" s="11" t="s">
        <v>2469</v>
      </c>
      <c r="B10115" s="11" t="s">
        <v>2469</v>
      </c>
      <c r="C10115" s="11" t="s">
        <v>2469</v>
      </c>
      <c r="D10115" s="11" t="s">
        <v>2469</v>
      </c>
      <c r="E10115" s="11" t="n">
        <v>54</v>
      </c>
      <c r="F10115" s="11" t="n">
        <v>54</v>
      </c>
      <c r="G10115" s="11" t="n">
        <v>54</v>
      </c>
      <c r="H10115" s="11" t="s">
        <v>2061</v>
      </c>
      <c r="I10115" s="11" t="s">
        <v>2061</v>
      </c>
    </row>
    <row r="10116" customFormat="false" ht="38" hidden="false" customHeight="true" outlineLevel="0" collapsed="false">
      <c r="A10116" s="11" t="s">
        <v>2470</v>
      </c>
      <c r="B10116" s="11" t="s">
        <v>2470</v>
      </c>
      <c r="C10116" s="11" t="s">
        <v>2470</v>
      </c>
      <c r="D10116" s="11" t="s">
        <v>2470</v>
      </c>
      <c r="E10116" s="11" t="n">
        <v>81</v>
      </c>
      <c r="F10116" s="11" t="n">
        <v>81</v>
      </c>
      <c r="G10116" s="11" t="n">
        <v>81</v>
      </c>
      <c r="H10116" s="11" t="s">
        <v>2061</v>
      </c>
      <c r="I10116" s="11" t="s">
        <v>2061</v>
      </c>
    </row>
    <row r="10117" customFormat="false" ht="38" hidden="false" customHeight="true" outlineLevel="0" collapsed="false">
      <c r="A10117" s="11" t="s">
        <v>2471</v>
      </c>
      <c r="B10117" s="11" t="s">
        <v>2471</v>
      </c>
      <c r="C10117" s="11" t="s">
        <v>2471</v>
      </c>
      <c r="D10117" s="11" t="s">
        <v>2471</v>
      </c>
      <c r="E10117" s="11" t="n">
        <v>54</v>
      </c>
      <c r="F10117" s="11" t="n">
        <v>54</v>
      </c>
      <c r="G10117" s="11" t="n">
        <v>54</v>
      </c>
      <c r="H10117" s="11" t="s">
        <v>2061</v>
      </c>
      <c r="I10117" s="11" t="s">
        <v>2061</v>
      </c>
    </row>
    <row r="10118" customFormat="false" ht="38" hidden="false" customHeight="true" outlineLevel="0" collapsed="false">
      <c r="A10118" s="11" t="s">
        <v>2082</v>
      </c>
      <c r="B10118" s="11" t="s">
        <v>2082</v>
      </c>
      <c r="C10118" s="11" t="s">
        <v>2082</v>
      </c>
      <c r="D10118" s="11" t="s">
        <v>2082</v>
      </c>
      <c r="E10118" s="11" t="s">
        <v>2106</v>
      </c>
      <c r="F10118" s="11" t="s">
        <v>2106</v>
      </c>
      <c r="G10118" s="11" t="s">
        <v>2106</v>
      </c>
      <c r="H10118" s="11" t="s">
        <v>2061</v>
      </c>
      <c r="I10118" s="11" t="s">
        <v>2061</v>
      </c>
    </row>
    <row r="10119" customFormat="false" ht="38" hidden="false" customHeight="true" outlineLevel="0" collapsed="false">
      <c r="A10119" s="11" t="s">
        <v>2423</v>
      </c>
      <c r="B10119" s="11" t="s">
        <v>2423</v>
      </c>
      <c r="C10119" s="11" t="s">
        <v>2423</v>
      </c>
      <c r="D10119" s="11" t="s">
        <v>2423</v>
      </c>
      <c r="E10119" s="11" t="s">
        <v>2472</v>
      </c>
      <c r="F10119" s="11" t="s">
        <v>2472</v>
      </c>
      <c r="G10119" s="11" t="s">
        <v>2472</v>
      </c>
      <c r="H10119" s="11" t="s">
        <v>2061</v>
      </c>
      <c r="I10119" s="11" t="s">
        <v>2061</v>
      </c>
    </row>
    <row r="10120" customFormat="false" ht="38" hidden="false" customHeight="true" outlineLevel="0" collapsed="false">
      <c r="A10120" s="11" t="s">
        <v>2473</v>
      </c>
      <c r="B10120" s="11" t="s">
        <v>2473</v>
      </c>
      <c r="C10120" s="11" t="s">
        <v>2473</v>
      </c>
      <c r="D10120" s="11" t="s">
        <v>2473</v>
      </c>
      <c r="E10120" s="11" t="s">
        <v>2474</v>
      </c>
      <c r="F10120" s="11" t="s">
        <v>2474</v>
      </c>
      <c r="G10120" s="11" t="s">
        <v>2474</v>
      </c>
      <c r="H10120" s="11" t="s">
        <v>2061</v>
      </c>
      <c r="I10120" s="11" t="s">
        <v>2061</v>
      </c>
    </row>
    <row r="10121" customFormat="false" ht="38" hidden="false" customHeight="true" outlineLevel="0" collapsed="false">
      <c r="A10121" s="11" t="s">
        <v>2475</v>
      </c>
      <c r="B10121" s="11" t="s">
        <v>2475</v>
      </c>
      <c r="C10121" s="11" t="s">
        <v>2475</v>
      </c>
      <c r="D10121" s="11" t="s">
        <v>2475</v>
      </c>
      <c r="E10121" s="11" t="n">
        <v>235</v>
      </c>
      <c r="F10121" s="11" t="n">
        <v>235</v>
      </c>
      <c r="G10121" s="11" t="n">
        <v>235</v>
      </c>
      <c r="H10121" s="11" t="s">
        <v>2061</v>
      </c>
      <c r="I10121" s="11" t="s">
        <v>2061</v>
      </c>
    </row>
    <row r="10122" customFormat="false" ht="42" hidden="false" customHeight="true" outlineLevel="0" collapsed="false">
      <c r="A10122" s="4" t="s">
        <v>2476</v>
      </c>
      <c r="B10122" s="4" t="s">
        <v>2476</v>
      </c>
      <c r="C10122" s="4" t="s">
        <v>2476</v>
      </c>
      <c r="D10122" s="4" t="s">
        <v>2476</v>
      </c>
      <c r="E10122" s="4" t="s">
        <v>2476</v>
      </c>
      <c r="F10122" s="4" t="s">
        <v>2476</v>
      </c>
      <c r="G10122" s="4" t="s">
        <v>2476</v>
      </c>
      <c r="H10122" s="4" t="s">
        <v>2476</v>
      </c>
      <c r="I10122" s="4" t="s">
        <v>2476</v>
      </c>
    </row>
    <row r="10123" customFormat="false" ht="27" hidden="false" customHeight="true" outlineLevel="0" collapsed="false">
      <c r="A10123" s="1"/>
      <c r="B10123" s="1"/>
      <c r="C10123" s="1"/>
      <c r="D10123" s="1"/>
      <c r="E10123" s="1"/>
      <c r="F10123" s="1"/>
      <c r="G10123" s="1"/>
      <c r="H10123" s="1"/>
      <c r="I10123" s="1"/>
    </row>
    <row r="10124" customFormat="false" ht="31" hidden="false" customHeight="true" outlineLevel="0" collapsed="false">
      <c r="A10124" s="10" t="s">
        <v>250</v>
      </c>
      <c r="B10124" s="10" t="s">
        <v>250</v>
      </c>
      <c r="C10124" s="10" t="s">
        <v>250</v>
      </c>
      <c r="D10124" s="10" t="s">
        <v>250</v>
      </c>
      <c r="E10124" s="10" t="s">
        <v>250</v>
      </c>
      <c r="F10124" s="10" t="s">
        <v>250</v>
      </c>
      <c r="G10124" s="10" t="s">
        <v>250</v>
      </c>
      <c r="H10124" s="10" t="s">
        <v>250</v>
      </c>
      <c r="I10124" s="3" t="str">
        <f aca="false">HYPERLINK("#'Главная'!A199","На главную")</f>
        <v>На главную</v>
      </c>
    </row>
    <row r="10125" customFormat="false" ht="34" hidden="false" customHeight="true" outlineLevel="0" collapsed="false">
      <c r="A10125" s="12" t="s">
        <v>251</v>
      </c>
      <c r="B10125" s="12" t="s">
        <v>251</v>
      </c>
      <c r="C10125" s="12" t="s">
        <v>251</v>
      </c>
      <c r="D10125" s="12" t="s">
        <v>252</v>
      </c>
      <c r="E10125" s="12" t="s">
        <v>252</v>
      </c>
      <c r="F10125" s="12" t="s">
        <v>252</v>
      </c>
      <c r="G10125" s="12" t="s">
        <v>253</v>
      </c>
      <c r="H10125" s="12" t="s">
        <v>254</v>
      </c>
      <c r="I10125" s="12" t="s">
        <v>254</v>
      </c>
    </row>
    <row r="10126" customFormat="false" ht="53" hidden="false" customHeight="true" outlineLevel="0" collapsed="false">
      <c r="A10126" s="1" t="s">
        <v>180</v>
      </c>
      <c r="B10126" s="1" t="s">
        <v>180</v>
      </c>
      <c r="C10126" s="1" t="s">
        <v>180</v>
      </c>
      <c r="D10126" s="1" t="s">
        <v>292</v>
      </c>
      <c r="E10126" s="1" t="s">
        <v>292</v>
      </c>
      <c r="F10126" s="1" t="s">
        <v>292</v>
      </c>
      <c r="G10126" s="1" t="n">
        <v>3.6</v>
      </c>
      <c r="H10126" s="1" t="s">
        <v>2477</v>
      </c>
      <c r="I10126" s="1" t="s">
        <v>2477</v>
      </c>
    </row>
    <row r="10127" customFormat="false" ht="53" hidden="false" customHeight="true" outlineLevel="0" collapsed="false">
      <c r="A10127" s="1" t="s">
        <v>180</v>
      </c>
      <c r="B10127" s="1" t="s">
        <v>180</v>
      </c>
      <c r="C10127" s="1" t="s">
        <v>180</v>
      </c>
      <c r="D10127" s="1" t="s">
        <v>258</v>
      </c>
      <c r="E10127" s="1" t="s">
        <v>258</v>
      </c>
      <c r="F10127" s="1" t="s">
        <v>258</v>
      </c>
      <c r="G10127" s="1" t="n">
        <v>5.4</v>
      </c>
      <c r="H10127" s="1" t="s">
        <v>2477</v>
      </c>
      <c r="I10127" s="1" t="s">
        <v>2477</v>
      </c>
    </row>
    <row r="10128" customFormat="false" ht="53" hidden="false" customHeight="true" outlineLevel="0" collapsed="false">
      <c r="A10128" s="1" t="s">
        <v>180</v>
      </c>
      <c r="B10128" s="1" t="s">
        <v>180</v>
      </c>
      <c r="C10128" s="1" t="s">
        <v>180</v>
      </c>
      <c r="D10128" s="1" t="s">
        <v>2091</v>
      </c>
      <c r="E10128" s="1" t="s">
        <v>2091</v>
      </c>
      <c r="F10128" s="1" t="s">
        <v>2091</v>
      </c>
      <c r="G10128" s="1" t="n">
        <v>680</v>
      </c>
      <c r="H10128" s="1" t="s">
        <v>2477</v>
      </c>
      <c r="I10128" s="1" t="s">
        <v>2477</v>
      </c>
    </row>
    <row r="10129" customFormat="false" ht="53" hidden="false" customHeight="true" outlineLevel="0" collapsed="false">
      <c r="A10129" s="1" t="s">
        <v>180</v>
      </c>
      <c r="B10129" s="1" t="s">
        <v>180</v>
      </c>
      <c r="C10129" s="1" t="s">
        <v>180</v>
      </c>
      <c r="D10129" s="1" t="s">
        <v>2229</v>
      </c>
      <c r="E10129" s="1" t="s">
        <v>2229</v>
      </c>
      <c r="F10129" s="1" t="s">
        <v>2229</v>
      </c>
      <c r="G10129" s="1" t="n">
        <v>60</v>
      </c>
      <c r="H10129" s="1" t="s">
        <v>2477</v>
      </c>
      <c r="I10129" s="1" t="s">
        <v>2477</v>
      </c>
    </row>
    <row r="10130" customFormat="false" ht="53" hidden="false" customHeight="true" outlineLevel="0" collapsed="false">
      <c r="A10130" s="1" t="s">
        <v>180</v>
      </c>
      <c r="B10130" s="1" t="s">
        <v>180</v>
      </c>
      <c r="C10130" s="1" t="s">
        <v>180</v>
      </c>
      <c r="D10130" s="1" t="s">
        <v>2063</v>
      </c>
      <c r="E10130" s="1" t="s">
        <v>2063</v>
      </c>
      <c r="F10130" s="1" t="s">
        <v>2063</v>
      </c>
      <c r="G10130" s="1" t="n">
        <v>41</v>
      </c>
      <c r="H10130" s="1" t="s">
        <v>2477</v>
      </c>
      <c r="I10130" s="1" t="s">
        <v>2477</v>
      </c>
    </row>
    <row r="10131" customFormat="false" ht="53" hidden="false" customHeight="true" outlineLevel="0" collapsed="false">
      <c r="A10131" s="1" t="s">
        <v>2230</v>
      </c>
      <c r="B10131" s="1" t="s">
        <v>2230</v>
      </c>
      <c r="C10131" s="1" t="s">
        <v>2230</v>
      </c>
      <c r="D10131" s="1" t="s">
        <v>2091</v>
      </c>
      <c r="E10131" s="1" t="s">
        <v>2091</v>
      </c>
      <c r="F10131" s="1" t="s">
        <v>2091</v>
      </c>
      <c r="G10131" s="1" t="n">
        <v>680</v>
      </c>
      <c r="H10131" s="1" t="s">
        <v>2477</v>
      </c>
      <c r="I10131" s="1" t="s">
        <v>2477</v>
      </c>
    </row>
    <row r="10132" customFormat="false" ht="53" hidden="false" customHeight="true" outlineLevel="0" collapsed="false">
      <c r="A10132" s="1" t="s">
        <v>2230</v>
      </c>
      <c r="B10132" s="1" t="s">
        <v>2230</v>
      </c>
      <c r="C10132" s="1" t="s">
        <v>2230</v>
      </c>
      <c r="D10132" s="1" t="s">
        <v>292</v>
      </c>
      <c r="E10132" s="1" t="s">
        <v>292</v>
      </c>
      <c r="F10132" s="1" t="s">
        <v>292</v>
      </c>
      <c r="G10132" s="1" t="n">
        <v>3.6</v>
      </c>
      <c r="H10132" s="1" t="s">
        <v>2477</v>
      </c>
      <c r="I10132" s="1" t="s">
        <v>2477</v>
      </c>
    </row>
    <row r="10133" customFormat="false" ht="53" hidden="false" customHeight="true" outlineLevel="0" collapsed="false">
      <c r="A10133" s="1" t="s">
        <v>2230</v>
      </c>
      <c r="B10133" s="1" t="s">
        <v>2230</v>
      </c>
      <c r="C10133" s="1" t="s">
        <v>2230</v>
      </c>
      <c r="D10133" s="1" t="s">
        <v>258</v>
      </c>
      <c r="E10133" s="1" t="s">
        <v>258</v>
      </c>
      <c r="F10133" s="1" t="s">
        <v>258</v>
      </c>
      <c r="G10133" s="1" t="n">
        <v>5.4</v>
      </c>
      <c r="H10133" s="1" t="s">
        <v>2477</v>
      </c>
      <c r="I10133" s="1" t="s">
        <v>2477</v>
      </c>
    </row>
    <row r="10134" customFormat="false" ht="53" hidden="false" customHeight="true" outlineLevel="0" collapsed="false">
      <c r="A10134" s="1" t="s">
        <v>2230</v>
      </c>
      <c r="B10134" s="1" t="s">
        <v>2230</v>
      </c>
      <c r="C10134" s="1" t="s">
        <v>2230</v>
      </c>
      <c r="D10134" s="1" t="s">
        <v>2388</v>
      </c>
      <c r="E10134" s="1" t="s">
        <v>2388</v>
      </c>
      <c r="F10134" s="1" t="s">
        <v>2388</v>
      </c>
      <c r="G10134" s="1" t="n">
        <v>3.6</v>
      </c>
      <c r="H10134" s="1" t="s">
        <v>2477</v>
      </c>
      <c r="I10134" s="1" t="s">
        <v>2477</v>
      </c>
    </row>
    <row r="10135" customFormat="false" ht="53" hidden="false" customHeight="true" outlineLevel="0" collapsed="false">
      <c r="A10135" s="1" t="s">
        <v>2231</v>
      </c>
      <c r="B10135" s="1" t="s">
        <v>2231</v>
      </c>
      <c r="C10135" s="1" t="s">
        <v>2231</v>
      </c>
      <c r="D10135" s="1" t="s">
        <v>2091</v>
      </c>
      <c r="E10135" s="1" t="s">
        <v>2091</v>
      </c>
      <c r="F10135" s="1" t="s">
        <v>2091</v>
      </c>
      <c r="G10135" s="1" t="n">
        <v>510</v>
      </c>
      <c r="H10135" s="1" t="s">
        <v>2477</v>
      </c>
      <c r="I10135" s="1" t="s">
        <v>2477</v>
      </c>
    </row>
    <row r="10136" customFormat="false" ht="53" hidden="false" customHeight="true" outlineLevel="0" collapsed="false">
      <c r="A10136" s="1" t="s">
        <v>2231</v>
      </c>
      <c r="B10136" s="1" t="s">
        <v>2231</v>
      </c>
      <c r="C10136" s="1" t="s">
        <v>2231</v>
      </c>
      <c r="D10136" s="1" t="s">
        <v>292</v>
      </c>
      <c r="E10136" s="1" t="s">
        <v>292</v>
      </c>
      <c r="F10136" s="1" t="s">
        <v>292</v>
      </c>
      <c r="G10136" s="1" t="n">
        <v>2.88</v>
      </c>
      <c r="H10136" s="1" t="s">
        <v>2477</v>
      </c>
      <c r="I10136" s="1" t="s">
        <v>2477</v>
      </c>
    </row>
    <row r="10137" customFormat="false" ht="53" hidden="false" customHeight="true" outlineLevel="0" collapsed="false">
      <c r="A10137" s="1" t="s">
        <v>2231</v>
      </c>
      <c r="B10137" s="1" t="s">
        <v>2231</v>
      </c>
      <c r="C10137" s="1" t="s">
        <v>2231</v>
      </c>
      <c r="D10137" s="1" t="s">
        <v>258</v>
      </c>
      <c r="E10137" s="1" t="s">
        <v>258</v>
      </c>
      <c r="F10137" s="1" t="s">
        <v>258</v>
      </c>
      <c r="G10137" s="1" t="n">
        <v>4.32</v>
      </c>
      <c r="H10137" s="1" t="s">
        <v>2477</v>
      </c>
      <c r="I10137" s="1" t="s">
        <v>2477</v>
      </c>
    </row>
    <row r="10138" customFormat="false" ht="53" hidden="false" customHeight="true" outlineLevel="0" collapsed="false">
      <c r="A10138" s="1" t="s">
        <v>2231</v>
      </c>
      <c r="B10138" s="1" t="s">
        <v>2231</v>
      </c>
      <c r="C10138" s="1" t="s">
        <v>2231</v>
      </c>
      <c r="D10138" s="1" t="s">
        <v>2388</v>
      </c>
      <c r="E10138" s="1" t="s">
        <v>2388</v>
      </c>
      <c r="F10138" s="1" t="s">
        <v>2388</v>
      </c>
      <c r="G10138" s="1" t="n">
        <v>2.88</v>
      </c>
      <c r="H10138" s="1" t="s">
        <v>2477</v>
      </c>
      <c r="I10138" s="1" t="s">
        <v>2477</v>
      </c>
    </row>
    <row r="10139" customFormat="false" ht="53" hidden="false" customHeight="true" outlineLevel="0" collapsed="false">
      <c r="A10139" s="1" t="s">
        <v>2232</v>
      </c>
      <c r="B10139" s="1" t="s">
        <v>2232</v>
      </c>
      <c r="C10139" s="1" t="s">
        <v>2232</v>
      </c>
      <c r="D10139" s="1" t="s">
        <v>2091</v>
      </c>
      <c r="E10139" s="1" t="s">
        <v>2091</v>
      </c>
      <c r="F10139" s="1" t="s">
        <v>2091</v>
      </c>
      <c r="G10139" s="1" t="n">
        <v>340</v>
      </c>
      <c r="H10139" s="1" t="s">
        <v>2477</v>
      </c>
      <c r="I10139" s="1" t="s">
        <v>2477</v>
      </c>
    </row>
    <row r="10140" customFormat="false" ht="53" hidden="false" customHeight="true" outlineLevel="0" collapsed="false">
      <c r="A10140" s="1" t="s">
        <v>2232</v>
      </c>
      <c r="B10140" s="1" t="s">
        <v>2232</v>
      </c>
      <c r="C10140" s="1" t="s">
        <v>2232</v>
      </c>
      <c r="D10140" s="1" t="s">
        <v>292</v>
      </c>
      <c r="E10140" s="1" t="s">
        <v>292</v>
      </c>
      <c r="F10140" s="1" t="s">
        <v>292</v>
      </c>
      <c r="G10140" s="1" t="n">
        <v>2.16</v>
      </c>
      <c r="H10140" s="1" t="s">
        <v>2477</v>
      </c>
      <c r="I10140" s="1" t="s">
        <v>2477</v>
      </c>
    </row>
    <row r="10141" customFormat="false" ht="53" hidden="false" customHeight="true" outlineLevel="0" collapsed="false">
      <c r="A10141" s="1" t="s">
        <v>2232</v>
      </c>
      <c r="B10141" s="1" t="s">
        <v>2232</v>
      </c>
      <c r="C10141" s="1" t="s">
        <v>2232</v>
      </c>
      <c r="D10141" s="1" t="s">
        <v>258</v>
      </c>
      <c r="E10141" s="1" t="s">
        <v>258</v>
      </c>
      <c r="F10141" s="1" t="s">
        <v>258</v>
      </c>
      <c r="G10141" s="1" t="n">
        <v>3.24</v>
      </c>
      <c r="H10141" s="1" t="s">
        <v>2477</v>
      </c>
      <c r="I10141" s="1" t="s">
        <v>2477</v>
      </c>
    </row>
    <row r="10142" customFormat="false" ht="53" hidden="false" customHeight="true" outlineLevel="0" collapsed="false">
      <c r="A10142" s="1" t="s">
        <v>2232</v>
      </c>
      <c r="B10142" s="1" t="s">
        <v>2232</v>
      </c>
      <c r="C10142" s="1" t="s">
        <v>2232</v>
      </c>
      <c r="D10142" s="1" t="s">
        <v>2388</v>
      </c>
      <c r="E10142" s="1" t="s">
        <v>2388</v>
      </c>
      <c r="F10142" s="1" t="s">
        <v>2388</v>
      </c>
      <c r="G10142" s="1" t="n">
        <v>2.16</v>
      </c>
      <c r="H10142" s="1" t="s">
        <v>2477</v>
      </c>
      <c r="I10142" s="1" t="s">
        <v>2477</v>
      </c>
    </row>
    <row r="10143" customFormat="false" ht="27" hidden="false" customHeight="true" outlineLevel="0" collapsed="false">
      <c r="A10143" s="1"/>
      <c r="B10143" s="1"/>
      <c r="C10143" s="1"/>
      <c r="D10143" s="1"/>
      <c r="E10143" s="1"/>
      <c r="F10143" s="1"/>
      <c r="G10143" s="1"/>
      <c r="H10143" s="1"/>
      <c r="I10143" s="1"/>
    </row>
    <row r="10144" customFormat="false" ht="31" hidden="false" customHeight="true" outlineLevel="0" collapsed="false">
      <c r="A10144" s="10" t="s">
        <v>304</v>
      </c>
      <c r="B10144" s="10" t="s">
        <v>304</v>
      </c>
      <c r="C10144" s="10" t="s">
        <v>304</v>
      </c>
      <c r="D10144" s="10" t="s">
        <v>304</v>
      </c>
      <c r="E10144" s="10" t="s">
        <v>304</v>
      </c>
      <c r="F10144" s="10" t="s">
        <v>304</v>
      </c>
      <c r="G10144" s="10" t="s">
        <v>304</v>
      </c>
      <c r="H10144" s="10" t="s">
        <v>304</v>
      </c>
      <c r="I10144" s="1"/>
    </row>
    <row r="10145" customFormat="false" ht="28" hidden="false" customHeight="true" outlineLevel="0" collapsed="false">
      <c r="A10145" s="4" t="s">
        <v>305</v>
      </c>
      <c r="B10145" s="4" t="s">
        <v>305</v>
      </c>
      <c r="C10145" s="4" t="s">
        <v>305</v>
      </c>
      <c r="D10145" s="4" t="s">
        <v>305</v>
      </c>
      <c r="E10145" s="4" t="s">
        <v>305</v>
      </c>
      <c r="F10145" s="4" t="s">
        <v>305</v>
      </c>
      <c r="G10145" s="4" t="s">
        <v>305</v>
      </c>
      <c r="H10145" s="4" t="s">
        <v>305</v>
      </c>
      <c r="I10145" s="4" t="s">
        <v>305</v>
      </c>
    </row>
    <row r="10146" customFormat="false" ht="27" hidden="false" customHeight="true" outlineLevel="0" collapsed="false">
      <c r="A10146" s="1"/>
      <c r="B10146" s="1"/>
      <c r="C10146" s="1"/>
      <c r="D10146" s="1"/>
      <c r="E10146" s="1"/>
      <c r="F10146" s="1"/>
      <c r="G10146" s="1"/>
      <c r="H10146" s="1"/>
      <c r="I10146" s="1"/>
    </row>
    <row r="10147" customFormat="false" ht="27" hidden="false" customHeight="true" outlineLevel="0" collapsed="false">
      <c r="A10147" s="1"/>
      <c r="B10147" s="1"/>
      <c r="C10147" s="1"/>
      <c r="D10147" s="1"/>
      <c r="E10147" s="1"/>
      <c r="F10147" s="1"/>
      <c r="G10147" s="1"/>
      <c r="H10147" s="1"/>
      <c r="I10147" s="1"/>
    </row>
    <row r="10148" customFormat="false" ht="27" hidden="false" customHeight="true" outlineLevel="0" collapsed="false">
      <c r="A10148" s="1"/>
      <c r="B10148" s="1"/>
      <c r="C10148" s="1"/>
      <c r="D10148" s="1"/>
      <c r="E10148" s="1"/>
      <c r="F10148" s="1"/>
      <c r="G10148" s="1"/>
      <c r="H10148" s="1"/>
      <c r="I10148" s="1"/>
    </row>
    <row r="10149" customFormat="false" ht="35" hidden="false" customHeight="true" outlineLevel="0" collapsed="false">
      <c r="A10149" s="2" t="s">
        <v>2480</v>
      </c>
      <c r="B10149" s="2" t="s">
        <v>2480</v>
      </c>
      <c r="C10149" s="2" t="s">
        <v>2480</v>
      </c>
      <c r="D10149" s="2" t="s">
        <v>2480</v>
      </c>
      <c r="E10149" s="2" t="s">
        <v>2480</v>
      </c>
      <c r="F10149" s="2" t="s">
        <v>2480</v>
      </c>
      <c r="G10149" s="2" t="s">
        <v>2480</v>
      </c>
      <c r="H10149" s="2" t="s">
        <v>2480</v>
      </c>
      <c r="I10149" s="3" t="str">
        <f aca="false">HYPERLINK("#'Главная'!A200","На главную")</f>
        <v>На главную</v>
      </c>
    </row>
    <row r="10150" customFormat="false" ht="28" hidden="false" customHeight="true" outlineLevel="0" collapsed="false">
      <c r="A10150" s="4" t="s">
        <v>2457</v>
      </c>
      <c r="B10150" s="4" t="s">
        <v>2457</v>
      </c>
      <c r="C10150" s="4" t="s">
        <v>2457</v>
      </c>
      <c r="D10150" s="4" t="s">
        <v>2457</v>
      </c>
      <c r="E10150" s="4" t="s">
        <v>2457</v>
      </c>
      <c r="F10150" s="4" t="s">
        <v>2457</v>
      </c>
      <c r="G10150" s="4" t="s">
        <v>2457</v>
      </c>
      <c r="H10150" s="4" t="s">
        <v>2457</v>
      </c>
      <c r="I10150" s="4" t="s">
        <v>2457</v>
      </c>
    </row>
    <row r="10151" customFormat="false" ht="27" hidden="false" customHeight="true" outlineLevel="0" collapsed="false">
      <c r="A10151" s="3" t="str">
        <f aca="false">HYPERLINK("#'Главная'!A200","Список моделей")</f>
        <v>Список моделей</v>
      </c>
      <c r="B10151" s="1"/>
      <c r="C10151" s="3" t="str">
        <f aca="false">HYPERLINK("#'Данные моделей'!A10152","Характеристики")</f>
        <v>Характеристики</v>
      </c>
      <c r="D10151" s="1"/>
      <c r="E10151" s="1"/>
      <c r="F10151" s="3" t="str">
        <f aca="false">HYPERLINK("#'Данные моделей'!A10181","Рабочие точки")</f>
        <v>Рабочие точки</v>
      </c>
      <c r="G10151" s="1"/>
      <c r="H10151" s="3" t="str">
        <f aca="false">HYPERLINK("#'Данные моделей'!A10201","Карты")</f>
        <v>Карты</v>
      </c>
      <c r="I10151" s="1"/>
    </row>
    <row r="10152" customFormat="false" ht="31" hidden="false" customHeight="true" outlineLevel="0" collapsed="false">
      <c r="A10152" s="10" t="s">
        <v>9</v>
      </c>
      <c r="B10152" s="10" t="s">
        <v>9</v>
      </c>
      <c r="C10152" s="10" t="s">
        <v>9</v>
      </c>
      <c r="D10152" s="10" t="s">
        <v>9</v>
      </c>
      <c r="E10152" s="10" t="s">
        <v>9</v>
      </c>
      <c r="F10152" s="10" t="s">
        <v>9</v>
      </c>
      <c r="G10152" s="10" t="s">
        <v>9</v>
      </c>
      <c r="H10152" s="10" t="s">
        <v>9</v>
      </c>
      <c r="I10152" s="1"/>
    </row>
    <row r="10153" customFormat="false" ht="28" hidden="false" customHeight="true" outlineLevel="0" collapsed="false">
      <c r="A10153" s="11" t="s">
        <v>207</v>
      </c>
      <c r="B10153" s="11" t="s">
        <v>207</v>
      </c>
      <c r="C10153" s="11" t="s">
        <v>207</v>
      </c>
      <c r="D10153" s="11" t="s">
        <v>207</v>
      </c>
      <c r="E10153" s="11" t="s">
        <v>2458</v>
      </c>
      <c r="F10153" s="11" t="s">
        <v>2458</v>
      </c>
      <c r="G10153" s="11" t="s">
        <v>2458</v>
      </c>
      <c r="H10153" s="11"/>
      <c r="I10153" s="11"/>
    </row>
    <row r="10154" customFormat="false" ht="28" hidden="false" customHeight="true" outlineLevel="0" collapsed="false">
      <c r="A10154" s="11" t="s">
        <v>8</v>
      </c>
      <c r="B10154" s="11" t="s">
        <v>8</v>
      </c>
      <c r="C10154" s="11" t="s">
        <v>8</v>
      </c>
      <c r="D10154" s="11" t="s">
        <v>8</v>
      </c>
      <c r="E10154" s="11" t="s">
        <v>190</v>
      </c>
      <c r="F10154" s="11" t="s">
        <v>190</v>
      </c>
      <c r="G10154" s="11" t="s">
        <v>190</v>
      </c>
      <c r="H10154" s="11"/>
      <c r="I10154" s="11"/>
    </row>
    <row r="10155" customFormat="false" ht="28" hidden="false" customHeight="true" outlineLevel="0" collapsed="false">
      <c r="A10155" s="11" t="s">
        <v>209</v>
      </c>
      <c r="B10155" s="11" t="s">
        <v>209</v>
      </c>
      <c r="C10155" s="11" t="s">
        <v>209</v>
      </c>
      <c r="D10155" s="11" t="s">
        <v>209</v>
      </c>
      <c r="E10155" s="11" t="s">
        <v>2459</v>
      </c>
      <c r="F10155" s="11" t="s">
        <v>2459</v>
      </c>
      <c r="G10155" s="11" t="s">
        <v>2459</v>
      </c>
      <c r="H10155" s="11"/>
      <c r="I10155" s="11"/>
    </row>
    <row r="10156" customFormat="false" ht="28" hidden="false" customHeight="true" outlineLevel="0" collapsed="false">
      <c r="A10156" s="11" t="s">
        <v>211</v>
      </c>
      <c r="B10156" s="11" t="s">
        <v>211</v>
      </c>
      <c r="C10156" s="11" t="s">
        <v>211</v>
      </c>
      <c r="D10156" s="11" t="s">
        <v>211</v>
      </c>
      <c r="E10156" s="11" t="n">
        <v>23</v>
      </c>
      <c r="F10156" s="11" t="n">
        <v>23</v>
      </c>
      <c r="G10156" s="11" t="n">
        <v>23</v>
      </c>
      <c r="H10156" s="11"/>
      <c r="I10156" s="11"/>
    </row>
    <row r="10157" customFormat="false" ht="38" hidden="false" customHeight="true" outlineLevel="0" collapsed="false">
      <c r="A10157" s="11" t="s">
        <v>8</v>
      </c>
      <c r="B10157" s="11" t="s">
        <v>8</v>
      </c>
      <c r="C10157" s="11" t="s">
        <v>8</v>
      </c>
      <c r="D10157" s="11" t="s">
        <v>8</v>
      </c>
      <c r="E10157" s="11" t="s">
        <v>190</v>
      </c>
      <c r="F10157" s="11" t="s">
        <v>190</v>
      </c>
      <c r="G10157" s="11" t="s">
        <v>190</v>
      </c>
      <c r="H10157" s="11" t="s">
        <v>2061</v>
      </c>
      <c r="I10157" s="11" t="s">
        <v>2061</v>
      </c>
    </row>
    <row r="10158" customFormat="false" ht="38" hidden="false" customHeight="true" outlineLevel="0" collapsed="false">
      <c r="A10158" s="11" t="s">
        <v>221</v>
      </c>
      <c r="B10158" s="11" t="s">
        <v>221</v>
      </c>
      <c r="C10158" s="11" t="s">
        <v>221</v>
      </c>
      <c r="D10158" s="11" t="s">
        <v>221</v>
      </c>
      <c r="E10158" s="11" t="s">
        <v>2459</v>
      </c>
      <c r="F10158" s="11" t="s">
        <v>2459</v>
      </c>
      <c r="G10158" s="11" t="s">
        <v>2459</v>
      </c>
      <c r="H10158" s="11" t="s">
        <v>2061</v>
      </c>
      <c r="I10158" s="11" t="s">
        <v>2061</v>
      </c>
    </row>
    <row r="10159" customFormat="false" ht="38" hidden="false" customHeight="true" outlineLevel="0" collapsed="false">
      <c r="A10159" s="11" t="s">
        <v>211</v>
      </c>
      <c r="B10159" s="11" t="s">
        <v>211</v>
      </c>
      <c r="C10159" s="11" t="s">
        <v>211</v>
      </c>
      <c r="D10159" s="11" t="s">
        <v>211</v>
      </c>
      <c r="E10159" s="11" t="n">
        <v>23</v>
      </c>
      <c r="F10159" s="11" t="n">
        <v>23</v>
      </c>
      <c r="G10159" s="11" t="n">
        <v>23</v>
      </c>
      <c r="H10159" s="11" t="s">
        <v>2061</v>
      </c>
      <c r="I10159" s="11" t="s">
        <v>2061</v>
      </c>
    </row>
    <row r="10160" customFormat="false" ht="38" hidden="false" customHeight="true" outlineLevel="0" collapsed="false">
      <c r="A10160" s="11" t="s">
        <v>2062</v>
      </c>
      <c r="B10160" s="11" t="s">
        <v>2062</v>
      </c>
      <c r="C10160" s="11" t="s">
        <v>2062</v>
      </c>
      <c r="D10160" s="11" t="s">
        <v>2062</v>
      </c>
      <c r="E10160" s="11" t="s">
        <v>2063</v>
      </c>
      <c r="F10160" s="11" t="s">
        <v>2063</v>
      </c>
      <c r="G10160" s="11" t="s">
        <v>2063</v>
      </c>
      <c r="H10160" s="11" t="s">
        <v>2061</v>
      </c>
      <c r="I10160" s="11" t="s">
        <v>2061</v>
      </c>
    </row>
    <row r="10161" customFormat="false" ht="38" hidden="false" customHeight="true" outlineLevel="0" collapsed="false">
      <c r="A10161" s="11" t="s">
        <v>2064</v>
      </c>
      <c r="B10161" s="11" t="s">
        <v>2064</v>
      </c>
      <c r="C10161" s="11" t="s">
        <v>2064</v>
      </c>
      <c r="D10161" s="11" t="s">
        <v>2064</v>
      </c>
      <c r="E10161" s="11" t="s">
        <v>99</v>
      </c>
      <c r="F10161" s="11" t="s">
        <v>99</v>
      </c>
      <c r="G10161" s="11" t="s">
        <v>99</v>
      </c>
      <c r="H10161" s="11" t="s">
        <v>2061</v>
      </c>
      <c r="I10161" s="11" t="s">
        <v>2061</v>
      </c>
    </row>
    <row r="10162" customFormat="false" ht="38" hidden="false" customHeight="true" outlineLevel="0" collapsed="false">
      <c r="A10162" s="11" t="s">
        <v>2460</v>
      </c>
      <c r="B10162" s="11" t="s">
        <v>2460</v>
      </c>
      <c r="C10162" s="11" t="s">
        <v>2460</v>
      </c>
      <c r="D10162" s="11" t="s">
        <v>2460</v>
      </c>
      <c r="E10162" s="11" t="n">
        <v>780</v>
      </c>
      <c r="F10162" s="11" t="n">
        <v>780</v>
      </c>
      <c r="G10162" s="11" t="n">
        <v>780</v>
      </c>
      <c r="H10162" s="11" t="s">
        <v>2061</v>
      </c>
      <c r="I10162" s="11" t="s">
        <v>2061</v>
      </c>
    </row>
    <row r="10163" customFormat="false" ht="38" hidden="false" customHeight="true" outlineLevel="0" collapsed="false">
      <c r="A10163" s="11" t="s">
        <v>2215</v>
      </c>
      <c r="B10163" s="11" t="s">
        <v>2215</v>
      </c>
      <c r="C10163" s="11" t="s">
        <v>2215</v>
      </c>
      <c r="D10163" s="11" t="s">
        <v>2215</v>
      </c>
      <c r="E10163" s="11" t="n">
        <v>30</v>
      </c>
      <c r="F10163" s="11" t="n">
        <v>30</v>
      </c>
      <c r="G10163" s="11" t="n">
        <v>30</v>
      </c>
      <c r="H10163" s="11" t="s">
        <v>2061</v>
      </c>
      <c r="I10163" s="11" t="s">
        <v>2061</v>
      </c>
    </row>
    <row r="10164" customFormat="false" ht="38" hidden="false" customHeight="true" outlineLevel="0" collapsed="false">
      <c r="A10164" s="11" t="s">
        <v>2461</v>
      </c>
      <c r="B10164" s="11" t="s">
        <v>2461</v>
      </c>
      <c r="C10164" s="11" t="s">
        <v>2461</v>
      </c>
      <c r="D10164" s="11" t="s">
        <v>2461</v>
      </c>
      <c r="E10164" s="11" t="s">
        <v>2462</v>
      </c>
      <c r="F10164" s="11" t="s">
        <v>2462</v>
      </c>
      <c r="G10164" s="11" t="s">
        <v>2462</v>
      </c>
      <c r="H10164" s="11" t="s">
        <v>2061</v>
      </c>
      <c r="I10164" s="11" t="s">
        <v>2061</v>
      </c>
    </row>
    <row r="10165" customFormat="false" ht="38" hidden="false" customHeight="true" outlineLevel="0" collapsed="false">
      <c r="A10165" s="11" t="s">
        <v>2463</v>
      </c>
      <c r="B10165" s="11" t="s">
        <v>2463</v>
      </c>
      <c r="C10165" s="11" t="s">
        <v>2463</v>
      </c>
      <c r="D10165" s="11" t="s">
        <v>2463</v>
      </c>
      <c r="E10165" s="11" t="n">
        <v>2</v>
      </c>
      <c r="F10165" s="11" t="n">
        <v>2</v>
      </c>
      <c r="G10165" s="11" t="n">
        <v>2</v>
      </c>
      <c r="H10165" s="11" t="s">
        <v>2061</v>
      </c>
      <c r="I10165" s="11" t="s">
        <v>2061</v>
      </c>
    </row>
    <row r="10166" customFormat="false" ht="38" hidden="false" customHeight="true" outlineLevel="0" collapsed="false">
      <c r="A10166" s="11" t="s">
        <v>2222</v>
      </c>
      <c r="B10166" s="11" t="s">
        <v>2222</v>
      </c>
      <c r="C10166" s="11" t="s">
        <v>2222</v>
      </c>
      <c r="D10166" s="11" t="s">
        <v>2222</v>
      </c>
      <c r="E10166" s="11" t="n">
        <v>0.34</v>
      </c>
      <c r="F10166" s="11" t="n">
        <v>0.34</v>
      </c>
      <c r="G10166" s="11" t="n">
        <v>0.34</v>
      </c>
      <c r="H10166" s="11" t="s">
        <v>2061</v>
      </c>
      <c r="I10166" s="11" t="s">
        <v>2061</v>
      </c>
    </row>
    <row r="10167" customFormat="false" ht="38" hidden="false" customHeight="true" outlineLevel="0" collapsed="false">
      <c r="A10167" s="11" t="s">
        <v>2464</v>
      </c>
      <c r="B10167" s="11" t="s">
        <v>2464</v>
      </c>
      <c r="C10167" s="11" t="s">
        <v>2464</v>
      </c>
      <c r="D10167" s="11" t="s">
        <v>2464</v>
      </c>
      <c r="E10167" s="11" t="s">
        <v>2465</v>
      </c>
      <c r="F10167" s="11" t="s">
        <v>2465</v>
      </c>
      <c r="G10167" s="11" t="s">
        <v>2465</v>
      </c>
      <c r="H10167" s="11" t="s">
        <v>2061</v>
      </c>
      <c r="I10167" s="11" t="s">
        <v>2061</v>
      </c>
    </row>
    <row r="10168" customFormat="false" ht="38" hidden="false" customHeight="true" outlineLevel="0" collapsed="false">
      <c r="A10168" s="11" t="s">
        <v>2466</v>
      </c>
      <c r="B10168" s="11" t="s">
        <v>2466</v>
      </c>
      <c r="C10168" s="11" t="s">
        <v>2466</v>
      </c>
      <c r="D10168" s="11" t="s">
        <v>2466</v>
      </c>
      <c r="E10168" s="11" t="s">
        <v>2467</v>
      </c>
      <c r="F10168" s="11" t="s">
        <v>2467</v>
      </c>
      <c r="G10168" s="11" t="s">
        <v>2467</v>
      </c>
      <c r="H10168" s="11" t="s">
        <v>2061</v>
      </c>
      <c r="I10168" s="11" t="s">
        <v>2061</v>
      </c>
    </row>
    <row r="10169" customFormat="false" ht="38" hidden="false" customHeight="true" outlineLevel="0" collapsed="false">
      <c r="A10169" s="11" t="s">
        <v>2223</v>
      </c>
      <c r="B10169" s="11" t="s">
        <v>2223</v>
      </c>
      <c r="C10169" s="11" t="s">
        <v>2223</v>
      </c>
      <c r="D10169" s="11" t="s">
        <v>2223</v>
      </c>
      <c r="E10169" s="11" t="s">
        <v>2468</v>
      </c>
      <c r="F10169" s="11" t="s">
        <v>2468</v>
      </c>
      <c r="G10169" s="11" t="s">
        <v>2468</v>
      </c>
      <c r="H10169" s="11" t="s">
        <v>2061</v>
      </c>
      <c r="I10169" s="11" t="s">
        <v>2061</v>
      </c>
    </row>
    <row r="10170" customFormat="false" ht="38" hidden="false" customHeight="true" outlineLevel="0" collapsed="false">
      <c r="A10170" s="11" t="s">
        <v>2225</v>
      </c>
      <c r="B10170" s="11" t="s">
        <v>2225</v>
      </c>
      <c r="C10170" s="11" t="s">
        <v>2225</v>
      </c>
      <c r="D10170" s="11" t="s">
        <v>2225</v>
      </c>
      <c r="E10170" s="11" t="s">
        <v>2468</v>
      </c>
      <c r="F10170" s="11" t="s">
        <v>2468</v>
      </c>
      <c r="G10170" s="11" t="s">
        <v>2468</v>
      </c>
      <c r="H10170" s="11" t="s">
        <v>2061</v>
      </c>
      <c r="I10170" s="11" t="s">
        <v>2061</v>
      </c>
    </row>
    <row r="10171" customFormat="false" ht="38" hidden="false" customHeight="true" outlineLevel="0" collapsed="false">
      <c r="A10171" s="11" t="s">
        <v>2226</v>
      </c>
      <c r="B10171" s="11" t="s">
        <v>2226</v>
      </c>
      <c r="C10171" s="11" t="s">
        <v>2226</v>
      </c>
      <c r="D10171" s="11" t="s">
        <v>2226</v>
      </c>
      <c r="E10171" s="11" t="n">
        <v>26</v>
      </c>
      <c r="F10171" s="11" t="n">
        <v>26</v>
      </c>
      <c r="G10171" s="11" t="n">
        <v>26</v>
      </c>
      <c r="H10171" s="11" t="s">
        <v>2061</v>
      </c>
      <c r="I10171" s="11" t="s">
        <v>2061</v>
      </c>
    </row>
    <row r="10172" customFormat="false" ht="38" hidden="false" customHeight="true" outlineLevel="0" collapsed="false">
      <c r="A10172" s="11" t="s">
        <v>2469</v>
      </c>
      <c r="B10172" s="11" t="s">
        <v>2469</v>
      </c>
      <c r="C10172" s="11" t="s">
        <v>2469</v>
      </c>
      <c r="D10172" s="11" t="s">
        <v>2469</v>
      </c>
      <c r="E10172" s="11" t="n">
        <v>54</v>
      </c>
      <c r="F10172" s="11" t="n">
        <v>54</v>
      </c>
      <c r="G10172" s="11" t="n">
        <v>54</v>
      </c>
      <c r="H10172" s="11" t="s">
        <v>2061</v>
      </c>
      <c r="I10172" s="11" t="s">
        <v>2061</v>
      </c>
    </row>
    <row r="10173" customFormat="false" ht="38" hidden="false" customHeight="true" outlineLevel="0" collapsed="false">
      <c r="A10173" s="11" t="s">
        <v>2470</v>
      </c>
      <c r="B10173" s="11" t="s">
        <v>2470</v>
      </c>
      <c r="C10173" s="11" t="s">
        <v>2470</v>
      </c>
      <c r="D10173" s="11" t="s">
        <v>2470</v>
      </c>
      <c r="E10173" s="11" t="n">
        <v>82</v>
      </c>
      <c r="F10173" s="11" t="n">
        <v>82</v>
      </c>
      <c r="G10173" s="11" t="n">
        <v>82</v>
      </c>
      <c r="H10173" s="11" t="s">
        <v>2061</v>
      </c>
      <c r="I10173" s="11" t="s">
        <v>2061</v>
      </c>
    </row>
    <row r="10174" customFormat="false" ht="38" hidden="false" customHeight="true" outlineLevel="0" collapsed="false">
      <c r="A10174" s="11" t="s">
        <v>2471</v>
      </c>
      <c r="B10174" s="11" t="s">
        <v>2471</v>
      </c>
      <c r="C10174" s="11" t="s">
        <v>2471</v>
      </c>
      <c r="D10174" s="11" t="s">
        <v>2471</v>
      </c>
      <c r="E10174" s="11" t="n">
        <v>54</v>
      </c>
      <c r="F10174" s="11" t="n">
        <v>54</v>
      </c>
      <c r="G10174" s="11" t="n">
        <v>54</v>
      </c>
      <c r="H10174" s="11" t="s">
        <v>2061</v>
      </c>
      <c r="I10174" s="11" t="s">
        <v>2061</v>
      </c>
    </row>
    <row r="10175" customFormat="false" ht="38" hidden="false" customHeight="true" outlineLevel="0" collapsed="false">
      <c r="A10175" s="11" t="s">
        <v>2082</v>
      </c>
      <c r="B10175" s="11" t="s">
        <v>2082</v>
      </c>
      <c r="C10175" s="11" t="s">
        <v>2082</v>
      </c>
      <c r="D10175" s="11" t="s">
        <v>2082</v>
      </c>
      <c r="E10175" s="11" t="s">
        <v>2114</v>
      </c>
      <c r="F10175" s="11" t="s">
        <v>2114</v>
      </c>
      <c r="G10175" s="11" t="s">
        <v>2114</v>
      </c>
      <c r="H10175" s="11" t="s">
        <v>2061</v>
      </c>
      <c r="I10175" s="11" t="s">
        <v>2061</v>
      </c>
    </row>
    <row r="10176" customFormat="false" ht="38" hidden="false" customHeight="true" outlineLevel="0" collapsed="false">
      <c r="A10176" s="11" t="s">
        <v>2423</v>
      </c>
      <c r="B10176" s="11" t="s">
        <v>2423</v>
      </c>
      <c r="C10176" s="11" t="s">
        <v>2423</v>
      </c>
      <c r="D10176" s="11" t="s">
        <v>2423</v>
      </c>
      <c r="E10176" s="11" t="s">
        <v>2472</v>
      </c>
      <c r="F10176" s="11" t="s">
        <v>2472</v>
      </c>
      <c r="G10176" s="11" t="s">
        <v>2472</v>
      </c>
      <c r="H10176" s="11" t="s">
        <v>2061</v>
      </c>
      <c r="I10176" s="11" t="s">
        <v>2061</v>
      </c>
    </row>
    <row r="10177" customFormat="false" ht="38" hidden="false" customHeight="true" outlineLevel="0" collapsed="false">
      <c r="A10177" s="11" t="s">
        <v>2473</v>
      </c>
      <c r="B10177" s="11" t="s">
        <v>2473</v>
      </c>
      <c r="C10177" s="11" t="s">
        <v>2473</v>
      </c>
      <c r="D10177" s="11" t="s">
        <v>2473</v>
      </c>
      <c r="E10177" s="11" t="s">
        <v>2474</v>
      </c>
      <c r="F10177" s="11" t="s">
        <v>2474</v>
      </c>
      <c r="G10177" s="11" t="s">
        <v>2474</v>
      </c>
      <c r="H10177" s="11" t="s">
        <v>2061</v>
      </c>
      <c r="I10177" s="11" t="s">
        <v>2061</v>
      </c>
    </row>
    <row r="10178" customFormat="false" ht="38" hidden="false" customHeight="true" outlineLevel="0" collapsed="false">
      <c r="A10178" s="11" t="s">
        <v>2475</v>
      </c>
      <c r="B10178" s="11" t="s">
        <v>2475</v>
      </c>
      <c r="C10178" s="11" t="s">
        <v>2475</v>
      </c>
      <c r="D10178" s="11" t="s">
        <v>2475</v>
      </c>
      <c r="E10178" s="11" t="n">
        <v>235</v>
      </c>
      <c r="F10178" s="11" t="n">
        <v>235</v>
      </c>
      <c r="G10178" s="11" t="n">
        <v>235</v>
      </c>
      <c r="H10178" s="11" t="s">
        <v>2061</v>
      </c>
      <c r="I10178" s="11" t="s">
        <v>2061</v>
      </c>
    </row>
    <row r="10179" customFormat="false" ht="42" hidden="false" customHeight="true" outlineLevel="0" collapsed="false">
      <c r="A10179" s="4" t="s">
        <v>2476</v>
      </c>
      <c r="B10179" s="4" t="s">
        <v>2476</v>
      </c>
      <c r="C10179" s="4" t="s">
        <v>2476</v>
      </c>
      <c r="D10179" s="4" t="s">
        <v>2476</v>
      </c>
      <c r="E10179" s="4" t="s">
        <v>2476</v>
      </c>
      <c r="F10179" s="4" t="s">
        <v>2476</v>
      </c>
      <c r="G10179" s="4" t="s">
        <v>2476</v>
      </c>
      <c r="H10179" s="4" t="s">
        <v>2476</v>
      </c>
      <c r="I10179" s="4" t="s">
        <v>2476</v>
      </c>
    </row>
    <row r="10180" customFormat="false" ht="27" hidden="false" customHeight="true" outlineLevel="0" collapsed="false">
      <c r="A10180" s="1"/>
      <c r="B10180" s="1"/>
      <c r="C10180" s="1"/>
      <c r="D10180" s="1"/>
      <c r="E10180" s="1"/>
      <c r="F10180" s="1"/>
      <c r="G10180" s="1"/>
      <c r="H10180" s="1"/>
      <c r="I10180" s="1"/>
    </row>
    <row r="10181" customFormat="false" ht="31" hidden="false" customHeight="true" outlineLevel="0" collapsed="false">
      <c r="A10181" s="10" t="s">
        <v>250</v>
      </c>
      <c r="B10181" s="10" t="s">
        <v>250</v>
      </c>
      <c r="C10181" s="10" t="s">
        <v>250</v>
      </c>
      <c r="D10181" s="10" t="s">
        <v>250</v>
      </c>
      <c r="E10181" s="10" t="s">
        <v>250</v>
      </c>
      <c r="F10181" s="10" t="s">
        <v>250</v>
      </c>
      <c r="G10181" s="10" t="s">
        <v>250</v>
      </c>
      <c r="H10181" s="10" t="s">
        <v>250</v>
      </c>
      <c r="I10181" s="3" t="str">
        <f aca="false">HYPERLINK("#'Главная'!A200","На главную")</f>
        <v>На главную</v>
      </c>
    </row>
    <row r="10182" customFormat="false" ht="34" hidden="false" customHeight="true" outlineLevel="0" collapsed="false">
      <c r="A10182" s="12" t="s">
        <v>251</v>
      </c>
      <c r="B10182" s="12" t="s">
        <v>251</v>
      </c>
      <c r="C10182" s="12" t="s">
        <v>251</v>
      </c>
      <c r="D10182" s="12" t="s">
        <v>252</v>
      </c>
      <c r="E10182" s="12" t="s">
        <v>252</v>
      </c>
      <c r="F10182" s="12" t="s">
        <v>252</v>
      </c>
      <c r="G10182" s="12" t="s">
        <v>253</v>
      </c>
      <c r="H10182" s="12" t="s">
        <v>254</v>
      </c>
      <c r="I10182" s="12" t="s">
        <v>254</v>
      </c>
    </row>
    <row r="10183" customFormat="false" ht="53" hidden="false" customHeight="true" outlineLevel="0" collapsed="false">
      <c r="A10183" s="1" t="s">
        <v>180</v>
      </c>
      <c r="B10183" s="1" t="s">
        <v>180</v>
      </c>
      <c r="C10183" s="1" t="s">
        <v>180</v>
      </c>
      <c r="D10183" s="1" t="s">
        <v>292</v>
      </c>
      <c r="E10183" s="1" t="s">
        <v>292</v>
      </c>
      <c r="F10183" s="1" t="s">
        <v>292</v>
      </c>
      <c r="G10183" s="1" t="n">
        <v>4.5</v>
      </c>
      <c r="H10183" s="1" t="s">
        <v>2477</v>
      </c>
      <c r="I10183" s="1" t="s">
        <v>2477</v>
      </c>
    </row>
    <row r="10184" customFormat="false" ht="53" hidden="false" customHeight="true" outlineLevel="0" collapsed="false">
      <c r="A10184" s="1" t="s">
        <v>180</v>
      </c>
      <c r="B10184" s="1" t="s">
        <v>180</v>
      </c>
      <c r="C10184" s="1" t="s">
        <v>180</v>
      </c>
      <c r="D10184" s="1" t="s">
        <v>258</v>
      </c>
      <c r="E10184" s="1" t="s">
        <v>258</v>
      </c>
      <c r="F10184" s="1" t="s">
        <v>258</v>
      </c>
      <c r="G10184" s="1" t="n">
        <v>6.75</v>
      </c>
      <c r="H10184" s="1" t="s">
        <v>2477</v>
      </c>
      <c r="I10184" s="1" t="s">
        <v>2477</v>
      </c>
    </row>
    <row r="10185" customFormat="false" ht="53" hidden="false" customHeight="true" outlineLevel="0" collapsed="false">
      <c r="A10185" s="1" t="s">
        <v>180</v>
      </c>
      <c r="B10185" s="1" t="s">
        <v>180</v>
      </c>
      <c r="C10185" s="1" t="s">
        <v>180</v>
      </c>
      <c r="D10185" s="1" t="s">
        <v>2091</v>
      </c>
      <c r="E10185" s="1" t="s">
        <v>2091</v>
      </c>
      <c r="F10185" s="1" t="s">
        <v>2091</v>
      </c>
      <c r="G10185" s="1" t="n">
        <v>850</v>
      </c>
      <c r="H10185" s="1" t="s">
        <v>2477</v>
      </c>
      <c r="I10185" s="1" t="s">
        <v>2477</v>
      </c>
    </row>
    <row r="10186" customFormat="false" ht="53" hidden="false" customHeight="true" outlineLevel="0" collapsed="false">
      <c r="A10186" s="1" t="s">
        <v>180</v>
      </c>
      <c r="B10186" s="1" t="s">
        <v>180</v>
      </c>
      <c r="C10186" s="1" t="s">
        <v>180</v>
      </c>
      <c r="D10186" s="1" t="s">
        <v>2229</v>
      </c>
      <c r="E10186" s="1" t="s">
        <v>2229</v>
      </c>
      <c r="F10186" s="1" t="s">
        <v>2229</v>
      </c>
      <c r="G10186" s="1" t="n">
        <v>74</v>
      </c>
      <c r="H10186" s="1" t="s">
        <v>2477</v>
      </c>
      <c r="I10186" s="1" t="s">
        <v>2477</v>
      </c>
    </row>
    <row r="10187" customFormat="false" ht="53" hidden="false" customHeight="true" outlineLevel="0" collapsed="false">
      <c r="A10187" s="1" t="s">
        <v>180</v>
      </c>
      <c r="B10187" s="1" t="s">
        <v>180</v>
      </c>
      <c r="C10187" s="1" t="s">
        <v>180</v>
      </c>
      <c r="D10187" s="1" t="s">
        <v>2063</v>
      </c>
      <c r="E10187" s="1" t="s">
        <v>2063</v>
      </c>
      <c r="F10187" s="1" t="s">
        <v>2063</v>
      </c>
      <c r="G10187" s="1" t="n">
        <v>43</v>
      </c>
      <c r="H10187" s="1" t="s">
        <v>2477</v>
      </c>
      <c r="I10187" s="1" t="s">
        <v>2477</v>
      </c>
    </row>
    <row r="10188" customFormat="false" ht="53" hidden="false" customHeight="true" outlineLevel="0" collapsed="false">
      <c r="A10188" s="1" t="s">
        <v>2230</v>
      </c>
      <c r="B10188" s="1" t="s">
        <v>2230</v>
      </c>
      <c r="C10188" s="1" t="s">
        <v>2230</v>
      </c>
      <c r="D10188" s="1" t="s">
        <v>2091</v>
      </c>
      <c r="E10188" s="1" t="s">
        <v>2091</v>
      </c>
      <c r="F10188" s="1" t="s">
        <v>2091</v>
      </c>
      <c r="G10188" s="1" t="n">
        <v>850</v>
      </c>
      <c r="H10188" s="1" t="s">
        <v>2477</v>
      </c>
      <c r="I10188" s="1" t="s">
        <v>2477</v>
      </c>
    </row>
    <row r="10189" customFormat="false" ht="53" hidden="false" customHeight="true" outlineLevel="0" collapsed="false">
      <c r="A10189" s="1" t="s">
        <v>2230</v>
      </c>
      <c r="B10189" s="1" t="s">
        <v>2230</v>
      </c>
      <c r="C10189" s="1" t="s">
        <v>2230</v>
      </c>
      <c r="D10189" s="1" t="s">
        <v>292</v>
      </c>
      <c r="E10189" s="1" t="s">
        <v>292</v>
      </c>
      <c r="F10189" s="1" t="s">
        <v>292</v>
      </c>
      <c r="G10189" s="1" t="n">
        <v>4.5</v>
      </c>
      <c r="H10189" s="1" t="s">
        <v>2477</v>
      </c>
      <c r="I10189" s="1" t="s">
        <v>2477</v>
      </c>
    </row>
    <row r="10190" customFormat="false" ht="53" hidden="false" customHeight="true" outlineLevel="0" collapsed="false">
      <c r="A10190" s="1" t="s">
        <v>2230</v>
      </c>
      <c r="B10190" s="1" t="s">
        <v>2230</v>
      </c>
      <c r="C10190" s="1" t="s">
        <v>2230</v>
      </c>
      <c r="D10190" s="1" t="s">
        <v>258</v>
      </c>
      <c r="E10190" s="1" t="s">
        <v>258</v>
      </c>
      <c r="F10190" s="1" t="s">
        <v>258</v>
      </c>
      <c r="G10190" s="1" t="n">
        <v>6.75</v>
      </c>
      <c r="H10190" s="1" t="s">
        <v>2477</v>
      </c>
      <c r="I10190" s="1" t="s">
        <v>2477</v>
      </c>
    </row>
    <row r="10191" customFormat="false" ht="53" hidden="false" customHeight="true" outlineLevel="0" collapsed="false">
      <c r="A10191" s="1" t="s">
        <v>2230</v>
      </c>
      <c r="B10191" s="1" t="s">
        <v>2230</v>
      </c>
      <c r="C10191" s="1" t="s">
        <v>2230</v>
      </c>
      <c r="D10191" s="1" t="s">
        <v>2388</v>
      </c>
      <c r="E10191" s="1" t="s">
        <v>2388</v>
      </c>
      <c r="F10191" s="1" t="s">
        <v>2388</v>
      </c>
      <c r="G10191" s="1" t="n">
        <v>4.5</v>
      </c>
      <c r="H10191" s="1" t="s">
        <v>2477</v>
      </c>
      <c r="I10191" s="1" t="s">
        <v>2477</v>
      </c>
    </row>
    <row r="10192" customFormat="false" ht="53" hidden="false" customHeight="true" outlineLevel="0" collapsed="false">
      <c r="A10192" s="1" t="s">
        <v>2231</v>
      </c>
      <c r="B10192" s="1" t="s">
        <v>2231</v>
      </c>
      <c r="C10192" s="1" t="s">
        <v>2231</v>
      </c>
      <c r="D10192" s="1" t="s">
        <v>2091</v>
      </c>
      <c r="E10192" s="1" t="s">
        <v>2091</v>
      </c>
      <c r="F10192" s="1" t="s">
        <v>2091</v>
      </c>
      <c r="G10192" s="1" t="n">
        <v>638</v>
      </c>
      <c r="H10192" s="1" t="s">
        <v>2477</v>
      </c>
      <c r="I10192" s="1" t="s">
        <v>2477</v>
      </c>
    </row>
    <row r="10193" customFormat="false" ht="53" hidden="false" customHeight="true" outlineLevel="0" collapsed="false">
      <c r="A10193" s="1" t="s">
        <v>2231</v>
      </c>
      <c r="B10193" s="1" t="s">
        <v>2231</v>
      </c>
      <c r="C10193" s="1" t="s">
        <v>2231</v>
      </c>
      <c r="D10193" s="1" t="s">
        <v>292</v>
      </c>
      <c r="E10193" s="1" t="s">
        <v>292</v>
      </c>
      <c r="F10193" s="1" t="s">
        <v>292</v>
      </c>
      <c r="G10193" s="1" t="n">
        <v>3.6</v>
      </c>
      <c r="H10193" s="1" t="s">
        <v>2477</v>
      </c>
      <c r="I10193" s="1" t="s">
        <v>2477</v>
      </c>
    </row>
    <row r="10194" customFormat="false" ht="53" hidden="false" customHeight="true" outlineLevel="0" collapsed="false">
      <c r="A10194" s="1" t="s">
        <v>2231</v>
      </c>
      <c r="B10194" s="1" t="s">
        <v>2231</v>
      </c>
      <c r="C10194" s="1" t="s">
        <v>2231</v>
      </c>
      <c r="D10194" s="1" t="s">
        <v>258</v>
      </c>
      <c r="E10194" s="1" t="s">
        <v>258</v>
      </c>
      <c r="F10194" s="1" t="s">
        <v>258</v>
      </c>
      <c r="G10194" s="1" t="n">
        <v>5.4</v>
      </c>
      <c r="H10194" s="1" t="s">
        <v>2477</v>
      </c>
      <c r="I10194" s="1" t="s">
        <v>2477</v>
      </c>
    </row>
    <row r="10195" customFormat="false" ht="53" hidden="false" customHeight="true" outlineLevel="0" collapsed="false">
      <c r="A10195" s="1" t="s">
        <v>2231</v>
      </c>
      <c r="B10195" s="1" t="s">
        <v>2231</v>
      </c>
      <c r="C10195" s="1" t="s">
        <v>2231</v>
      </c>
      <c r="D10195" s="1" t="s">
        <v>2388</v>
      </c>
      <c r="E10195" s="1" t="s">
        <v>2388</v>
      </c>
      <c r="F10195" s="1" t="s">
        <v>2388</v>
      </c>
      <c r="G10195" s="1" t="n">
        <v>3.6</v>
      </c>
      <c r="H10195" s="1" t="s">
        <v>2477</v>
      </c>
      <c r="I10195" s="1" t="s">
        <v>2477</v>
      </c>
    </row>
    <row r="10196" customFormat="false" ht="53" hidden="false" customHeight="true" outlineLevel="0" collapsed="false">
      <c r="A10196" s="1" t="s">
        <v>2232</v>
      </c>
      <c r="B10196" s="1" t="s">
        <v>2232</v>
      </c>
      <c r="C10196" s="1" t="s">
        <v>2232</v>
      </c>
      <c r="D10196" s="1" t="s">
        <v>2091</v>
      </c>
      <c r="E10196" s="1" t="s">
        <v>2091</v>
      </c>
      <c r="F10196" s="1" t="s">
        <v>2091</v>
      </c>
      <c r="G10196" s="1" t="n">
        <v>425</v>
      </c>
      <c r="H10196" s="1" t="s">
        <v>2477</v>
      </c>
      <c r="I10196" s="1" t="s">
        <v>2477</v>
      </c>
    </row>
    <row r="10197" customFormat="false" ht="53" hidden="false" customHeight="true" outlineLevel="0" collapsed="false">
      <c r="A10197" s="1" t="s">
        <v>2232</v>
      </c>
      <c r="B10197" s="1" t="s">
        <v>2232</v>
      </c>
      <c r="C10197" s="1" t="s">
        <v>2232</v>
      </c>
      <c r="D10197" s="1" t="s">
        <v>292</v>
      </c>
      <c r="E10197" s="1" t="s">
        <v>292</v>
      </c>
      <c r="F10197" s="1" t="s">
        <v>292</v>
      </c>
      <c r="G10197" s="1" t="n">
        <v>2.7</v>
      </c>
      <c r="H10197" s="1" t="s">
        <v>2477</v>
      </c>
      <c r="I10197" s="1" t="s">
        <v>2477</v>
      </c>
    </row>
    <row r="10198" customFormat="false" ht="53" hidden="false" customHeight="true" outlineLevel="0" collapsed="false">
      <c r="A10198" s="1" t="s">
        <v>2232</v>
      </c>
      <c r="B10198" s="1" t="s">
        <v>2232</v>
      </c>
      <c r="C10198" s="1" t="s">
        <v>2232</v>
      </c>
      <c r="D10198" s="1" t="s">
        <v>258</v>
      </c>
      <c r="E10198" s="1" t="s">
        <v>258</v>
      </c>
      <c r="F10198" s="1" t="s">
        <v>258</v>
      </c>
      <c r="G10198" s="1" t="n">
        <v>4.05</v>
      </c>
      <c r="H10198" s="1" t="s">
        <v>2477</v>
      </c>
      <c r="I10198" s="1" t="s">
        <v>2477</v>
      </c>
    </row>
    <row r="10199" customFormat="false" ht="53" hidden="false" customHeight="true" outlineLevel="0" collapsed="false">
      <c r="A10199" s="1" t="s">
        <v>2232</v>
      </c>
      <c r="B10199" s="1" t="s">
        <v>2232</v>
      </c>
      <c r="C10199" s="1" t="s">
        <v>2232</v>
      </c>
      <c r="D10199" s="1" t="s">
        <v>2388</v>
      </c>
      <c r="E10199" s="1" t="s">
        <v>2388</v>
      </c>
      <c r="F10199" s="1" t="s">
        <v>2388</v>
      </c>
      <c r="G10199" s="1" t="n">
        <v>2.7</v>
      </c>
      <c r="H10199" s="1" t="s">
        <v>2477</v>
      </c>
      <c r="I10199" s="1" t="s">
        <v>2477</v>
      </c>
    </row>
    <row r="10200" customFormat="false" ht="27" hidden="false" customHeight="true" outlineLevel="0" collapsed="false">
      <c r="A10200" s="1"/>
      <c r="B10200" s="1"/>
      <c r="C10200" s="1"/>
      <c r="D10200" s="1"/>
      <c r="E10200" s="1"/>
      <c r="F10200" s="1"/>
      <c r="G10200" s="1"/>
      <c r="H10200" s="1"/>
      <c r="I10200" s="1"/>
    </row>
    <row r="10201" customFormat="false" ht="31" hidden="false" customHeight="true" outlineLevel="0" collapsed="false">
      <c r="A10201" s="10" t="s">
        <v>304</v>
      </c>
      <c r="B10201" s="10" t="s">
        <v>304</v>
      </c>
      <c r="C10201" s="10" t="s">
        <v>304</v>
      </c>
      <c r="D10201" s="10" t="s">
        <v>304</v>
      </c>
      <c r="E10201" s="10" t="s">
        <v>304</v>
      </c>
      <c r="F10201" s="10" t="s">
        <v>304</v>
      </c>
      <c r="G10201" s="10" t="s">
        <v>304</v>
      </c>
      <c r="H10201" s="10" t="s">
        <v>304</v>
      </c>
      <c r="I10201" s="1"/>
    </row>
    <row r="10202" customFormat="false" ht="28" hidden="false" customHeight="true" outlineLevel="0" collapsed="false">
      <c r="A10202" s="4" t="s">
        <v>305</v>
      </c>
      <c r="B10202" s="4" t="s">
        <v>305</v>
      </c>
      <c r="C10202" s="4" t="s">
        <v>305</v>
      </c>
      <c r="D10202" s="4" t="s">
        <v>305</v>
      </c>
      <c r="E10202" s="4" t="s">
        <v>305</v>
      </c>
      <c r="F10202" s="4" t="s">
        <v>305</v>
      </c>
      <c r="G10202" s="4" t="s">
        <v>305</v>
      </c>
      <c r="H10202" s="4" t="s">
        <v>305</v>
      </c>
      <c r="I10202" s="4" t="s">
        <v>305</v>
      </c>
    </row>
    <row r="10203" customFormat="false" ht="27" hidden="false" customHeight="true" outlineLevel="0" collapsed="false">
      <c r="A10203" s="1"/>
      <c r="B10203" s="1"/>
      <c r="C10203" s="1"/>
      <c r="D10203" s="1"/>
      <c r="E10203" s="1"/>
      <c r="F10203" s="1"/>
      <c r="G10203" s="1"/>
      <c r="H10203" s="1"/>
      <c r="I10203" s="1"/>
    </row>
    <row r="10204" customFormat="false" ht="27" hidden="false" customHeight="true" outlineLevel="0" collapsed="false">
      <c r="A10204" s="1"/>
      <c r="B10204" s="1"/>
      <c r="C10204" s="1"/>
      <c r="D10204" s="1"/>
      <c r="E10204" s="1"/>
      <c r="F10204" s="1"/>
      <c r="G10204" s="1"/>
      <c r="H10204" s="1"/>
      <c r="I10204" s="1"/>
    </row>
    <row r="10205" customFormat="false" ht="27" hidden="false" customHeight="true" outlineLevel="0" collapsed="false">
      <c r="A10205" s="1"/>
      <c r="B10205" s="1"/>
      <c r="C10205" s="1"/>
      <c r="D10205" s="1"/>
      <c r="E10205" s="1"/>
      <c r="F10205" s="1"/>
      <c r="G10205" s="1"/>
      <c r="H10205" s="1"/>
      <c r="I10205" s="1"/>
    </row>
    <row r="10206" customFormat="false" ht="35" hidden="false" customHeight="true" outlineLevel="0" collapsed="false">
      <c r="A10206" s="2" t="s">
        <v>2481</v>
      </c>
      <c r="B10206" s="2" t="s">
        <v>2481</v>
      </c>
      <c r="C10206" s="2" t="s">
        <v>2481</v>
      </c>
      <c r="D10206" s="2" t="s">
        <v>2481</v>
      </c>
      <c r="E10206" s="2" t="s">
        <v>2481</v>
      </c>
      <c r="F10206" s="2" t="s">
        <v>2481</v>
      </c>
      <c r="G10206" s="2" t="s">
        <v>2481</v>
      </c>
      <c r="H10206" s="2" t="s">
        <v>2481</v>
      </c>
      <c r="I10206" s="3" t="str">
        <f aca="false">HYPERLINK("#'Главная'!A201","На главную")</f>
        <v>На главную</v>
      </c>
    </row>
    <row r="10207" customFormat="false" ht="28" hidden="false" customHeight="true" outlineLevel="0" collapsed="false">
      <c r="A10207" s="4" t="s">
        <v>2457</v>
      </c>
      <c r="B10207" s="4" t="s">
        <v>2457</v>
      </c>
      <c r="C10207" s="4" t="s">
        <v>2457</v>
      </c>
      <c r="D10207" s="4" t="s">
        <v>2457</v>
      </c>
      <c r="E10207" s="4" t="s">
        <v>2457</v>
      </c>
      <c r="F10207" s="4" t="s">
        <v>2457</v>
      </c>
      <c r="G10207" s="4" t="s">
        <v>2457</v>
      </c>
      <c r="H10207" s="4" t="s">
        <v>2457</v>
      </c>
      <c r="I10207" s="4" t="s">
        <v>2457</v>
      </c>
    </row>
    <row r="10208" customFormat="false" ht="27" hidden="false" customHeight="true" outlineLevel="0" collapsed="false">
      <c r="A10208" s="3" t="str">
        <f aca="false">HYPERLINK("#'Главная'!A201","Список моделей")</f>
        <v>Список моделей</v>
      </c>
      <c r="B10208" s="1"/>
      <c r="C10208" s="3" t="str">
        <f aca="false">HYPERLINK("#'Данные моделей'!A10209","Характеристики")</f>
        <v>Характеристики</v>
      </c>
      <c r="D10208" s="1"/>
      <c r="E10208" s="1"/>
      <c r="F10208" s="3" t="str">
        <f aca="false">HYPERLINK("#'Данные моделей'!A10238","Рабочие точки")</f>
        <v>Рабочие точки</v>
      </c>
      <c r="G10208" s="1"/>
      <c r="H10208" s="3" t="str">
        <f aca="false">HYPERLINK("#'Данные моделей'!A10258","Карты")</f>
        <v>Карты</v>
      </c>
      <c r="I10208" s="1"/>
    </row>
    <row r="10209" customFormat="false" ht="31" hidden="false" customHeight="true" outlineLevel="0" collapsed="false">
      <c r="A10209" s="10" t="s">
        <v>9</v>
      </c>
      <c r="B10209" s="10" t="s">
        <v>9</v>
      </c>
      <c r="C10209" s="10" t="s">
        <v>9</v>
      </c>
      <c r="D10209" s="10" t="s">
        <v>9</v>
      </c>
      <c r="E10209" s="10" t="s">
        <v>9</v>
      </c>
      <c r="F10209" s="10" t="s">
        <v>9</v>
      </c>
      <c r="G10209" s="10" t="s">
        <v>9</v>
      </c>
      <c r="H10209" s="10" t="s">
        <v>9</v>
      </c>
      <c r="I10209" s="1"/>
    </row>
    <row r="10210" customFormat="false" ht="28" hidden="false" customHeight="true" outlineLevel="0" collapsed="false">
      <c r="A10210" s="11" t="s">
        <v>207</v>
      </c>
      <c r="B10210" s="11" t="s">
        <v>207</v>
      </c>
      <c r="C10210" s="11" t="s">
        <v>207</v>
      </c>
      <c r="D10210" s="11" t="s">
        <v>207</v>
      </c>
      <c r="E10210" s="11" t="s">
        <v>2458</v>
      </c>
      <c r="F10210" s="11" t="s">
        <v>2458</v>
      </c>
      <c r="G10210" s="11" t="s">
        <v>2458</v>
      </c>
      <c r="H10210" s="11"/>
      <c r="I10210" s="11"/>
    </row>
    <row r="10211" customFormat="false" ht="28" hidden="false" customHeight="true" outlineLevel="0" collapsed="false">
      <c r="A10211" s="11" t="s">
        <v>8</v>
      </c>
      <c r="B10211" s="11" t="s">
        <v>8</v>
      </c>
      <c r="C10211" s="11" t="s">
        <v>8</v>
      </c>
      <c r="D10211" s="11" t="s">
        <v>8</v>
      </c>
      <c r="E10211" s="11" t="s">
        <v>190</v>
      </c>
      <c r="F10211" s="11" t="s">
        <v>190</v>
      </c>
      <c r="G10211" s="11" t="s">
        <v>190</v>
      </c>
      <c r="H10211" s="11"/>
      <c r="I10211" s="11"/>
    </row>
    <row r="10212" customFormat="false" ht="28" hidden="false" customHeight="true" outlineLevel="0" collapsed="false">
      <c r="A10212" s="11" t="s">
        <v>209</v>
      </c>
      <c r="B10212" s="11" t="s">
        <v>209</v>
      </c>
      <c r="C10212" s="11" t="s">
        <v>209</v>
      </c>
      <c r="D10212" s="11" t="s">
        <v>209</v>
      </c>
      <c r="E10212" s="11" t="s">
        <v>2459</v>
      </c>
      <c r="F10212" s="11" t="s">
        <v>2459</v>
      </c>
      <c r="G10212" s="11" t="s">
        <v>2459</v>
      </c>
      <c r="H10212" s="11"/>
      <c r="I10212" s="11"/>
    </row>
    <row r="10213" customFormat="false" ht="28" hidden="false" customHeight="true" outlineLevel="0" collapsed="false">
      <c r="A10213" s="11" t="s">
        <v>211</v>
      </c>
      <c r="B10213" s="11" t="s">
        <v>211</v>
      </c>
      <c r="C10213" s="11" t="s">
        <v>211</v>
      </c>
      <c r="D10213" s="11" t="s">
        <v>211</v>
      </c>
      <c r="E10213" s="11" t="n">
        <v>23</v>
      </c>
      <c r="F10213" s="11" t="n">
        <v>23</v>
      </c>
      <c r="G10213" s="11" t="n">
        <v>23</v>
      </c>
      <c r="H10213" s="11"/>
      <c r="I10213" s="11"/>
    </row>
    <row r="10214" customFormat="false" ht="38" hidden="false" customHeight="true" outlineLevel="0" collapsed="false">
      <c r="A10214" s="11" t="s">
        <v>8</v>
      </c>
      <c r="B10214" s="11" t="s">
        <v>8</v>
      </c>
      <c r="C10214" s="11" t="s">
        <v>8</v>
      </c>
      <c r="D10214" s="11" t="s">
        <v>8</v>
      </c>
      <c r="E10214" s="11" t="s">
        <v>190</v>
      </c>
      <c r="F10214" s="11" t="s">
        <v>190</v>
      </c>
      <c r="G10214" s="11" t="s">
        <v>190</v>
      </c>
      <c r="H10214" s="11" t="s">
        <v>2061</v>
      </c>
      <c r="I10214" s="11" t="s">
        <v>2061</v>
      </c>
    </row>
    <row r="10215" customFormat="false" ht="38" hidden="false" customHeight="true" outlineLevel="0" collapsed="false">
      <c r="A10215" s="11" t="s">
        <v>221</v>
      </c>
      <c r="B10215" s="11" t="s">
        <v>221</v>
      </c>
      <c r="C10215" s="11" t="s">
        <v>221</v>
      </c>
      <c r="D10215" s="11" t="s">
        <v>221</v>
      </c>
      <c r="E10215" s="11" t="s">
        <v>2459</v>
      </c>
      <c r="F10215" s="11" t="s">
        <v>2459</v>
      </c>
      <c r="G10215" s="11" t="s">
        <v>2459</v>
      </c>
      <c r="H10215" s="11" t="s">
        <v>2061</v>
      </c>
      <c r="I10215" s="11" t="s">
        <v>2061</v>
      </c>
    </row>
    <row r="10216" customFormat="false" ht="38" hidden="false" customHeight="true" outlineLevel="0" collapsed="false">
      <c r="A10216" s="11" t="s">
        <v>211</v>
      </c>
      <c r="B10216" s="11" t="s">
        <v>211</v>
      </c>
      <c r="C10216" s="11" t="s">
        <v>211</v>
      </c>
      <c r="D10216" s="11" t="s">
        <v>211</v>
      </c>
      <c r="E10216" s="11" t="n">
        <v>23</v>
      </c>
      <c r="F10216" s="11" t="n">
        <v>23</v>
      </c>
      <c r="G10216" s="11" t="n">
        <v>23</v>
      </c>
      <c r="H10216" s="11" t="s">
        <v>2061</v>
      </c>
      <c r="I10216" s="11" t="s">
        <v>2061</v>
      </c>
    </row>
    <row r="10217" customFormat="false" ht="38" hidden="false" customHeight="true" outlineLevel="0" collapsed="false">
      <c r="A10217" s="11" t="s">
        <v>2062</v>
      </c>
      <c r="B10217" s="11" t="s">
        <v>2062</v>
      </c>
      <c r="C10217" s="11" t="s">
        <v>2062</v>
      </c>
      <c r="D10217" s="11" t="s">
        <v>2062</v>
      </c>
      <c r="E10217" s="11" t="s">
        <v>2063</v>
      </c>
      <c r="F10217" s="11" t="s">
        <v>2063</v>
      </c>
      <c r="G10217" s="11" t="s">
        <v>2063</v>
      </c>
      <c r="H10217" s="11" t="s">
        <v>2061</v>
      </c>
      <c r="I10217" s="11" t="s">
        <v>2061</v>
      </c>
    </row>
    <row r="10218" customFormat="false" ht="38" hidden="false" customHeight="true" outlineLevel="0" collapsed="false">
      <c r="A10218" s="11" t="s">
        <v>2064</v>
      </c>
      <c r="B10218" s="11" t="s">
        <v>2064</v>
      </c>
      <c r="C10218" s="11" t="s">
        <v>2064</v>
      </c>
      <c r="D10218" s="11" t="s">
        <v>2064</v>
      </c>
      <c r="E10218" s="11" t="s">
        <v>99</v>
      </c>
      <c r="F10218" s="11" t="s">
        <v>99</v>
      </c>
      <c r="G10218" s="11" t="s">
        <v>99</v>
      </c>
      <c r="H10218" s="11" t="s">
        <v>2061</v>
      </c>
      <c r="I10218" s="11" t="s">
        <v>2061</v>
      </c>
    </row>
    <row r="10219" customFormat="false" ht="38" hidden="false" customHeight="true" outlineLevel="0" collapsed="false">
      <c r="A10219" s="11" t="s">
        <v>2460</v>
      </c>
      <c r="B10219" s="11" t="s">
        <v>2460</v>
      </c>
      <c r="C10219" s="11" t="s">
        <v>2460</v>
      </c>
      <c r="D10219" s="11" t="s">
        <v>2460</v>
      </c>
      <c r="E10219" s="11" t="n">
        <v>940</v>
      </c>
      <c r="F10219" s="11" t="n">
        <v>940</v>
      </c>
      <c r="G10219" s="11" t="n">
        <v>940</v>
      </c>
      <c r="H10219" s="11" t="s">
        <v>2061</v>
      </c>
      <c r="I10219" s="11" t="s">
        <v>2061</v>
      </c>
    </row>
    <row r="10220" customFormat="false" ht="38" hidden="false" customHeight="true" outlineLevel="0" collapsed="false">
      <c r="A10220" s="11" t="s">
        <v>2215</v>
      </c>
      <c r="B10220" s="11" t="s">
        <v>2215</v>
      </c>
      <c r="C10220" s="11" t="s">
        <v>2215</v>
      </c>
      <c r="D10220" s="11" t="s">
        <v>2215</v>
      </c>
      <c r="E10220" s="11" t="n">
        <v>40</v>
      </c>
      <c r="F10220" s="11" t="n">
        <v>40</v>
      </c>
      <c r="G10220" s="11" t="n">
        <v>40</v>
      </c>
      <c r="H10220" s="11" t="s">
        <v>2061</v>
      </c>
      <c r="I10220" s="11" t="s">
        <v>2061</v>
      </c>
    </row>
    <row r="10221" customFormat="false" ht="38" hidden="false" customHeight="true" outlineLevel="0" collapsed="false">
      <c r="A10221" s="11" t="s">
        <v>2461</v>
      </c>
      <c r="B10221" s="11" t="s">
        <v>2461</v>
      </c>
      <c r="C10221" s="11" t="s">
        <v>2461</v>
      </c>
      <c r="D10221" s="11" t="s">
        <v>2461</v>
      </c>
      <c r="E10221" s="11" t="s">
        <v>2462</v>
      </c>
      <c r="F10221" s="11" t="s">
        <v>2462</v>
      </c>
      <c r="G10221" s="11" t="s">
        <v>2462</v>
      </c>
      <c r="H10221" s="11" t="s">
        <v>2061</v>
      </c>
      <c r="I10221" s="11" t="s">
        <v>2061</v>
      </c>
    </row>
    <row r="10222" customFormat="false" ht="38" hidden="false" customHeight="true" outlineLevel="0" collapsed="false">
      <c r="A10222" s="11" t="s">
        <v>2463</v>
      </c>
      <c r="B10222" s="11" t="s">
        <v>2463</v>
      </c>
      <c r="C10222" s="11" t="s">
        <v>2463</v>
      </c>
      <c r="D10222" s="11" t="s">
        <v>2463</v>
      </c>
      <c r="E10222" s="11" t="n">
        <v>2</v>
      </c>
      <c r="F10222" s="11" t="n">
        <v>2</v>
      </c>
      <c r="G10222" s="11" t="n">
        <v>2</v>
      </c>
      <c r="H10222" s="11" t="s">
        <v>2061</v>
      </c>
      <c r="I10222" s="11" t="s">
        <v>2061</v>
      </c>
    </row>
    <row r="10223" customFormat="false" ht="38" hidden="false" customHeight="true" outlineLevel="0" collapsed="false">
      <c r="A10223" s="11" t="s">
        <v>2222</v>
      </c>
      <c r="B10223" s="11" t="s">
        <v>2222</v>
      </c>
      <c r="C10223" s="11" t="s">
        <v>2222</v>
      </c>
      <c r="D10223" s="11" t="s">
        <v>2222</v>
      </c>
      <c r="E10223" s="11" t="n">
        <v>0.42</v>
      </c>
      <c r="F10223" s="11" t="n">
        <v>0.42</v>
      </c>
      <c r="G10223" s="11" t="n">
        <v>0.42</v>
      </c>
      <c r="H10223" s="11" t="s">
        <v>2061</v>
      </c>
      <c r="I10223" s="11" t="s">
        <v>2061</v>
      </c>
    </row>
    <row r="10224" customFormat="false" ht="38" hidden="false" customHeight="true" outlineLevel="0" collapsed="false">
      <c r="A10224" s="11" t="s">
        <v>2464</v>
      </c>
      <c r="B10224" s="11" t="s">
        <v>2464</v>
      </c>
      <c r="C10224" s="11" t="s">
        <v>2464</v>
      </c>
      <c r="D10224" s="11" t="s">
        <v>2464</v>
      </c>
      <c r="E10224" s="11" t="s">
        <v>2465</v>
      </c>
      <c r="F10224" s="11" t="s">
        <v>2465</v>
      </c>
      <c r="G10224" s="11" t="s">
        <v>2465</v>
      </c>
      <c r="H10224" s="11" t="s">
        <v>2061</v>
      </c>
      <c r="I10224" s="11" t="s">
        <v>2061</v>
      </c>
    </row>
    <row r="10225" customFormat="false" ht="38" hidden="false" customHeight="true" outlineLevel="0" collapsed="false">
      <c r="A10225" s="11" t="s">
        <v>2466</v>
      </c>
      <c r="B10225" s="11" t="s">
        <v>2466</v>
      </c>
      <c r="C10225" s="11" t="s">
        <v>2466</v>
      </c>
      <c r="D10225" s="11" t="s">
        <v>2466</v>
      </c>
      <c r="E10225" s="11" t="s">
        <v>2467</v>
      </c>
      <c r="F10225" s="11" t="s">
        <v>2467</v>
      </c>
      <c r="G10225" s="11" t="s">
        <v>2467</v>
      </c>
      <c r="H10225" s="11" t="s">
        <v>2061</v>
      </c>
      <c r="I10225" s="11" t="s">
        <v>2061</v>
      </c>
    </row>
    <row r="10226" customFormat="false" ht="38" hidden="false" customHeight="true" outlineLevel="0" collapsed="false">
      <c r="A10226" s="11" t="s">
        <v>2223</v>
      </c>
      <c r="B10226" s="11" t="s">
        <v>2223</v>
      </c>
      <c r="C10226" s="11" t="s">
        <v>2223</v>
      </c>
      <c r="D10226" s="11" t="s">
        <v>2223</v>
      </c>
      <c r="E10226" s="11" t="s">
        <v>2468</v>
      </c>
      <c r="F10226" s="11" t="s">
        <v>2468</v>
      </c>
      <c r="G10226" s="11" t="s">
        <v>2468</v>
      </c>
      <c r="H10226" s="11" t="s">
        <v>2061</v>
      </c>
      <c r="I10226" s="11" t="s">
        <v>2061</v>
      </c>
    </row>
    <row r="10227" customFormat="false" ht="38" hidden="false" customHeight="true" outlineLevel="0" collapsed="false">
      <c r="A10227" s="11" t="s">
        <v>2225</v>
      </c>
      <c r="B10227" s="11" t="s">
        <v>2225</v>
      </c>
      <c r="C10227" s="11" t="s">
        <v>2225</v>
      </c>
      <c r="D10227" s="11" t="s">
        <v>2225</v>
      </c>
      <c r="E10227" s="11" t="s">
        <v>2468</v>
      </c>
      <c r="F10227" s="11" t="s">
        <v>2468</v>
      </c>
      <c r="G10227" s="11" t="s">
        <v>2468</v>
      </c>
      <c r="H10227" s="11" t="s">
        <v>2061</v>
      </c>
      <c r="I10227" s="11" t="s">
        <v>2061</v>
      </c>
    </row>
    <row r="10228" customFormat="false" ht="38" hidden="false" customHeight="true" outlineLevel="0" collapsed="false">
      <c r="A10228" s="11" t="s">
        <v>2226</v>
      </c>
      <c r="B10228" s="11" t="s">
        <v>2226</v>
      </c>
      <c r="C10228" s="11" t="s">
        <v>2226</v>
      </c>
      <c r="D10228" s="11" t="s">
        <v>2226</v>
      </c>
      <c r="E10228" s="11" t="n">
        <v>26</v>
      </c>
      <c r="F10228" s="11" t="n">
        <v>26</v>
      </c>
      <c r="G10228" s="11" t="n">
        <v>26</v>
      </c>
      <c r="H10228" s="11" t="s">
        <v>2061</v>
      </c>
      <c r="I10228" s="11" t="s">
        <v>2061</v>
      </c>
    </row>
    <row r="10229" customFormat="false" ht="38" hidden="false" customHeight="true" outlineLevel="0" collapsed="false">
      <c r="A10229" s="11" t="s">
        <v>2469</v>
      </c>
      <c r="B10229" s="11" t="s">
        <v>2469</v>
      </c>
      <c r="C10229" s="11" t="s">
        <v>2469</v>
      </c>
      <c r="D10229" s="11" t="s">
        <v>2469</v>
      </c>
      <c r="E10229" s="11" t="n">
        <v>51</v>
      </c>
      <c r="F10229" s="11" t="n">
        <v>51</v>
      </c>
      <c r="G10229" s="11" t="n">
        <v>51</v>
      </c>
      <c r="H10229" s="11" t="s">
        <v>2061</v>
      </c>
      <c r="I10229" s="11" t="s">
        <v>2061</v>
      </c>
    </row>
    <row r="10230" customFormat="false" ht="38" hidden="false" customHeight="true" outlineLevel="0" collapsed="false">
      <c r="A10230" s="11" t="s">
        <v>2470</v>
      </c>
      <c r="B10230" s="11" t="s">
        <v>2470</v>
      </c>
      <c r="C10230" s="11" t="s">
        <v>2470</v>
      </c>
      <c r="D10230" s="11" t="s">
        <v>2470</v>
      </c>
      <c r="E10230" s="11" t="n">
        <v>76</v>
      </c>
      <c r="F10230" s="11" t="n">
        <v>76</v>
      </c>
      <c r="G10230" s="11" t="n">
        <v>76</v>
      </c>
      <c r="H10230" s="11" t="s">
        <v>2061</v>
      </c>
      <c r="I10230" s="11" t="s">
        <v>2061</v>
      </c>
    </row>
    <row r="10231" customFormat="false" ht="38" hidden="false" customHeight="true" outlineLevel="0" collapsed="false">
      <c r="A10231" s="11" t="s">
        <v>2471</v>
      </c>
      <c r="B10231" s="11" t="s">
        <v>2471</v>
      </c>
      <c r="C10231" s="11" t="s">
        <v>2471</v>
      </c>
      <c r="D10231" s="11" t="s">
        <v>2471</v>
      </c>
      <c r="E10231" s="11" t="n">
        <v>51</v>
      </c>
      <c r="F10231" s="11" t="n">
        <v>51</v>
      </c>
      <c r="G10231" s="11" t="n">
        <v>51</v>
      </c>
      <c r="H10231" s="11" t="s">
        <v>2061</v>
      </c>
      <c r="I10231" s="11" t="s">
        <v>2061</v>
      </c>
    </row>
    <row r="10232" customFormat="false" ht="38" hidden="false" customHeight="true" outlineLevel="0" collapsed="false">
      <c r="A10232" s="11" t="s">
        <v>2082</v>
      </c>
      <c r="B10232" s="11" t="s">
        <v>2082</v>
      </c>
      <c r="C10232" s="11" t="s">
        <v>2082</v>
      </c>
      <c r="D10232" s="11" t="s">
        <v>2082</v>
      </c>
      <c r="E10232" s="11" t="s">
        <v>2122</v>
      </c>
      <c r="F10232" s="11" t="s">
        <v>2122</v>
      </c>
      <c r="G10232" s="11" t="s">
        <v>2122</v>
      </c>
      <c r="H10232" s="11" t="s">
        <v>2061</v>
      </c>
      <c r="I10232" s="11" t="s">
        <v>2061</v>
      </c>
    </row>
    <row r="10233" customFormat="false" ht="38" hidden="false" customHeight="true" outlineLevel="0" collapsed="false">
      <c r="A10233" s="11" t="s">
        <v>2423</v>
      </c>
      <c r="B10233" s="11" t="s">
        <v>2423</v>
      </c>
      <c r="C10233" s="11" t="s">
        <v>2423</v>
      </c>
      <c r="D10233" s="11" t="s">
        <v>2423</v>
      </c>
      <c r="E10233" s="11" t="s">
        <v>2472</v>
      </c>
      <c r="F10233" s="11" t="s">
        <v>2472</v>
      </c>
      <c r="G10233" s="11" t="s">
        <v>2472</v>
      </c>
      <c r="H10233" s="11" t="s">
        <v>2061</v>
      </c>
      <c r="I10233" s="11" t="s">
        <v>2061</v>
      </c>
    </row>
    <row r="10234" customFormat="false" ht="38" hidden="false" customHeight="true" outlineLevel="0" collapsed="false">
      <c r="A10234" s="11" t="s">
        <v>2473</v>
      </c>
      <c r="B10234" s="11" t="s">
        <v>2473</v>
      </c>
      <c r="C10234" s="11" t="s">
        <v>2473</v>
      </c>
      <c r="D10234" s="11" t="s">
        <v>2473</v>
      </c>
      <c r="E10234" s="11" t="s">
        <v>2474</v>
      </c>
      <c r="F10234" s="11" t="s">
        <v>2474</v>
      </c>
      <c r="G10234" s="11" t="s">
        <v>2474</v>
      </c>
      <c r="H10234" s="11" t="s">
        <v>2061</v>
      </c>
      <c r="I10234" s="11" t="s">
        <v>2061</v>
      </c>
    </row>
    <row r="10235" customFormat="false" ht="38" hidden="false" customHeight="true" outlineLevel="0" collapsed="false">
      <c r="A10235" s="11" t="s">
        <v>2475</v>
      </c>
      <c r="B10235" s="11" t="s">
        <v>2475</v>
      </c>
      <c r="C10235" s="11" t="s">
        <v>2475</v>
      </c>
      <c r="D10235" s="11" t="s">
        <v>2475</v>
      </c>
      <c r="E10235" s="11" t="n">
        <v>235</v>
      </c>
      <c r="F10235" s="11" t="n">
        <v>235</v>
      </c>
      <c r="G10235" s="11" t="n">
        <v>235</v>
      </c>
      <c r="H10235" s="11" t="s">
        <v>2061</v>
      </c>
      <c r="I10235" s="11" t="s">
        <v>2061</v>
      </c>
    </row>
    <row r="10236" customFormat="false" ht="42" hidden="false" customHeight="true" outlineLevel="0" collapsed="false">
      <c r="A10236" s="4" t="s">
        <v>2476</v>
      </c>
      <c r="B10236" s="4" t="s">
        <v>2476</v>
      </c>
      <c r="C10236" s="4" t="s">
        <v>2476</v>
      </c>
      <c r="D10236" s="4" t="s">
        <v>2476</v>
      </c>
      <c r="E10236" s="4" t="s">
        <v>2476</v>
      </c>
      <c r="F10236" s="4" t="s">
        <v>2476</v>
      </c>
      <c r="G10236" s="4" t="s">
        <v>2476</v>
      </c>
      <c r="H10236" s="4" t="s">
        <v>2476</v>
      </c>
      <c r="I10236" s="4" t="s">
        <v>2476</v>
      </c>
    </row>
    <row r="10237" customFormat="false" ht="27" hidden="false" customHeight="true" outlineLevel="0" collapsed="false">
      <c r="A10237" s="1"/>
      <c r="B10237" s="1"/>
      <c r="C10237" s="1"/>
      <c r="D10237" s="1"/>
      <c r="E10237" s="1"/>
      <c r="F10237" s="1"/>
      <c r="G10237" s="1"/>
      <c r="H10237" s="1"/>
      <c r="I10237" s="1"/>
    </row>
    <row r="10238" customFormat="false" ht="31" hidden="false" customHeight="true" outlineLevel="0" collapsed="false">
      <c r="A10238" s="10" t="s">
        <v>250</v>
      </c>
      <c r="B10238" s="10" t="s">
        <v>250</v>
      </c>
      <c r="C10238" s="10" t="s">
        <v>250</v>
      </c>
      <c r="D10238" s="10" t="s">
        <v>250</v>
      </c>
      <c r="E10238" s="10" t="s">
        <v>250</v>
      </c>
      <c r="F10238" s="10" t="s">
        <v>250</v>
      </c>
      <c r="G10238" s="10" t="s">
        <v>250</v>
      </c>
      <c r="H10238" s="10" t="s">
        <v>250</v>
      </c>
      <c r="I10238" s="3" t="str">
        <f aca="false">HYPERLINK("#'Главная'!A201","На главную")</f>
        <v>На главную</v>
      </c>
    </row>
    <row r="10239" customFormat="false" ht="34" hidden="false" customHeight="true" outlineLevel="0" collapsed="false">
      <c r="A10239" s="12" t="s">
        <v>251</v>
      </c>
      <c r="B10239" s="12" t="s">
        <v>251</v>
      </c>
      <c r="C10239" s="12" t="s">
        <v>251</v>
      </c>
      <c r="D10239" s="12" t="s">
        <v>252</v>
      </c>
      <c r="E10239" s="12" t="s">
        <v>252</v>
      </c>
      <c r="F10239" s="12" t="s">
        <v>252</v>
      </c>
      <c r="G10239" s="12" t="s">
        <v>253</v>
      </c>
      <c r="H10239" s="12" t="s">
        <v>254</v>
      </c>
      <c r="I10239" s="12" t="s">
        <v>254</v>
      </c>
    </row>
    <row r="10240" customFormat="false" ht="53" hidden="false" customHeight="true" outlineLevel="0" collapsed="false">
      <c r="A10240" s="1" t="s">
        <v>180</v>
      </c>
      <c r="B10240" s="1" t="s">
        <v>180</v>
      </c>
      <c r="C10240" s="1" t="s">
        <v>180</v>
      </c>
      <c r="D10240" s="1" t="s">
        <v>292</v>
      </c>
      <c r="E10240" s="1" t="s">
        <v>292</v>
      </c>
      <c r="F10240" s="1" t="s">
        <v>292</v>
      </c>
      <c r="G10240" s="1" t="n">
        <v>5.4</v>
      </c>
      <c r="H10240" s="1" t="s">
        <v>2477</v>
      </c>
      <c r="I10240" s="1" t="s">
        <v>2477</v>
      </c>
    </row>
    <row r="10241" customFormat="false" ht="53" hidden="false" customHeight="true" outlineLevel="0" collapsed="false">
      <c r="A10241" s="1" t="s">
        <v>180</v>
      </c>
      <c r="B10241" s="1" t="s">
        <v>180</v>
      </c>
      <c r="C10241" s="1" t="s">
        <v>180</v>
      </c>
      <c r="D10241" s="1" t="s">
        <v>258</v>
      </c>
      <c r="E10241" s="1" t="s">
        <v>258</v>
      </c>
      <c r="F10241" s="1" t="s">
        <v>258</v>
      </c>
      <c r="G10241" s="1" t="n">
        <v>8.1</v>
      </c>
      <c r="H10241" s="1" t="s">
        <v>2477</v>
      </c>
      <c r="I10241" s="1" t="s">
        <v>2477</v>
      </c>
    </row>
    <row r="10242" customFormat="false" ht="53" hidden="false" customHeight="true" outlineLevel="0" collapsed="false">
      <c r="A10242" s="1" t="s">
        <v>180</v>
      </c>
      <c r="B10242" s="1" t="s">
        <v>180</v>
      </c>
      <c r="C10242" s="1" t="s">
        <v>180</v>
      </c>
      <c r="D10242" s="1" t="s">
        <v>2091</v>
      </c>
      <c r="E10242" s="1" t="s">
        <v>2091</v>
      </c>
      <c r="F10242" s="1" t="s">
        <v>2091</v>
      </c>
      <c r="G10242" s="1" t="n">
        <v>1020</v>
      </c>
      <c r="H10242" s="1" t="s">
        <v>2477</v>
      </c>
      <c r="I10242" s="1" t="s">
        <v>2477</v>
      </c>
    </row>
    <row r="10243" customFormat="false" ht="53" hidden="false" customHeight="true" outlineLevel="0" collapsed="false">
      <c r="A10243" s="1" t="s">
        <v>180</v>
      </c>
      <c r="B10243" s="1" t="s">
        <v>180</v>
      </c>
      <c r="C10243" s="1" t="s">
        <v>180</v>
      </c>
      <c r="D10243" s="1" t="s">
        <v>2229</v>
      </c>
      <c r="E10243" s="1" t="s">
        <v>2229</v>
      </c>
      <c r="F10243" s="1" t="s">
        <v>2229</v>
      </c>
      <c r="G10243" s="1" t="n">
        <v>93</v>
      </c>
      <c r="H10243" s="1" t="s">
        <v>2477</v>
      </c>
      <c r="I10243" s="1" t="s">
        <v>2477</v>
      </c>
    </row>
    <row r="10244" customFormat="false" ht="53" hidden="false" customHeight="true" outlineLevel="0" collapsed="false">
      <c r="A10244" s="1" t="s">
        <v>180</v>
      </c>
      <c r="B10244" s="1" t="s">
        <v>180</v>
      </c>
      <c r="C10244" s="1" t="s">
        <v>180</v>
      </c>
      <c r="D10244" s="1" t="s">
        <v>2063</v>
      </c>
      <c r="E10244" s="1" t="s">
        <v>2063</v>
      </c>
      <c r="F10244" s="1" t="s">
        <v>2063</v>
      </c>
      <c r="G10244" s="1" t="n">
        <v>45</v>
      </c>
      <c r="H10244" s="1" t="s">
        <v>2477</v>
      </c>
      <c r="I10244" s="1" t="s">
        <v>2477</v>
      </c>
    </row>
    <row r="10245" customFormat="false" ht="53" hidden="false" customHeight="true" outlineLevel="0" collapsed="false">
      <c r="A10245" s="1" t="s">
        <v>2230</v>
      </c>
      <c r="B10245" s="1" t="s">
        <v>2230</v>
      </c>
      <c r="C10245" s="1" t="s">
        <v>2230</v>
      </c>
      <c r="D10245" s="1" t="s">
        <v>2091</v>
      </c>
      <c r="E10245" s="1" t="s">
        <v>2091</v>
      </c>
      <c r="F10245" s="1" t="s">
        <v>2091</v>
      </c>
      <c r="G10245" s="1" t="n">
        <v>1020</v>
      </c>
      <c r="H10245" s="1" t="s">
        <v>2477</v>
      </c>
      <c r="I10245" s="1" t="s">
        <v>2477</v>
      </c>
    </row>
    <row r="10246" customFormat="false" ht="53" hidden="false" customHeight="true" outlineLevel="0" collapsed="false">
      <c r="A10246" s="1" t="s">
        <v>2230</v>
      </c>
      <c r="B10246" s="1" t="s">
        <v>2230</v>
      </c>
      <c r="C10246" s="1" t="s">
        <v>2230</v>
      </c>
      <c r="D10246" s="1" t="s">
        <v>292</v>
      </c>
      <c r="E10246" s="1" t="s">
        <v>292</v>
      </c>
      <c r="F10246" s="1" t="s">
        <v>292</v>
      </c>
      <c r="G10246" s="1" t="n">
        <v>5.4</v>
      </c>
      <c r="H10246" s="1" t="s">
        <v>2477</v>
      </c>
      <c r="I10246" s="1" t="s">
        <v>2477</v>
      </c>
    </row>
    <row r="10247" customFormat="false" ht="53" hidden="false" customHeight="true" outlineLevel="0" collapsed="false">
      <c r="A10247" s="1" t="s">
        <v>2230</v>
      </c>
      <c r="B10247" s="1" t="s">
        <v>2230</v>
      </c>
      <c r="C10247" s="1" t="s">
        <v>2230</v>
      </c>
      <c r="D10247" s="1" t="s">
        <v>258</v>
      </c>
      <c r="E10247" s="1" t="s">
        <v>258</v>
      </c>
      <c r="F10247" s="1" t="s">
        <v>258</v>
      </c>
      <c r="G10247" s="1" t="n">
        <v>8.1</v>
      </c>
      <c r="H10247" s="1" t="s">
        <v>2477</v>
      </c>
      <c r="I10247" s="1" t="s">
        <v>2477</v>
      </c>
    </row>
    <row r="10248" customFormat="false" ht="53" hidden="false" customHeight="true" outlineLevel="0" collapsed="false">
      <c r="A10248" s="1" t="s">
        <v>2230</v>
      </c>
      <c r="B10248" s="1" t="s">
        <v>2230</v>
      </c>
      <c r="C10248" s="1" t="s">
        <v>2230</v>
      </c>
      <c r="D10248" s="1" t="s">
        <v>2388</v>
      </c>
      <c r="E10248" s="1" t="s">
        <v>2388</v>
      </c>
      <c r="F10248" s="1" t="s">
        <v>2388</v>
      </c>
      <c r="G10248" s="1" t="n">
        <v>5.4</v>
      </c>
      <c r="H10248" s="1" t="s">
        <v>2477</v>
      </c>
      <c r="I10248" s="1" t="s">
        <v>2477</v>
      </c>
    </row>
    <row r="10249" customFormat="false" ht="53" hidden="false" customHeight="true" outlineLevel="0" collapsed="false">
      <c r="A10249" s="1" t="s">
        <v>2231</v>
      </c>
      <c r="B10249" s="1" t="s">
        <v>2231</v>
      </c>
      <c r="C10249" s="1" t="s">
        <v>2231</v>
      </c>
      <c r="D10249" s="1" t="s">
        <v>2091</v>
      </c>
      <c r="E10249" s="1" t="s">
        <v>2091</v>
      </c>
      <c r="F10249" s="1" t="s">
        <v>2091</v>
      </c>
      <c r="G10249" s="1" t="n">
        <v>765</v>
      </c>
      <c r="H10249" s="1" t="s">
        <v>2477</v>
      </c>
      <c r="I10249" s="1" t="s">
        <v>2477</v>
      </c>
    </row>
    <row r="10250" customFormat="false" ht="53" hidden="false" customHeight="true" outlineLevel="0" collapsed="false">
      <c r="A10250" s="1" t="s">
        <v>2231</v>
      </c>
      <c r="B10250" s="1" t="s">
        <v>2231</v>
      </c>
      <c r="C10250" s="1" t="s">
        <v>2231</v>
      </c>
      <c r="D10250" s="1" t="s">
        <v>292</v>
      </c>
      <c r="E10250" s="1" t="s">
        <v>292</v>
      </c>
      <c r="F10250" s="1" t="s">
        <v>292</v>
      </c>
      <c r="G10250" s="1" t="n">
        <v>4.32</v>
      </c>
      <c r="H10250" s="1" t="s">
        <v>2477</v>
      </c>
      <c r="I10250" s="1" t="s">
        <v>2477</v>
      </c>
    </row>
    <row r="10251" customFormat="false" ht="53" hidden="false" customHeight="true" outlineLevel="0" collapsed="false">
      <c r="A10251" s="1" t="s">
        <v>2231</v>
      </c>
      <c r="B10251" s="1" t="s">
        <v>2231</v>
      </c>
      <c r="C10251" s="1" t="s">
        <v>2231</v>
      </c>
      <c r="D10251" s="1" t="s">
        <v>258</v>
      </c>
      <c r="E10251" s="1" t="s">
        <v>258</v>
      </c>
      <c r="F10251" s="1" t="s">
        <v>258</v>
      </c>
      <c r="G10251" s="1" t="n">
        <v>6.48</v>
      </c>
      <c r="H10251" s="1" t="s">
        <v>2477</v>
      </c>
      <c r="I10251" s="1" t="s">
        <v>2477</v>
      </c>
    </row>
    <row r="10252" customFormat="false" ht="53" hidden="false" customHeight="true" outlineLevel="0" collapsed="false">
      <c r="A10252" s="1" t="s">
        <v>2231</v>
      </c>
      <c r="B10252" s="1" t="s">
        <v>2231</v>
      </c>
      <c r="C10252" s="1" t="s">
        <v>2231</v>
      </c>
      <c r="D10252" s="1" t="s">
        <v>2388</v>
      </c>
      <c r="E10252" s="1" t="s">
        <v>2388</v>
      </c>
      <c r="F10252" s="1" t="s">
        <v>2388</v>
      </c>
      <c r="G10252" s="1" t="n">
        <v>4.32</v>
      </c>
      <c r="H10252" s="1" t="s">
        <v>2477</v>
      </c>
      <c r="I10252" s="1" t="s">
        <v>2477</v>
      </c>
    </row>
    <row r="10253" customFormat="false" ht="53" hidden="false" customHeight="true" outlineLevel="0" collapsed="false">
      <c r="A10253" s="1" t="s">
        <v>2232</v>
      </c>
      <c r="B10253" s="1" t="s">
        <v>2232</v>
      </c>
      <c r="C10253" s="1" t="s">
        <v>2232</v>
      </c>
      <c r="D10253" s="1" t="s">
        <v>2091</v>
      </c>
      <c r="E10253" s="1" t="s">
        <v>2091</v>
      </c>
      <c r="F10253" s="1" t="s">
        <v>2091</v>
      </c>
      <c r="G10253" s="1" t="n">
        <v>510</v>
      </c>
      <c r="H10253" s="1" t="s">
        <v>2477</v>
      </c>
      <c r="I10253" s="1" t="s">
        <v>2477</v>
      </c>
    </row>
    <row r="10254" customFormat="false" ht="53" hidden="false" customHeight="true" outlineLevel="0" collapsed="false">
      <c r="A10254" s="1" t="s">
        <v>2232</v>
      </c>
      <c r="B10254" s="1" t="s">
        <v>2232</v>
      </c>
      <c r="C10254" s="1" t="s">
        <v>2232</v>
      </c>
      <c r="D10254" s="1" t="s">
        <v>292</v>
      </c>
      <c r="E10254" s="1" t="s">
        <v>292</v>
      </c>
      <c r="F10254" s="1" t="s">
        <v>292</v>
      </c>
      <c r="G10254" s="1" t="n">
        <v>3.24</v>
      </c>
      <c r="H10254" s="1" t="s">
        <v>2477</v>
      </c>
      <c r="I10254" s="1" t="s">
        <v>2477</v>
      </c>
    </row>
    <row r="10255" customFormat="false" ht="53" hidden="false" customHeight="true" outlineLevel="0" collapsed="false">
      <c r="A10255" s="1" t="s">
        <v>2232</v>
      </c>
      <c r="B10255" s="1" t="s">
        <v>2232</v>
      </c>
      <c r="C10255" s="1" t="s">
        <v>2232</v>
      </c>
      <c r="D10255" s="1" t="s">
        <v>258</v>
      </c>
      <c r="E10255" s="1" t="s">
        <v>258</v>
      </c>
      <c r="F10255" s="1" t="s">
        <v>258</v>
      </c>
      <c r="G10255" s="1" t="n">
        <v>4.86</v>
      </c>
      <c r="H10255" s="1" t="s">
        <v>2477</v>
      </c>
      <c r="I10255" s="1" t="s">
        <v>2477</v>
      </c>
    </row>
    <row r="10256" customFormat="false" ht="53" hidden="false" customHeight="true" outlineLevel="0" collapsed="false">
      <c r="A10256" s="1" t="s">
        <v>2232</v>
      </c>
      <c r="B10256" s="1" t="s">
        <v>2232</v>
      </c>
      <c r="C10256" s="1" t="s">
        <v>2232</v>
      </c>
      <c r="D10256" s="1" t="s">
        <v>2388</v>
      </c>
      <c r="E10256" s="1" t="s">
        <v>2388</v>
      </c>
      <c r="F10256" s="1" t="s">
        <v>2388</v>
      </c>
      <c r="G10256" s="1" t="n">
        <v>3.24</v>
      </c>
      <c r="H10256" s="1" t="s">
        <v>2477</v>
      </c>
      <c r="I10256" s="1" t="s">
        <v>2477</v>
      </c>
    </row>
    <row r="10257" customFormat="false" ht="27" hidden="false" customHeight="true" outlineLevel="0" collapsed="false">
      <c r="A10257" s="1"/>
      <c r="B10257" s="1"/>
      <c r="C10257" s="1"/>
      <c r="D10257" s="1"/>
      <c r="E10257" s="1"/>
      <c r="F10257" s="1"/>
      <c r="G10257" s="1"/>
      <c r="H10257" s="1"/>
      <c r="I10257" s="1"/>
    </row>
    <row r="10258" customFormat="false" ht="31" hidden="false" customHeight="true" outlineLevel="0" collapsed="false">
      <c r="A10258" s="10" t="s">
        <v>304</v>
      </c>
      <c r="B10258" s="10" t="s">
        <v>304</v>
      </c>
      <c r="C10258" s="10" t="s">
        <v>304</v>
      </c>
      <c r="D10258" s="10" t="s">
        <v>304</v>
      </c>
      <c r="E10258" s="10" t="s">
        <v>304</v>
      </c>
      <c r="F10258" s="10" t="s">
        <v>304</v>
      </c>
      <c r="G10258" s="10" t="s">
        <v>304</v>
      </c>
      <c r="H10258" s="10" t="s">
        <v>304</v>
      </c>
      <c r="I10258" s="1"/>
    </row>
    <row r="10259" customFormat="false" ht="28" hidden="false" customHeight="true" outlineLevel="0" collapsed="false">
      <c r="A10259" s="4" t="s">
        <v>305</v>
      </c>
      <c r="B10259" s="4" t="s">
        <v>305</v>
      </c>
      <c r="C10259" s="4" t="s">
        <v>305</v>
      </c>
      <c r="D10259" s="4" t="s">
        <v>305</v>
      </c>
      <c r="E10259" s="4" t="s">
        <v>305</v>
      </c>
      <c r="F10259" s="4" t="s">
        <v>305</v>
      </c>
      <c r="G10259" s="4" t="s">
        <v>305</v>
      </c>
      <c r="H10259" s="4" t="s">
        <v>305</v>
      </c>
      <c r="I10259" s="4" t="s">
        <v>305</v>
      </c>
    </row>
    <row r="10260" customFormat="false" ht="27" hidden="false" customHeight="true" outlineLevel="0" collapsed="false">
      <c r="A10260" s="1"/>
      <c r="B10260" s="1"/>
      <c r="C10260" s="1"/>
      <c r="D10260" s="1"/>
      <c r="E10260" s="1"/>
      <c r="F10260" s="1"/>
      <c r="G10260" s="1"/>
      <c r="H10260" s="1"/>
      <c r="I10260" s="1"/>
    </row>
    <row r="10261" customFormat="false" ht="27" hidden="false" customHeight="true" outlineLevel="0" collapsed="false">
      <c r="A10261" s="1"/>
      <c r="B10261" s="1"/>
      <c r="C10261" s="1"/>
      <c r="D10261" s="1"/>
      <c r="E10261" s="1"/>
      <c r="F10261" s="1"/>
      <c r="G10261" s="1"/>
      <c r="H10261" s="1"/>
      <c r="I10261" s="1"/>
    </row>
    <row r="10262" customFormat="false" ht="27" hidden="false" customHeight="true" outlineLevel="0" collapsed="false">
      <c r="A10262" s="1"/>
      <c r="B10262" s="1"/>
      <c r="C10262" s="1"/>
      <c r="D10262" s="1"/>
      <c r="E10262" s="1"/>
      <c r="F10262" s="1"/>
      <c r="G10262" s="1"/>
      <c r="H10262" s="1"/>
      <c r="I10262" s="1"/>
    </row>
    <row r="10263" customFormat="false" ht="35" hidden="false" customHeight="true" outlineLevel="0" collapsed="false">
      <c r="A10263" s="2" t="s">
        <v>2482</v>
      </c>
      <c r="B10263" s="2" t="s">
        <v>2482</v>
      </c>
      <c r="C10263" s="2" t="s">
        <v>2482</v>
      </c>
      <c r="D10263" s="2" t="s">
        <v>2482</v>
      </c>
      <c r="E10263" s="2" t="s">
        <v>2482</v>
      </c>
      <c r="F10263" s="2" t="s">
        <v>2482</v>
      </c>
      <c r="G10263" s="2" t="s">
        <v>2482</v>
      </c>
      <c r="H10263" s="2" t="s">
        <v>2482</v>
      </c>
      <c r="I10263" s="3" t="str">
        <f aca="false">HYPERLINK("#'Главная'!A202","На главную")</f>
        <v>На главную</v>
      </c>
    </row>
    <row r="10264" customFormat="false" ht="28" hidden="false" customHeight="true" outlineLevel="0" collapsed="false">
      <c r="A10264" s="4" t="s">
        <v>2158</v>
      </c>
      <c r="B10264" s="4" t="s">
        <v>2158</v>
      </c>
      <c r="C10264" s="4" t="s">
        <v>2158</v>
      </c>
      <c r="D10264" s="4" t="s">
        <v>2158</v>
      </c>
      <c r="E10264" s="4" t="s">
        <v>2158</v>
      </c>
      <c r="F10264" s="4" t="s">
        <v>2158</v>
      </c>
      <c r="G10264" s="4" t="s">
        <v>2158</v>
      </c>
      <c r="H10264" s="4" t="s">
        <v>2158</v>
      </c>
      <c r="I10264" s="4" t="s">
        <v>2158</v>
      </c>
    </row>
    <row r="10265" customFormat="false" ht="27" hidden="false" customHeight="true" outlineLevel="0" collapsed="false">
      <c r="A10265" s="3" t="str">
        <f aca="false">HYPERLINK("#'Главная'!A202","Список моделей")</f>
        <v>Список моделей</v>
      </c>
      <c r="B10265" s="1"/>
      <c r="C10265" s="3" t="str">
        <f aca="false">HYPERLINK("#'Данные моделей'!A10266","Характеристики")</f>
        <v>Характеристики</v>
      </c>
      <c r="D10265" s="1"/>
      <c r="E10265" s="1"/>
      <c r="F10265" s="3" t="str">
        <f aca="false">HYPERLINK("#'Данные моделей'!A10290","Рабочие точки")</f>
        <v>Рабочие точки</v>
      </c>
      <c r="G10265" s="1"/>
      <c r="H10265" s="3" t="str">
        <f aca="false">HYPERLINK("#'Данные моделей'!A10298","Карты")</f>
        <v>Карты</v>
      </c>
      <c r="I10265" s="1"/>
    </row>
    <row r="10266" customFormat="false" ht="31" hidden="false" customHeight="true" outlineLevel="0" collapsed="false">
      <c r="A10266" s="10" t="s">
        <v>9</v>
      </c>
      <c r="B10266" s="10" t="s">
        <v>9</v>
      </c>
      <c r="C10266" s="10" t="s">
        <v>9</v>
      </c>
      <c r="D10266" s="10" t="s">
        <v>9</v>
      </c>
      <c r="E10266" s="10" t="s">
        <v>9</v>
      </c>
      <c r="F10266" s="10" t="s">
        <v>9</v>
      </c>
      <c r="G10266" s="10" t="s">
        <v>9</v>
      </c>
      <c r="H10266" s="10" t="s">
        <v>9</v>
      </c>
      <c r="I10266" s="1"/>
    </row>
    <row r="10267" customFormat="false" ht="28" hidden="false" customHeight="true" outlineLevel="0" collapsed="false">
      <c r="A10267" s="11" t="s">
        <v>207</v>
      </c>
      <c r="B10267" s="11" t="s">
        <v>207</v>
      </c>
      <c r="C10267" s="11" t="s">
        <v>207</v>
      </c>
      <c r="D10267" s="11" t="s">
        <v>207</v>
      </c>
      <c r="E10267" s="11" t="s">
        <v>2483</v>
      </c>
      <c r="F10267" s="11" t="s">
        <v>2483</v>
      </c>
      <c r="G10267" s="11" t="s">
        <v>2483</v>
      </c>
      <c r="H10267" s="11"/>
      <c r="I10267" s="11"/>
    </row>
    <row r="10268" customFormat="false" ht="28" hidden="false" customHeight="true" outlineLevel="0" collapsed="false">
      <c r="A10268" s="11" t="s">
        <v>8</v>
      </c>
      <c r="B10268" s="11" t="s">
        <v>8</v>
      </c>
      <c r="C10268" s="11" t="s">
        <v>8</v>
      </c>
      <c r="D10268" s="11" t="s">
        <v>8</v>
      </c>
      <c r="E10268" s="11" t="s">
        <v>188</v>
      </c>
      <c r="F10268" s="11" t="s">
        <v>188</v>
      </c>
      <c r="G10268" s="11" t="s">
        <v>188</v>
      </c>
      <c r="H10268" s="11"/>
      <c r="I10268" s="11"/>
    </row>
    <row r="10269" customFormat="false" ht="28" hidden="false" customHeight="true" outlineLevel="0" collapsed="false">
      <c r="A10269" s="11" t="s">
        <v>209</v>
      </c>
      <c r="B10269" s="11" t="s">
        <v>209</v>
      </c>
      <c r="C10269" s="11" t="s">
        <v>209</v>
      </c>
      <c r="D10269" s="11" t="s">
        <v>209</v>
      </c>
      <c r="E10269" s="11" t="s">
        <v>2484</v>
      </c>
      <c r="F10269" s="11" t="s">
        <v>2484</v>
      </c>
      <c r="G10269" s="11" t="s">
        <v>2484</v>
      </c>
      <c r="H10269" s="11"/>
      <c r="I10269" s="11"/>
    </row>
    <row r="10270" customFormat="false" ht="28" hidden="false" customHeight="true" outlineLevel="0" collapsed="false">
      <c r="A10270" s="11" t="s">
        <v>211</v>
      </c>
      <c r="B10270" s="11" t="s">
        <v>211</v>
      </c>
      <c r="C10270" s="11" t="s">
        <v>211</v>
      </c>
      <c r="D10270" s="11" t="s">
        <v>211</v>
      </c>
      <c r="E10270" s="11" t="n">
        <v>35.5</v>
      </c>
      <c r="F10270" s="11" t="n">
        <v>35.5</v>
      </c>
      <c r="G10270" s="11" t="n">
        <v>35.5</v>
      </c>
      <c r="H10270" s="11"/>
      <c r="I10270" s="11"/>
    </row>
    <row r="10271" customFormat="false" ht="98" hidden="false" customHeight="true" outlineLevel="0" collapsed="false">
      <c r="A10271" s="11" t="s">
        <v>8</v>
      </c>
      <c r="B10271" s="11" t="s">
        <v>8</v>
      </c>
      <c r="C10271" s="11" t="s">
        <v>8</v>
      </c>
      <c r="D10271" s="11" t="s">
        <v>8</v>
      </c>
      <c r="E10271" s="11" t="s">
        <v>188</v>
      </c>
      <c r="F10271" s="11" t="s">
        <v>188</v>
      </c>
      <c r="G10271" s="11" t="s">
        <v>188</v>
      </c>
      <c r="H10271" s="11" t="s">
        <v>2485</v>
      </c>
      <c r="I10271" s="11" t="s">
        <v>2485</v>
      </c>
    </row>
    <row r="10272" customFormat="false" ht="98" hidden="false" customHeight="true" outlineLevel="0" collapsed="false">
      <c r="A10272" s="11" t="s">
        <v>221</v>
      </c>
      <c r="B10272" s="11" t="s">
        <v>221</v>
      </c>
      <c r="C10272" s="11" t="s">
        <v>221</v>
      </c>
      <c r="D10272" s="11" t="s">
        <v>221</v>
      </c>
      <c r="E10272" s="11" t="s">
        <v>2484</v>
      </c>
      <c r="F10272" s="11" t="s">
        <v>2484</v>
      </c>
      <c r="G10272" s="11" t="s">
        <v>2484</v>
      </c>
      <c r="H10272" s="11" t="s">
        <v>2485</v>
      </c>
      <c r="I10272" s="11" t="s">
        <v>2485</v>
      </c>
    </row>
    <row r="10273" customFormat="false" ht="98" hidden="false" customHeight="true" outlineLevel="0" collapsed="false">
      <c r="A10273" s="11" t="s">
        <v>211</v>
      </c>
      <c r="B10273" s="11" t="s">
        <v>211</v>
      </c>
      <c r="C10273" s="11" t="s">
        <v>211</v>
      </c>
      <c r="D10273" s="11" t="s">
        <v>211</v>
      </c>
      <c r="E10273" s="11" t="n">
        <v>35.5</v>
      </c>
      <c r="F10273" s="11" t="n">
        <v>35.5</v>
      </c>
      <c r="G10273" s="11" t="n">
        <v>35.5</v>
      </c>
      <c r="H10273" s="11" t="s">
        <v>2485</v>
      </c>
      <c r="I10273" s="11" t="s">
        <v>2485</v>
      </c>
    </row>
    <row r="10274" customFormat="false" ht="98" hidden="false" customHeight="true" outlineLevel="0" collapsed="false">
      <c r="A10274" s="11" t="s">
        <v>2062</v>
      </c>
      <c r="B10274" s="11" t="s">
        <v>2062</v>
      </c>
      <c r="C10274" s="11" t="s">
        <v>2062</v>
      </c>
      <c r="D10274" s="11" t="s">
        <v>2062</v>
      </c>
      <c r="E10274" s="11" t="s">
        <v>2063</v>
      </c>
      <c r="F10274" s="11" t="s">
        <v>2063</v>
      </c>
      <c r="G10274" s="11" t="s">
        <v>2063</v>
      </c>
      <c r="H10274" s="11" t="s">
        <v>2485</v>
      </c>
      <c r="I10274" s="11" t="s">
        <v>2485</v>
      </c>
    </row>
    <row r="10275" customFormat="false" ht="98" hidden="false" customHeight="true" outlineLevel="0" collapsed="false">
      <c r="A10275" s="11" t="s">
        <v>2064</v>
      </c>
      <c r="B10275" s="11" t="s">
        <v>2064</v>
      </c>
      <c r="C10275" s="11" t="s">
        <v>2064</v>
      </c>
      <c r="D10275" s="11" t="s">
        <v>2064</v>
      </c>
      <c r="E10275" s="11" t="s">
        <v>99</v>
      </c>
      <c r="F10275" s="11" t="s">
        <v>99</v>
      </c>
      <c r="G10275" s="11" t="s">
        <v>99</v>
      </c>
      <c r="H10275" s="11" t="s">
        <v>2485</v>
      </c>
      <c r="I10275" s="11" t="s">
        <v>2485</v>
      </c>
    </row>
    <row r="10276" customFormat="false" ht="98" hidden="false" customHeight="true" outlineLevel="0" collapsed="false">
      <c r="A10276" s="11" t="s">
        <v>2460</v>
      </c>
      <c r="B10276" s="11" t="s">
        <v>2460</v>
      </c>
      <c r="C10276" s="11" t="s">
        <v>2460</v>
      </c>
      <c r="D10276" s="11" t="s">
        <v>2460</v>
      </c>
      <c r="E10276" s="11" t="n">
        <v>620</v>
      </c>
      <c r="F10276" s="11" t="n">
        <v>620</v>
      </c>
      <c r="G10276" s="11" t="n">
        <v>620</v>
      </c>
      <c r="H10276" s="11" t="s">
        <v>2485</v>
      </c>
      <c r="I10276" s="11" t="s">
        <v>2485</v>
      </c>
    </row>
    <row r="10277" customFormat="false" ht="98" hidden="false" customHeight="true" outlineLevel="0" collapsed="false">
      <c r="A10277" s="11" t="s">
        <v>2215</v>
      </c>
      <c r="B10277" s="11" t="s">
        <v>2215</v>
      </c>
      <c r="C10277" s="11" t="s">
        <v>2215</v>
      </c>
      <c r="D10277" s="11" t="s">
        <v>2215</v>
      </c>
      <c r="E10277" s="11" t="n">
        <v>11</v>
      </c>
      <c r="F10277" s="11" t="n">
        <v>11</v>
      </c>
      <c r="G10277" s="11" t="n">
        <v>11</v>
      </c>
      <c r="H10277" s="11" t="s">
        <v>2485</v>
      </c>
      <c r="I10277" s="11" t="s">
        <v>2485</v>
      </c>
    </row>
    <row r="10278" customFormat="false" ht="98" hidden="false" customHeight="true" outlineLevel="0" collapsed="false">
      <c r="A10278" s="11" t="s">
        <v>2067</v>
      </c>
      <c r="B10278" s="11" t="s">
        <v>2067</v>
      </c>
      <c r="C10278" s="11" t="s">
        <v>2067</v>
      </c>
      <c r="D10278" s="11" t="s">
        <v>2067</v>
      </c>
      <c r="E10278" s="11" t="n">
        <v>2</v>
      </c>
      <c r="F10278" s="11" t="n">
        <v>2</v>
      </c>
      <c r="G10278" s="11" t="n">
        <v>2</v>
      </c>
      <c r="H10278" s="11" t="s">
        <v>2485</v>
      </c>
      <c r="I10278" s="11" t="s">
        <v>2485</v>
      </c>
    </row>
    <row r="10279" customFormat="false" ht="98" hidden="false" customHeight="true" outlineLevel="0" collapsed="false">
      <c r="A10279" s="11" t="s">
        <v>2222</v>
      </c>
      <c r="B10279" s="11" t="s">
        <v>2222</v>
      </c>
      <c r="C10279" s="11" t="s">
        <v>2222</v>
      </c>
      <c r="D10279" s="11" t="s">
        <v>2222</v>
      </c>
      <c r="E10279" s="11" t="n">
        <v>0.29</v>
      </c>
      <c r="F10279" s="11" t="n">
        <v>0.29</v>
      </c>
      <c r="G10279" s="11" t="n">
        <v>0.29</v>
      </c>
      <c r="H10279" s="11" t="s">
        <v>2485</v>
      </c>
      <c r="I10279" s="11" t="s">
        <v>2485</v>
      </c>
    </row>
    <row r="10280" customFormat="false" ht="98" hidden="false" customHeight="true" outlineLevel="0" collapsed="false">
      <c r="A10280" s="11" t="s">
        <v>2464</v>
      </c>
      <c r="B10280" s="11" t="s">
        <v>2464</v>
      </c>
      <c r="C10280" s="11" t="s">
        <v>2464</v>
      </c>
      <c r="D10280" s="11" t="s">
        <v>2464</v>
      </c>
      <c r="E10280" s="11" t="s">
        <v>2486</v>
      </c>
      <c r="F10280" s="11" t="s">
        <v>2486</v>
      </c>
      <c r="G10280" s="11" t="s">
        <v>2486</v>
      </c>
      <c r="H10280" s="11" t="s">
        <v>2485</v>
      </c>
      <c r="I10280" s="11" t="s">
        <v>2485</v>
      </c>
    </row>
    <row r="10281" customFormat="false" ht="98" hidden="false" customHeight="true" outlineLevel="0" collapsed="false">
      <c r="A10281" s="11" t="s">
        <v>2466</v>
      </c>
      <c r="B10281" s="11" t="s">
        <v>2466</v>
      </c>
      <c r="C10281" s="11" t="s">
        <v>2466</v>
      </c>
      <c r="D10281" s="11" t="s">
        <v>2466</v>
      </c>
      <c r="E10281" s="11" t="s">
        <v>2487</v>
      </c>
      <c r="F10281" s="11" t="s">
        <v>2487</v>
      </c>
      <c r="G10281" s="11" t="s">
        <v>2487</v>
      </c>
      <c r="H10281" s="11" t="s">
        <v>2485</v>
      </c>
      <c r="I10281" s="11" t="s">
        <v>2485</v>
      </c>
    </row>
    <row r="10282" customFormat="false" ht="98" hidden="false" customHeight="true" outlineLevel="0" collapsed="false">
      <c r="A10282" s="11" t="s">
        <v>2072</v>
      </c>
      <c r="B10282" s="11" t="s">
        <v>2072</v>
      </c>
      <c r="C10282" s="11" t="s">
        <v>2072</v>
      </c>
      <c r="D10282" s="11" t="s">
        <v>2072</v>
      </c>
      <c r="E10282" s="11" t="s">
        <v>2488</v>
      </c>
      <c r="F10282" s="11" t="s">
        <v>2488</v>
      </c>
      <c r="G10282" s="11" t="s">
        <v>2488</v>
      </c>
      <c r="H10282" s="11" t="s">
        <v>2485</v>
      </c>
      <c r="I10282" s="11" t="s">
        <v>2485</v>
      </c>
    </row>
    <row r="10283" customFormat="false" ht="98" hidden="false" customHeight="true" outlineLevel="0" collapsed="false">
      <c r="A10283" s="11" t="s">
        <v>2223</v>
      </c>
      <c r="B10283" s="11" t="s">
        <v>2223</v>
      </c>
      <c r="C10283" s="11" t="s">
        <v>2223</v>
      </c>
      <c r="D10283" s="11" t="s">
        <v>2223</v>
      </c>
      <c r="E10283" s="11" t="s">
        <v>2468</v>
      </c>
      <c r="F10283" s="11" t="s">
        <v>2468</v>
      </c>
      <c r="G10283" s="11" t="s">
        <v>2468</v>
      </c>
      <c r="H10283" s="11" t="s">
        <v>2485</v>
      </c>
      <c r="I10283" s="11" t="s">
        <v>2485</v>
      </c>
    </row>
    <row r="10284" customFormat="false" ht="98" hidden="false" customHeight="true" outlineLevel="0" collapsed="false">
      <c r="A10284" s="11" t="s">
        <v>2225</v>
      </c>
      <c r="B10284" s="11" t="s">
        <v>2225</v>
      </c>
      <c r="C10284" s="11" t="s">
        <v>2225</v>
      </c>
      <c r="D10284" s="11" t="s">
        <v>2225</v>
      </c>
      <c r="E10284" s="11" t="s">
        <v>2468</v>
      </c>
      <c r="F10284" s="11" t="s">
        <v>2468</v>
      </c>
      <c r="G10284" s="11" t="s">
        <v>2468</v>
      </c>
      <c r="H10284" s="11" t="s">
        <v>2485</v>
      </c>
      <c r="I10284" s="11" t="s">
        <v>2485</v>
      </c>
    </row>
    <row r="10285" customFormat="false" ht="98" hidden="false" customHeight="true" outlineLevel="0" collapsed="false">
      <c r="A10285" s="11" t="s">
        <v>2423</v>
      </c>
      <c r="B10285" s="11" t="s">
        <v>2423</v>
      </c>
      <c r="C10285" s="11" t="s">
        <v>2423</v>
      </c>
      <c r="D10285" s="11" t="s">
        <v>2423</v>
      </c>
      <c r="E10285" s="11" t="s">
        <v>2472</v>
      </c>
      <c r="F10285" s="11" t="s">
        <v>2472</v>
      </c>
      <c r="G10285" s="11" t="s">
        <v>2472</v>
      </c>
      <c r="H10285" s="11" t="s">
        <v>2485</v>
      </c>
      <c r="I10285" s="11" t="s">
        <v>2485</v>
      </c>
    </row>
    <row r="10286" customFormat="false" ht="98" hidden="false" customHeight="true" outlineLevel="0" collapsed="false">
      <c r="A10286" s="11" t="s">
        <v>2082</v>
      </c>
      <c r="B10286" s="11" t="s">
        <v>2082</v>
      </c>
      <c r="C10286" s="11" t="s">
        <v>2082</v>
      </c>
      <c r="D10286" s="11" t="s">
        <v>2082</v>
      </c>
      <c r="E10286" s="11" t="s">
        <v>2106</v>
      </c>
      <c r="F10286" s="11" t="s">
        <v>2106</v>
      </c>
      <c r="G10286" s="11" t="s">
        <v>2106</v>
      </c>
      <c r="H10286" s="11" t="s">
        <v>2485</v>
      </c>
      <c r="I10286" s="11" t="s">
        <v>2485</v>
      </c>
    </row>
    <row r="10287" customFormat="false" ht="98" hidden="false" customHeight="true" outlineLevel="0" collapsed="false">
      <c r="A10287" s="11" t="s">
        <v>2489</v>
      </c>
      <c r="B10287" s="11" t="s">
        <v>2489</v>
      </c>
      <c r="C10287" s="11" t="s">
        <v>2489</v>
      </c>
      <c r="D10287" s="11" t="s">
        <v>2489</v>
      </c>
      <c r="E10287" s="11" t="s">
        <v>2490</v>
      </c>
      <c r="F10287" s="11" t="s">
        <v>2490</v>
      </c>
      <c r="G10287" s="11" t="s">
        <v>2490</v>
      </c>
      <c r="H10287" s="11" t="s">
        <v>2485</v>
      </c>
      <c r="I10287" s="11" t="s">
        <v>2485</v>
      </c>
    </row>
    <row r="10288" customFormat="false" ht="42" hidden="false" customHeight="true" outlineLevel="0" collapsed="false">
      <c r="A10288" s="4" t="s">
        <v>2485</v>
      </c>
      <c r="B10288" s="4" t="s">
        <v>2485</v>
      </c>
      <c r="C10288" s="4" t="s">
        <v>2485</v>
      </c>
      <c r="D10288" s="4" t="s">
        <v>2485</v>
      </c>
      <c r="E10288" s="4" t="s">
        <v>2485</v>
      </c>
      <c r="F10288" s="4" t="s">
        <v>2485</v>
      </c>
      <c r="G10288" s="4" t="s">
        <v>2485</v>
      </c>
      <c r="H10288" s="4" t="s">
        <v>2485</v>
      </c>
      <c r="I10288" s="4" t="s">
        <v>2485</v>
      </c>
    </row>
    <row r="10289" customFormat="false" ht="27" hidden="false" customHeight="true" outlineLevel="0" collapsed="false">
      <c r="A10289" s="1"/>
      <c r="B10289" s="1"/>
      <c r="C10289" s="1"/>
      <c r="D10289" s="1"/>
      <c r="E10289" s="1"/>
      <c r="F10289" s="1"/>
      <c r="G10289" s="1"/>
      <c r="H10289" s="1"/>
      <c r="I10289" s="1"/>
    </row>
    <row r="10290" customFormat="false" ht="31" hidden="false" customHeight="true" outlineLevel="0" collapsed="false">
      <c r="A10290" s="10" t="s">
        <v>250</v>
      </c>
      <c r="B10290" s="10" t="s">
        <v>250</v>
      </c>
      <c r="C10290" s="10" t="s">
        <v>250</v>
      </c>
      <c r="D10290" s="10" t="s">
        <v>250</v>
      </c>
      <c r="E10290" s="10" t="s">
        <v>250</v>
      </c>
      <c r="F10290" s="10" t="s">
        <v>250</v>
      </c>
      <c r="G10290" s="10" t="s">
        <v>250</v>
      </c>
      <c r="H10290" s="10" t="s">
        <v>250</v>
      </c>
      <c r="I10290" s="3" t="str">
        <f aca="false">HYPERLINK("#'Главная'!A202","На главную")</f>
        <v>На главную</v>
      </c>
    </row>
    <row r="10291" customFormat="false" ht="34" hidden="false" customHeight="true" outlineLevel="0" collapsed="false">
      <c r="A10291" s="12" t="s">
        <v>251</v>
      </c>
      <c r="B10291" s="12" t="s">
        <v>251</v>
      </c>
      <c r="C10291" s="12" t="s">
        <v>251</v>
      </c>
      <c r="D10291" s="12" t="s">
        <v>252</v>
      </c>
      <c r="E10291" s="12" t="s">
        <v>252</v>
      </c>
      <c r="F10291" s="12" t="s">
        <v>252</v>
      </c>
      <c r="G10291" s="12" t="s">
        <v>253</v>
      </c>
      <c r="H10291" s="12" t="s">
        <v>254</v>
      </c>
      <c r="I10291" s="12" t="s">
        <v>254</v>
      </c>
    </row>
    <row r="10292" customFormat="false" ht="53" hidden="false" customHeight="true" outlineLevel="0" collapsed="false">
      <c r="A10292" s="1" t="s">
        <v>2090</v>
      </c>
      <c r="B10292" s="1" t="s">
        <v>2090</v>
      </c>
      <c r="C10292" s="1" t="s">
        <v>2090</v>
      </c>
      <c r="D10292" s="1" t="s">
        <v>292</v>
      </c>
      <c r="E10292" s="1" t="s">
        <v>292</v>
      </c>
      <c r="F10292" s="1" t="s">
        <v>292</v>
      </c>
      <c r="G10292" s="1" t="n">
        <v>3.8</v>
      </c>
      <c r="H10292" s="1" t="s">
        <v>2187</v>
      </c>
      <c r="I10292" s="1" t="s">
        <v>2187</v>
      </c>
    </row>
    <row r="10293" customFormat="false" ht="53" hidden="false" customHeight="true" outlineLevel="0" collapsed="false">
      <c r="A10293" s="1" t="s">
        <v>2090</v>
      </c>
      <c r="B10293" s="1" t="s">
        <v>2090</v>
      </c>
      <c r="C10293" s="1" t="s">
        <v>2090</v>
      </c>
      <c r="D10293" s="1" t="s">
        <v>258</v>
      </c>
      <c r="E10293" s="1" t="s">
        <v>258</v>
      </c>
      <c r="F10293" s="1" t="s">
        <v>258</v>
      </c>
      <c r="G10293" s="1" t="n">
        <v>5.5</v>
      </c>
      <c r="H10293" s="1" t="s">
        <v>2187</v>
      </c>
      <c r="I10293" s="1" t="s">
        <v>2187</v>
      </c>
    </row>
    <row r="10294" customFormat="false" ht="53" hidden="false" customHeight="true" outlineLevel="0" collapsed="false">
      <c r="A10294" s="1" t="s">
        <v>2090</v>
      </c>
      <c r="B10294" s="1" t="s">
        <v>2090</v>
      </c>
      <c r="C10294" s="1" t="s">
        <v>2090</v>
      </c>
      <c r="D10294" s="1" t="s">
        <v>2091</v>
      </c>
      <c r="E10294" s="1" t="s">
        <v>2091</v>
      </c>
      <c r="F10294" s="1" t="s">
        <v>2091</v>
      </c>
      <c r="G10294" s="1" t="n">
        <v>680</v>
      </c>
      <c r="H10294" s="1" t="s">
        <v>2187</v>
      </c>
      <c r="I10294" s="1" t="s">
        <v>2187</v>
      </c>
    </row>
    <row r="10295" customFormat="false" ht="53" hidden="false" customHeight="true" outlineLevel="0" collapsed="false">
      <c r="A10295" s="1" t="s">
        <v>2090</v>
      </c>
      <c r="B10295" s="1" t="s">
        <v>2090</v>
      </c>
      <c r="C10295" s="1" t="s">
        <v>2090</v>
      </c>
      <c r="D10295" s="1" t="s">
        <v>2229</v>
      </c>
      <c r="E10295" s="1" t="s">
        <v>2229</v>
      </c>
      <c r="F10295" s="1" t="s">
        <v>2229</v>
      </c>
      <c r="G10295" s="1" t="n">
        <v>64</v>
      </c>
      <c r="H10295" s="1" t="s">
        <v>2187</v>
      </c>
      <c r="I10295" s="1" t="s">
        <v>2187</v>
      </c>
    </row>
    <row r="10296" customFormat="false" ht="53" hidden="false" customHeight="true" outlineLevel="0" collapsed="false">
      <c r="A10296" s="1" t="s">
        <v>2090</v>
      </c>
      <c r="B10296" s="1" t="s">
        <v>2090</v>
      </c>
      <c r="C10296" s="1" t="s">
        <v>2090</v>
      </c>
      <c r="D10296" s="1" t="s">
        <v>2063</v>
      </c>
      <c r="E10296" s="1" t="s">
        <v>2063</v>
      </c>
      <c r="F10296" s="1" t="s">
        <v>2063</v>
      </c>
      <c r="G10296" s="1" t="n">
        <v>42</v>
      </c>
      <c r="H10296" s="1" t="s">
        <v>2187</v>
      </c>
      <c r="I10296" s="1" t="s">
        <v>2187</v>
      </c>
    </row>
    <row r="10297" customFormat="false" ht="27" hidden="false" customHeight="true" outlineLevel="0" collapsed="false">
      <c r="A10297" s="1"/>
      <c r="B10297" s="1"/>
      <c r="C10297" s="1"/>
      <c r="D10297" s="1"/>
      <c r="E10297" s="1"/>
      <c r="F10297" s="1"/>
      <c r="G10297" s="1"/>
      <c r="H10297" s="1"/>
      <c r="I10297" s="1"/>
    </row>
    <row r="10298" customFormat="false" ht="31" hidden="false" customHeight="true" outlineLevel="0" collapsed="false">
      <c r="A10298" s="10" t="s">
        <v>304</v>
      </c>
      <c r="B10298" s="10" t="s">
        <v>304</v>
      </c>
      <c r="C10298" s="10" t="s">
        <v>304</v>
      </c>
      <c r="D10298" s="10" t="s">
        <v>304</v>
      </c>
      <c r="E10298" s="10" t="s">
        <v>304</v>
      </c>
      <c r="F10298" s="10" t="s">
        <v>304</v>
      </c>
      <c r="G10298" s="10" t="s">
        <v>304</v>
      </c>
      <c r="H10298" s="10" t="s">
        <v>304</v>
      </c>
      <c r="I10298" s="1"/>
    </row>
    <row r="10299" customFormat="false" ht="28" hidden="false" customHeight="true" outlineLevel="0" collapsed="false">
      <c r="A10299" s="4" t="s">
        <v>305</v>
      </c>
      <c r="B10299" s="4" t="s">
        <v>305</v>
      </c>
      <c r="C10299" s="4" t="s">
        <v>305</v>
      </c>
      <c r="D10299" s="4" t="s">
        <v>305</v>
      </c>
      <c r="E10299" s="4" t="s">
        <v>305</v>
      </c>
      <c r="F10299" s="4" t="s">
        <v>305</v>
      </c>
      <c r="G10299" s="4" t="s">
        <v>305</v>
      </c>
      <c r="H10299" s="4" t="s">
        <v>305</v>
      </c>
      <c r="I10299" s="4" t="s">
        <v>305</v>
      </c>
    </row>
    <row r="10300" customFormat="false" ht="27" hidden="false" customHeight="true" outlineLevel="0" collapsed="false">
      <c r="A10300" s="1"/>
      <c r="B10300" s="1"/>
      <c r="C10300" s="1"/>
      <c r="D10300" s="1"/>
      <c r="E10300" s="1"/>
      <c r="F10300" s="1"/>
      <c r="G10300" s="1"/>
      <c r="H10300" s="1"/>
      <c r="I10300" s="1"/>
    </row>
    <row r="10301" customFormat="false" ht="27" hidden="false" customHeight="true" outlineLevel="0" collapsed="false">
      <c r="A10301" s="1"/>
      <c r="B10301" s="1"/>
      <c r="C10301" s="1"/>
      <c r="D10301" s="1"/>
      <c r="E10301" s="1"/>
      <c r="F10301" s="1"/>
      <c r="G10301" s="1"/>
      <c r="H10301" s="1"/>
      <c r="I10301" s="1"/>
    </row>
    <row r="10302" customFormat="false" ht="27" hidden="false" customHeight="true" outlineLevel="0" collapsed="false">
      <c r="A10302" s="1"/>
      <c r="B10302" s="1"/>
      <c r="C10302" s="1"/>
      <c r="D10302" s="1"/>
      <c r="E10302" s="1"/>
      <c r="F10302" s="1"/>
      <c r="G10302" s="1"/>
      <c r="H10302" s="1"/>
      <c r="I10302" s="1"/>
    </row>
    <row r="10303" customFormat="false" ht="35" hidden="false" customHeight="true" outlineLevel="0" collapsed="false">
      <c r="A10303" s="2" t="s">
        <v>2491</v>
      </c>
      <c r="B10303" s="2" t="s">
        <v>2491</v>
      </c>
      <c r="C10303" s="2" t="s">
        <v>2491</v>
      </c>
      <c r="D10303" s="2" t="s">
        <v>2491</v>
      </c>
      <c r="E10303" s="2" t="s">
        <v>2491</v>
      </c>
      <c r="F10303" s="2" t="s">
        <v>2491</v>
      </c>
      <c r="G10303" s="2" t="s">
        <v>2491</v>
      </c>
      <c r="H10303" s="2" t="s">
        <v>2491</v>
      </c>
      <c r="I10303" s="3" t="str">
        <f aca="false">HYPERLINK("#'Главная'!A203","На главную")</f>
        <v>На главную</v>
      </c>
    </row>
    <row r="10304" customFormat="false" ht="28" hidden="false" customHeight="true" outlineLevel="0" collapsed="false">
      <c r="A10304" s="4" t="s">
        <v>2158</v>
      </c>
      <c r="B10304" s="4" t="s">
        <v>2158</v>
      </c>
      <c r="C10304" s="4" t="s">
        <v>2158</v>
      </c>
      <c r="D10304" s="4" t="s">
        <v>2158</v>
      </c>
      <c r="E10304" s="4" t="s">
        <v>2158</v>
      </c>
      <c r="F10304" s="4" t="s">
        <v>2158</v>
      </c>
      <c r="G10304" s="4" t="s">
        <v>2158</v>
      </c>
      <c r="H10304" s="4" t="s">
        <v>2158</v>
      </c>
      <c r="I10304" s="4" t="s">
        <v>2158</v>
      </c>
    </row>
    <row r="10305" customFormat="false" ht="27" hidden="false" customHeight="true" outlineLevel="0" collapsed="false">
      <c r="A10305" s="3" t="str">
        <f aca="false">HYPERLINK("#'Главная'!A203","Список моделей")</f>
        <v>Список моделей</v>
      </c>
      <c r="B10305" s="1"/>
      <c r="C10305" s="3" t="str">
        <f aca="false">HYPERLINK("#'Данные моделей'!A10306","Характеристики")</f>
        <v>Характеристики</v>
      </c>
      <c r="D10305" s="1"/>
      <c r="E10305" s="1"/>
      <c r="F10305" s="3" t="str">
        <f aca="false">HYPERLINK("#'Данные моделей'!A10331","Рабочие точки")</f>
        <v>Рабочие точки</v>
      </c>
      <c r="G10305" s="1"/>
      <c r="H10305" s="3" t="str">
        <f aca="false">HYPERLINK("#'Данные моделей'!A10339","Карты")</f>
        <v>Карты</v>
      </c>
      <c r="I10305" s="1"/>
    </row>
    <row r="10306" customFormat="false" ht="31" hidden="false" customHeight="true" outlineLevel="0" collapsed="false">
      <c r="A10306" s="10" t="s">
        <v>9</v>
      </c>
      <c r="B10306" s="10" t="s">
        <v>9</v>
      </c>
      <c r="C10306" s="10" t="s">
        <v>9</v>
      </c>
      <c r="D10306" s="10" t="s">
        <v>9</v>
      </c>
      <c r="E10306" s="10" t="s">
        <v>9</v>
      </c>
      <c r="F10306" s="10" t="s">
        <v>9</v>
      </c>
      <c r="G10306" s="10" t="s">
        <v>9</v>
      </c>
      <c r="H10306" s="10" t="s">
        <v>9</v>
      </c>
      <c r="I10306" s="1"/>
    </row>
    <row r="10307" customFormat="false" ht="28" hidden="false" customHeight="true" outlineLevel="0" collapsed="false">
      <c r="A10307" s="11" t="s">
        <v>207</v>
      </c>
      <c r="B10307" s="11" t="s">
        <v>207</v>
      </c>
      <c r="C10307" s="11" t="s">
        <v>207</v>
      </c>
      <c r="D10307" s="11" t="s">
        <v>207</v>
      </c>
      <c r="E10307" s="11" t="s">
        <v>2483</v>
      </c>
      <c r="F10307" s="11" t="s">
        <v>2483</v>
      </c>
      <c r="G10307" s="11" t="s">
        <v>2483</v>
      </c>
      <c r="H10307" s="11"/>
      <c r="I10307" s="11"/>
    </row>
    <row r="10308" customFormat="false" ht="28" hidden="false" customHeight="true" outlineLevel="0" collapsed="false">
      <c r="A10308" s="11" t="s">
        <v>8</v>
      </c>
      <c r="B10308" s="11" t="s">
        <v>8</v>
      </c>
      <c r="C10308" s="11" t="s">
        <v>8</v>
      </c>
      <c r="D10308" s="11" t="s">
        <v>8</v>
      </c>
      <c r="E10308" s="11" t="s">
        <v>188</v>
      </c>
      <c r="F10308" s="11" t="s">
        <v>188</v>
      </c>
      <c r="G10308" s="11" t="s">
        <v>188</v>
      </c>
      <c r="H10308" s="11"/>
      <c r="I10308" s="11"/>
    </row>
    <row r="10309" customFormat="false" ht="28" hidden="false" customHeight="true" outlineLevel="0" collapsed="false">
      <c r="A10309" s="11" t="s">
        <v>209</v>
      </c>
      <c r="B10309" s="11" t="s">
        <v>209</v>
      </c>
      <c r="C10309" s="11" t="s">
        <v>209</v>
      </c>
      <c r="D10309" s="11" t="s">
        <v>209</v>
      </c>
      <c r="E10309" s="11" t="s">
        <v>2484</v>
      </c>
      <c r="F10309" s="11" t="s">
        <v>2484</v>
      </c>
      <c r="G10309" s="11" t="s">
        <v>2484</v>
      </c>
      <c r="H10309" s="11"/>
      <c r="I10309" s="11"/>
    </row>
    <row r="10310" customFormat="false" ht="28" hidden="false" customHeight="true" outlineLevel="0" collapsed="false">
      <c r="A10310" s="11" t="s">
        <v>211</v>
      </c>
      <c r="B10310" s="11" t="s">
        <v>211</v>
      </c>
      <c r="C10310" s="11" t="s">
        <v>211</v>
      </c>
      <c r="D10310" s="11" t="s">
        <v>211</v>
      </c>
      <c r="E10310" s="11" t="n">
        <v>35.8</v>
      </c>
      <c r="F10310" s="11" t="n">
        <v>35.8</v>
      </c>
      <c r="G10310" s="11" t="n">
        <v>35.8</v>
      </c>
      <c r="H10310" s="11"/>
      <c r="I10310" s="11"/>
    </row>
    <row r="10311" customFormat="false" ht="128" hidden="false" customHeight="true" outlineLevel="0" collapsed="false">
      <c r="A10311" s="11" t="s">
        <v>8</v>
      </c>
      <c r="B10311" s="11" t="s">
        <v>8</v>
      </c>
      <c r="C10311" s="11" t="s">
        <v>8</v>
      </c>
      <c r="D10311" s="11" t="s">
        <v>8</v>
      </c>
      <c r="E10311" s="11" t="s">
        <v>188</v>
      </c>
      <c r="F10311" s="11" t="s">
        <v>188</v>
      </c>
      <c r="G10311" s="11" t="s">
        <v>188</v>
      </c>
      <c r="H10311" s="11" t="s">
        <v>2492</v>
      </c>
      <c r="I10311" s="11" t="s">
        <v>2492</v>
      </c>
    </row>
    <row r="10312" customFormat="false" ht="128" hidden="false" customHeight="true" outlineLevel="0" collapsed="false">
      <c r="A10312" s="11" t="s">
        <v>221</v>
      </c>
      <c r="B10312" s="11" t="s">
        <v>221</v>
      </c>
      <c r="C10312" s="11" t="s">
        <v>221</v>
      </c>
      <c r="D10312" s="11" t="s">
        <v>221</v>
      </c>
      <c r="E10312" s="11" t="s">
        <v>2484</v>
      </c>
      <c r="F10312" s="11" t="s">
        <v>2484</v>
      </c>
      <c r="G10312" s="11" t="s">
        <v>2484</v>
      </c>
      <c r="H10312" s="11" t="s">
        <v>2492</v>
      </c>
      <c r="I10312" s="11" t="s">
        <v>2492</v>
      </c>
    </row>
    <row r="10313" customFormat="false" ht="128" hidden="false" customHeight="true" outlineLevel="0" collapsed="false">
      <c r="A10313" s="11" t="s">
        <v>211</v>
      </c>
      <c r="B10313" s="11" t="s">
        <v>211</v>
      </c>
      <c r="C10313" s="11" t="s">
        <v>211</v>
      </c>
      <c r="D10313" s="11" t="s">
        <v>211</v>
      </c>
      <c r="E10313" s="11" t="n">
        <v>35.8</v>
      </c>
      <c r="F10313" s="11" t="n">
        <v>35.8</v>
      </c>
      <c r="G10313" s="11" t="n">
        <v>35.8</v>
      </c>
      <c r="H10313" s="11" t="s">
        <v>2492</v>
      </c>
      <c r="I10313" s="11" t="s">
        <v>2492</v>
      </c>
    </row>
    <row r="10314" customFormat="false" ht="128" hidden="false" customHeight="true" outlineLevel="0" collapsed="false">
      <c r="A10314" s="11" t="s">
        <v>2062</v>
      </c>
      <c r="B10314" s="11" t="s">
        <v>2062</v>
      </c>
      <c r="C10314" s="11" t="s">
        <v>2062</v>
      </c>
      <c r="D10314" s="11" t="s">
        <v>2062</v>
      </c>
      <c r="E10314" s="11" t="s">
        <v>2063</v>
      </c>
      <c r="F10314" s="11" t="s">
        <v>2063</v>
      </c>
      <c r="G10314" s="11" t="s">
        <v>2063</v>
      </c>
      <c r="H10314" s="11" t="s">
        <v>2492</v>
      </c>
      <c r="I10314" s="11" t="s">
        <v>2492</v>
      </c>
    </row>
    <row r="10315" customFormat="false" ht="128" hidden="false" customHeight="true" outlineLevel="0" collapsed="false">
      <c r="A10315" s="11" t="s">
        <v>2064</v>
      </c>
      <c r="B10315" s="11" t="s">
        <v>2064</v>
      </c>
      <c r="C10315" s="11" t="s">
        <v>2064</v>
      </c>
      <c r="D10315" s="11" t="s">
        <v>2064</v>
      </c>
      <c r="E10315" s="11" t="s">
        <v>99</v>
      </c>
      <c r="F10315" s="11" t="s">
        <v>99</v>
      </c>
      <c r="G10315" s="11" t="s">
        <v>99</v>
      </c>
      <c r="H10315" s="11" t="s">
        <v>2492</v>
      </c>
      <c r="I10315" s="11" t="s">
        <v>2492</v>
      </c>
    </row>
    <row r="10316" customFormat="false" ht="128" hidden="false" customHeight="true" outlineLevel="0" collapsed="false">
      <c r="A10316" s="11" t="s">
        <v>2460</v>
      </c>
      <c r="B10316" s="11" t="s">
        <v>2460</v>
      </c>
      <c r="C10316" s="11" t="s">
        <v>2460</v>
      </c>
      <c r="D10316" s="11" t="s">
        <v>2460</v>
      </c>
      <c r="E10316" s="11" t="n">
        <v>776</v>
      </c>
      <c r="F10316" s="11" t="n">
        <v>776</v>
      </c>
      <c r="G10316" s="11" t="n">
        <v>776</v>
      </c>
      <c r="H10316" s="11" t="s">
        <v>2492</v>
      </c>
      <c r="I10316" s="11" t="s">
        <v>2492</v>
      </c>
    </row>
    <row r="10317" customFormat="false" ht="128" hidden="false" customHeight="true" outlineLevel="0" collapsed="false">
      <c r="A10317" s="11" t="s">
        <v>2215</v>
      </c>
      <c r="B10317" s="11" t="s">
        <v>2215</v>
      </c>
      <c r="C10317" s="11" t="s">
        <v>2215</v>
      </c>
      <c r="D10317" s="11" t="s">
        <v>2215</v>
      </c>
      <c r="E10317" s="11" t="n">
        <v>13</v>
      </c>
      <c r="F10317" s="11" t="n">
        <v>13</v>
      </c>
      <c r="G10317" s="11" t="n">
        <v>13</v>
      </c>
      <c r="H10317" s="11" t="s">
        <v>2492</v>
      </c>
      <c r="I10317" s="11" t="s">
        <v>2492</v>
      </c>
    </row>
    <row r="10318" customFormat="false" ht="128" hidden="false" customHeight="true" outlineLevel="0" collapsed="false">
      <c r="A10318" s="11" t="s">
        <v>2067</v>
      </c>
      <c r="B10318" s="11" t="s">
        <v>2067</v>
      </c>
      <c r="C10318" s="11" t="s">
        <v>2067</v>
      </c>
      <c r="D10318" s="11" t="s">
        <v>2067</v>
      </c>
      <c r="E10318" s="11" t="n">
        <v>2</v>
      </c>
      <c r="F10318" s="11" t="n">
        <v>2</v>
      </c>
      <c r="G10318" s="11" t="n">
        <v>2</v>
      </c>
      <c r="H10318" s="11" t="s">
        <v>2492</v>
      </c>
      <c r="I10318" s="11" t="s">
        <v>2492</v>
      </c>
    </row>
    <row r="10319" customFormat="false" ht="128" hidden="false" customHeight="true" outlineLevel="0" collapsed="false">
      <c r="A10319" s="11" t="s">
        <v>2222</v>
      </c>
      <c r="B10319" s="11" t="s">
        <v>2222</v>
      </c>
      <c r="C10319" s="11" t="s">
        <v>2222</v>
      </c>
      <c r="D10319" s="11" t="s">
        <v>2222</v>
      </c>
      <c r="E10319" s="11" t="n">
        <v>0.31</v>
      </c>
      <c r="F10319" s="11" t="n">
        <v>0.31</v>
      </c>
      <c r="G10319" s="11" t="n">
        <v>0.31</v>
      </c>
      <c r="H10319" s="11" t="s">
        <v>2492</v>
      </c>
      <c r="I10319" s="11" t="s">
        <v>2492</v>
      </c>
    </row>
    <row r="10320" customFormat="false" ht="128" hidden="false" customHeight="true" outlineLevel="0" collapsed="false">
      <c r="A10320" s="11" t="s">
        <v>2464</v>
      </c>
      <c r="B10320" s="11" t="s">
        <v>2464</v>
      </c>
      <c r="C10320" s="11" t="s">
        <v>2464</v>
      </c>
      <c r="D10320" s="11" t="s">
        <v>2464</v>
      </c>
      <c r="E10320" s="11" t="s">
        <v>2486</v>
      </c>
      <c r="F10320" s="11" t="s">
        <v>2486</v>
      </c>
      <c r="G10320" s="11" t="s">
        <v>2486</v>
      </c>
      <c r="H10320" s="11" t="s">
        <v>2492</v>
      </c>
      <c r="I10320" s="11" t="s">
        <v>2492</v>
      </c>
    </row>
    <row r="10321" customFormat="false" ht="128" hidden="false" customHeight="true" outlineLevel="0" collapsed="false">
      <c r="A10321" s="11" t="s">
        <v>2466</v>
      </c>
      <c r="B10321" s="11" t="s">
        <v>2466</v>
      </c>
      <c r="C10321" s="11" t="s">
        <v>2466</v>
      </c>
      <c r="D10321" s="11" t="s">
        <v>2466</v>
      </c>
      <c r="E10321" s="11" t="s">
        <v>2487</v>
      </c>
      <c r="F10321" s="11" t="s">
        <v>2487</v>
      </c>
      <c r="G10321" s="11" t="s">
        <v>2487</v>
      </c>
      <c r="H10321" s="11" t="s">
        <v>2492</v>
      </c>
      <c r="I10321" s="11" t="s">
        <v>2492</v>
      </c>
    </row>
    <row r="10322" customFormat="false" ht="128" hidden="false" customHeight="true" outlineLevel="0" collapsed="false">
      <c r="A10322" s="11" t="s">
        <v>2072</v>
      </c>
      <c r="B10322" s="11" t="s">
        <v>2072</v>
      </c>
      <c r="C10322" s="11" t="s">
        <v>2072</v>
      </c>
      <c r="D10322" s="11" t="s">
        <v>2072</v>
      </c>
      <c r="E10322" s="11" t="s">
        <v>2488</v>
      </c>
      <c r="F10322" s="11" t="s">
        <v>2488</v>
      </c>
      <c r="G10322" s="11" t="s">
        <v>2488</v>
      </c>
      <c r="H10322" s="11" t="s">
        <v>2492</v>
      </c>
      <c r="I10322" s="11" t="s">
        <v>2492</v>
      </c>
    </row>
    <row r="10323" customFormat="false" ht="128" hidden="false" customHeight="true" outlineLevel="0" collapsed="false">
      <c r="A10323" s="11" t="s">
        <v>2223</v>
      </c>
      <c r="B10323" s="11" t="s">
        <v>2223</v>
      </c>
      <c r="C10323" s="11" t="s">
        <v>2223</v>
      </c>
      <c r="D10323" s="11" t="s">
        <v>2223</v>
      </c>
      <c r="E10323" s="11" t="s">
        <v>2468</v>
      </c>
      <c r="F10323" s="11" t="s">
        <v>2468</v>
      </c>
      <c r="G10323" s="11" t="s">
        <v>2468</v>
      </c>
      <c r="H10323" s="11" t="s">
        <v>2492</v>
      </c>
      <c r="I10323" s="11" t="s">
        <v>2492</v>
      </c>
    </row>
    <row r="10324" customFormat="false" ht="128" hidden="false" customHeight="true" outlineLevel="0" collapsed="false">
      <c r="A10324" s="11" t="s">
        <v>2225</v>
      </c>
      <c r="B10324" s="11" t="s">
        <v>2225</v>
      </c>
      <c r="C10324" s="11" t="s">
        <v>2225</v>
      </c>
      <c r="D10324" s="11" t="s">
        <v>2225</v>
      </c>
      <c r="E10324" s="11" t="s">
        <v>2468</v>
      </c>
      <c r="F10324" s="11" t="s">
        <v>2468</v>
      </c>
      <c r="G10324" s="11" t="s">
        <v>2468</v>
      </c>
      <c r="H10324" s="11" t="s">
        <v>2492</v>
      </c>
      <c r="I10324" s="11" t="s">
        <v>2492</v>
      </c>
    </row>
    <row r="10325" customFormat="false" ht="128" hidden="false" customHeight="true" outlineLevel="0" collapsed="false">
      <c r="A10325" s="11" t="s">
        <v>2423</v>
      </c>
      <c r="B10325" s="11" t="s">
        <v>2423</v>
      </c>
      <c r="C10325" s="11" t="s">
        <v>2423</v>
      </c>
      <c r="D10325" s="11" t="s">
        <v>2423</v>
      </c>
      <c r="E10325" s="11" t="s">
        <v>2472</v>
      </c>
      <c r="F10325" s="11" t="s">
        <v>2472</v>
      </c>
      <c r="G10325" s="11" t="s">
        <v>2472</v>
      </c>
      <c r="H10325" s="11" t="s">
        <v>2492</v>
      </c>
      <c r="I10325" s="11" t="s">
        <v>2492</v>
      </c>
    </row>
    <row r="10326" customFormat="false" ht="128" hidden="false" customHeight="true" outlineLevel="0" collapsed="false">
      <c r="A10326" s="11" t="s">
        <v>2082</v>
      </c>
      <c r="B10326" s="11" t="s">
        <v>2082</v>
      </c>
      <c r="C10326" s="11" t="s">
        <v>2082</v>
      </c>
      <c r="D10326" s="11" t="s">
        <v>2082</v>
      </c>
      <c r="E10326" s="11" t="s">
        <v>2114</v>
      </c>
      <c r="F10326" s="11" t="s">
        <v>2114</v>
      </c>
      <c r="G10326" s="11" t="s">
        <v>2114</v>
      </c>
      <c r="H10326" s="11" t="s">
        <v>2492</v>
      </c>
      <c r="I10326" s="11" t="s">
        <v>2492</v>
      </c>
    </row>
    <row r="10327" customFormat="false" ht="128" hidden="false" customHeight="true" outlineLevel="0" collapsed="false">
      <c r="A10327" s="11" t="s">
        <v>2489</v>
      </c>
      <c r="B10327" s="11" t="s">
        <v>2489</v>
      </c>
      <c r="C10327" s="11" t="s">
        <v>2489</v>
      </c>
      <c r="D10327" s="11" t="s">
        <v>2489</v>
      </c>
      <c r="E10327" s="11" t="s">
        <v>2490</v>
      </c>
      <c r="F10327" s="11" t="s">
        <v>2490</v>
      </c>
      <c r="G10327" s="11" t="s">
        <v>2490</v>
      </c>
      <c r="H10327" s="11" t="s">
        <v>2492</v>
      </c>
      <c r="I10327" s="11" t="s">
        <v>2492</v>
      </c>
    </row>
    <row r="10328" customFormat="false" ht="128" hidden="false" customHeight="true" outlineLevel="0" collapsed="false">
      <c r="A10328" s="11" t="s">
        <v>2493</v>
      </c>
      <c r="B10328" s="11" t="s">
        <v>2493</v>
      </c>
      <c r="C10328" s="11" t="s">
        <v>2493</v>
      </c>
      <c r="D10328" s="11" t="s">
        <v>2493</v>
      </c>
      <c r="E10328" s="11" t="n">
        <v>756</v>
      </c>
      <c r="F10328" s="11" t="n">
        <v>756</v>
      </c>
      <c r="G10328" s="11" t="n">
        <v>756</v>
      </c>
      <c r="H10328" s="11" t="s">
        <v>2492</v>
      </c>
      <c r="I10328" s="11" t="s">
        <v>2492</v>
      </c>
    </row>
    <row r="10329" customFormat="false" ht="58" hidden="false" customHeight="true" outlineLevel="0" collapsed="false">
      <c r="A10329" s="4" t="s">
        <v>2492</v>
      </c>
      <c r="B10329" s="4" t="s">
        <v>2492</v>
      </c>
      <c r="C10329" s="4" t="s">
        <v>2492</v>
      </c>
      <c r="D10329" s="4" t="s">
        <v>2492</v>
      </c>
      <c r="E10329" s="4" t="s">
        <v>2492</v>
      </c>
      <c r="F10329" s="4" t="s">
        <v>2492</v>
      </c>
      <c r="G10329" s="4" t="s">
        <v>2492</v>
      </c>
      <c r="H10329" s="4" t="s">
        <v>2492</v>
      </c>
      <c r="I10329" s="4" t="s">
        <v>2492</v>
      </c>
    </row>
    <row r="10330" customFormat="false" ht="27" hidden="false" customHeight="true" outlineLevel="0" collapsed="false">
      <c r="A10330" s="1"/>
      <c r="B10330" s="1"/>
      <c r="C10330" s="1"/>
      <c r="D10330" s="1"/>
      <c r="E10330" s="1"/>
      <c r="F10330" s="1"/>
      <c r="G10330" s="1"/>
      <c r="H10330" s="1"/>
      <c r="I10330" s="1"/>
    </row>
    <row r="10331" customFormat="false" ht="31" hidden="false" customHeight="true" outlineLevel="0" collapsed="false">
      <c r="A10331" s="10" t="s">
        <v>250</v>
      </c>
      <c r="B10331" s="10" t="s">
        <v>250</v>
      </c>
      <c r="C10331" s="10" t="s">
        <v>250</v>
      </c>
      <c r="D10331" s="10" t="s">
        <v>250</v>
      </c>
      <c r="E10331" s="10" t="s">
        <v>250</v>
      </c>
      <c r="F10331" s="10" t="s">
        <v>250</v>
      </c>
      <c r="G10331" s="10" t="s">
        <v>250</v>
      </c>
      <c r="H10331" s="10" t="s">
        <v>250</v>
      </c>
      <c r="I10331" s="3" t="str">
        <f aca="false">HYPERLINK("#'Главная'!A203","На главную")</f>
        <v>На главную</v>
      </c>
    </row>
    <row r="10332" customFormat="false" ht="34" hidden="false" customHeight="true" outlineLevel="0" collapsed="false">
      <c r="A10332" s="12" t="s">
        <v>251</v>
      </c>
      <c r="B10332" s="12" t="s">
        <v>251</v>
      </c>
      <c r="C10332" s="12" t="s">
        <v>251</v>
      </c>
      <c r="D10332" s="12" t="s">
        <v>252</v>
      </c>
      <c r="E10332" s="12" t="s">
        <v>252</v>
      </c>
      <c r="F10332" s="12" t="s">
        <v>252</v>
      </c>
      <c r="G10332" s="12" t="s">
        <v>253</v>
      </c>
      <c r="H10332" s="12" t="s">
        <v>254</v>
      </c>
      <c r="I10332" s="12" t="s">
        <v>254</v>
      </c>
    </row>
    <row r="10333" customFormat="false" ht="53" hidden="false" customHeight="true" outlineLevel="0" collapsed="false">
      <c r="A10333" s="1" t="s">
        <v>2090</v>
      </c>
      <c r="B10333" s="1" t="s">
        <v>2090</v>
      </c>
      <c r="C10333" s="1" t="s">
        <v>2090</v>
      </c>
      <c r="D10333" s="1" t="s">
        <v>292</v>
      </c>
      <c r="E10333" s="1" t="s">
        <v>292</v>
      </c>
      <c r="F10333" s="1" t="s">
        <v>292</v>
      </c>
      <c r="G10333" s="1" t="n">
        <v>4.5</v>
      </c>
      <c r="H10333" s="1" t="s">
        <v>2187</v>
      </c>
      <c r="I10333" s="1" t="s">
        <v>2187</v>
      </c>
    </row>
    <row r="10334" customFormat="false" ht="53" hidden="false" customHeight="true" outlineLevel="0" collapsed="false">
      <c r="A10334" s="1" t="s">
        <v>2090</v>
      </c>
      <c r="B10334" s="1" t="s">
        <v>2090</v>
      </c>
      <c r="C10334" s="1" t="s">
        <v>2090</v>
      </c>
      <c r="D10334" s="1" t="s">
        <v>258</v>
      </c>
      <c r="E10334" s="1" t="s">
        <v>258</v>
      </c>
      <c r="F10334" s="1" t="s">
        <v>258</v>
      </c>
      <c r="G10334" s="1" t="n">
        <v>6.7</v>
      </c>
      <c r="H10334" s="1" t="s">
        <v>2187</v>
      </c>
      <c r="I10334" s="1" t="s">
        <v>2187</v>
      </c>
    </row>
    <row r="10335" customFormat="false" ht="53" hidden="false" customHeight="true" outlineLevel="0" collapsed="false">
      <c r="A10335" s="1" t="s">
        <v>2090</v>
      </c>
      <c r="B10335" s="1" t="s">
        <v>2090</v>
      </c>
      <c r="C10335" s="1" t="s">
        <v>2090</v>
      </c>
      <c r="D10335" s="1" t="s">
        <v>2091</v>
      </c>
      <c r="E10335" s="1" t="s">
        <v>2091</v>
      </c>
      <c r="F10335" s="1" t="s">
        <v>2091</v>
      </c>
      <c r="G10335" s="1" t="n">
        <v>850</v>
      </c>
      <c r="H10335" s="1" t="s">
        <v>2187</v>
      </c>
      <c r="I10335" s="1" t="s">
        <v>2187</v>
      </c>
    </row>
    <row r="10336" customFormat="false" ht="53" hidden="false" customHeight="true" outlineLevel="0" collapsed="false">
      <c r="A10336" s="1" t="s">
        <v>2090</v>
      </c>
      <c r="B10336" s="1" t="s">
        <v>2090</v>
      </c>
      <c r="C10336" s="1" t="s">
        <v>2090</v>
      </c>
      <c r="D10336" s="1" t="s">
        <v>2229</v>
      </c>
      <c r="E10336" s="1" t="s">
        <v>2229</v>
      </c>
      <c r="F10336" s="1" t="s">
        <v>2229</v>
      </c>
      <c r="G10336" s="1" t="n">
        <v>70</v>
      </c>
      <c r="H10336" s="1" t="s">
        <v>2187</v>
      </c>
      <c r="I10336" s="1" t="s">
        <v>2187</v>
      </c>
    </row>
    <row r="10337" customFormat="false" ht="53" hidden="false" customHeight="true" outlineLevel="0" collapsed="false">
      <c r="A10337" s="1" t="s">
        <v>2090</v>
      </c>
      <c r="B10337" s="1" t="s">
        <v>2090</v>
      </c>
      <c r="C10337" s="1" t="s">
        <v>2090</v>
      </c>
      <c r="D10337" s="1" t="s">
        <v>2063</v>
      </c>
      <c r="E10337" s="1" t="s">
        <v>2063</v>
      </c>
      <c r="F10337" s="1" t="s">
        <v>2063</v>
      </c>
      <c r="G10337" s="1" t="n">
        <v>43</v>
      </c>
      <c r="H10337" s="1" t="s">
        <v>2187</v>
      </c>
      <c r="I10337" s="1" t="s">
        <v>2187</v>
      </c>
    </row>
    <row r="10338" customFormat="false" ht="27" hidden="false" customHeight="true" outlineLevel="0" collapsed="false">
      <c r="A10338" s="1"/>
      <c r="B10338" s="1"/>
      <c r="C10338" s="1"/>
      <c r="D10338" s="1"/>
      <c r="E10338" s="1"/>
      <c r="F10338" s="1"/>
      <c r="G10338" s="1"/>
      <c r="H10338" s="1"/>
      <c r="I10338" s="1"/>
    </row>
    <row r="10339" customFormat="false" ht="31" hidden="false" customHeight="true" outlineLevel="0" collapsed="false">
      <c r="A10339" s="10" t="s">
        <v>304</v>
      </c>
      <c r="B10339" s="10" t="s">
        <v>304</v>
      </c>
      <c r="C10339" s="10" t="s">
        <v>304</v>
      </c>
      <c r="D10339" s="10" t="s">
        <v>304</v>
      </c>
      <c r="E10339" s="10" t="s">
        <v>304</v>
      </c>
      <c r="F10339" s="10" t="s">
        <v>304</v>
      </c>
      <c r="G10339" s="10" t="s">
        <v>304</v>
      </c>
      <c r="H10339" s="10" t="s">
        <v>304</v>
      </c>
      <c r="I10339" s="1"/>
    </row>
    <row r="10340" customFormat="false" ht="28" hidden="false" customHeight="true" outlineLevel="0" collapsed="false">
      <c r="A10340" s="4" t="s">
        <v>305</v>
      </c>
      <c r="B10340" s="4" t="s">
        <v>305</v>
      </c>
      <c r="C10340" s="4" t="s">
        <v>305</v>
      </c>
      <c r="D10340" s="4" t="s">
        <v>305</v>
      </c>
      <c r="E10340" s="4" t="s">
        <v>305</v>
      </c>
      <c r="F10340" s="4" t="s">
        <v>305</v>
      </c>
      <c r="G10340" s="4" t="s">
        <v>305</v>
      </c>
      <c r="H10340" s="4" t="s">
        <v>305</v>
      </c>
      <c r="I10340" s="4" t="s">
        <v>305</v>
      </c>
    </row>
    <row r="10341" customFormat="false" ht="27" hidden="false" customHeight="true" outlineLevel="0" collapsed="false">
      <c r="A10341" s="1"/>
      <c r="B10341" s="1"/>
      <c r="C10341" s="1"/>
      <c r="D10341" s="1"/>
      <c r="E10341" s="1"/>
      <c r="F10341" s="1"/>
      <c r="G10341" s="1"/>
      <c r="H10341" s="1"/>
      <c r="I10341" s="1"/>
    </row>
    <row r="10342" customFormat="false" ht="27" hidden="false" customHeight="true" outlineLevel="0" collapsed="false">
      <c r="A10342" s="1"/>
      <c r="B10342" s="1"/>
      <c r="C10342" s="1"/>
      <c r="D10342" s="1"/>
      <c r="E10342" s="1"/>
      <c r="F10342" s="1"/>
      <c r="G10342" s="1"/>
      <c r="H10342" s="1"/>
      <c r="I10342" s="1"/>
    </row>
    <row r="10343" customFormat="false" ht="27" hidden="false" customHeight="true" outlineLevel="0" collapsed="false">
      <c r="A10343" s="1"/>
      <c r="B10343" s="1"/>
      <c r="C10343" s="1"/>
      <c r="D10343" s="1"/>
      <c r="E10343" s="1"/>
      <c r="F10343" s="1"/>
      <c r="G10343" s="1"/>
      <c r="H10343" s="1"/>
      <c r="I10343" s="1"/>
    </row>
    <row r="10344" customFormat="false" ht="35" hidden="false" customHeight="true" outlineLevel="0" collapsed="false">
      <c r="A10344" s="2" t="s">
        <v>2494</v>
      </c>
      <c r="B10344" s="2" t="s">
        <v>2494</v>
      </c>
      <c r="C10344" s="2" t="s">
        <v>2494</v>
      </c>
      <c r="D10344" s="2" t="s">
        <v>2494</v>
      </c>
      <c r="E10344" s="2" t="s">
        <v>2494</v>
      </c>
      <c r="F10344" s="2" t="s">
        <v>2494</v>
      </c>
      <c r="G10344" s="2" t="s">
        <v>2494</v>
      </c>
      <c r="H10344" s="2" t="s">
        <v>2494</v>
      </c>
      <c r="I10344" s="3" t="str">
        <f aca="false">HYPERLINK("#'Главная'!A204","На главную")</f>
        <v>На главную</v>
      </c>
    </row>
    <row r="10345" customFormat="false" ht="28" hidden="false" customHeight="true" outlineLevel="0" collapsed="false">
      <c r="A10345" s="4" t="s">
        <v>2158</v>
      </c>
      <c r="B10345" s="4" t="s">
        <v>2158</v>
      </c>
      <c r="C10345" s="4" t="s">
        <v>2158</v>
      </c>
      <c r="D10345" s="4" t="s">
        <v>2158</v>
      </c>
      <c r="E10345" s="4" t="s">
        <v>2158</v>
      </c>
      <c r="F10345" s="4" t="s">
        <v>2158</v>
      </c>
      <c r="G10345" s="4" t="s">
        <v>2158</v>
      </c>
      <c r="H10345" s="4" t="s">
        <v>2158</v>
      </c>
      <c r="I10345" s="4" t="s">
        <v>2158</v>
      </c>
    </row>
    <row r="10346" customFormat="false" ht="27" hidden="false" customHeight="true" outlineLevel="0" collapsed="false">
      <c r="A10346" s="3" t="str">
        <f aca="false">HYPERLINK("#'Главная'!A204","Список моделей")</f>
        <v>Список моделей</v>
      </c>
      <c r="B10346" s="1"/>
      <c r="C10346" s="3" t="str">
        <f aca="false">HYPERLINK("#'Данные моделей'!A10347","Характеристики")</f>
        <v>Характеристики</v>
      </c>
      <c r="D10346" s="1"/>
      <c r="E10346" s="1"/>
      <c r="F10346" s="3" t="str">
        <f aca="false">HYPERLINK("#'Данные моделей'!A10371","Рабочие точки")</f>
        <v>Рабочие точки</v>
      </c>
      <c r="G10346" s="1"/>
      <c r="H10346" s="3" t="str">
        <f aca="false">HYPERLINK("#'Данные моделей'!A10379","Карты")</f>
        <v>Карты</v>
      </c>
      <c r="I10346" s="1"/>
    </row>
    <row r="10347" customFormat="false" ht="31" hidden="false" customHeight="true" outlineLevel="0" collapsed="false">
      <c r="A10347" s="10" t="s">
        <v>9</v>
      </c>
      <c r="B10347" s="10" t="s">
        <v>9</v>
      </c>
      <c r="C10347" s="10" t="s">
        <v>9</v>
      </c>
      <c r="D10347" s="10" t="s">
        <v>9</v>
      </c>
      <c r="E10347" s="10" t="s">
        <v>9</v>
      </c>
      <c r="F10347" s="10" t="s">
        <v>9</v>
      </c>
      <c r="G10347" s="10" t="s">
        <v>9</v>
      </c>
      <c r="H10347" s="10" t="s">
        <v>9</v>
      </c>
      <c r="I10347" s="1"/>
    </row>
    <row r="10348" customFormat="false" ht="28" hidden="false" customHeight="true" outlineLevel="0" collapsed="false">
      <c r="A10348" s="11" t="s">
        <v>207</v>
      </c>
      <c r="B10348" s="11" t="s">
        <v>207</v>
      </c>
      <c r="C10348" s="11" t="s">
        <v>207</v>
      </c>
      <c r="D10348" s="11" t="s">
        <v>207</v>
      </c>
      <c r="E10348" s="11" t="s">
        <v>2483</v>
      </c>
      <c r="F10348" s="11" t="s">
        <v>2483</v>
      </c>
      <c r="G10348" s="11" t="s">
        <v>2483</v>
      </c>
      <c r="H10348" s="11"/>
      <c r="I10348" s="11"/>
    </row>
    <row r="10349" customFormat="false" ht="28" hidden="false" customHeight="true" outlineLevel="0" collapsed="false">
      <c r="A10349" s="11" t="s">
        <v>8</v>
      </c>
      <c r="B10349" s="11" t="s">
        <v>8</v>
      </c>
      <c r="C10349" s="11" t="s">
        <v>8</v>
      </c>
      <c r="D10349" s="11" t="s">
        <v>8</v>
      </c>
      <c r="E10349" s="11" t="s">
        <v>188</v>
      </c>
      <c r="F10349" s="11" t="s">
        <v>188</v>
      </c>
      <c r="G10349" s="11" t="s">
        <v>188</v>
      </c>
      <c r="H10349" s="11"/>
      <c r="I10349" s="11"/>
    </row>
    <row r="10350" customFormat="false" ht="28" hidden="false" customHeight="true" outlineLevel="0" collapsed="false">
      <c r="A10350" s="11" t="s">
        <v>209</v>
      </c>
      <c r="B10350" s="11" t="s">
        <v>209</v>
      </c>
      <c r="C10350" s="11" t="s">
        <v>209</v>
      </c>
      <c r="D10350" s="11" t="s">
        <v>209</v>
      </c>
      <c r="E10350" s="11" t="s">
        <v>2484</v>
      </c>
      <c r="F10350" s="11" t="s">
        <v>2484</v>
      </c>
      <c r="G10350" s="11" t="s">
        <v>2484</v>
      </c>
      <c r="H10350" s="11"/>
      <c r="I10350" s="11"/>
    </row>
    <row r="10351" customFormat="false" ht="28" hidden="false" customHeight="true" outlineLevel="0" collapsed="false">
      <c r="A10351" s="11" t="s">
        <v>211</v>
      </c>
      <c r="B10351" s="11" t="s">
        <v>211</v>
      </c>
      <c r="C10351" s="11" t="s">
        <v>211</v>
      </c>
      <c r="D10351" s="11" t="s">
        <v>211</v>
      </c>
      <c r="E10351" s="11" t="n">
        <v>36.2</v>
      </c>
      <c r="F10351" s="11" t="n">
        <v>36.2</v>
      </c>
      <c r="G10351" s="11" t="n">
        <v>36.2</v>
      </c>
      <c r="H10351" s="11"/>
      <c r="I10351" s="11"/>
    </row>
    <row r="10352" customFormat="false" ht="98" hidden="false" customHeight="true" outlineLevel="0" collapsed="false">
      <c r="A10352" s="11" t="s">
        <v>8</v>
      </c>
      <c r="B10352" s="11" t="s">
        <v>8</v>
      </c>
      <c r="C10352" s="11" t="s">
        <v>8</v>
      </c>
      <c r="D10352" s="11" t="s">
        <v>8</v>
      </c>
      <c r="E10352" s="11" t="s">
        <v>188</v>
      </c>
      <c r="F10352" s="11" t="s">
        <v>188</v>
      </c>
      <c r="G10352" s="11" t="s">
        <v>188</v>
      </c>
      <c r="H10352" s="11" t="s">
        <v>2485</v>
      </c>
      <c r="I10352" s="11" t="s">
        <v>2485</v>
      </c>
    </row>
    <row r="10353" customFormat="false" ht="98" hidden="false" customHeight="true" outlineLevel="0" collapsed="false">
      <c r="A10353" s="11" t="s">
        <v>221</v>
      </c>
      <c r="B10353" s="11" t="s">
        <v>221</v>
      </c>
      <c r="C10353" s="11" t="s">
        <v>221</v>
      </c>
      <c r="D10353" s="11" t="s">
        <v>221</v>
      </c>
      <c r="E10353" s="11" t="s">
        <v>2484</v>
      </c>
      <c r="F10353" s="11" t="s">
        <v>2484</v>
      </c>
      <c r="G10353" s="11" t="s">
        <v>2484</v>
      </c>
      <c r="H10353" s="11" t="s">
        <v>2485</v>
      </c>
      <c r="I10353" s="11" t="s">
        <v>2485</v>
      </c>
    </row>
    <row r="10354" customFormat="false" ht="98" hidden="false" customHeight="true" outlineLevel="0" collapsed="false">
      <c r="A10354" s="11" t="s">
        <v>211</v>
      </c>
      <c r="B10354" s="11" t="s">
        <v>211</v>
      </c>
      <c r="C10354" s="11" t="s">
        <v>211</v>
      </c>
      <c r="D10354" s="11" t="s">
        <v>211</v>
      </c>
      <c r="E10354" s="11" t="n">
        <v>36.2</v>
      </c>
      <c r="F10354" s="11" t="n">
        <v>36.2</v>
      </c>
      <c r="G10354" s="11" t="n">
        <v>36.2</v>
      </c>
      <c r="H10354" s="11" t="s">
        <v>2485</v>
      </c>
      <c r="I10354" s="11" t="s">
        <v>2485</v>
      </c>
    </row>
    <row r="10355" customFormat="false" ht="98" hidden="false" customHeight="true" outlineLevel="0" collapsed="false">
      <c r="A10355" s="11" t="s">
        <v>2062</v>
      </c>
      <c r="B10355" s="11" t="s">
        <v>2062</v>
      </c>
      <c r="C10355" s="11" t="s">
        <v>2062</v>
      </c>
      <c r="D10355" s="11" t="s">
        <v>2062</v>
      </c>
      <c r="E10355" s="11" t="s">
        <v>2063</v>
      </c>
      <c r="F10355" s="11" t="s">
        <v>2063</v>
      </c>
      <c r="G10355" s="11" t="s">
        <v>2063</v>
      </c>
      <c r="H10355" s="11" t="s">
        <v>2485</v>
      </c>
      <c r="I10355" s="11" t="s">
        <v>2485</v>
      </c>
    </row>
    <row r="10356" customFormat="false" ht="98" hidden="false" customHeight="true" outlineLevel="0" collapsed="false">
      <c r="A10356" s="11" t="s">
        <v>2064</v>
      </c>
      <c r="B10356" s="11" t="s">
        <v>2064</v>
      </c>
      <c r="C10356" s="11" t="s">
        <v>2064</v>
      </c>
      <c r="D10356" s="11" t="s">
        <v>2064</v>
      </c>
      <c r="E10356" s="11" t="s">
        <v>99</v>
      </c>
      <c r="F10356" s="11" t="s">
        <v>99</v>
      </c>
      <c r="G10356" s="11" t="s">
        <v>99</v>
      </c>
      <c r="H10356" s="11" t="s">
        <v>2485</v>
      </c>
      <c r="I10356" s="11" t="s">
        <v>2485</v>
      </c>
    </row>
    <row r="10357" customFormat="false" ht="98" hidden="false" customHeight="true" outlineLevel="0" collapsed="false">
      <c r="A10357" s="11" t="s">
        <v>2460</v>
      </c>
      <c r="B10357" s="11" t="s">
        <v>2460</v>
      </c>
      <c r="C10357" s="11" t="s">
        <v>2460</v>
      </c>
      <c r="D10357" s="11" t="s">
        <v>2460</v>
      </c>
      <c r="E10357" s="11" t="n">
        <v>930</v>
      </c>
      <c r="F10357" s="11" t="n">
        <v>930</v>
      </c>
      <c r="G10357" s="11" t="n">
        <v>930</v>
      </c>
      <c r="H10357" s="11" t="s">
        <v>2485</v>
      </c>
      <c r="I10357" s="11" t="s">
        <v>2485</v>
      </c>
    </row>
    <row r="10358" customFormat="false" ht="98" hidden="false" customHeight="true" outlineLevel="0" collapsed="false">
      <c r="A10358" s="11" t="s">
        <v>2215</v>
      </c>
      <c r="B10358" s="11" t="s">
        <v>2215</v>
      </c>
      <c r="C10358" s="11" t="s">
        <v>2215</v>
      </c>
      <c r="D10358" s="11" t="s">
        <v>2215</v>
      </c>
      <c r="E10358" s="11" t="n">
        <v>16</v>
      </c>
      <c r="F10358" s="11" t="n">
        <v>16</v>
      </c>
      <c r="G10358" s="11" t="n">
        <v>16</v>
      </c>
      <c r="H10358" s="11" t="s">
        <v>2485</v>
      </c>
      <c r="I10358" s="11" t="s">
        <v>2485</v>
      </c>
    </row>
    <row r="10359" customFormat="false" ht="98" hidden="false" customHeight="true" outlineLevel="0" collapsed="false">
      <c r="A10359" s="11" t="s">
        <v>2067</v>
      </c>
      <c r="B10359" s="11" t="s">
        <v>2067</v>
      </c>
      <c r="C10359" s="11" t="s">
        <v>2067</v>
      </c>
      <c r="D10359" s="11" t="s">
        <v>2067</v>
      </c>
      <c r="E10359" s="11" t="n">
        <v>2</v>
      </c>
      <c r="F10359" s="11" t="n">
        <v>2</v>
      </c>
      <c r="G10359" s="11" t="n">
        <v>2</v>
      </c>
      <c r="H10359" s="11" t="s">
        <v>2485</v>
      </c>
      <c r="I10359" s="11" t="s">
        <v>2485</v>
      </c>
    </row>
    <row r="10360" customFormat="false" ht="98" hidden="false" customHeight="true" outlineLevel="0" collapsed="false">
      <c r="A10360" s="11" t="s">
        <v>2222</v>
      </c>
      <c r="B10360" s="11" t="s">
        <v>2222</v>
      </c>
      <c r="C10360" s="11" t="s">
        <v>2222</v>
      </c>
      <c r="D10360" s="11" t="s">
        <v>2222</v>
      </c>
      <c r="E10360" s="11" t="n">
        <v>0.38</v>
      </c>
      <c r="F10360" s="11" t="n">
        <v>0.38</v>
      </c>
      <c r="G10360" s="11" t="n">
        <v>0.38</v>
      </c>
      <c r="H10360" s="11" t="s">
        <v>2485</v>
      </c>
      <c r="I10360" s="11" t="s">
        <v>2485</v>
      </c>
    </row>
    <row r="10361" customFormat="false" ht="98" hidden="false" customHeight="true" outlineLevel="0" collapsed="false">
      <c r="A10361" s="11" t="s">
        <v>2464</v>
      </c>
      <c r="B10361" s="11" t="s">
        <v>2464</v>
      </c>
      <c r="C10361" s="11" t="s">
        <v>2464</v>
      </c>
      <c r="D10361" s="11" t="s">
        <v>2464</v>
      </c>
      <c r="E10361" s="11" t="s">
        <v>2486</v>
      </c>
      <c r="F10361" s="11" t="s">
        <v>2486</v>
      </c>
      <c r="G10361" s="11" t="s">
        <v>2486</v>
      </c>
      <c r="H10361" s="11" t="s">
        <v>2485</v>
      </c>
      <c r="I10361" s="11" t="s">
        <v>2485</v>
      </c>
    </row>
    <row r="10362" customFormat="false" ht="98" hidden="false" customHeight="true" outlineLevel="0" collapsed="false">
      <c r="A10362" s="11" t="s">
        <v>2466</v>
      </c>
      <c r="B10362" s="11" t="s">
        <v>2466</v>
      </c>
      <c r="C10362" s="11" t="s">
        <v>2466</v>
      </c>
      <c r="D10362" s="11" t="s">
        <v>2466</v>
      </c>
      <c r="E10362" s="11" t="s">
        <v>2487</v>
      </c>
      <c r="F10362" s="11" t="s">
        <v>2487</v>
      </c>
      <c r="G10362" s="11" t="s">
        <v>2487</v>
      </c>
      <c r="H10362" s="11" t="s">
        <v>2485</v>
      </c>
      <c r="I10362" s="11" t="s">
        <v>2485</v>
      </c>
    </row>
    <row r="10363" customFormat="false" ht="98" hidden="false" customHeight="true" outlineLevel="0" collapsed="false">
      <c r="A10363" s="11" t="s">
        <v>2072</v>
      </c>
      <c r="B10363" s="11" t="s">
        <v>2072</v>
      </c>
      <c r="C10363" s="11" t="s">
        <v>2072</v>
      </c>
      <c r="D10363" s="11" t="s">
        <v>2072</v>
      </c>
      <c r="E10363" s="11" t="s">
        <v>2488</v>
      </c>
      <c r="F10363" s="11" t="s">
        <v>2488</v>
      </c>
      <c r="G10363" s="11" t="s">
        <v>2488</v>
      </c>
      <c r="H10363" s="11" t="s">
        <v>2485</v>
      </c>
      <c r="I10363" s="11" t="s">
        <v>2485</v>
      </c>
    </row>
    <row r="10364" customFormat="false" ht="98" hidden="false" customHeight="true" outlineLevel="0" collapsed="false">
      <c r="A10364" s="11" t="s">
        <v>2223</v>
      </c>
      <c r="B10364" s="11" t="s">
        <v>2223</v>
      </c>
      <c r="C10364" s="11" t="s">
        <v>2223</v>
      </c>
      <c r="D10364" s="11" t="s">
        <v>2223</v>
      </c>
      <c r="E10364" s="11" t="s">
        <v>2468</v>
      </c>
      <c r="F10364" s="11" t="s">
        <v>2468</v>
      </c>
      <c r="G10364" s="11" t="s">
        <v>2468</v>
      </c>
      <c r="H10364" s="11" t="s">
        <v>2485</v>
      </c>
      <c r="I10364" s="11" t="s">
        <v>2485</v>
      </c>
    </row>
    <row r="10365" customFormat="false" ht="98" hidden="false" customHeight="true" outlineLevel="0" collapsed="false">
      <c r="A10365" s="11" t="s">
        <v>2225</v>
      </c>
      <c r="B10365" s="11" t="s">
        <v>2225</v>
      </c>
      <c r="C10365" s="11" t="s">
        <v>2225</v>
      </c>
      <c r="D10365" s="11" t="s">
        <v>2225</v>
      </c>
      <c r="E10365" s="11" t="s">
        <v>2468</v>
      </c>
      <c r="F10365" s="11" t="s">
        <v>2468</v>
      </c>
      <c r="G10365" s="11" t="s">
        <v>2468</v>
      </c>
      <c r="H10365" s="11" t="s">
        <v>2485</v>
      </c>
      <c r="I10365" s="11" t="s">
        <v>2485</v>
      </c>
    </row>
    <row r="10366" customFormat="false" ht="98" hidden="false" customHeight="true" outlineLevel="0" collapsed="false">
      <c r="A10366" s="11" t="s">
        <v>2423</v>
      </c>
      <c r="B10366" s="11" t="s">
        <v>2423</v>
      </c>
      <c r="C10366" s="11" t="s">
        <v>2423</v>
      </c>
      <c r="D10366" s="11" t="s">
        <v>2423</v>
      </c>
      <c r="E10366" s="11" t="s">
        <v>2472</v>
      </c>
      <c r="F10366" s="11" t="s">
        <v>2472</v>
      </c>
      <c r="G10366" s="11" t="s">
        <v>2472</v>
      </c>
      <c r="H10366" s="11" t="s">
        <v>2485</v>
      </c>
      <c r="I10366" s="11" t="s">
        <v>2485</v>
      </c>
    </row>
    <row r="10367" customFormat="false" ht="98" hidden="false" customHeight="true" outlineLevel="0" collapsed="false">
      <c r="A10367" s="11" t="s">
        <v>2082</v>
      </c>
      <c r="B10367" s="11" t="s">
        <v>2082</v>
      </c>
      <c r="C10367" s="11" t="s">
        <v>2082</v>
      </c>
      <c r="D10367" s="11" t="s">
        <v>2082</v>
      </c>
      <c r="E10367" s="11" t="s">
        <v>2122</v>
      </c>
      <c r="F10367" s="11" t="s">
        <v>2122</v>
      </c>
      <c r="G10367" s="11" t="s">
        <v>2122</v>
      </c>
      <c r="H10367" s="11" t="s">
        <v>2485</v>
      </c>
      <c r="I10367" s="11" t="s">
        <v>2485</v>
      </c>
    </row>
    <row r="10368" customFormat="false" ht="98" hidden="false" customHeight="true" outlineLevel="0" collapsed="false">
      <c r="A10368" s="11" t="s">
        <v>2489</v>
      </c>
      <c r="B10368" s="11" t="s">
        <v>2489</v>
      </c>
      <c r="C10368" s="11" t="s">
        <v>2489</v>
      </c>
      <c r="D10368" s="11" t="s">
        <v>2489</v>
      </c>
      <c r="E10368" s="11" t="s">
        <v>2490</v>
      </c>
      <c r="F10368" s="11" t="s">
        <v>2490</v>
      </c>
      <c r="G10368" s="11" t="s">
        <v>2490</v>
      </c>
      <c r="H10368" s="11" t="s">
        <v>2485</v>
      </c>
      <c r="I10368" s="11" t="s">
        <v>2485</v>
      </c>
    </row>
    <row r="10369" customFormat="false" ht="42" hidden="false" customHeight="true" outlineLevel="0" collapsed="false">
      <c r="A10369" s="4" t="s">
        <v>2485</v>
      </c>
      <c r="B10369" s="4" t="s">
        <v>2485</v>
      </c>
      <c r="C10369" s="4" t="s">
        <v>2485</v>
      </c>
      <c r="D10369" s="4" t="s">
        <v>2485</v>
      </c>
      <c r="E10369" s="4" t="s">
        <v>2485</v>
      </c>
      <c r="F10369" s="4" t="s">
        <v>2485</v>
      </c>
      <c r="G10369" s="4" t="s">
        <v>2485</v>
      </c>
      <c r="H10369" s="4" t="s">
        <v>2485</v>
      </c>
      <c r="I10369" s="4" t="s">
        <v>2485</v>
      </c>
    </row>
    <row r="10370" customFormat="false" ht="27" hidden="false" customHeight="true" outlineLevel="0" collapsed="false">
      <c r="A10370" s="1"/>
      <c r="B10370" s="1"/>
      <c r="C10370" s="1"/>
      <c r="D10370" s="1"/>
      <c r="E10370" s="1"/>
      <c r="F10370" s="1"/>
      <c r="G10370" s="1"/>
      <c r="H10370" s="1"/>
      <c r="I10370" s="1"/>
    </row>
    <row r="10371" customFormat="false" ht="31" hidden="false" customHeight="true" outlineLevel="0" collapsed="false">
      <c r="A10371" s="10" t="s">
        <v>250</v>
      </c>
      <c r="B10371" s="10" t="s">
        <v>250</v>
      </c>
      <c r="C10371" s="10" t="s">
        <v>250</v>
      </c>
      <c r="D10371" s="10" t="s">
        <v>250</v>
      </c>
      <c r="E10371" s="10" t="s">
        <v>250</v>
      </c>
      <c r="F10371" s="10" t="s">
        <v>250</v>
      </c>
      <c r="G10371" s="10" t="s">
        <v>250</v>
      </c>
      <c r="H10371" s="10" t="s">
        <v>250</v>
      </c>
      <c r="I10371" s="3" t="str">
        <f aca="false">HYPERLINK("#'Главная'!A204","На главную")</f>
        <v>На главную</v>
      </c>
    </row>
    <row r="10372" customFormat="false" ht="34" hidden="false" customHeight="true" outlineLevel="0" collapsed="false">
      <c r="A10372" s="12" t="s">
        <v>251</v>
      </c>
      <c r="B10372" s="12" t="s">
        <v>251</v>
      </c>
      <c r="C10372" s="12" t="s">
        <v>251</v>
      </c>
      <c r="D10372" s="12" t="s">
        <v>252</v>
      </c>
      <c r="E10372" s="12" t="s">
        <v>252</v>
      </c>
      <c r="F10372" s="12" t="s">
        <v>252</v>
      </c>
      <c r="G10372" s="12" t="s">
        <v>253</v>
      </c>
      <c r="H10372" s="12" t="s">
        <v>254</v>
      </c>
      <c r="I10372" s="12" t="s">
        <v>254</v>
      </c>
    </row>
    <row r="10373" customFormat="false" ht="53" hidden="false" customHeight="true" outlineLevel="0" collapsed="false">
      <c r="A10373" s="1" t="s">
        <v>2090</v>
      </c>
      <c r="B10373" s="1" t="s">
        <v>2090</v>
      </c>
      <c r="C10373" s="1" t="s">
        <v>2090</v>
      </c>
      <c r="D10373" s="1" t="s">
        <v>292</v>
      </c>
      <c r="E10373" s="1" t="s">
        <v>292</v>
      </c>
      <c r="F10373" s="1" t="s">
        <v>292</v>
      </c>
      <c r="G10373" s="1" t="n">
        <v>5.4</v>
      </c>
      <c r="H10373" s="1" t="s">
        <v>2187</v>
      </c>
      <c r="I10373" s="1" t="s">
        <v>2187</v>
      </c>
    </row>
    <row r="10374" customFormat="false" ht="53" hidden="false" customHeight="true" outlineLevel="0" collapsed="false">
      <c r="A10374" s="1" t="s">
        <v>2090</v>
      </c>
      <c r="B10374" s="1" t="s">
        <v>2090</v>
      </c>
      <c r="C10374" s="1" t="s">
        <v>2090</v>
      </c>
      <c r="D10374" s="1" t="s">
        <v>258</v>
      </c>
      <c r="E10374" s="1" t="s">
        <v>258</v>
      </c>
      <c r="F10374" s="1" t="s">
        <v>258</v>
      </c>
      <c r="G10374" s="1" t="n">
        <v>8</v>
      </c>
      <c r="H10374" s="1" t="s">
        <v>2187</v>
      </c>
      <c r="I10374" s="1" t="s">
        <v>2187</v>
      </c>
    </row>
    <row r="10375" customFormat="false" ht="53" hidden="false" customHeight="true" outlineLevel="0" collapsed="false">
      <c r="A10375" s="1" t="s">
        <v>2090</v>
      </c>
      <c r="B10375" s="1" t="s">
        <v>2090</v>
      </c>
      <c r="C10375" s="1" t="s">
        <v>2090</v>
      </c>
      <c r="D10375" s="1" t="s">
        <v>2091</v>
      </c>
      <c r="E10375" s="1" t="s">
        <v>2091</v>
      </c>
      <c r="F10375" s="1" t="s">
        <v>2091</v>
      </c>
      <c r="G10375" s="1" t="n">
        <v>1020</v>
      </c>
      <c r="H10375" s="1" t="s">
        <v>2187</v>
      </c>
      <c r="I10375" s="1" t="s">
        <v>2187</v>
      </c>
    </row>
    <row r="10376" customFormat="false" ht="53" hidden="false" customHeight="true" outlineLevel="0" collapsed="false">
      <c r="A10376" s="1" t="s">
        <v>2090</v>
      </c>
      <c r="B10376" s="1" t="s">
        <v>2090</v>
      </c>
      <c r="C10376" s="1" t="s">
        <v>2090</v>
      </c>
      <c r="D10376" s="1" t="s">
        <v>2229</v>
      </c>
      <c r="E10376" s="1" t="s">
        <v>2229</v>
      </c>
      <c r="F10376" s="1" t="s">
        <v>2229</v>
      </c>
      <c r="G10376" s="1" t="n">
        <v>85</v>
      </c>
      <c r="H10376" s="1" t="s">
        <v>2187</v>
      </c>
      <c r="I10376" s="1" t="s">
        <v>2187</v>
      </c>
    </row>
    <row r="10377" customFormat="false" ht="53" hidden="false" customHeight="true" outlineLevel="0" collapsed="false">
      <c r="A10377" s="1" t="s">
        <v>2090</v>
      </c>
      <c r="B10377" s="1" t="s">
        <v>2090</v>
      </c>
      <c r="C10377" s="1" t="s">
        <v>2090</v>
      </c>
      <c r="D10377" s="1" t="s">
        <v>2063</v>
      </c>
      <c r="E10377" s="1" t="s">
        <v>2063</v>
      </c>
      <c r="F10377" s="1" t="s">
        <v>2063</v>
      </c>
      <c r="G10377" s="1" t="n">
        <v>45</v>
      </c>
      <c r="H10377" s="1" t="s">
        <v>2187</v>
      </c>
      <c r="I10377" s="1" t="s">
        <v>2187</v>
      </c>
    </row>
    <row r="10378" customFormat="false" ht="27" hidden="false" customHeight="true" outlineLevel="0" collapsed="false">
      <c r="A10378" s="1"/>
      <c r="B10378" s="1"/>
      <c r="C10378" s="1"/>
      <c r="D10378" s="1"/>
      <c r="E10378" s="1"/>
      <c r="F10378" s="1"/>
      <c r="G10378" s="1"/>
      <c r="H10378" s="1"/>
      <c r="I10378" s="1"/>
    </row>
    <row r="10379" customFormat="false" ht="31" hidden="false" customHeight="true" outlineLevel="0" collapsed="false">
      <c r="A10379" s="10" t="s">
        <v>304</v>
      </c>
      <c r="B10379" s="10" t="s">
        <v>304</v>
      </c>
      <c r="C10379" s="10" t="s">
        <v>304</v>
      </c>
      <c r="D10379" s="10" t="s">
        <v>304</v>
      </c>
      <c r="E10379" s="10" t="s">
        <v>304</v>
      </c>
      <c r="F10379" s="10" t="s">
        <v>304</v>
      </c>
      <c r="G10379" s="10" t="s">
        <v>304</v>
      </c>
      <c r="H10379" s="10" t="s">
        <v>304</v>
      </c>
      <c r="I10379" s="1"/>
    </row>
    <row r="10380" customFormat="false" ht="28" hidden="false" customHeight="true" outlineLevel="0" collapsed="false">
      <c r="A10380" s="4" t="s">
        <v>305</v>
      </c>
      <c r="B10380" s="4" t="s">
        <v>305</v>
      </c>
      <c r="C10380" s="4" t="s">
        <v>305</v>
      </c>
      <c r="D10380" s="4" t="s">
        <v>305</v>
      </c>
      <c r="E10380" s="4" t="s">
        <v>305</v>
      </c>
      <c r="F10380" s="4" t="s">
        <v>305</v>
      </c>
      <c r="G10380" s="4" t="s">
        <v>305</v>
      </c>
      <c r="H10380" s="4" t="s">
        <v>305</v>
      </c>
      <c r="I10380" s="4" t="s">
        <v>305</v>
      </c>
    </row>
    <row r="10381" customFormat="false" ht="27" hidden="false" customHeight="true" outlineLevel="0" collapsed="false">
      <c r="A10381" s="1"/>
      <c r="B10381" s="1"/>
      <c r="C10381" s="1"/>
      <c r="D10381" s="1"/>
      <c r="E10381" s="1"/>
      <c r="F10381" s="1"/>
      <c r="G10381" s="1"/>
      <c r="H10381" s="1"/>
      <c r="I10381" s="1"/>
    </row>
    <row r="10382" customFormat="false" ht="27" hidden="false" customHeight="true" outlineLevel="0" collapsed="false">
      <c r="A10382" s="1"/>
      <c r="B10382" s="1"/>
      <c r="C10382" s="1"/>
      <c r="D10382" s="1"/>
      <c r="E10382" s="1"/>
      <c r="F10382" s="1"/>
      <c r="G10382" s="1"/>
      <c r="H10382" s="1"/>
      <c r="I10382" s="1"/>
    </row>
    <row r="10383" customFormat="false" ht="27" hidden="false" customHeight="true" outlineLevel="0" collapsed="false">
      <c r="A10383" s="1"/>
      <c r="B10383" s="1"/>
      <c r="C10383" s="1"/>
      <c r="D10383" s="1"/>
      <c r="E10383" s="1"/>
      <c r="F10383" s="1"/>
      <c r="G10383" s="1"/>
      <c r="H10383" s="1"/>
      <c r="I10383" s="1"/>
    </row>
    <row r="10384" customFormat="false" ht="35" hidden="false" customHeight="true" outlineLevel="0" collapsed="false">
      <c r="A10384" s="2" t="s">
        <v>2495</v>
      </c>
      <c r="B10384" s="2" t="s">
        <v>2495</v>
      </c>
      <c r="C10384" s="2" t="s">
        <v>2495</v>
      </c>
      <c r="D10384" s="2" t="s">
        <v>2495</v>
      </c>
      <c r="E10384" s="2" t="s">
        <v>2495</v>
      </c>
      <c r="F10384" s="2" t="s">
        <v>2495</v>
      </c>
      <c r="G10384" s="2" t="s">
        <v>2495</v>
      </c>
      <c r="H10384" s="2" t="s">
        <v>2495</v>
      </c>
      <c r="I10384" s="3" t="str">
        <f aca="false">HYPERLINK("#'Главная'!A205","На главную")</f>
        <v>На главную</v>
      </c>
    </row>
    <row r="10385" customFormat="false" ht="28" hidden="false" customHeight="true" outlineLevel="0" collapsed="false">
      <c r="A10385" s="4" t="s">
        <v>2158</v>
      </c>
      <c r="B10385" s="4" t="s">
        <v>2158</v>
      </c>
      <c r="C10385" s="4" t="s">
        <v>2158</v>
      </c>
      <c r="D10385" s="4" t="s">
        <v>2158</v>
      </c>
      <c r="E10385" s="4" t="s">
        <v>2158</v>
      </c>
      <c r="F10385" s="4" t="s">
        <v>2158</v>
      </c>
      <c r="G10385" s="4" t="s">
        <v>2158</v>
      </c>
      <c r="H10385" s="4" t="s">
        <v>2158</v>
      </c>
      <c r="I10385" s="4" t="s">
        <v>2158</v>
      </c>
    </row>
    <row r="10386" customFormat="false" ht="27" hidden="false" customHeight="true" outlineLevel="0" collapsed="false">
      <c r="A10386" s="3" t="str">
        <f aca="false">HYPERLINK("#'Главная'!A205","Список моделей")</f>
        <v>Список моделей</v>
      </c>
      <c r="B10386" s="1"/>
      <c r="C10386" s="3" t="str">
        <f aca="false">HYPERLINK("#'Данные моделей'!A10387","Характеристики")</f>
        <v>Характеристики</v>
      </c>
      <c r="D10386" s="1"/>
      <c r="E10386" s="1"/>
      <c r="F10386" s="3" t="str">
        <f aca="false">HYPERLINK("#'Данные моделей'!A10411","Рабочие точки")</f>
        <v>Рабочие точки</v>
      </c>
      <c r="G10386" s="1"/>
      <c r="H10386" s="3" t="str">
        <f aca="false">HYPERLINK("#'Данные моделей'!A10419","Карты")</f>
        <v>Карты</v>
      </c>
      <c r="I10386" s="1"/>
    </row>
    <row r="10387" customFormat="false" ht="31" hidden="false" customHeight="true" outlineLevel="0" collapsed="false">
      <c r="A10387" s="10" t="s">
        <v>9</v>
      </c>
      <c r="B10387" s="10" t="s">
        <v>9</v>
      </c>
      <c r="C10387" s="10" t="s">
        <v>9</v>
      </c>
      <c r="D10387" s="10" t="s">
        <v>9</v>
      </c>
      <c r="E10387" s="10" t="s">
        <v>9</v>
      </c>
      <c r="F10387" s="10" t="s">
        <v>9</v>
      </c>
      <c r="G10387" s="10" t="s">
        <v>9</v>
      </c>
      <c r="H10387" s="10" t="s">
        <v>9</v>
      </c>
      <c r="I10387" s="1"/>
    </row>
    <row r="10388" customFormat="false" ht="28" hidden="false" customHeight="true" outlineLevel="0" collapsed="false">
      <c r="A10388" s="11" t="s">
        <v>207</v>
      </c>
      <c r="B10388" s="11" t="s">
        <v>207</v>
      </c>
      <c r="C10388" s="11" t="s">
        <v>207</v>
      </c>
      <c r="D10388" s="11" t="s">
        <v>207</v>
      </c>
      <c r="E10388" s="11" t="s">
        <v>2483</v>
      </c>
      <c r="F10388" s="11" t="s">
        <v>2483</v>
      </c>
      <c r="G10388" s="11" t="s">
        <v>2483</v>
      </c>
      <c r="H10388" s="11"/>
      <c r="I10388" s="11"/>
    </row>
    <row r="10389" customFormat="false" ht="28" hidden="false" customHeight="true" outlineLevel="0" collapsed="false">
      <c r="A10389" s="11" t="s">
        <v>8</v>
      </c>
      <c r="B10389" s="11" t="s">
        <v>8</v>
      </c>
      <c r="C10389" s="11" t="s">
        <v>8</v>
      </c>
      <c r="D10389" s="11" t="s">
        <v>8</v>
      </c>
      <c r="E10389" s="11" t="s">
        <v>188</v>
      </c>
      <c r="F10389" s="11" t="s">
        <v>188</v>
      </c>
      <c r="G10389" s="11" t="s">
        <v>188</v>
      </c>
      <c r="H10389" s="11"/>
      <c r="I10389" s="11"/>
    </row>
    <row r="10390" customFormat="false" ht="28" hidden="false" customHeight="true" outlineLevel="0" collapsed="false">
      <c r="A10390" s="11" t="s">
        <v>209</v>
      </c>
      <c r="B10390" s="11" t="s">
        <v>209</v>
      </c>
      <c r="C10390" s="11" t="s">
        <v>209</v>
      </c>
      <c r="D10390" s="11" t="s">
        <v>209</v>
      </c>
      <c r="E10390" s="11" t="s">
        <v>2484</v>
      </c>
      <c r="F10390" s="11" t="s">
        <v>2484</v>
      </c>
      <c r="G10390" s="11" t="s">
        <v>2484</v>
      </c>
      <c r="H10390" s="11"/>
      <c r="I10390" s="11"/>
    </row>
    <row r="10391" customFormat="false" ht="28" hidden="false" customHeight="true" outlineLevel="0" collapsed="false">
      <c r="A10391" s="11" t="s">
        <v>211</v>
      </c>
      <c r="B10391" s="11" t="s">
        <v>211</v>
      </c>
      <c r="C10391" s="11" t="s">
        <v>211</v>
      </c>
      <c r="D10391" s="11" t="s">
        <v>211</v>
      </c>
      <c r="E10391" s="11" t="n">
        <v>36.5</v>
      </c>
      <c r="F10391" s="11" t="n">
        <v>36.5</v>
      </c>
      <c r="G10391" s="11" t="n">
        <v>36.5</v>
      </c>
      <c r="H10391" s="11"/>
      <c r="I10391" s="11"/>
    </row>
    <row r="10392" customFormat="false" ht="113" hidden="false" customHeight="true" outlineLevel="0" collapsed="false">
      <c r="A10392" s="11" t="s">
        <v>8</v>
      </c>
      <c r="B10392" s="11" t="s">
        <v>8</v>
      </c>
      <c r="C10392" s="11" t="s">
        <v>8</v>
      </c>
      <c r="D10392" s="11" t="s">
        <v>8</v>
      </c>
      <c r="E10392" s="11" t="s">
        <v>188</v>
      </c>
      <c r="F10392" s="11" t="s">
        <v>188</v>
      </c>
      <c r="G10392" s="11" t="s">
        <v>188</v>
      </c>
      <c r="H10392" s="11" t="s">
        <v>2496</v>
      </c>
      <c r="I10392" s="11" t="s">
        <v>2496</v>
      </c>
    </row>
    <row r="10393" customFormat="false" ht="113" hidden="false" customHeight="true" outlineLevel="0" collapsed="false">
      <c r="A10393" s="11" t="s">
        <v>221</v>
      </c>
      <c r="B10393" s="11" t="s">
        <v>221</v>
      </c>
      <c r="C10393" s="11" t="s">
        <v>221</v>
      </c>
      <c r="D10393" s="11" t="s">
        <v>221</v>
      </c>
      <c r="E10393" s="11" t="s">
        <v>2484</v>
      </c>
      <c r="F10393" s="11" t="s">
        <v>2484</v>
      </c>
      <c r="G10393" s="11" t="s">
        <v>2484</v>
      </c>
      <c r="H10393" s="11" t="s">
        <v>2496</v>
      </c>
      <c r="I10393" s="11" t="s">
        <v>2496</v>
      </c>
    </row>
    <row r="10394" customFormat="false" ht="113" hidden="false" customHeight="true" outlineLevel="0" collapsed="false">
      <c r="A10394" s="11" t="s">
        <v>211</v>
      </c>
      <c r="B10394" s="11" t="s">
        <v>211</v>
      </c>
      <c r="C10394" s="11" t="s">
        <v>211</v>
      </c>
      <c r="D10394" s="11" t="s">
        <v>211</v>
      </c>
      <c r="E10394" s="11" t="n">
        <v>36.5</v>
      </c>
      <c r="F10394" s="11" t="n">
        <v>36.5</v>
      </c>
      <c r="G10394" s="11" t="n">
        <v>36.5</v>
      </c>
      <c r="H10394" s="11" t="s">
        <v>2496</v>
      </c>
      <c r="I10394" s="11" t="s">
        <v>2496</v>
      </c>
    </row>
    <row r="10395" customFormat="false" ht="113" hidden="false" customHeight="true" outlineLevel="0" collapsed="false">
      <c r="A10395" s="11" t="s">
        <v>2062</v>
      </c>
      <c r="B10395" s="11" t="s">
        <v>2062</v>
      </c>
      <c r="C10395" s="11" t="s">
        <v>2062</v>
      </c>
      <c r="D10395" s="11" t="s">
        <v>2062</v>
      </c>
      <c r="E10395" s="11" t="s">
        <v>2063</v>
      </c>
      <c r="F10395" s="11" t="s">
        <v>2063</v>
      </c>
      <c r="G10395" s="11" t="s">
        <v>2063</v>
      </c>
      <c r="H10395" s="11" t="s">
        <v>2496</v>
      </c>
      <c r="I10395" s="11" t="s">
        <v>2496</v>
      </c>
    </row>
    <row r="10396" customFormat="false" ht="113" hidden="false" customHeight="true" outlineLevel="0" collapsed="false">
      <c r="A10396" s="11" t="s">
        <v>2064</v>
      </c>
      <c r="B10396" s="11" t="s">
        <v>2064</v>
      </c>
      <c r="C10396" s="11" t="s">
        <v>2064</v>
      </c>
      <c r="D10396" s="11" t="s">
        <v>2064</v>
      </c>
      <c r="E10396" s="11" t="s">
        <v>99</v>
      </c>
      <c r="F10396" s="11" t="s">
        <v>99</v>
      </c>
      <c r="G10396" s="11" t="s">
        <v>99</v>
      </c>
      <c r="H10396" s="11" t="s">
        <v>2496</v>
      </c>
      <c r="I10396" s="11" t="s">
        <v>2496</v>
      </c>
    </row>
    <row r="10397" customFormat="false" ht="113" hidden="false" customHeight="true" outlineLevel="0" collapsed="false">
      <c r="A10397" s="11" t="s">
        <v>2460</v>
      </c>
      <c r="B10397" s="11" t="s">
        <v>2460</v>
      </c>
      <c r="C10397" s="11" t="s">
        <v>2460</v>
      </c>
      <c r="D10397" s="11" t="s">
        <v>2460</v>
      </c>
      <c r="E10397" s="11" t="s">
        <v>2126</v>
      </c>
      <c r="F10397" s="11" t="s">
        <v>2126</v>
      </c>
      <c r="G10397" s="11" t="s">
        <v>2126</v>
      </c>
      <c r="H10397" s="11" t="s">
        <v>2496</v>
      </c>
      <c r="I10397" s="11" t="s">
        <v>2496</v>
      </c>
    </row>
    <row r="10398" customFormat="false" ht="113" hidden="false" customHeight="true" outlineLevel="0" collapsed="false">
      <c r="A10398" s="11" t="s">
        <v>2215</v>
      </c>
      <c r="B10398" s="11" t="s">
        <v>2215</v>
      </c>
      <c r="C10398" s="11" t="s">
        <v>2215</v>
      </c>
      <c r="D10398" s="11" t="s">
        <v>2215</v>
      </c>
      <c r="E10398" s="11" t="n">
        <v>20</v>
      </c>
      <c r="F10398" s="11" t="n">
        <v>20</v>
      </c>
      <c r="G10398" s="11" t="n">
        <v>20</v>
      </c>
      <c r="H10398" s="11" t="s">
        <v>2496</v>
      </c>
      <c r="I10398" s="11" t="s">
        <v>2496</v>
      </c>
    </row>
    <row r="10399" customFormat="false" ht="113" hidden="false" customHeight="true" outlineLevel="0" collapsed="false">
      <c r="A10399" s="11" t="s">
        <v>2067</v>
      </c>
      <c r="B10399" s="11" t="s">
        <v>2067</v>
      </c>
      <c r="C10399" s="11" t="s">
        <v>2067</v>
      </c>
      <c r="D10399" s="11" t="s">
        <v>2067</v>
      </c>
      <c r="E10399" s="11" t="n">
        <v>2</v>
      </c>
      <c r="F10399" s="11" t="n">
        <v>2</v>
      </c>
      <c r="G10399" s="11" t="n">
        <v>2</v>
      </c>
      <c r="H10399" s="11" t="s">
        <v>2496</v>
      </c>
      <c r="I10399" s="11" t="s">
        <v>2496</v>
      </c>
    </row>
    <row r="10400" customFormat="false" ht="113" hidden="false" customHeight="true" outlineLevel="0" collapsed="false">
      <c r="A10400" s="11" t="s">
        <v>2222</v>
      </c>
      <c r="B10400" s="11" t="s">
        <v>2222</v>
      </c>
      <c r="C10400" s="11" t="s">
        <v>2222</v>
      </c>
      <c r="D10400" s="11" t="s">
        <v>2222</v>
      </c>
      <c r="E10400" s="11" t="n">
        <v>0.49</v>
      </c>
      <c r="F10400" s="11" t="n">
        <v>0.49</v>
      </c>
      <c r="G10400" s="11" t="n">
        <v>0.49</v>
      </c>
      <c r="H10400" s="11" t="s">
        <v>2496</v>
      </c>
      <c r="I10400" s="11" t="s">
        <v>2496</v>
      </c>
    </row>
    <row r="10401" customFormat="false" ht="113" hidden="false" customHeight="true" outlineLevel="0" collapsed="false">
      <c r="A10401" s="11" t="s">
        <v>2464</v>
      </c>
      <c r="B10401" s="11" t="s">
        <v>2464</v>
      </c>
      <c r="C10401" s="11" t="s">
        <v>2464</v>
      </c>
      <c r="D10401" s="11" t="s">
        <v>2464</v>
      </c>
      <c r="E10401" s="11" t="s">
        <v>2486</v>
      </c>
      <c r="F10401" s="11" t="s">
        <v>2486</v>
      </c>
      <c r="G10401" s="11" t="s">
        <v>2486</v>
      </c>
      <c r="H10401" s="11" t="s">
        <v>2496</v>
      </c>
      <c r="I10401" s="11" t="s">
        <v>2496</v>
      </c>
    </row>
    <row r="10402" customFormat="false" ht="113" hidden="false" customHeight="true" outlineLevel="0" collapsed="false">
      <c r="A10402" s="11" t="s">
        <v>2466</v>
      </c>
      <c r="B10402" s="11" t="s">
        <v>2466</v>
      </c>
      <c r="C10402" s="11" t="s">
        <v>2466</v>
      </c>
      <c r="D10402" s="11" t="s">
        <v>2466</v>
      </c>
      <c r="E10402" s="11" t="s">
        <v>2487</v>
      </c>
      <c r="F10402" s="11" t="s">
        <v>2487</v>
      </c>
      <c r="G10402" s="11" t="s">
        <v>2487</v>
      </c>
      <c r="H10402" s="11" t="s">
        <v>2496</v>
      </c>
      <c r="I10402" s="11" t="s">
        <v>2496</v>
      </c>
    </row>
    <row r="10403" customFormat="false" ht="113" hidden="false" customHeight="true" outlineLevel="0" collapsed="false">
      <c r="A10403" s="11" t="s">
        <v>2072</v>
      </c>
      <c r="B10403" s="11" t="s">
        <v>2072</v>
      </c>
      <c r="C10403" s="11" t="s">
        <v>2072</v>
      </c>
      <c r="D10403" s="11" t="s">
        <v>2072</v>
      </c>
      <c r="E10403" s="11" t="s">
        <v>2488</v>
      </c>
      <c r="F10403" s="11" t="s">
        <v>2488</v>
      </c>
      <c r="G10403" s="11" t="s">
        <v>2488</v>
      </c>
      <c r="H10403" s="11" t="s">
        <v>2496</v>
      </c>
      <c r="I10403" s="11" t="s">
        <v>2496</v>
      </c>
    </row>
    <row r="10404" customFormat="false" ht="113" hidden="false" customHeight="true" outlineLevel="0" collapsed="false">
      <c r="A10404" s="11" t="s">
        <v>2223</v>
      </c>
      <c r="B10404" s="11" t="s">
        <v>2223</v>
      </c>
      <c r="C10404" s="11" t="s">
        <v>2223</v>
      </c>
      <c r="D10404" s="11" t="s">
        <v>2223</v>
      </c>
      <c r="E10404" s="11" t="s">
        <v>2468</v>
      </c>
      <c r="F10404" s="11" t="s">
        <v>2468</v>
      </c>
      <c r="G10404" s="11" t="s">
        <v>2468</v>
      </c>
      <c r="H10404" s="11" t="s">
        <v>2496</v>
      </c>
      <c r="I10404" s="11" t="s">
        <v>2496</v>
      </c>
    </row>
    <row r="10405" customFormat="false" ht="113" hidden="false" customHeight="true" outlineLevel="0" collapsed="false">
      <c r="A10405" s="11" t="s">
        <v>2225</v>
      </c>
      <c r="B10405" s="11" t="s">
        <v>2225</v>
      </c>
      <c r="C10405" s="11" t="s">
        <v>2225</v>
      </c>
      <c r="D10405" s="11" t="s">
        <v>2225</v>
      </c>
      <c r="E10405" s="11" t="s">
        <v>2468</v>
      </c>
      <c r="F10405" s="11" t="s">
        <v>2468</v>
      </c>
      <c r="G10405" s="11" t="s">
        <v>2468</v>
      </c>
      <c r="H10405" s="11" t="s">
        <v>2496</v>
      </c>
      <c r="I10405" s="11" t="s">
        <v>2496</v>
      </c>
    </row>
    <row r="10406" customFormat="false" ht="113" hidden="false" customHeight="true" outlineLevel="0" collapsed="false">
      <c r="A10406" s="11" t="s">
        <v>2423</v>
      </c>
      <c r="B10406" s="11" t="s">
        <v>2423</v>
      </c>
      <c r="C10406" s="11" t="s">
        <v>2423</v>
      </c>
      <c r="D10406" s="11" t="s">
        <v>2423</v>
      </c>
      <c r="E10406" s="11" t="s">
        <v>2472</v>
      </c>
      <c r="F10406" s="11" t="s">
        <v>2472</v>
      </c>
      <c r="G10406" s="11" t="s">
        <v>2472</v>
      </c>
      <c r="H10406" s="11" t="s">
        <v>2496</v>
      </c>
      <c r="I10406" s="11" t="s">
        <v>2496</v>
      </c>
    </row>
    <row r="10407" customFormat="false" ht="113" hidden="false" customHeight="true" outlineLevel="0" collapsed="false">
      <c r="A10407" s="11" t="s">
        <v>2082</v>
      </c>
      <c r="B10407" s="11" t="s">
        <v>2082</v>
      </c>
      <c r="C10407" s="11" t="s">
        <v>2082</v>
      </c>
      <c r="D10407" s="11" t="s">
        <v>2082</v>
      </c>
      <c r="E10407" s="11" t="s">
        <v>2131</v>
      </c>
      <c r="F10407" s="11" t="s">
        <v>2131</v>
      </c>
      <c r="G10407" s="11" t="s">
        <v>2131</v>
      </c>
      <c r="H10407" s="11" t="s">
        <v>2496</v>
      </c>
      <c r="I10407" s="11" t="s">
        <v>2496</v>
      </c>
    </row>
    <row r="10408" customFormat="false" ht="113" hidden="false" customHeight="true" outlineLevel="0" collapsed="false">
      <c r="A10408" s="11" t="s">
        <v>2489</v>
      </c>
      <c r="B10408" s="11" t="s">
        <v>2489</v>
      </c>
      <c r="C10408" s="11" t="s">
        <v>2489</v>
      </c>
      <c r="D10408" s="11" t="s">
        <v>2489</v>
      </c>
      <c r="E10408" s="11" t="s">
        <v>2490</v>
      </c>
      <c r="F10408" s="11" t="s">
        <v>2490</v>
      </c>
      <c r="G10408" s="11" t="s">
        <v>2490</v>
      </c>
      <c r="H10408" s="11" t="s">
        <v>2496</v>
      </c>
      <c r="I10408" s="11" t="s">
        <v>2496</v>
      </c>
    </row>
    <row r="10409" customFormat="false" ht="58" hidden="false" customHeight="true" outlineLevel="0" collapsed="false">
      <c r="A10409" s="4" t="s">
        <v>2496</v>
      </c>
      <c r="B10409" s="4" t="s">
        <v>2496</v>
      </c>
      <c r="C10409" s="4" t="s">
        <v>2496</v>
      </c>
      <c r="D10409" s="4" t="s">
        <v>2496</v>
      </c>
      <c r="E10409" s="4" t="s">
        <v>2496</v>
      </c>
      <c r="F10409" s="4" t="s">
        <v>2496</v>
      </c>
      <c r="G10409" s="4" t="s">
        <v>2496</v>
      </c>
      <c r="H10409" s="4" t="s">
        <v>2496</v>
      </c>
      <c r="I10409" s="4" t="s">
        <v>2496</v>
      </c>
    </row>
    <row r="10410" customFormat="false" ht="27" hidden="false" customHeight="true" outlineLevel="0" collapsed="false">
      <c r="A10410" s="1"/>
      <c r="B10410" s="1"/>
      <c r="C10410" s="1"/>
      <c r="D10410" s="1"/>
      <c r="E10410" s="1"/>
      <c r="F10410" s="1"/>
      <c r="G10410" s="1"/>
      <c r="H10410" s="1"/>
      <c r="I10410" s="1"/>
    </row>
    <row r="10411" customFormat="false" ht="31" hidden="false" customHeight="true" outlineLevel="0" collapsed="false">
      <c r="A10411" s="10" t="s">
        <v>250</v>
      </c>
      <c r="B10411" s="10" t="s">
        <v>250</v>
      </c>
      <c r="C10411" s="10" t="s">
        <v>250</v>
      </c>
      <c r="D10411" s="10" t="s">
        <v>250</v>
      </c>
      <c r="E10411" s="10" t="s">
        <v>250</v>
      </c>
      <c r="F10411" s="10" t="s">
        <v>250</v>
      </c>
      <c r="G10411" s="10" t="s">
        <v>250</v>
      </c>
      <c r="H10411" s="10" t="s">
        <v>250</v>
      </c>
      <c r="I10411" s="3" t="str">
        <f aca="false">HYPERLINK("#'Главная'!A205","На главную")</f>
        <v>На главную</v>
      </c>
    </row>
    <row r="10412" customFormat="false" ht="34" hidden="false" customHeight="true" outlineLevel="0" collapsed="false">
      <c r="A10412" s="12" t="s">
        <v>251</v>
      </c>
      <c r="B10412" s="12" t="s">
        <v>251</v>
      </c>
      <c r="C10412" s="12" t="s">
        <v>251</v>
      </c>
      <c r="D10412" s="12" t="s">
        <v>252</v>
      </c>
      <c r="E10412" s="12" t="s">
        <v>252</v>
      </c>
      <c r="F10412" s="12" t="s">
        <v>252</v>
      </c>
      <c r="G10412" s="12" t="s">
        <v>253</v>
      </c>
      <c r="H10412" s="12" t="s">
        <v>254</v>
      </c>
      <c r="I10412" s="12" t="s">
        <v>254</v>
      </c>
    </row>
    <row r="10413" customFormat="false" ht="53" hidden="false" customHeight="true" outlineLevel="0" collapsed="false">
      <c r="A10413" s="1" t="s">
        <v>2090</v>
      </c>
      <c r="B10413" s="1" t="s">
        <v>2090</v>
      </c>
      <c r="C10413" s="1" t="s">
        <v>2090</v>
      </c>
      <c r="D10413" s="1" t="s">
        <v>292</v>
      </c>
      <c r="E10413" s="1" t="s">
        <v>292</v>
      </c>
      <c r="F10413" s="1" t="s">
        <v>292</v>
      </c>
      <c r="G10413" s="1" t="n">
        <v>7.2</v>
      </c>
      <c r="H10413" s="1" t="s">
        <v>2187</v>
      </c>
      <c r="I10413" s="1" t="s">
        <v>2187</v>
      </c>
    </row>
    <row r="10414" customFormat="false" ht="53" hidden="false" customHeight="true" outlineLevel="0" collapsed="false">
      <c r="A10414" s="1" t="s">
        <v>2090</v>
      </c>
      <c r="B10414" s="1" t="s">
        <v>2090</v>
      </c>
      <c r="C10414" s="1" t="s">
        <v>2090</v>
      </c>
      <c r="D10414" s="1" t="s">
        <v>258</v>
      </c>
      <c r="E10414" s="1" t="s">
        <v>258</v>
      </c>
      <c r="F10414" s="1" t="s">
        <v>258</v>
      </c>
      <c r="G10414" s="1" t="n">
        <v>10.8</v>
      </c>
      <c r="H10414" s="1" t="s">
        <v>2187</v>
      </c>
      <c r="I10414" s="1" t="s">
        <v>2187</v>
      </c>
    </row>
    <row r="10415" customFormat="false" ht="53" hidden="false" customHeight="true" outlineLevel="0" collapsed="false">
      <c r="A10415" s="1" t="s">
        <v>2090</v>
      </c>
      <c r="B10415" s="1" t="s">
        <v>2090</v>
      </c>
      <c r="C10415" s="1" t="s">
        <v>2090</v>
      </c>
      <c r="D10415" s="1" t="s">
        <v>2091</v>
      </c>
      <c r="E10415" s="1" t="s">
        <v>2091</v>
      </c>
      <c r="F10415" s="1" t="s">
        <v>2091</v>
      </c>
      <c r="G10415" s="1" t="n">
        <v>1360</v>
      </c>
      <c r="H10415" s="1" t="s">
        <v>2187</v>
      </c>
      <c r="I10415" s="1" t="s">
        <v>2187</v>
      </c>
    </row>
    <row r="10416" customFormat="false" ht="53" hidden="false" customHeight="true" outlineLevel="0" collapsed="false">
      <c r="A10416" s="1" t="s">
        <v>2090</v>
      </c>
      <c r="B10416" s="1" t="s">
        <v>2090</v>
      </c>
      <c r="C10416" s="1" t="s">
        <v>2090</v>
      </c>
      <c r="D10416" s="1" t="s">
        <v>2229</v>
      </c>
      <c r="E10416" s="1" t="s">
        <v>2229</v>
      </c>
      <c r="F10416" s="1" t="s">
        <v>2229</v>
      </c>
      <c r="G10416" s="1" t="n">
        <v>110</v>
      </c>
      <c r="H10416" s="1" t="s">
        <v>2187</v>
      </c>
      <c r="I10416" s="1" t="s">
        <v>2187</v>
      </c>
    </row>
    <row r="10417" customFormat="false" ht="53" hidden="false" customHeight="true" outlineLevel="0" collapsed="false">
      <c r="A10417" s="1" t="s">
        <v>2090</v>
      </c>
      <c r="B10417" s="1" t="s">
        <v>2090</v>
      </c>
      <c r="C10417" s="1" t="s">
        <v>2090</v>
      </c>
      <c r="D10417" s="1" t="s">
        <v>2063</v>
      </c>
      <c r="E10417" s="1" t="s">
        <v>2063</v>
      </c>
      <c r="F10417" s="1" t="s">
        <v>2063</v>
      </c>
      <c r="G10417" s="1" t="n">
        <v>46</v>
      </c>
      <c r="H10417" s="1" t="s">
        <v>2187</v>
      </c>
      <c r="I10417" s="1" t="s">
        <v>2187</v>
      </c>
    </row>
    <row r="10418" customFormat="false" ht="27" hidden="false" customHeight="true" outlineLevel="0" collapsed="false">
      <c r="A10418" s="1"/>
      <c r="B10418" s="1"/>
      <c r="C10418" s="1"/>
      <c r="D10418" s="1"/>
      <c r="E10418" s="1"/>
      <c r="F10418" s="1"/>
      <c r="G10418" s="1"/>
      <c r="H10418" s="1"/>
      <c r="I10418" s="1"/>
    </row>
    <row r="10419" customFormat="false" ht="31" hidden="false" customHeight="true" outlineLevel="0" collapsed="false">
      <c r="A10419" s="10" t="s">
        <v>304</v>
      </c>
      <c r="B10419" s="10" t="s">
        <v>304</v>
      </c>
      <c r="C10419" s="10" t="s">
        <v>304</v>
      </c>
      <c r="D10419" s="10" t="s">
        <v>304</v>
      </c>
      <c r="E10419" s="10" t="s">
        <v>304</v>
      </c>
      <c r="F10419" s="10" t="s">
        <v>304</v>
      </c>
      <c r="G10419" s="10" t="s">
        <v>304</v>
      </c>
      <c r="H10419" s="10" t="s">
        <v>304</v>
      </c>
      <c r="I10419" s="1"/>
    </row>
    <row r="10420" customFormat="false" ht="28" hidden="false" customHeight="true" outlineLevel="0" collapsed="false">
      <c r="A10420" s="4" t="s">
        <v>305</v>
      </c>
      <c r="B10420" s="4" t="s">
        <v>305</v>
      </c>
      <c r="C10420" s="4" t="s">
        <v>305</v>
      </c>
      <c r="D10420" s="4" t="s">
        <v>305</v>
      </c>
      <c r="E10420" s="4" t="s">
        <v>305</v>
      </c>
      <c r="F10420" s="4" t="s">
        <v>305</v>
      </c>
      <c r="G10420" s="4" t="s">
        <v>305</v>
      </c>
      <c r="H10420" s="4" t="s">
        <v>305</v>
      </c>
      <c r="I10420" s="4" t="s">
        <v>305</v>
      </c>
    </row>
    <row r="10421" customFormat="false" ht="27" hidden="false" customHeight="true" outlineLevel="0" collapsed="false">
      <c r="A10421" s="1"/>
      <c r="B10421" s="1"/>
      <c r="C10421" s="1"/>
      <c r="D10421" s="1"/>
      <c r="E10421" s="1"/>
      <c r="F10421" s="1"/>
      <c r="G10421" s="1"/>
      <c r="H10421" s="1"/>
      <c r="I10421" s="1"/>
    </row>
    <row r="10422" customFormat="false" ht="27" hidden="false" customHeight="true" outlineLevel="0" collapsed="false">
      <c r="A10422" s="1"/>
      <c r="B10422" s="1"/>
      <c r="C10422" s="1"/>
      <c r="D10422" s="1"/>
      <c r="E10422" s="1"/>
      <c r="F10422" s="1"/>
      <c r="G10422" s="1"/>
      <c r="H10422" s="1"/>
      <c r="I10422" s="1"/>
    </row>
    <row r="10423" customFormat="false" ht="27" hidden="false" customHeight="true" outlineLevel="0" collapsed="false">
      <c r="A10423" s="1"/>
      <c r="B10423" s="1"/>
      <c r="C10423" s="1"/>
      <c r="D10423" s="1"/>
      <c r="E10423" s="1"/>
      <c r="F10423" s="1"/>
      <c r="G10423" s="1"/>
      <c r="H10423" s="1"/>
      <c r="I10423" s="1"/>
    </row>
    <row r="10424" customFormat="false" ht="35" hidden="false" customHeight="true" outlineLevel="0" collapsed="false">
      <c r="A10424" s="2" t="s">
        <v>2497</v>
      </c>
      <c r="B10424" s="2" t="s">
        <v>2497</v>
      </c>
      <c r="C10424" s="2" t="s">
        <v>2497</v>
      </c>
      <c r="D10424" s="2" t="s">
        <v>2497</v>
      </c>
      <c r="E10424" s="2" t="s">
        <v>2497</v>
      </c>
      <c r="F10424" s="2" t="s">
        <v>2497</v>
      </c>
      <c r="G10424" s="2" t="s">
        <v>2497</v>
      </c>
      <c r="H10424" s="2" t="s">
        <v>2497</v>
      </c>
      <c r="I10424" s="3" t="str">
        <f aca="false">HYPERLINK("#'Главная'!A206","На главную")</f>
        <v>На главную</v>
      </c>
    </row>
    <row r="10425" customFormat="false" ht="42" hidden="false" customHeight="true" outlineLevel="0" collapsed="false">
      <c r="A10425" s="4" t="s">
        <v>2498</v>
      </c>
      <c r="B10425" s="4" t="s">
        <v>2498</v>
      </c>
      <c r="C10425" s="4" t="s">
        <v>2498</v>
      </c>
      <c r="D10425" s="4" t="s">
        <v>2498</v>
      </c>
      <c r="E10425" s="4" t="s">
        <v>2498</v>
      </c>
      <c r="F10425" s="4" t="s">
        <v>2498</v>
      </c>
      <c r="G10425" s="4" t="s">
        <v>2498</v>
      </c>
      <c r="H10425" s="4" t="s">
        <v>2498</v>
      </c>
      <c r="I10425" s="4" t="s">
        <v>2498</v>
      </c>
    </row>
    <row r="10426" customFormat="false" ht="27" hidden="false" customHeight="true" outlineLevel="0" collapsed="false">
      <c r="A10426" s="3" t="str">
        <f aca="false">HYPERLINK("#'Главная'!A206","Список моделей")</f>
        <v>Список моделей</v>
      </c>
      <c r="B10426" s="1"/>
      <c r="C10426" s="3" t="str">
        <f aca="false">HYPERLINK("#'Данные моделей'!A10427","Характеристики")</f>
        <v>Характеристики</v>
      </c>
      <c r="D10426" s="1"/>
      <c r="E10426" s="1"/>
      <c r="F10426" s="3" t="str">
        <f aca="false">HYPERLINK("#'Данные моделей'!A10453","Рабочие точки")</f>
        <v>Рабочие точки</v>
      </c>
      <c r="G10426" s="1"/>
      <c r="H10426" s="3" t="str">
        <f aca="false">HYPERLINK("#'Данные моделей'!A10473","Карты")</f>
        <v>Карты</v>
      </c>
      <c r="I10426" s="1"/>
    </row>
    <row r="10427" customFormat="false" ht="31" hidden="false" customHeight="true" outlineLevel="0" collapsed="false">
      <c r="A10427" s="10" t="s">
        <v>9</v>
      </c>
      <c r="B10427" s="10" t="s">
        <v>9</v>
      </c>
      <c r="C10427" s="10" t="s">
        <v>9</v>
      </c>
      <c r="D10427" s="10" t="s">
        <v>9</v>
      </c>
      <c r="E10427" s="10" t="s">
        <v>9</v>
      </c>
      <c r="F10427" s="10" t="s">
        <v>9</v>
      </c>
      <c r="G10427" s="10" t="s">
        <v>9</v>
      </c>
      <c r="H10427" s="10" t="s">
        <v>9</v>
      </c>
      <c r="I10427" s="1"/>
    </row>
    <row r="10428" customFormat="false" ht="28" hidden="false" customHeight="true" outlineLevel="0" collapsed="false">
      <c r="A10428" s="11" t="s">
        <v>207</v>
      </c>
      <c r="B10428" s="11" t="s">
        <v>207</v>
      </c>
      <c r="C10428" s="11" t="s">
        <v>207</v>
      </c>
      <c r="D10428" s="11" t="s">
        <v>207</v>
      </c>
      <c r="E10428" s="11" t="s">
        <v>2499</v>
      </c>
      <c r="F10428" s="11" t="s">
        <v>2499</v>
      </c>
      <c r="G10428" s="11" t="s">
        <v>2499</v>
      </c>
      <c r="H10428" s="11"/>
      <c r="I10428" s="11"/>
    </row>
    <row r="10429" customFormat="false" ht="28" hidden="false" customHeight="true" outlineLevel="0" collapsed="false">
      <c r="A10429" s="11" t="s">
        <v>8</v>
      </c>
      <c r="B10429" s="11" t="s">
        <v>8</v>
      </c>
      <c r="C10429" s="11" t="s">
        <v>8</v>
      </c>
      <c r="D10429" s="11" t="s">
        <v>8</v>
      </c>
      <c r="E10429" s="11" t="s">
        <v>193</v>
      </c>
      <c r="F10429" s="11" t="s">
        <v>193</v>
      </c>
      <c r="G10429" s="11" t="s">
        <v>193</v>
      </c>
      <c r="H10429" s="11"/>
      <c r="I10429" s="11"/>
    </row>
    <row r="10430" customFormat="false" ht="28" hidden="false" customHeight="true" outlineLevel="0" collapsed="false">
      <c r="A10430" s="11" t="s">
        <v>209</v>
      </c>
      <c r="B10430" s="11" t="s">
        <v>209</v>
      </c>
      <c r="C10430" s="11" t="s">
        <v>209</v>
      </c>
      <c r="D10430" s="11" t="s">
        <v>209</v>
      </c>
      <c r="E10430" s="11" t="s">
        <v>2500</v>
      </c>
      <c r="F10430" s="11" t="s">
        <v>2500</v>
      </c>
      <c r="G10430" s="11" t="s">
        <v>2500</v>
      </c>
      <c r="H10430" s="11"/>
      <c r="I10430" s="11"/>
    </row>
    <row r="10431" customFormat="false" ht="28" hidden="false" customHeight="true" outlineLevel="0" collapsed="false">
      <c r="A10431" s="11" t="s">
        <v>211</v>
      </c>
      <c r="B10431" s="11" t="s">
        <v>211</v>
      </c>
      <c r="C10431" s="11" t="s">
        <v>211</v>
      </c>
      <c r="D10431" s="11" t="s">
        <v>211</v>
      </c>
      <c r="E10431" s="11" t="n">
        <v>20</v>
      </c>
      <c r="F10431" s="11" t="n">
        <v>20</v>
      </c>
      <c r="G10431" s="11" t="n">
        <v>20</v>
      </c>
      <c r="H10431" s="11"/>
      <c r="I10431" s="11"/>
    </row>
    <row r="10432" customFormat="false" ht="38" hidden="false" customHeight="true" outlineLevel="0" collapsed="false">
      <c r="A10432" s="11" t="s">
        <v>8</v>
      </c>
      <c r="B10432" s="11" t="s">
        <v>8</v>
      </c>
      <c r="C10432" s="11" t="s">
        <v>8</v>
      </c>
      <c r="D10432" s="11" t="s">
        <v>8</v>
      </c>
      <c r="E10432" s="11" t="s">
        <v>193</v>
      </c>
      <c r="F10432" s="11" t="s">
        <v>193</v>
      </c>
      <c r="G10432" s="11" t="s">
        <v>193</v>
      </c>
      <c r="H10432" s="11" t="s">
        <v>2061</v>
      </c>
      <c r="I10432" s="11" t="s">
        <v>2061</v>
      </c>
    </row>
    <row r="10433" customFormat="false" ht="38" hidden="false" customHeight="true" outlineLevel="0" collapsed="false">
      <c r="A10433" s="11" t="s">
        <v>221</v>
      </c>
      <c r="B10433" s="11" t="s">
        <v>221</v>
      </c>
      <c r="C10433" s="11" t="s">
        <v>221</v>
      </c>
      <c r="D10433" s="11" t="s">
        <v>221</v>
      </c>
      <c r="E10433" s="11" t="s">
        <v>2500</v>
      </c>
      <c r="F10433" s="11" t="s">
        <v>2500</v>
      </c>
      <c r="G10433" s="11" t="s">
        <v>2500</v>
      </c>
      <c r="H10433" s="11" t="s">
        <v>2061</v>
      </c>
      <c r="I10433" s="11" t="s">
        <v>2061</v>
      </c>
    </row>
    <row r="10434" customFormat="false" ht="38" hidden="false" customHeight="true" outlineLevel="0" collapsed="false">
      <c r="A10434" s="11" t="s">
        <v>211</v>
      </c>
      <c r="B10434" s="11" t="s">
        <v>211</v>
      </c>
      <c r="C10434" s="11" t="s">
        <v>211</v>
      </c>
      <c r="D10434" s="11" t="s">
        <v>211</v>
      </c>
      <c r="E10434" s="11" t="n">
        <v>20</v>
      </c>
      <c r="F10434" s="11" t="n">
        <v>20</v>
      </c>
      <c r="G10434" s="11" t="n">
        <v>20</v>
      </c>
      <c r="H10434" s="11" t="s">
        <v>2061</v>
      </c>
      <c r="I10434" s="11" t="s">
        <v>2061</v>
      </c>
    </row>
    <row r="10435" customFormat="false" ht="38" hidden="false" customHeight="true" outlineLevel="0" collapsed="false">
      <c r="A10435" s="11" t="s">
        <v>2062</v>
      </c>
      <c r="B10435" s="11" t="s">
        <v>2062</v>
      </c>
      <c r="C10435" s="11" t="s">
        <v>2062</v>
      </c>
      <c r="D10435" s="11" t="s">
        <v>2062</v>
      </c>
      <c r="E10435" s="11" t="s">
        <v>2063</v>
      </c>
      <c r="F10435" s="11" t="s">
        <v>2063</v>
      </c>
      <c r="G10435" s="11" t="s">
        <v>2063</v>
      </c>
      <c r="H10435" s="11" t="s">
        <v>2061</v>
      </c>
      <c r="I10435" s="11" t="s">
        <v>2061</v>
      </c>
    </row>
    <row r="10436" customFormat="false" ht="38" hidden="false" customHeight="true" outlineLevel="0" collapsed="false">
      <c r="A10436" s="11" t="s">
        <v>2064</v>
      </c>
      <c r="B10436" s="11" t="s">
        <v>2064</v>
      </c>
      <c r="C10436" s="11" t="s">
        <v>2064</v>
      </c>
      <c r="D10436" s="11" t="s">
        <v>2064</v>
      </c>
      <c r="E10436" s="11" t="n">
        <v>0</v>
      </c>
      <c r="F10436" s="11" t="n">
        <v>0</v>
      </c>
      <c r="G10436" s="11" t="n">
        <v>0</v>
      </c>
      <c r="H10436" s="11" t="s">
        <v>2061</v>
      </c>
      <c r="I10436" s="11" t="s">
        <v>2061</v>
      </c>
    </row>
    <row r="10437" customFormat="false" ht="38" hidden="false" customHeight="true" outlineLevel="0" collapsed="false">
      <c r="A10437" s="11" t="s">
        <v>2222</v>
      </c>
      <c r="B10437" s="11" t="s">
        <v>2222</v>
      </c>
      <c r="C10437" s="11" t="s">
        <v>2222</v>
      </c>
      <c r="D10437" s="11" t="s">
        <v>2222</v>
      </c>
      <c r="E10437" s="11" t="n">
        <v>0.17</v>
      </c>
      <c r="F10437" s="11" t="n">
        <v>0.17</v>
      </c>
      <c r="G10437" s="11" t="n">
        <v>0.17</v>
      </c>
      <c r="H10437" s="11" t="s">
        <v>2061</v>
      </c>
      <c r="I10437" s="11" t="s">
        <v>2061</v>
      </c>
    </row>
    <row r="10438" customFormat="false" ht="38" hidden="false" customHeight="true" outlineLevel="0" collapsed="false">
      <c r="A10438" s="11" t="s">
        <v>2464</v>
      </c>
      <c r="B10438" s="11" t="s">
        <v>2464</v>
      </c>
      <c r="C10438" s="11" t="s">
        <v>2464</v>
      </c>
      <c r="D10438" s="11" t="s">
        <v>2464</v>
      </c>
      <c r="E10438" s="11" t="s">
        <v>2501</v>
      </c>
      <c r="F10438" s="11" t="s">
        <v>2501</v>
      </c>
      <c r="G10438" s="11" t="s">
        <v>2501</v>
      </c>
      <c r="H10438" s="11" t="s">
        <v>2061</v>
      </c>
      <c r="I10438" s="11" t="s">
        <v>2061</v>
      </c>
    </row>
    <row r="10439" customFormat="false" ht="38" hidden="false" customHeight="true" outlineLevel="0" collapsed="false">
      <c r="A10439" s="11" t="s">
        <v>2502</v>
      </c>
      <c r="B10439" s="11" t="s">
        <v>2502</v>
      </c>
      <c r="C10439" s="11" t="s">
        <v>2502</v>
      </c>
      <c r="D10439" s="11" t="s">
        <v>2502</v>
      </c>
      <c r="E10439" s="11" t="n">
        <v>360</v>
      </c>
      <c r="F10439" s="11" t="n">
        <v>360</v>
      </c>
      <c r="G10439" s="11" t="n">
        <v>360</v>
      </c>
      <c r="H10439" s="11" t="s">
        <v>2061</v>
      </c>
      <c r="I10439" s="11" t="s">
        <v>2061</v>
      </c>
    </row>
    <row r="10440" customFormat="false" ht="38" hidden="false" customHeight="true" outlineLevel="0" collapsed="false">
      <c r="A10440" s="11" t="s">
        <v>2215</v>
      </c>
      <c r="B10440" s="11" t="s">
        <v>2215</v>
      </c>
      <c r="C10440" s="11" t="s">
        <v>2215</v>
      </c>
      <c r="D10440" s="11" t="s">
        <v>2215</v>
      </c>
      <c r="E10440" s="11" t="n">
        <v>15</v>
      </c>
      <c r="F10440" s="11" t="n">
        <v>15</v>
      </c>
      <c r="G10440" s="11" t="n">
        <v>15</v>
      </c>
      <c r="H10440" s="11" t="s">
        <v>2061</v>
      </c>
      <c r="I10440" s="11" t="s">
        <v>2061</v>
      </c>
    </row>
    <row r="10441" customFormat="false" ht="38" hidden="false" customHeight="true" outlineLevel="0" collapsed="false">
      <c r="A10441" s="11" t="s">
        <v>2213</v>
      </c>
      <c r="B10441" s="11" t="s">
        <v>2213</v>
      </c>
      <c r="C10441" s="11" t="s">
        <v>2213</v>
      </c>
      <c r="D10441" s="11" t="s">
        <v>2213</v>
      </c>
      <c r="E10441" s="11" t="s">
        <v>2503</v>
      </c>
      <c r="F10441" s="11" t="s">
        <v>2503</v>
      </c>
      <c r="G10441" s="11" t="s">
        <v>2503</v>
      </c>
      <c r="H10441" s="11" t="s">
        <v>2061</v>
      </c>
      <c r="I10441" s="11" t="s">
        <v>2061</v>
      </c>
    </row>
    <row r="10442" customFormat="false" ht="38" hidden="false" customHeight="true" outlineLevel="0" collapsed="false">
      <c r="A10442" s="11" t="s">
        <v>2228</v>
      </c>
      <c r="B10442" s="11" t="s">
        <v>2228</v>
      </c>
      <c r="C10442" s="11" t="s">
        <v>2228</v>
      </c>
      <c r="D10442" s="11" t="s">
        <v>2228</v>
      </c>
      <c r="E10442" s="11" t="n">
        <v>1</v>
      </c>
      <c r="F10442" s="11" t="n">
        <v>1</v>
      </c>
      <c r="G10442" s="11" t="n">
        <v>1</v>
      </c>
      <c r="H10442" s="11" t="s">
        <v>2061</v>
      </c>
      <c r="I10442" s="11" t="s">
        <v>2061</v>
      </c>
    </row>
    <row r="10443" customFormat="false" ht="38" hidden="false" customHeight="true" outlineLevel="0" collapsed="false">
      <c r="A10443" s="11" t="s">
        <v>2078</v>
      </c>
      <c r="B10443" s="11" t="s">
        <v>2078</v>
      </c>
      <c r="C10443" s="11" t="s">
        <v>2078</v>
      </c>
      <c r="D10443" s="11" t="s">
        <v>2078</v>
      </c>
      <c r="E10443" s="11" t="s">
        <v>2504</v>
      </c>
      <c r="F10443" s="11" t="s">
        <v>2504</v>
      </c>
      <c r="G10443" s="11" t="s">
        <v>2504</v>
      </c>
      <c r="H10443" s="11" t="s">
        <v>2061</v>
      </c>
      <c r="I10443" s="11" t="s">
        <v>2061</v>
      </c>
    </row>
    <row r="10444" customFormat="false" ht="38" hidden="false" customHeight="true" outlineLevel="0" collapsed="false">
      <c r="A10444" s="11" t="s">
        <v>2226</v>
      </c>
      <c r="B10444" s="11" t="s">
        <v>2226</v>
      </c>
      <c r="C10444" s="11" t="s">
        <v>2226</v>
      </c>
      <c r="D10444" s="11" t="s">
        <v>2226</v>
      </c>
      <c r="E10444" s="11" t="n">
        <v>26</v>
      </c>
      <c r="F10444" s="11" t="n">
        <v>26</v>
      </c>
      <c r="G10444" s="11" t="n">
        <v>26</v>
      </c>
      <c r="H10444" s="11" t="s">
        <v>2061</v>
      </c>
      <c r="I10444" s="11" t="s">
        <v>2061</v>
      </c>
    </row>
    <row r="10445" customFormat="false" ht="38" hidden="false" customHeight="true" outlineLevel="0" collapsed="false">
      <c r="A10445" s="11" t="s">
        <v>2074</v>
      </c>
      <c r="B10445" s="11" t="s">
        <v>2074</v>
      </c>
      <c r="C10445" s="11" t="s">
        <v>2074</v>
      </c>
      <c r="D10445" s="11" t="s">
        <v>2074</v>
      </c>
      <c r="E10445" s="11" t="s">
        <v>2505</v>
      </c>
      <c r="F10445" s="11" t="s">
        <v>2505</v>
      </c>
      <c r="G10445" s="11" t="s">
        <v>2505</v>
      </c>
      <c r="H10445" s="11" t="s">
        <v>2061</v>
      </c>
      <c r="I10445" s="11" t="s">
        <v>2061</v>
      </c>
    </row>
    <row r="10446" customFormat="false" ht="38" hidden="false" customHeight="true" outlineLevel="0" collapsed="false">
      <c r="A10446" s="11" t="s">
        <v>2466</v>
      </c>
      <c r="B10446" s="11" t="s">
        <v>2466</v>
      </c>
      <c r="C10446" s="11" t="s">
        <v>2466</v>
      </c>
      <c r="D10446" s="11" t="s">
        <v>2466</v>
      </c>
      <c r="E10446" s="11" t="s">
        <v>2506</v>
      </c>
      <c r="F10446" s="11" t="s">
        <v>2506</v>
      </c>
      <c r="G10446" s="11" t="s">
        <v>2506</v>
      </c>
      <c r="H10446" s="11" t="s">
        <v>2061</v>
      </c>
      <c r="I10446" s="11" t="s">
        <v>2061</v>
      </c>
    </row>
    <row r="10447" customFormat="false" ht="38" hidden="false" customHeight="true" outlineLevel="0" collapsed="false">
      <c r="A10447" s="11" t="s">
        <v>2507</v>
      </c>
      <c r="B10447" s="11" t="s">
        <v>2507</v>
      </c>
      <c r="C10447" s="11" t="s">
        <v>2507</v>
      </c>
      <c r="D10447" s="11" t="s">
        <v>2507</v>
      </c>
      <c r="E10447" s="11" t="n">
        <v>2.5</v>
      </c>
      <c r="F10447" s="11" t="n">
        <v>2.5</v>
      </c>
      <c r="G10447" s="11" t="n">
        <v>2.5</v>
      </c>
      <c r="H10447" s="11" t="s">
        <v>2061</v>
      </c>
      <c r="I10447" s="11" t="s">
        <v>2061</v>
      </c>
    </row>
    <row r="10448" customFormat="false" ht="38" hidden="false" customHeight="true" outlineLevel="0" collapsed="false">
      <c r="A10448" s="11" t="s">
        <v>2421</v>
      </c>
      <c r="B10448" s="11" t="s">
        <v>2421</v>
      </c>
      <c r="C10448" s="11" t="s">
        <v>2421</v>
      </c>
      <c r="D10448" s="11" t="s">
        <v>2421</v>
      </c>
      <c r="E10448" s="11" t="s">
        <v>2508</v>
      </c>
      <c r="F10448" s="11" t="s">
        <v>2508</v>
      </c>
      <c r="G10448" s="11" t="s">
        <v>2508</v>
      </c>
      <c r="H10448" s="11" t="s">
        <v>2061</v>
      </c>
      <c r="I10448" s="11" t="s">
        <v>2061</v>
      </c>
    </row>
    <row r="10449" customFormat="false" ht="38" hidden="false" customHeight="true" outlineLevel="0" collapsed="false">
      <c r="A10449" s="11" t="s">
        <v>2082</v>
      </c>
      <c r="B10449" s="11" t="s">
        <v>2082</v>
      </c>
      <c r="C10449" s="11" t="s">
        <v>2082</v>
      </c>
      <c r="D10449" s="11" t="s">
        <v>2082</v>
      </c>
      <c r="E10449" s="11" t="s">
        <v>2083</v>
      </c>
      <c r="F10449" s="11" t="s">
        <v>2083</v>
      </c>
      <c r="G10449" s="11" t="s">
        <v>2083</v>
      </c>
      <c r="H10449" s="11" t="s">
        <v>2061</v>
      </c>
      <c r="I10449" s="11" t="s">
        <v>2061</v>
      </c>
    </row>
    <row r="10450" customFormat="false" ht="38" hidden="false" customHeight="true" outlineLevel="0" collapsed="false">
      <c r="A10450" s="11" t="s">
        <v>2423</v>
      </c>
      <c r="B10450" s="11" t="s">
        <v>2423</v>
      </c>
      <c r="C10450" s="11" t="s">
        <v>2423</v>
      </c>
      <c r="D10450" s="11" t="s">
        <v>2423</v>
      </c>
      <c r="E10450" s="11" t="s">
        <v>2509</v>
      </c>
      <c r="F10450" s="11" t="s">
        <v>2509</v>
      </c>
      <c r="G10450" s="11" t="s">
        <v>2509</v>
      </c>
      <c r="H10450" s="11" t="s">
        <v>2061</v>
      </c>
      <c r="I10450" s="11" t="s">
        <v>2061</v>
      </c>
    </row>
    <row r="10451" customFormat="false" ht="28" hidden="false" customHeight="true" outlineLevel="0" collapsed="false">
      <c r="A10451" s="4" t="s">
        <v>2061</v>
      </c>
      <c r="B10451" s="4" t="s">
        <v>2061</v>
      </c>
      <c r="C10451" s="4" t="s">
        <v>2061</v>
      </c>
      <c r="D10451" s="4" t="s">
        <v>2061</v>
      </c>
      <c r="E10451" s="4" t="s">
        <v>2061</v>
      </c>
      <c r="F10451" s="4" t="s">
        <v>2061</v>
      </c>
      <c r="G10451" s="4" t="s">
        <v>2061</v>
      </c>
      <c r="H10451" s="4" t="s">
        <v>2061</v>
      </c>
      <c r="I10451" s="4" t="s">
        <v>2061</v>
      </c>
    </row>
    <row r="10452" customFormat="false" ht="27" hidden="false" customHeight="true" outlineLevel="0" collapsed="false">
      <c r="A10452" s="1"/>
      <c r="B10452" s="1"/>
      <c r="C10452" s="1"/>
      <c r="D10452" s="1"/>
      <c r="E10452" s="1"/>
      <c r="F10452" s="1"/>
      <c r="G10452" s="1"/>
      <c r="H10452" s="1"/>
      <c r="I10452" s="1"/>
    </row>
    <row r="10453" customFormat="false" ht="31" hidden="false" customHeight="true" outlineLevel="0" collapsed="false">
      <c r="A10453" s="10" t="s">
        <v>250</v>
      </c>
      <c r="B10453" s="10" t="s">
        <v>250</v>
      </c>
      <c r="C10453" s="10" t="s">
        <v>250</v>
      </c>
      <c r="D10453" s="10" t="s">
        <v>250</v>
      </c>
      <c r="E10453" s="10" t="s">
        <v>250</v>
      </c>
      <c r="F10453" s="10" t="s">
        <v>250</v>
      </c>
      <c r="G10453" s="10" t="s">
        <v>250</v>
      </c>
      <c r="H10453" s="10" t="s">
        <v>250</v>
      </c>
      <c r="I10453" s="3" t="str">
        <f aca="false">HYPERLINK("#'Главная'!A206","На главную")</f>
        <v>На главную</v>
      </c>
    </row>
    <row r="10454" customFormat="false" ht="34" hidden="false" customHeight="true" outlineLevel="0" collapsed="false">
      <c r="A10454" s="12" t="s">
        <v>251</v>
      </c>
      <c r="B10454" s="12" t="s">
        <v>251</v>
      </c>
      <c r="C10454" s="12" t="s">
        <v>251</v>
      </c>
      <c r="D10454" s="12" t="s">
        <v>252</v>
      </c>
      <c r="E10454" s="12" t="s">
        <v>252</v>
      </c>
      <c r="F10454" s="12" t="s">
        <v>252</v>
      </c>
      <c r="G10454" s="12" t="s">
        <v>253</v>
      </c>
      <c r="H10454" s="12" t="s">
        <v>254</v>
      </c>
      <c r="I10454" s="12" t="s">
        <v>254</v>
      </c>
    </row>
    <row r="10455" customFormat="false" ht="68" hidden="false" customHeight="true" outlineLevel="0" collapsed="false">
      <c r="A10455" s="1" t="s">
        <v>180</v>
      </c>
      <c r="B10455" s="1" t="s">
        <v>180</v>
      </c>
      <c r="C10455" s="1" t="s">
        <v>180</v>
      </c>
      <c r="D10455" s="1" t="s">
        <v>292</v>
      </c>
      <c r="E10455" s="1" t="s">
        <v>292</v>
      </c>
      <c r="F10455" s="1" t="s">
        <v>292</v>
      </c>
      <c r="G10455" s="1" t="n">
        <v>1.8</v>
      </c>
      <c r="H10455" s="1" t="s">
        <v>2510</v>
      </c>
      <c r="I10455" s="1" t="s">
        <v>2510</v>
      </c>
    </row>
    <row r="10456" customFormat="false" ht="68" hidden="false" customHeight="true" outlineLevel="0" collapsed="false">
      <c r="A10456" s="1" t="s">
        <v>180</v>
      </c>
      <c r="B10456" s="1" t="s">
        <v>180</v>
      </c>
      <c r="C10456" s="1" t="s">
        <v>180</v>
      </c>
      <c r="D10456" s="1" t="s">
        <v>258</v>
      </c>
      <c r="E10456" s="1" t="s">
        <v>258</v>
      </c>
      <c r="F10456" s="1" t="s">
        <v>258</v>
      </c>
      <c r="G10456" s="1" t="n">
        <v>2.7</v>
      </c>
      <c r="H10456" s="1" t="s">
        <v>2510</v>
      </c>
      <c r="I10456" s="1" t="s">
        <v>2510</v>
      </c>
    </row>
    <row r="10457" customFormat="false" ht="68" hidden="false" customHeight="true" outlineLevel="0" collapsed="false">
      <c r="A10457" s="1" t="s">
        <v>180</v>
      </c>
      <c r="B10457" s="1" t="s">
        <v>180</v>
      </c>
      <c r="C10457" s="1" t="s">
        <v>180</v>
      </c>
      <c r="D10457" s="1" t="s">
        <v>2091</v>
      </c>
      <c r="E10457" s="1" t="s">
        <v>2091</v>
      </c>
      <c r="F10457" s="1" t="s">
        <v>2091</v>
      </c>
      <c r="G10457" s="1" t="n">
        <v>340</v>
      </c>
      <c r="H10457" s="1" t="s">
        <v>2510</v>
      </c>
      <c r="I10457" s="1" t="s">
        <v>2510</v>
      </c>
    </row>
    <row r="10458" customFormat="false" ht="68" hidden="false" customHeight="true" outlineLevel="0" collapsed="false">
      <c r="A10458" s="1" t="s">
        <v>180</v>
      </c>
      <c r="B10458" s="1" t="s">
        <v>180</v>
      </c>
      <c r="C10458" s="1" t="s">
        <v>180</v>
      </c>
      <c r="D10458" s="1" t="s">
        <v>2229</v>
      </c>
      <c r="E10458" s="1" t="s">
        <v>2229</v>
      </c>
      <c r="F10458" s="1" t="s">
        <v>2229</v>
      </c>
      <c r="G10458" s="1" t="n">
        <v>37</v>
      </c>
      <c r="H10458" s="1" t="s">
        <v>2510</v>
      </c>
      <c r="I10458" s="1" t="s">
        <v>2510</v>
      </c>
    </row>
    <row r="10459" customFormat="false" ht="68" hidden="false" customHeight="true" outlineLevel="0" collapsed="false">
      <c r="A10459" s="1" t="s">
        <v>180</v>
      </c>
      <c r="B10459" s="1" t="s">
        <v>180</v>
      </c>
      <c r="C10459" s="1" t="s">
        <v>180</v>
      </c>
      <c r="D10459" s="1" t="s">
        <v>2063</v>
      </c>
      <c r="E10459" s="1" t="s">
        <v>2063</v>
      </c>
      <c r="F10459" s="1" t="s">
        <v>2063</v>
      </c>
      <c r="G10459" s="1" t="n">
        <v>37</v>
      </c>
      <c r="H10459" s="1" t="s">
        <v>2510</v>
      </c>
      <c r="I10459" s="1" t="s">
        <v>2510</v>
      </c>
    </row>
    <row r="10460" customFormat="false" ht="68" hidden="false" customHeight="true" outlineLevel="0" collapsed="false">
      <c r="A10460" s="1" t="s">
        <v>2230</v>
      </c>
      <c r="B10460" s="1" t="s">
        <v>2230</v>
      </c>
      <c r="C10460" s="1" t="s">
        <v>2230</v>
      </c>
      <c r="D10460" s="1" t="s">
        <v>2091</v>
      </c>
      <c r="E10460" s="1" t="s">
        <v>2091</v>
      </c>
      <c r="F10460" s="1" t="s">
        <v>2091</v>
      </c>
      <c r="G10460" s="1" t="n">
        <v>340</v>
      </c>
      <c r="H10460" s="1" t="s">
        <v>2510</v>
      </c>
      <c r="I10460" s="1" t="s">
        <v>2510</v>
      </c>
    </row>
    <row r="10461" customFormat="false" ht="68" hidden="false" customHeight="true" outlineLevel="0" collapsed="false">
      <c r="A10461" s="1" t="s">
        <v>2230</v>
      </c>
      <c r="B10461" s="1" t="s">
        <v>2230</v>
      </c>
      <c r="C10461" s="1" t="s">
        <v>2230</v>
      </c>
      <c r="D10461" s="1" t="s">
        <v>292</v>
      </c>
      <c r="E10461" s="1" t="s">
        <v>292</v>
      </c>
      <c r="F10461" s="1" t="s">
        <v>292</v>
      </c>
      <c r="G10461" s="1" t="n">
        <v>1.8</v>
      </c>
      <c r="H10461" s="1" t="s">
        <v>2510</v>
      </c>
      <c r="I10461" s="1" t="s">
        <v>2510</v>
      </c>
    </row>
    <row r="10462" customFormat="false" ht="68" hidden="false" customHeight="true" outlineLevel="0" collapsed="false">
      <c r="A10462" s="1" t="s">
        <v>2230</v>
      </c>
      <c r="B10462" s="1" t="s">
        <v>2230</v>
      </c>
      <c r="C10462" s="1" t="s">
        <v>2230</v>
      </c>
      <c r="D10462" s="1" t="s">
        <v>258</v>
      </c>
      <c r="E10462" s="1" t="s">
        <v>258</v>
      </c>
      <c r="F10462" s="1" t="s">
        <v>258</v>
      </c>
      <c r="G10462" s="1" t="n">
        <v>2.7</v>
      </c>
      <c r="H10462" s="1" t="s">
        <v>2510</v>
      </c>
      <c r="I10462" s="1" t="s">
        <v>2510</v>
      </c>
    </row>
    <row r="10463" customFormat="false" ht="68" hidden="false" customHeight="true" outlineLevel="0" collapsed="false">
      <c r="A10463" s="1" t="s">
        <v>2230</v>
      </c>
      <c r="B10463" s="1" t="s">
        <v>2230</v>
      </c>
      <c r="C10463" s="1" t="s">
        <v>2230</v>
      </c>
      <c r="D10463" s="1" t="s">
        <v>2063</v>
      </c>
      <c r="E10463" s="1" t="s">
        <v>2063</v>
      </c>
      <c r="F10463" s="1" t="s">
        <v>2063</v>
      </c>
      <c r="G10463" s="1" t="n">
        <v>37</v>
      </c>
      <c r="H10463" s="1" t="s">
        <v>2510</v>
      </c>
      <c r="I10463" s="1" t="s">
        <v>2510</v>
      </c>
    </row>
    <row r="10464" customFormat="false" ht="68" hidden="false" customHeight="true" outlineLevel="0" collapsed="false">
      <c r="A10464" s="1" t="s">
        <v>2231</v>
      </c>
      <c r="B10464" s="1" t="s">
        <v>2231</v>
      </c>
      <c r="C10464" s="1" t="s">
        <v>2231</v>
      </c>
      <c r="D10464" s="1" t="s">
        <v>2091</v>
      </c>
      <c r="E10464" s="1" t="s">
        <v>2091</v>
      </c>
      <c r="F10464" s="1" t="s">
        <v>2091</v>
      </c>
      <c r="G10464" s="1" t="n">
        <v>280</v>
      </c>
      <c r="H10464" s="1" t="s">
        <v>2510</v>
      </c>
      <c r="I10464" s="1" t="s">
        <v>2510</v>
      </c>
    </row>
    <row r="10465" customFormat="false" ht="68" hidden="false" customHeight="true" outlineLevel="0" collapsed="false">
      <c r="A10465" s="1" t="s">
        <v>2231</v>
      </c>
      <c r="B10465" s="1" t="s">
        <v>2231</v>
      </c>
      <c r="C10465" s="1" t="s">
        <v>2231</v>
      </c>
      <c r="D10465" s="1" t="s">
        <v>292</v>
      </c>
      <c r="E10465" s="1" t="s">
        <v>292</v>
      </c>
      <c r="F10465" s="1" t="s">
        <v>292</v>
      </c>
      <c r="G10465" s="1" t="n">
        <v>1.5</v>
      </c>
      <c r="H10465" s="1" t="s">
        <v>2510</v>
      </c>
      <c r="I10465" s="1" t="s">
        <v>2510</v>
      </c>
    </row>
    <row r="10466" customFormat="false" ht="68" hidden="false" customHeight="true" outlineLevel="0" collapsed="false">
      <c r="A10466" s="1" t="s">
        <v>2231</v>
      </c>
      <c r="B10466" s="1" t="s">
        <v>2231</v>
      </c>
      <c r="C10466" s="1" t="s">
        <v>2231</v>
      </c>
      <c r="D10466" s="1" t="s">
        <v>258</v>
      </c>
      <c r="E10466" s="1" t="s">
        <v>258</v>
      </c>
      <c r="F10466" s="1" t="s">
        <v>258</v>
      </c>
      <c r="G10466" s="1" t="n">
        <v>2.4</v>
      </c>
      <c r="H10466" s="1" t="s">
        <v>2510</v>
      </c>
      <c r="I10466" s="1" t="s">
        <v>2510</v>
      </c>
    </row>
    <row r="10467" customFormat="false" ht="68" hidden="false" customHeight="true" outlineLevel="0" collapsed="false">
      <c r="A10467" s="1" t="s">
        <v>2231</v>
      </c>
      <c r="B10467" s="1" t="s">
        <v>2231</v>
      </c>
      <c r="C10467" s="1" t="s">
        <v>2231</v>
      </c>
      <c r="D10467" s="1" t="s">
        <v>2063</v>
      </c>
      <c r="E10467" s="1" t="s">
        <v>2063</v>
      </c>
      <c r="F10467" s="1" t="s">
        <v>2063</v>
      </c>
      <c r="G10467" s="1" t="n">
        <v>36</v>
      </c>
      <c r="H10467" s="1" t="s">
        <v>2510</v>
      </c>
      <c r="I10467" s="1" t="s">
        <v>2510</v>
      </c>
    </row>
    <row r="10468" customFormat="false" ht="68" hidden="false" customHeight="true" outlineLevel="0" collapsed="false">
      <c r="A10468" s="1" t="s">
        <v>2232</v>
      </c>
      <c r="B10468" s="1" t="s">
        <v>2232</v>
      </c>
      <c r="C10468" s="1" t="s">
        <v>2232</v>
      </c>
      <c r="D10468" s="1" t="s">
        <v>2091</v>
      </c>
      <c r="E10468" s="1" t="s">
        <v>2091</v>
      </c>
      <c r="F10468" s="1" t="s">
        <v>2091</v>
      </c>
      <c r="G10468" s="1" t="n">
        <v>180</v>
      </c>
      <c r="H10468" s="1" t="s">
        <v>2510</v>
      </c>
      <c r="I10468" s="1" t="s">
        <v>2510</v>
      </c>
    </row>
    <row r="10469" customFormat="false" ht="68" hidden="false" customHeight="true" outlineLevel="0" collapsed="false">
      <c r="A10469" s="1" t="s">
        <v>2232</v>
      </c>
      <c r="B10469" s="1" t="s">
        <v>2232</v>
      </c>
      <c r="C10469" s="1" t="s">
        <v>2232</v>
      </c>
      <c r="D10469" s="1" t="s">
        <v>292</v>
      </c>
      <c r="E10469" s="1" t="s">
        <v>292</v>
      </c>
      <c r="F10469" s="1" t="s">
        <v>292</v>
      </c>
      <c r="G10469" s="1" t="n">
        <v>1.35</v>
      </c>
      <c r="H10469" s="1" t="s">
        <v>2510</v>
      </c>
      <c r="I10469" s="1" t="s">
        <v>2510</v>
      </c>
    </row>
    <row r="10470" customFormat="false" ht="68" hidden="false" customHeight="true" outlineLevel="0" collapsed="false">
      <c r="A10470" s="1" t="s">
        <v>2232</v>
      </c>
      <c r="B10470" s="1" t="s">
        <v>2232</v>
      </c>
      <c r="C10470" s="1" t="s">
        <v>2232</v>
      </c>
      <c r="D10470" s="1" t="s">
        <v>258</v>
      </c>
      <c r="E10470" s="1" t="s">
        <v>258</v>
      </c>
      <c r="F10470" s="1" t="s">
        <v>258</v>
      </c>
      <c r="G10470" s="1" t="n">
        <v>2.15</v>
      </c>
      <c r="H10470" s="1" t="s">
        <v>2510</v>
      </c>
      <c r="I10470" s="1" t="s">
        <v>2510</v>
      </c>
    </row>
    <row r="10471" customFormat="false" ht="68" hidden="false" customHeight="true" outlineLevel="0" collapsed="false">
      <c r="A10471" s="1" t="s">
        <v>2232</v>
      </c>
      <c r="B10471" s="1" t="s">
        <v>2232</v>
      </c>
      <c r="C10471" s="1" t="s">
        <v>2232</v>
      </c>
      <c r="D10471" s="1" t="s">
        <v>2063</v>
      </c>
      <c r="E10471" s="1" t="s">
        <v>2063</v>
      </c>
      <c r="F10471" s="1" t="s">
        <v>2063</v>
      </c>
      <c r="G10471" s="1" t="n">
        <v>34</v>
      </c>
      <c r="H10471" s="1" t="s">
        <v>2510</v>
      </c>
      <c r="I10471" s="1" t="s">
        <v>2510</v>
      </c>
    </row>
    <row r="10472" customFormat="false" ht="27" hidden="false" customHeight="true" outlineLevel="0" collapsed="false">
      <c r="A10472" s="1"/>
      <c r="B10472" s="1"/>
      <c r="C10472" s="1"/>
      <c r="D10472" s="1"/>
      <c r="E10472" s="1"/>
      <c r="F10472" s="1"/>
      <c r="G10472" s="1"/>
      <c r="H10472" s="1"/>
      <c r="I10472" s="1"/>
    </row>
    <row r="10473" customFormat="false" ht="31" hidden="false" customHeight="true" outlineLevel="0" collapsed="false">
      <c r="A10473" s="10" t="s">
        <v>304</v>
      </c>
      <c r="B10473" s="10" t="s">
        <v>304</v>
      </c>
      <c r="C10473" s="10" t="s">
        <v>304</v>
      </c>
      <c r="D10473" s="10" t="s">
        <v>304</v>
      </c>
      <c r="E10473" s="10" t="s">
        <v>304</v>
      </c>
      <c r="F10473" s="10" t="s">
        <v>304</v>
      </c>
      <c r="G10473" s="10" t="s">
        <v>304</v>
      </c>
      <c r="H10473" s="10" t="s">
        <v>304</v>
      </c>
      <c r="I10473" s="1"/>
    </row>
    <row r="10474" customFormat="false" ht="28" hidden="false" customHeight="true" outlineLevel="0" collapsed="false">
      <c r="A10474" s="4" t="s">
        <v>305</v>
      </c>
      <c r="B10474" s="4" t="s">
        <v>305</v>
      </c>
      <c r="C10474" s="4" t="s">
        <v>305</v>
      </c>
      <c r="D10474" s="4" t="s">
        <v>305</v>
      </c>
      <c r="E10474" s="4" t="s">
        <v>305</v>
      </c>
      <c r="F10474" s="4" t="s">
        <v>305</v>
      </c>
      <c r="G10474" s="4" t="s">
        <v>305</v>
      </c>
      <c r="H10474" s="4" t="s">
        <v>305</v>
      </c>
      <c r="I10474" s="4" t="s">
        <v>305</v>
      </c>
    </row>
    <row r="10475" customFormat="false" ht="27" hidden="false" customHeight="true" outlineLevel="0" collapsed="false">
      <c r="A10475" s="1"/>
      <c r="B10475" s="1"/>
      <c r="C10475" s="1"/>
      <c r="D10475" s="1"/>
      <c r="E10475" s="1"/>
      <c r="F10475" s="1"/>
      <c r="G10475" s="1"/>
      <c r="H10475" s="1"/>
      <c r="I10475" s="1"/>
    </row>
    <row r="10476" customFormat="false" ht="27" hidden="false" customHeight="true" outlineLevel="0" collapsed="false">
      <c r="A10476" s="1"/>
      <c r="B10476" s="1"/>
      <c r="C10476" s="1"/>
      <c r="D10476" s="1"/>
      <c r="E10476" s="1"/>
      <c r="F10476" s="1"/>
      <c r="G10476" s="1"/>
      <c r="H10476" s="1"/>
      <c r="I10476" s="1"/>
    </row>
    <row r="10477" customFormat="false" ht="27" hidden="false" customHeight="true" outlineLevel="0" collapsed="false">
      <c r="A10477" s="1"/>
      <c r="B10477" s="1"/>
      <c r="C10477" s="1"/>
      <c r="D10477" s="1"/>
      <c r="E10477" s="1"/>
      <c r="F10477" s="1"/>
      <c r="G10477" s="1"/>
      <c r="H10477" s="1"/>
      <c r="I10477" s="1"/>
    </row>
    <row r="10478" customFormat="false" ht="35" hidden="false" customHeight="true" outlineLevel="0" collapsed="false">
      <c r="A10478" s="2" t="s">
        <v>2511</v>
      </c>
      <c r="B10478" s="2" t="s">
        <v>2511</v>
      </c>
      <c r="C10478" s="2" t="s">
        <v>2511</v>
      </c>
      <c r="D10478" s="2" t="s">
        <v>2511</v>
      </c>
      <c r="E10478" s="2" t="s">
        <v>2511</v>
      </c>
      <c r="F10478" s="2" t="s">
        <v>2511</v>
      </c>
      <c r="G10478" s="2" t="s">
        <v>2511</v>
      </c>
      <c r="H10478" s="2" t="s">
        <v>2511</v>
      </c>
      <c r="I10478" s="3" t="str">
        <f aca="false">HYPERLINK("#'Главная'!A207","На главную")</f>
        <v>На главную</v>
      </c>
    </row>
    <row r="10479" customFormat="false" ht="42" hidden="false" customHeight="true" outlineLevel="0" collapsed="false">
      <c r="A10479" s="4" t="s">
        <v>2498</v>
      </c>
      <c r="B10479" s="4" t="s">
        <v>2498</v>
      </c>
      <c r="C10479" s="4" t="s">
        <v>2498</v>
      </c>
      <c r="D10479" s="4" t="s">
        <v>2498</v>
      </c>
      <c r="E10479" s="4" t="s">
        <v>2498</v>
      </c>
      <c r="F10479" s="4" t="s">
        <v>2498</v>
      </c>
      <c r="G10479" s="4" t="s">
        <v>2498</v>
      </c>
      <c r="H10479" s="4" t="s">
        <v>2498</v>
      </c>
      <c r="I10479" s="4" t="s">
        <v>2498</v>
      </c>
    </row>
    <row r="10480" customFormat="false" ht="27" hidden="false" customHeight="true" outlineLevel="0" collapsed="false">
      <c r="A10480" s="3" t="str">
        <f aca="false">HYPERLINK("#'Главная'!A207","Список моделей")</f>
        <v>Список моделей</v>
      </c>
      <c r="B10480" s="1"/>
      <c r="C10480" s="3" t="str">
        <f aca="false">HYPERLINK("#'Данные моделей'!A10481","Характеристики")</f>
        <v>Характеристики</v>
      </c>
      <c r="D10480" s="1"/>
      <c r="E10480" s="1"/>
      <c r="F10480" s="3" t="str">
        <f aca="false">HYPERLINK("#'Данные моделей'!A10507","Рабочие точки")</f>
        <v>Рабочие точки</v>
      </c>
      <c r="G10480" s="1"/>
      <c r="H10480" s="3" t="str">
        <f aca="false">HYPERLINK("#'Данные моделей'!A10527","Карты")</f>
        <v>Карты</v>
      </c>
      <c r="I10480" s="1"/>
    </row>
    <row r="10481" customFormat="false" ht="31" hidden="false" customHeight="true" outlineLevel="0" collapsed="false">
      <c r="A10481" s="10" t="s">
        <v>9</v>
      </c>
      <c r="B10481" s="10" t="s">
        <v>9</v>
      </c>
      <c r="C10481" s="10" t="s">
        <v>9</v>
      </c>
      <c r="D10481" s="10" t="s">
        <v>9</v>
      </c>
      <c r="E10481" s="10" t="s">
        <v>9</v>
      </c>
      <c r="F10481" s="10" t="s">
        <v>9</v>
      </c>
      <c r="G10481" s="10" t="s">
        <v>9</v>
      </c>
      <c r="H10481" s="10" t="s">
        <v>9</v>
      </c>
      <c r="I10481" s="1"/>
    </row>
    <row r="10482" customFormat="false" ht="28" hidden="false" customHeight="true" outlineLevel="0" collapsed="false">
      <c r="A10482" s="11" t="s">
        <v>207</v>
      </c>
      <c r="B10482" s="11" t="s">
        <v>207</v>
      </c>
      <c r="C10482" s="11" t="s">
        <v>207</v>
      </c>
      <c r="D10482" s="11" t="s">
        <v>207</v>
      </c>
      <c r="E10482" s="11" t="s">
        <v>2499</v>
      </c>
      <c r="F10482" s="11" t="s">
        <v>2499</v>
      </c>
      <c r="G10482" s="11" t="s">
        <v>2499</v>
      </c>
      <c r="H10482" s="11"/>
      <c r="I10482" s="11"/>
    </row>
    <row r="10483" customFormat="false" ht="28" hidden="false" customHeight="true" outlineLevel="0" collapsed="false">
      <c r="A10483" s="11" t="s">
        <v>8</v>
      </c>
      <c r="B10483" s="11" t="s">
        <v>8</v>
      </c>
      <c r="C10483" s="11" t="s">
        <v>8</v>
      </c>
      <c r="D10483" s="11" t="s">
        <v>8</v>
      </c>
      <c r="E10483" s="11" t="s">
        <v>193</v>
      </c>
      <c r="F10483" s="11" t="s">
        <v>193</v>
      </c>
      <c r="G10483" s="11" t="s">
        <v>193</v>
      </c>
      <c r="H10483" s="11"/>
      <c r="I10483" s="11"/>
    </row>
    <row r="10484" customFormat="false" ht="28" hidden="false" customHeight="true" outlineLevel="0" collapsed="false">
      <c r="A10484" s="11" t="s">
        <v>209</v>
      </c>
      <c r="B10484" s="11" t="s">
        <v>209</v>
      </c>
      <c r="C10484" s="11" t="s">
        <v>209</v>
      </c>
      <c r="D10484" s="11" t="s">
        <v>209</v>
      </c>
      <c r="E10484" s="11" t="s">
        <v>2500</v>
      </c>
      <c r="F10484" s="11" t="s">
        <v>2500</v>
      </c>
      <c r="G10484" s="11" t="s">
        <v>2500</v>
      </c>
      <c r="H10484" s="11"/>
      <c r="I10484" s="11"/>
    </row>
    <row r="10485" customFormat="false" ht="28" hidden="false" customHeight="true" outlineLevel="0" collapsed="false">
      <c r="A10485" s="11" t="s">
        <v>211</v>
      </c>
      <c r="B10485" s="11" t="s">
        <v>211</v>
      </c>
      <c r="C10485" s="11" t="s">
        <v>211</v>
      </c>
      <c r="D10485" s="11" t="s">
        <v>211</v>
      </c>
      <c r="E10485" s="11" t="n">
        <v>21</v>
      </c>
      <c r="F10485" s="11" t="n">
        <v>21</v>
      </c>
      <c r="G10485" s="11" t="n">
        <v>21</v>
      </c>
      <c r="H10485" s="11"/>
      <c r="I10485" s="11"/>
    </row>
    <row r="10486" customFormat="false" ht="38" hidden="false" customHeight="true" outlineLevel="0" collapsed="false">
      <c r="A10486" s="11" t="s">
        <v>8</v>
      </c>
      <c r="B10486" s="11" t="s">
        <v>8</v>
      </c>
      <c r="C10486" s="11" t="s">
        <v>8</v>
      </c>
      <c r="D10486" s="11" t="s">
        <v>8</v>
      </c>
      <c r="E10486" s="11" t="s">
        <v>193</v>
      </c>
      <c r="F10486" s="11" t="s">
        <v>193</v>
      </c>
      <c r="G10486" s="11" t="s">
        <v>193</v>
      </c>
      <c r="H10486" s="11" t="s">
        <v>2061</v>
      </c>
      <c r="I10486" s="11" t="s">
        <v>2061</v>
      </c>
    </row>
    <row r="10487" customFormat="false" ht="38" hidden="false" customHeight="true" outlineLevel="0" collapsed="false">
      <c r="A10487" s="11" t="s">
        <v>221</v>
      </c>
      <c r="B10487" s="11" t="s">
        <v>221</v>
      </c>
      <c r="C10487" s="11" t="s">
        <v>221</v>
      </c>
      <c r="D10487" s="11" t="s">
        <v>221</v>
      </c>
      <c r="E10487" s="11" t="s">
        <v>2500</v>
      </c>
      <c r="F10487" s="11" t="s">
        <v>2500</v>
      </c>
      <c r="G10487" s="11" t="s">
        <v>2500</v>
      </c>
      <c r="H10487" s="11" t="s">
        <v>2061</v>
      </c>
      <c r="I10487" s="11" t="s">
        <v>2061</v>
      </c>
    </row>
    <row r="10488" customFormat="false" ht="38" hidden="false" customHeight="true" outlineLevel="0" collapsed="false">
      <c r="A10488" s="11" t="s">
        <v>211</v>
      </c>
      <c r="B10488" s="11" t="s">
        <v>211</v>
      </c>
      <c r="C10488" s="11" t="s">
        <v>211</v>
      </c>
      <c r="D10488" s="11" t="s">
        <v>211</v>
      </c>
      <c r="E10488" s="11" t="n">
        <v>21</v>
      </c>
      <c r="F10488" s="11" t="n">
        <v>21</v>
      </c>
      <c r="G10488" s="11" t="n">
        <v>21</v>
      </c>
      <c r="H10488" s="11" t="s">
        <v>2061</v>
      </c>
      <c r="I10488" s="11" t="s">
        <v>2061</v>
      </c>
    </row>
    <row r="10489" customFormat="false" ht="38" hidden="false" customHeight="true" outlineLevel="0" collapsed="false">
      <c r="A10489" s="11" t="s">
        <v>2062</v>
      </c>
      <c r="B10489" s="11" t="s">
        <v>2062</v>
      </c>
      <c r="C10489" s="11" t="s">
        <v>2062</v>
      </c>
      <c r="D10489" s="11" t="s">
        <v>2062</v>
      </c>
      <c r="E10489" s="11" t="s">
        <v>2063</v>
      </c>
      <c r="F10489" s="11" t="s">
        <v>2063</v>
      </c>
      <c r="G10489" s="11" t="s">
        <v>2063</v>
      </c>
      <c r="H10489" s="11" t="s">
        <v>2061</v>
      </c>
      <c r="I10489" s="11" t="s">
        <v>2061</v>
      </c>
    </row>
    <row r="10490" customFormat="false" ht="38" hidden="false" customHeight="true" outlineLevel="0" collapsed="false">
      <c r="A10490" s="11" t="s">
        <v>2064</v>
      </c>
      <c r="B10490" s="11" t="s">
        <v>2064</v>
      </c>
      <c r="C10490" s="11" t="s">
        <v>2064</v>
      </c>
      <c r="D10490" s="11" t="s">
        <v>2064</v>
      </c>
      <c r="E10490" s="11" t="n">
        <v>0</v>
      </c>
      <c r="F10490" s="11" t="n">
        <v>0</v>
      </c>
      <c r="G10490" s="11" t="n">
        <v>0</v>
      </c>
      <c r="H10490" s="11" t="s">
        <v>2061</v>
      </c>
      <c r="I10490" s="11" t="s">
        <v>2061</v>
      </c>
    </row>
    <row r="10491" customFormat="false" ht="38" hidden="false" customHeight="true" outlineLevel="0" collapsed="false">
      <c r="A10491" s="11" t="s">
        <v>2222</v>
      </c>
      <c r="B10491" s="11" t="s">
        <v>2222</v>
      </c>
      <c r="C10491" s="11" t="s">
        <v>2222</v>
      </c>
      <c r="D10491" s="11" t="s">
        <v>2222</v>
      </c>
      <c r="E10491" s="11" t="n">
        <v>0.24</v>
      </c>
      <c r="F10491" s="11" t="n">
        <v>0.24</v>
      </c>
      <c r="G10491" s="11" t="n">
        <v>0.24</v>
      </c>
      <c r="H10491" s="11" t="s">
        <v>2061</v>
      </c>
      <c r="I10491" s="11" t="s">
        <v>2061</v>
      </c>
    </row>
    <row r="10492" customFormat="false" ht="38" hidden="false" customHeight="true" outlineLevel="0" collapsed="false">
      <c r="A10492" s="11" t="s">
        <v>2464</v>
      </c>
      <c r="B10492" s="11" t="s">
        <v>2464</v>
      </c>
      <c r="C10492" s="11" t="s">
        <v>2464</v>
      </c>
      <c r="D10492" s="11" t="s">
        <v>2464</v>
      </c>
      <c r="E10492" s="11" t="s">
        <v>2501</v>
      </c>
      <c r="F10492" s="11" t="s">
        <v>2501</v>
      </c>
      <c r="G10492" s="11" t="s">
        <v>2501</v>
      </c>
      <c r="H10492" s="11" t="s">
        <v>2061</v>
      </c>
      <c r="I10492" s="11" t="s">
        <v>2061</v>
      </c>
    </row>
    <row r="10493" customFormat="false" ht="38" hidden="false" customHeight="true" outlineLevel="0" collapsed="false">
      <c r="A10493" s="11" t="s">
        <v>2502</v>
      </c>
      <c r="B10493" s="11" t="s">
        <v>2502</v>
      </c>
      <c r="C10493" s="11" t="s">
        <v>2502</v>
      </c>
      <c r="D10493" s="11" t="s">
        <v>2502</v>
      </c>
      <c r="E10493" s="11" t="n">
        <v>530</v>
      </c>
      <c r="F10493" s="11" t="n">
        <v>530</v>
      </c>
      <c r="G10493" s="11" t="n">
        <v>530</v>
      </c>
      <c r="H10493" s="11" t="s">
        <v>2061</v>
      </c>
      <c r="I10493" s="11" t="s">
        <v>2061</v>
      </c>
    </row>
    <row r="10494" customFormat="false" ht="38" hidden="false" customHeight="true" outlineLevel="0" collapsed="false">
      <c r="A10494" s="11" t="s">
        <v>2215</v>
      </c>
      <c r="B10494" s="11" t="s">
        <v>2215</v>
      </c>
      <c r="C10494" s="11" t="s">
        <v>2215</v>
      </c>
      <c r="D10494" s="11" t="s">
        <v>2215</v>
      </c>
      <c r="E10494" s="11" t="n">
        <v>20</v>
      </c>
      <c r="F10494" s="11" t="n">
        <v>20</v>
      </c>
      <c r="G10494" s="11" t="n">
        <v>20</v>
      </c>
      <c r="H10494" s="11" t="s">
        <v>2061</v>
      </c>
      <c r="I10494" s="11" t="s">
        <v>2061</v>
      </c>
    </row>
    <row r="10495" customFormat="false" ht="38" hidden="false" customHeight="true" outlineLevel="0" collapsed="false">
      <c r="A10495" s="11" t="s">
        <v>2213</v>
      </c>
      <c r="B10495" s="11" t="s">
        <v>2213</v>
      </c>
      <c r="C10495" s="11" t="s">
        <v>2213</v>
      </c>
      <c r="D10495" s="11" t="s">
        <v>2213</v>
      </c>
      <c r="E10495" s="11" t="s">
        <v>2503</v>
      </c>
      <c r="F10495" s="11" t="s">
        <v>2503</v>
      </c>
      <c r="G10495" s="11" t="s">
        <v>2503</v>
      </c>
      <c r="H10495" s="11" t="s">
        <v>2061</v>
      </c>
      <c r="I10495" s="11" t="s">
        <v>2061</v>
      </c>
    </row>
    <row r="10496" customFormat="false" ht="38" hidden="false" customHeight="true" outlineLevel="0" collapsed="false">
      <c r="A10496" s="11" t="s">
        <v>2228</v>
      </c>
      <c r="B10496" s="11" t="s">
        <v>2228</v>
      </c>
      <c r="C10496" s="11" t="s">
        <v>2228</v>
      </c>
      <c r="D10496" s="11" t="s">
        <v>2228</v>
      </c>
      <c r="E10496" s="11" t="n">
        <v>1</v>
      </c>
      <c r="F10496" s="11" t="n">
        <v>1</v>
      </c>
      <c r="G10496" s="11" t="n">
        <v>1</v>
      </c>
      <c r="H10496" s="11" t="s">
        <v>2061</v>
      </c>
      <c r="I10496" s="11" t="s">
        <v>2061</v>
      </c>
    </row>
    <row r="10497" customFormat="false" ht="38" hidden="false" customHeight="true" outlineLevel="0" collapsed="false">
      <c r="A10497" s="11" t="s">
        <v>2078</v>
      </c>
      <c r="B10497" s="11" t="s">
        <v>2078</v>
      </c>
      <c r="C10497" s="11" t="s">
        <v>2078</v>
      </c>
      <c r="D10497" s="11" t="s">
        <v>2078</v>
      </c>
      <c r="E10497" s="11" t="s">
        <v>2504</v>
      </c>
      <c r="F10497" s="11" t="s">
        <v>2504</v>
      </c>
      <c r="G10497" s="11" t="s">
        <v>2504</v>
      </c>
      <c r="H10497" s="11" t="s">
        <v>2061</v>
      </c>
      <c r="I10497" s="11" t="s">
        <v>2061</v>
      </c>
    </row>
    <row r="10498" customFormat="false" ht="38" hidden="false" customHeight="true" outlineLevel="0" collapsed="false">
      <c r="A10498" s="11" t="s">
        <v>2226</v>
      </c>
      <c r="B10498" s="11" t="s">
        <v>2226</v>
      </c>
      <c r="C10498" s="11" t="s">
        <v>2226</v>
      </c>
      <c r="D10498" s="11" t="s">
        <v>2226</v>
      </c>
      <c r="E10498" s="11" t="n">
        <v>26</v>
      </c>
      <c r="F10498" s="11" t="n">
        <v>26</v>
      </c>
      <c r="G10498" s="11" t="n">
        <v>26</v>
      </c>
      <c r="H10498" s="11" t="s">
        <v>2061</v>
      </c>
      <c r="I10498" s="11" t="s">
        <v>2061</v>
      </c>
    </row>
    <row r="10499" customFormat="false" ht="38" hidden="false" customHeight="true" outlineLevel="0" collapsed="false">
      <c r="A10499" s="11" t="s">
        <v>2074</v>
      </c>
      <c r="B10499" s="11" t="s">
        <v>2074</v>
      </c>
      <c r="C10499" s="11" t="s">
        <v>2074</v>
      </c>
      <c r="D10499" s="11" t="s">
        <v>2074</v>
      </c>
      <c r="E10499" s="11" t="s">
        <v>2505</v>
      </c>
      <c r="F10499" s="11" t="s">
        <v>2505</v>
      </c>
      <c r="G10499" s="11" t="s">
        <v>2505</v>
      </c>
      <c r="H10499" s="11" t="s">
        <v>2061</v>
      </c>
      <c r="I10499" s="11" t="s">
        <v>2061</v>
      </c>
    </row>
    <row r="10500" customFormat="false" ht="38" hidden="false" customHeight="true" outlineLevel="0" collapsed="false">
      <c r="A10500" s="11" t="s">
        <v>2466</v>
      </c>
      <c r="B10500" s="11" t="s">
        <v>2466</v>
      </c>
      <c r="C10500" s="11" t="s">
        <v>2466</v>
      </c>
      <c r="D10500" s="11" t="s">
        <v>2466</v>
      </c>
      <c r="E10500" s="11" t="s">
        <v>2506</v>
      </c>
      <c r="F10500" s="11" t="s">
        <v>2506</v>
      </c>
      <c r="G10500" s="11" t="s">
        <v>2506</v>
      </c>
      <c r="H10500" s="11" t="s">
        <v>2061</v>
      </c>
      <c r="I10500" s="11" t="s">
        <v>2061</v>
      </c>
    </row>
    <row r="10501" customFormat="false" ht="38" hidden="false" customHeight="true" outlineLevel="0" collapsed="false">
      <c r="A10501" s="11" t="s">
        <v>2507</v>
      </c>
      <c r="B10501" s="11" t="s">
        <v>2507</v>
      </c>
      <c r="C10501" s="11" t="s">
        <v>2507</v>
      </c>
      <c r="D10501" s="11" t="s">
        <v>2507</v>
      </c>
      <c r="E10501" s="11" t="n">
        <v>2.5</v>
      </c>
      <c r="F10501" s="11" t="n">
        <v>2.5</v>
      </c>
      <c r="G10501" s="11" t="n">
        <v>2.5</v>
      </c>
      <c r="H10501" s="11" t="s">
        <v>2061</v>
      </c>
      <c r="I10501" s="11" t="s">
        <v>2061</v>
      </c>
    </row>
    <row r="10502" customFormat="false" ht="38" hidden="false" customHeight="true" outlineLevel="0" collapsed="false">
      <c r="A10502" s="11" t="s">
        <v>2421</v>
      </c>
      <c r="B10502" s="11" t="s">
        <v>2421</v>
      </c>
      <c r="C10502" s="11" t="s">
        <v>2421</v>
      </c>
      <c r="D10502" s="11" t="s">
        <v>2421</v>
      </c>
      <c r="E10502" s="11" t="s">
        <v>2508</v>
      </c>
      <c r="F10502" s="11" t="s">
        <v>2508</v>
      </c>
      <c r="G10502" s="11" t="s">
        <v>2508</v>
      </c>
      <c r="H10502" s="11" t="s">
        <v>2061</v>
      </c>
      <c r="I10502" s="11" t="s">
        <v>2061</v>
      </c>
    </row>
    <row r="10503" customFormat="false" ht="38" hidden="false" customHeight="true" outlineLevel="0" collapsed="false">
      <c r="A10503" s="11" t="s">
        <v>2082</v>
      </c>
      <c r="B10503" s="11" t="s">
        <v>2082</v>
      </c>
      <c r="C10503" s="11" t="s">
        <v>2082</v>
      </c>
      <c r="D10503" s="11" t="s">
        <v>2082</v>
      </c>
      <c r="E10503" s="11" t="s">
        <v>2098</v>
      </c>
      <c r="F10503" s="11" t="s">
        <v>2098</v>
      </c>
      <c r="G10503" s="11" t="s">
        <v>2098</v>
      </c>
      <c r="H10503" s="11" t="s">
        <v>2061</v>
      </c>
      <c r="I10503" s="11" t="s">
        <v>2061</v>
      </c>
    </row>
    <row r="10504" customFormat="false" ht="38" hidden="false" customHeight="true" outlineLevel="0" collapsed="false">
      <c r="A10504" s="11" t="s">
        <v>2423</v>
      </c>
      <c r="B10504" s="11" t="s">
        <v>2423</v>
      </c>
      <c r="C10504" s="11" t="s">
        <v>2423</v>
      </c>
      <c r="D10504" s="11" t="s">
        <v>2423</v>
      </c>
      <c r="E10504" s="11" t="s">
        <v>2509</v>
      </c>
      <c r="F10504" s="11" t="s">
        <v>2509</v>
      </c>
      <c r="G10504" s="11" t="s">
        <v>2509</v>
      </c>
      <c r="H10504" s="11" t="s">
        <v>2061</v>
      </c>
      <c r="I10504" s="11" t="s">
        <v>2061</v>
      </c>
    </row>
    <row r="10505" customFormat="false" ht="28" hidden="false" customHeight="true" outlineLevel="0" collapsed="false">
      <c r="A10505" s="4" t="s">
        <v>2061</v>
      </c>
      <c r="B10505" s="4" t="s">
        <v>2061</v>
      </c>
      <c r="C10505" s="4" t="s">
        <v>2061</v>
      </c>
      <c r="D10505" s="4" t="s">
        <v>2061</v>
      </c>
      <c r="E10505" s="4" t="s">
        <v>2061</v>
      </c>
      <c r="F10505" s="4" t="s">
        <v>2061</v>
      </c>
      <c r="G10505" s="4" t="s">
        <v>2061</v>
      </c>
      <c r="H10505" s="4" t="s">
        <v>2061</v>
      </c>
      <c r="I10505" s="4" t="s">
        <v>2061</v>
      </c>
    </row>
    <row r="10506" customFormat="false" ht="27" hidden="false" customHeight="true" outlineLevel="0" collapsed="false">
      <c r="A10506" s="1"/>
      <c r="B10506" s="1"/>
      <c r="C10506" s="1"/>
      <c r="D10506" s="1"/>
      <c r="E10506" s="1"/>
      <c r="F10506" s="1"/>
      <c r="G10506" s="1"/>
      <c r="H10506" s="1"/>
      <c r="I10506" s="1"/>
    </row>
    <row r="10507" customFormat="false" ht="31" hidden="false" customHeight="true" outlineLevel="0" collapsed="false">
      <c r="A10507" s="10" t="s">
        <v>250</v>
      </c>
      <c r="B10507" s="10" t="s">
        <v>250</v>
      </c>
      <c r="C10507" s="10" t="s">
        <v>250</v>
      </c>
      <c r="D10507" s="10" t="s">
        <v>250</v>
      </c>
      <c r="E10507" s="10" t="s">
        <v>250</v>
      </c>
      <c r="F10507" s="10" t="s">
        <v>250</v>
      </c>
      <c r="G10507" s="10" t="s">
        <v>250</v>
      </c>
      <c r="H10507" s="10" t="s">
        <v>250</v>
      </c>
      <c r="I10507" s="3" t="str">
        <f aca="false">HYPERLINK("#'Главная'!A207","На главную")</f>
        <v>На главную</v>
      </c>
    </row>
    <row r="10508" customFormat="false" ht="34" hidden="false" customHeight="true" outlineLevel="0" collapsed="false">
      <c r="A10508" s="12" t="s">
        <v>251</v>
      </c>
      <c r="B10508" s="12" t="s">
        <v>251</v>
      </c>
      <c r="C10508" s="12" t="s">
        <v>251</v>
      </c>
      <c r="D10508" s="12" t="s">
        <v>252</v>
      </c>
      <c r="E10508" s="12" t="s">
        <v>252</v>
      </c>
      <c r="F10508" s="12" t="s">
        <v>252</v>
      </c>
      <c r="G10508" s="12" t="s">
        <v>253</v>
      </c>
      <c r="H10508" s="12" t="s">
        <v>254</v>
      </c>
      <c r="I10508" s="12" t="s">
        <v>254</v>
      </c>
    </row>
    <row r="10509" customFormat="false" ht="68" hidden="false" customHeight="true" outlineLevel="0" collapsed="false">
      <c r="A10509" s="1" t="s">
        <v>180</v>
      </c>
      <c r="B10509" s="1" t="s">
        <v>180</v>
      </c>
      <c r="C10509" s="1" t="s">
        <v>180</v>
      </c>
      <c r="D10509" s="1" t="s">
        <v>292</v>
      </c>
      <c r="E10509" s="1" t="s">
        <v>292</v>
      </c>
      <c r="F10509" s="1" t="s">
        <v>292</v>
      </c>
      <c r="G10509" s="1" t="n">
        <v>2.7</v>
      </c>
      <c r="H10509" s="1" t="s">
        <v>2510</v>
      </c>
      <c r="I10509" s="1" t="s">
        <v>2510</v>
      </c>
    </row>
    <row r="10510" customFormat="false" ht="68" hidden="false" customHeight="true" outlineLevel="0" collapsed="false">
      <c r="A10510" s="1" t="s">
        <v>180</v>
      </c>
      <c r="B10510" s="1" t="s">
        <v>180</v>
      </c>
      <c r="C10510" s="1" t="s">
        <v>180</v>
      </c>
      <c r="D10510" s="1" t="s">
        <v>258</v>
      </c>
      <c r="E10510" s="1" t="s">
        <v>258</v>
      </c>
      <c r="F10510" s="1" t="s">
        <v>258</v>
      </c>
      <c r="G10510" s="1" t="n">
        <v>4.05</v>
      </c>
      <c r="H10510" s="1" t="s">
        <v>2510</v>
      </c>
      <c r="I10510" s="1" t="s">
        <v>2510</v>
      </c>
    </row>
    <row r="10511" customFormat="false" ht="68" hidden="false" customHeight="true" outlineLevel="0" collapsed="false">
      <c r="A10511" s="1" t="s">
        <v>180</v>
      </c>
      <c r="B10511" s="1" t="s">
        <v>180</v>
      </c>
      <c r="C10511" s="1" t="s">
        <v>180</v>
      </c>
      <c r="D10511" s="1" t="s">
        <v>2091</v>
      </c>
      <c r="E10511" s="1" t="s">
        <v>2091</v>
      </c>
      <c r="F10511" s="1" t="s">
        <v>2091</v>
      </c>
      <c r="G10511" s="1" t="n">
        <v>510</v>
      </c>
      <c r="H10511" s="1" t="s">
        <v>2510</v>
      </c>
      <c r="I10511" s="1" t="s">
        <v>2510</v>
      </c>
    </row>
    <row r="10512" customFormat="false" ht="68" hidden="false" customHeight="true" outlineLevel="0" collapsed="false">
      <c r="A10512" s="1" t="s">
        <v>180</v>
      </c>
      <c r="B10512" s="1" t="s">
        <v>180</v>
      </c>
      <c r="C10512" s="1" t="s">
        <v>180</v>
      </c>
      <c r="D10512" s="1" t="s">
        <v>2229</v>
      </c>
      <c r="E10512" s="1" t="s">
        <v>2229</v>
      </c>
      <c r="F10512" s="1" t="s">
        <v>2229</v>
      </c>
      <c r="G10512" s="1" t="n">
        <v>52</v>
      </c>
      <c r="H10512" s="1" t="s">
        <v>2510</v>
      </c>
      <c r="I10512" s="1" t="s">
        <v>2510</v>
      </c>
    </row>
    <row r="10513" customFormat="false" ht="68" hidden="false" customHeight="true" outlineLevel="0" collapsed="false">
      <c r="A10513" s="1" t="s">
        <v>180</v>
      </c>
      <c r="B10513" s="1" t="s">
        <v>180</v>
      </c>
      <c r="C10513" s="1" t="s">
        <v>180</v>
      </c>
      <c r="D10513" s="1" t="s">
        <v>2063</v>
      </c>
      <c r="E10513" s="1" t="s">
        <v>2063</v>
      </c>
      <c r="F10513" s="1" t="s">
        <v>2063</v>
      </c>
      <c r="G10513" s="1" t="n">
        <v>39</v>
      </c>
      <c r="H10513" s="1" t="s">
        <v>2510</v>
      </c>
      <c r="I10513" s="1" t="s">
        <v>2510</v>
      </c>
    </row>
    <row r="10514" customFormat="false" ht="68" hidden="false" customHeight="true" outlineLevel="0" collapsed="false">
      <c r="A10514" s="1" t="s">
        <v>2230</v>
      </c>
      <c r="B10514" s="1" t="s">
        <v>2230</v>
      </c>
      <c r="C10514" s="1" t="s">
        <v>2230</v>
      </c>
      <c r="D10514" s="1" t="s">
        <v>2091</v>
      </c>
      <c r="E10514" s="1" t="s">
        <v>2091</v>
      </c>
      <c r="F10514" s="1" t="s">
        <v>2091</v>
      </c>
      <c r="G10514" s="1" t="n">
        <v>510</v>
      </c>
      <c r="H10514" s="1" t="s">
        <v>2510</v>
      </c>
      <c r="I10514" s="1" t="s">
        <v>2510</v>
      </c>
    </row>
    <row r="10515" customFormat="false" ht="68" hidden="false" customHeight="true" outlineLevel="0" collapsed="false">
      <c r="A10515" s="1" t="s">
        <v>2230</v>
      </c>
      <c r="B10515" s="1" t="s">
        <v>2230</v>
      </c>
      <c r="C10515" s="1" t="s">
        <v>2230</v>
      </c>
      <c r="D10515" s="1" t="s">
        <v>292</v>
      </c>
      <c r="E10515" s="1" t="s">
        <v>292</v>
      </c>
      <c r="F10515" s="1" t="s">
        <v>292</v>
      </c>
      <c r="G10515" s="1" t="n">
        <v>2.7</v>
      </c>
      <c r="H10515" s="1" t="s">
        <v>2510</v>
      </c>
      <c r="I10515" s="1" t="s">
        <v>2510</v>
      </c>
    </row>
    <row r="10516" customFormat="false" ht="68" hidden="false" customHeight="true" outlineLevel="0" collapsed="false">
      <c r="A10516" s="1" t="s">
        <v>2230</v>
      </c>
      <c r="B10516" s="1" t="s">
        <v>2230</v>
      </c>
      <c r="C10516" s="1" t="s">
        <v>2230</v>
      </c>
      <c r="D10516" s="1" t="s">
        <v>258</v>
      </c>
      <c r="E10516" s="1" t="s">
        <v>258</v>
      </c>
      <c r="F10516" s="1" t="s">
        <v>258</v>
      </c>
      <c r="G10516" s="1" t="n">
        <v>4.05</v>
      </c>
      <c r="H10516" s="1" t="s">
        <v>2510</v>
      </c>
      <c r="I10516" s="1" t="s">
        <v>2510</v>
      </c>
    </row>
    <row r="10517" customFormat="false" ht="68" hidden="false" customHeight="true" outlineLevel="0" collapsed="false">
      <c r="A10517" s="1" t="s">
        <v>2230</v>
      </c>
      <c r="B10517" s="1" t="s">
        <v>2230</v>
      </c>
      <c r="C10517" s="1" t="s">
        <v>2230</v>
      </c>
      <c r="D10517" s="1" t="s">
        <v>2063</v>
      </c>
      <c r="E10517" s="1" t="s">
        <v>2063</v>
      </c>
      <c r="F10517" s="1" t="s">
        <v>2063</v>
      </c>
      <c r="G10517" s="1" t="n">
        <v>39</v>
      </c>
      <c r="H10517" s="1" t="s">
        <v>2510</v>
      </c>
      <c r="I10517" s="1" t="s">
        <v>2510</v>
      </c>
    </row>
    <row r="10518" customFormat="false" ht="68" hidden="false" customHeight="true" outlineLevel="0" collapsed="false">
      <c r="A10518" s="1" t="s">
        <v>2231</v>
      </c>
      <c r="B10518" s="1" t="s">
        <v>2231</v>
      </c>
      <c r="C10518" s="1" t="s">
        <v>2231</v>
      </c>
      <c r="D10518" s="1" t="s">
        <v>2091</v>
      </c>
      <c r="E10518" s="1" t="s">
        <v>2091</v>
      </c>
      <c r="F10518" s="1" t="s">
        <v>2091</v>
      </c>
      <c r="G10518" s="1" t="n">
        <v>380</v>
      </c>
      <c r="H10518" s="1" t="s">
        <v>2510</v>
      </c>
      <c r="I10518" s="1" t="s">
        <v>2510</v>
      </c>
    </row>
    <row r="10519" customFormat="false" ht="68" hidden="false" customHeight="true" outlineLevel="0" collapsed="false">
      <c r="A10519" s="1" t="s">
        <v>2231</v>
      </c>
      <c r="B10519" s="1" t="s">
        <v>2231</v>
      </c>
      <c r="C10519" s="1" t="s">
        <v>2231</v>
      </c>
      <c r="D10519" s="1" t="s">
        <v>292</v>
      </c>
      <c r="E10519" s="1" t="s">
        <v>292</v>
      </c>
      <c r="F10519" s="1" t="s">
        <v>292</v>
      </c>
      <c r="G10519" s="1" t="n">
        <v>2.3</v>
      </c>
      <c r="H10519" s="1" t="s">
        <v>2510</v>
      </c>
      <c r="I10519" s="1" t="s">
        <v>2510</v>
      </c>
    </row>
    <row r="10520" customFormat="false" ht="68" hidden="false" customHeight="true" outlineLevel="0" collapsed="false">
      <c r="A10520" s="1" t="s">
        <v>2231</v>
      </c>
      <c r="B10520" s="1" t="s">
        <v>2231</v>
      </c>
      <c r="C10520" s="1" t="s">
        <v>2231</v>
      </c>
      <c r="D10520" s="1" t="s">
        <v>258</v>
      </c>
      <c r="E10520" s="1" t="s">
        <v>258</v>
      </c>
      <c r="F10520" s="1" t="s">
        <v>258</v>
      </c>
      <c r="G10520" s="1" t="n">
        <v>3.45</v>
      </c>
      <c r="H10520" s="1" t="s">
        <v>2510</v>
      </c>
      <c r="I10520" s="1" t="s">
        <v>2510</v>
      </c>
    </row>
    <row r="10521" customFormat="false" ht="68" hidden="false" customHeight="true" outlineLevel="0" collapsed="false">
      <c r="A10521" s="1" t="s">
        <v>2231</v>
      </c>
      <c r="B10521" s="1" t="s">
        <v>2231</v>
      </c>
      <c r="C10521" s="1" t="s">
        <v>2231</v>
      </c>
      <c r="D10521" s="1" t="s">
        <v>2063</v>
      </c>
      <c r="E10521" s="1" t="s">
        <v>2063</v>
      </c>
      <c r="F10521" s="1" t="s">
        <v>2063</v>
      </c>
      <c r="G10521" s="1" t="n">
        <v>37</v>
      </c>
      <c r="H10521" s="1" t="s">
        <v>2510</v>
      </c>
      <c r="I10521" s="1" t="s">
        <v>2510</v>
      </c>
    </row>
    <row r="10522" customFormat="false" ht="68" hidden="false" customHeight="true" outlineLevel="0" collapsed="false">
      <c r="A10522" s="1" t="s">
        <v>2232</v>
      </c>
      <c r="B10522" s="1" t="s">
        <v>2232</v>
      </c>
      <c r="C10522" s="1" t="s">
        <v>2232</v>
      </c>
      <c r="D10522" s="1" t="s">
        <v>2091</v>
      </c>
      <c r="E10522" s="1" t="s">
        <v>2091</v>
      </c>
      <c r="F10522" s="1" t="s">
        <v>2091</v>
      </c>
      <c r="G10522" s="1" t="n">
        <v>280</v>
      </c>
      <c r="H10522" s="1" t="s">
        <v>2510</v>
      </c>
      <c r="I10522" s="1" t="s">
        <v>2510</v>
      </c>
    </row>
    <row r="10523" customFormat="false" ht="68" hidden="false" customHeight="true" outlineLevel="0" collapsed="false">
      <c r="A10523" s="1" t="s">
        <v>2232</v>
      </c>
      <c r="B10523" s="1" t="s">
        <v>2232</v>
      </c>
      <c r="C10523" s="1" t="s">
        <v>2232</v>
      </c>
      <c r="D10523" s="1" t="s">
        <v>292</v>
      </c>
      <c r="E10523" s="1" t="s">
        <v>292</v>
      </c>
      <c r="F10523" s="1" t="s">
        <v>292</v>
      </c>
      <c r="G10523" s="1" t="n">
        <v>1.76</v>
      </c>
      <c r="H10523" s="1" t="s">
        <v>2510</v>
      </c>
      <c r="I10523" s="1" t="s">
        <v>2510</v>
      </c>
    </row>
    <row r="10524" customFormat="false" ht="68" hidden="false" customHeight="true" outlineLevel="0" collapsed="false">
      <c r="A10524" s="1" t="s">
        <v>2232</v>
      </c>
      <c r="B10524" s="1" t="s">
        <v>2232</v>
      </c>
      <c r="C10524" s="1" t="s">
        <v>2232</v>
      </c>
      <c r="D10524" s="1" t="s">
        <v>258</v>
      </c>
      <c r="E10524" s="1" t="s">
        <v>258</v>
      </c>
      <c r="F10524" s="1" t="s">
        <v>258</v>
      </c>
      <c r="G10524" s="1" t="n">
        <v>2.46</v>
      </c>
      <c r="H10524" s="1" t="s">
        <v>2510</v>
      </c>
      <c r="I10524" s="1" t="s">
        <v>2510</v>
      </c>
    </row>
    <row r="10525" customFormat="false" ht="68" hidden="false" customHeight="true" outlineLevel="0" collapsed="false">
      <c r="A10525" s="1" t="s">
        <v>2232</v>
      </c>
      <c r="B10525" s="1" t="s">
        <v>2232</v>
      </c>
      <c r="C10525" s="1" t="s">
        <v>2232</v>
      </c>
      <c r="D10525" s="1" t="s">
        <v>2063</v>
      </c>
      <c r="E10525" s="1" t="s">
        <v>2063</v>
      </c>
      <c r="F10525" s="1" t="s">
        <v>2063</v>
      </c>
      <c r="G10525" s="1" t="n">
        <v>35</v>
      </c>
      <c r="H10525" s="1" t="s">
        <v>2510</v>
      </c>
      <c r="I10525" s="1" t="s">
        <v>2510</v>
      </c>
    </row>
    <row r="10526" customFormat="false" ht="27" hidden="false" customHeight="true" outlineLevel="0" collapsed="false">
      <c r="A10526" s="1"/>
      <c r="B10526" s="1"/>
      <c r="C10526" s="1"/>
      <c r="D10526" s="1"/>
      <c r="E10526" s="1"/>
      <c r="F10526" s="1"/>
      <c r="G10526" s="1"/>
      <c r="H10526" s="1"/>
      <c r="I10526" s="1"/>
    </row>
    <row r="10527" customFormat="false" ht="31" hidden="false" customHeight="true" outlineLevel="0" collapsed="false">
      <c r="A10527" s="10" t="s">
        <v>304</v>
      </c>
      <c r="B10527" s="10" t="s">
        <v>304</v>
      </c>
      <c r="C10527" s="10" t="s">
        <v>304</v>
      </c>
      <c r="D10527" s="10" t="s">
        <v>304</v>
      </c>
      <c r="E10527" s="10" t="s">
        <v>304</v>
      </c>
      <c r="F10527" s="10" t="s">
        <v>304</v>
      </c>
      <c r="G10527" s="10" t="s">
        <v>304</v>
      </c>
      <c r="H10527" s="10" t="s">
        <v>304</v>
      </c>
      <c r="I10527" s="1"/>
    </row>
    <row r="10528" customFormat="false" ht="28" hidden="false" customHeight="true" outlineLevel="0" collapsed="false">
      <c r="A10528" s="4" t="s">
        <v>305</v>
      </c>
      <c r="B10528" s="4" t="s">
        <v>305</v>
      </c>
      <c r="C10528" s="4" t="s">
        <v>305</v>
      </c>
      <c r="D10528" s="4" t="s">
        <v>305</v>
      </c>
      <c r="E10528" s="4" t="s">
        <v>305</v>
      </c>
      <c r="F10528" s="4" t="s">
        <v>305</v>
      </c>
      <c r="G10528" s="4" t="s">
        <v>305</v>
      </c>
      <c r="H10528" s="4" t="s">
        <v>305</v>
      </c>
      <c r="I10528" s="4" t="s">
        <v>305</v>
      </c>
    </row>
    <row r="10529" customFormat="false" ht="27" hidden="false" customHeight="true" outlineLevel="0" collapsed="false">
      <c r="A10529" s="1"/>
      <c r="B10529" s="1"/>
      <c r="C10529" s="1"/>
      <c r="D10529" s="1"/>
      <c r="E10529" s="1"/>
      <c r="F10529" s="1"/>
      <c r="G10529" s="1"/>
      <c r="H10529" s="1"/>
      <c r="I10529" s="1"/>
    </row>
    <row r="10530" customFormat="false" ht="27" hidden="false" customHeight="true" outlineLevel="0" collapsed="false">
      <c r="A10530" s="1"/>
      <c r="B10530" s="1"/>
      <c r="C10530" s="1"/>
      <c r="D10530" s="1"/>
      <c r="E10530" s="1"/>
      <c r="F10530" s="1"/>
      <c r="G10530" s="1"/>
      <c r="H10530" s="1"/>
      <c r="I10530" s="1"/>
    </row>
    <row r="10531" customFormat="false" ht="27" hidden="false" customHeight="true" outlineLevel="0" collapsed="false">
      <c r="A10531" s="1"/>
      <c r="B10531" s="1"/>
      <c r="C10531" s="1"/>
      <c r="D10531" s="1"/>
      <c r="E10531" s="1"/>
      <c r="F10531" s="1"/>
      <c r="G10531" s="1"/>
      <c r="H10531" s="1"/>
      <c r="I10531" s="1"/>
    </row>
    <row r="10532" customFormat="false" ht="35" hidden="false" customHeight="true" outlineLevel="0" collapsed="false">
      <c r="A10532" s="2" t="s">
        <v>2512</v>
      </c>
      <c r="B10532" s="2" t="s">
        <v>2512</v>
      </c>
      <c r="C10532" s="2" t="s">
        <v>2512</v>
      </c>
      <c r="D10532" s="2" t="s">
        <v>2512</v>
      </c>
      <c r="E10532" s="2" t="s">
        <v>2512</v>
      </c>
      <c r="F10532" s="2" t="s">
        <v>2512</v>
      </c>
      <c r="G10532" s="2" t="s">
        <v>2512</v>
      </c>
      <c r="H10532" s="2" t="s">
        <v>2512</v>
      </c>
      <c r="I10532" s="3" t="str">
        <f aca="false">HYPERLINK("#'Главная'!A208","На главную")</f>
        <v>На главную</v>
      </c>
    </row>
    <row r="10533" customFormat="false" ht="42" hidden="false" customHeight="true" outlineLevel="0" collapsed="false">
      <c r="A10533" s="4" t="s">
        <v>2498</v>
      </c>
      <c r="B10533" s="4" t="s">
        <v>2498</v>
      </c>
      <c r="C10533" s="4" t="s">
        <v>2498</v>
      </c>
      <c r="D10533" s="4" t="s">
        <v>2498</v>
      </c>
      <c r="E10533" s="4" t="s">
        <v>2498</v>
      </c>
      <c r="F10533" s="4" t="s">
        <v>2498</v>
      </c>
      <c r="G10533" s="4" t="s">
        <v>2498</v>
      </c>
      <c r="H10533" s="4" t="s">
        <v>2498</v>
      </c>
      <c r="I10533" s="4" t="s">
        <v>2498</v>
      </c>
    </row>
    <row r="10534" customFormat="false" ht="27" hidden="false" customHeight="true" outlineLevel="0" collapsed="false">
      <c r="A10534" s="3" t="str">
        <f aca="false">HYPERLINK("#'Главная'!A208","Список моделей")</f>
        <v>Список моделей</v>
      </c>
      <c r="B10534" s="1"/>
      <c r="C10534" s="3" t="str">
        <f aca="false">HYPERLINK("#'Данные моделей'!A10535","Характеристики")</f>
        <v>Характеристики</v>
      </c>
      <c r="D10534" s="1"/>
      <c r="E10534" s="1"/>
      <c r="F10534" s="3" t="str">
        <f aca="false">HYPERLINK("#'Данные моделей'!A10561","Рабочие точки")</f>
        <v>Рабочие точки</v>
      </c>
      <c r="G10534" s="1"/>
      <c r="H10534" s="3" t="str">
        <f aca="false">HYPERLINK("#'Данные моделей'!A10581","Карты")</f>
        <v>Карты</v>
      </c>
      <c r="I10534" s="1"/>
    </row>
    <row r="10535" customFormat="false" ht="31" hidden="false" customHeight="true" outlineLevel="0" collapsed="false">
      <c r="A10535" s="10" t="s">
        <v>9</v>
      </c>
      <c r="B10535" s="10" t="s">
        <v>9</v>
      </c>
      <c r="C10535" s="10" t="s">
        <v>9</v>
      </c>
      <c r="D10535" s="10" t="s">
        <v>9</v>
      </c>
      <c r="E10535" s="10" t="s">
        <v>9</v>
      </c>
      <c r="F10535" s="10" t="s">
        <v>9</v>
      </c>
      <c r="G10535" s="10" t="s">
        <v>9</v>
      </c>
      <c r="H10535" s="10" t="s">
        <v>9</v>
      </c>
      <c r="I10535" s="1"/>
    </row>
    <row r="10536" customFormat="false" ht="28" hidden="false" customHeight="true" outlineLevel="0" collapsed="false">
      <c r="A10536" s="11" t="s">
        <v>207</v>
      </c>
      <c r="B10536" s="11" t="s">
        <v>207</v>
      </c>
      <c r="C10536" s="11" t="s">
        <v>207</v>
      </c>
      <c r="D10536" s="11" t="s">
        <v>207</v>
      </c>
      <c r="E10536" s="11" t="s">
        <v>2499</v>
      </c>
      <c r="F10536" s="11" t="s">
        <v>2499</v>
      </c>
      <c r="G10536" s="11" t="s">
        <v>2499</v>
      </c>
      <c r="H10536" s="11"/>
      <c r="I10536" s="11"/>
    </row>
    <row r="10537" customFormat="false" ht="28" hidden="false" customHeight="true" outlineLevel="0" collapsed="false">
      <c r="A10537" s="11" t="s">
        <v>8</v>
      </c>
      <c r="B10537" s="11" t="s">
        <v>8</v>
      </c>
      <c r="C10537" s="11" t="s">
        <v>8</v>
      </c>
      <c r="D10537" s="11" t="s">
        <v>8</v>
      </c>
      <c r="E10537" s="11" t="s">
        <v>193</v>
      </c>
      <c r="F10537" s="11" t="s">
        <v>193</v>
      </c>
      <c r="G10537" s="11" t="s">
        <v>193</v>
      </c>
      <c r="H10537" s="11"/>
      <c r="I10537" s="11"/>
    </row>
    <row r="10538" customFormat="false" ht="28" hidden="false" customHeight="true" outlineLevel="0" collapsed="false">
      <c r="A10538" s="11" t="s">
        <v>209</v>
      </c>
      <c r="B10538" s="11" t="s">
        <v>209</v>
      </c>
      <c r="C10538" s="11" t="s">
        <v>209</v>
      </c>
      <c r="D10538" s="11" t="s">
        <v>209</v>
      </c>
      <c r="E10538" s="11" t="s">
        <v>2500</v>
      </c>
      <c r="F10538" s="11" t="s">
        <v>2500</v>
      </c>
      <c r="G10538" s="11" t="s">
        <v>2500</v>
      </c>
      <c r="H10538" s="11"/>
      <c r="I10538" s="11"/>
    </row>
    <row r="10539" customFormat="false" ht="28" hidden="false" customHeight="true" outlineLevel="0" collapsed="false">
      <c r="A10539" s="11" t="s">
        <v>211</v>
      </c>
      <c r="B10539" s="11" t="s">
        <v>211</v>
      </c>
      <c r="C10539" s="11" t="s">
        <v>211</v>
      </c>
      <c r="D10539" s="11" t="s">
        <v>211</v>
      </c>
      <c r="E10539" s="11" t="n">
        <v>22</v>
      </c>
      <c r="F10539" s="11" t="n">
        <v>22</v>
      </c>
      <c r="G10539" s="11" t="n">
        <v>22</v>
      </c>
      <c r="H10539" s="11"/>
      <c r="I10539" s="11"/>
    </row>
    <row r="10540" customFormat="false" ht="38" hidden="false" customHeight="true" outlineLevel="0" collapsed="false">
      <c r="A10540" s="11" t="s">
        <v>8</v>
      </c>
      <c r="B10540" s="11" t="s">
        <v>8</v>
      </c>
      <c r="C10540" s="11" t="s">
        <v>8</v>
      </c>
      <c r="D10540" s="11" t="s">
        <v>8</v>
      </c>
      <c r="E10540" s="11" t="s">
        <v>193</v>
      </c>
      <c r="F10540" s="11" t="s">
        <v>193</v>
      </c>
      <c r="G10540" s="11" t="s">
        <v>193</v>
      </c>
      <c r="H10540" s="11" t="s">
        <v>2061</v>
      </c>
      <c r="I10540" s="11" t="s">
        <v>2061</v>
      </c>
    </row>
    <row r="10541" customFormat="false" ht="38" hidden="false" customHeight="true" outlineLevel="0" collapsed="false">
      <c r="A10541" s="11" t="s">
        <v>221</v>
      </c>
      <c r="B10541" s="11" t="s">
        <v>221</v>
      </c>
      <c r="C10541" s="11" t="s">
        <v>221</v>
      </c>
      <c r="D10541" s="11" t="s">
        <v>221</v>
      </c>
      <c r="E10541" s="11" t="s">
        <v>2500</v>
      </c>
      <c r="F10541" s="11" t="s">
        <v>2500</v>
      </c>
      <c r="G10541" s="11" t="s">
        <v>2500</v>
      </c>
      <c r="H10541" s="11" t="s">
        <v>2061</v>
      </c>
      <c r="I10541" s="11" t="s">
        <v>2061</v>
      </c>
    </row>
    <row r="10542" customFormat="false" ht="38" hidden="false" customHeight="true" outlineLevel="0" collapsed="false">
      <c r="A10542" s="11" t="s">
        <v>211</v>
      </c>
      <c r="B10542" s="11" t="s">
        <v>211</v>
      </c>
      <c r="C10542" s="11" t="s">
        <v>211</v>
      </c>
      <c r="D10542" s="11" t="s">
        <v>211</v>
      </c>
      <c r="E10542" s="11" t="n">
        <v>22</v>
      </c>
      <c r="F10542" s="11" t="n">
        <v>22</v>
      </c>
      <c r="G10542" s="11" t="n">
        <v>22</v>
      </c>
      <c r="H10542" s="11" t="s">
        <v>2061</v>
      </c>
      <c r="I10542" s="11" t="s">
        <v>2061</v>
      </c>
    </row>
    <row r="10543" customFormat="false" ht="38" hidden="false" customHeight="true" outlineLevel="0" collapsed="false">
      <c r="A10543" s="11" t="s">
        <v>2062</v>
      </c>
      <c r="B10543" s="11" t="s">
        <v>2062</v>
      </c>
      <c r="C10543" s="11" t="s">
        <v>2062</v>
      </c>
      <c r="D10543" s="11" t="s">
        <v>2062</v>
      </c>
      <c r="E10543" s="11" t="s">
        <v>2063</v>
      </c>
      <c r="F10543" s="11" t="s">
        <v>2063</v>
      </c>
      <c r="G10543" s="11" t="s">
        <v>2063</v>
      </c>
      <c r="H10543" s="11" t="s">
        <v>2061</v>
      </c>
      <c r="I10543" s="11" t="s">
        <v>2061</v>
      </c>
    </row>
    <row r="10544" customFormat="false" ht="38" hidden="false" customHeight="true" outlineLevel="0" collapsed="false">
      <c r="A10544" s="11" t="s">
        <v>2064</v>
      </c>
      <c r="B10544" s="11" t="s">
        <v>2064</v>
      </c>
      <c r="C10544" s="11" t="s">
        <v>2064</v>
      </c>
      <c r="D10544" s="11" t="s">
        <v>2064</v>
      </c>
      <c r="E10544" s="11" t="n">
        <v>0</v>
      </c>
      <c r="F10544" s="11" t="n">
        <v>0</v>
      </c>
      <c r="G10544" s="11" t="n">
        <v>0</v>
      </c>
      <c r="H10544" s="11" t="s">
        <v>2061</v>
      </c>
      <c r="I10544" s="11" t="s">
        <v>2061</v>
      </c>
    </row>
    <row r="10545" customFormat="false" ht="38" hidden="false" customHeight="true" outlineLevel="0" collapsed="false">
      <c r="A10545" s="11" t="s">
        <v>2222</v>
      </c>
      <c r="B10545" s="11" t="s">
        <v>2222</v>
      </c>
      <c r="C10545" s="11" t="s">
        <v>2222</v>
      </c>
      <c r="D10545" s="11" t="s">
        <v>2222</v>
      </c>
      <c r="E10545" s="11" t="n">
        <v>0.28</v>
      </c>
      <c r="F10545" s="11" t="n">
        <v>0.28</v>
      </c>
      <c r="G10545" s="11" t="n">
        <v>0.28</v>
      </c>
      <c r="H10545" s="11" t="s">
        <v>2061</v>
      </c>
      <c r="I10545" s="11" t="s">
        <v>2061</v>
      </c>
    </row>
    <row r="10546" customFormat="false" ht="38" hidden="false" customHeight="true" outlineLevel="0" collapsed="false">
      <c r="A10546" s="11" t="s">
        <v>2464</v>
      </c>
      <c r="B10546" s="11" t="s">
        <v>2464</v>
      </c>
      <c r="C10546" s="11" t="s">
        <v>2464</v>
      </c>
      <c r="D10546" s="11" t="s">
        <v>2464</v>
      </c>
      <c r="E10546" s="11" t="s">
        <v>2501</v>
      </c>
      <c r="F10546" s="11" t="s">
        <v>2501</v>
      </c>
      <c r="G10546" s="11" t="s">
        <v>2501</v>
      </c>
      <c r="H10546" s="11" t="s">
        <v>2061</v>
      </c>
      <c r="I10546" s="11" t="s">
        <v>2061</v>
      </c>
    </row>
    <row r="10547" customFormat="false" ht="38" hidden="false" customHeight="true" outlineLevel="0" collapsed="false">
      <c r="A10547" s="11" t="s">
        <v>2502</v>
      </c>
      <c r="B10547" s="11" t="s">
        <v>2502</v>
      </c>
      <c r="C10547" s="11" t="s">
        <v>2502</v>
      </c>
      <c r="D10547" s="11" t="s">
        <v>2502</v>
      </c>
      <c r="E10547" s="11" t="n">
        <v>630</v>
      </c>
      <c r="F10547" s="11" t="n">
        <v>630</v>
      </c>
      <c r="G10547" s="11" t="n">
        <v>630</v>
      </c>
      <c r="H10547" s="11" t="s">
        <v>2061</v>
      </c>
      <c r="I10547" s="11" t="s">
        <v>2061</v>
      </c>
    </row>
    <row r="10548" customFormat="false" ht="38" hidden="false" customHeight="true" outlineLevel="0" collapsed="false">
      <c r="A10548" s="11" t="s">
        <v>2215</v>
      </c>
      <c r="B10548" s="11" t="s">
        <v>2215</v>
      </c>
      <c r="C10548" s="11" t="s">
        <v>2215</v>
      </c>
      <c r="D10548" s="11" t="s">
        <v>2215</v>
      </c>
      <c r="E10548" s="11" t="n">
        <v>25</v>
      </c>
      <c r="F10548" s="11" t="n">
        <v>25</v>
      </c>
      <c r="G10548" s="11" t="n">
        <v>25</v>
      </c>
      <c r="H10548" s="11" t="s">
        <v>2061</v>
      </c>
      <c r="I10548" s="11" t="s">
        <v>2061</v>
      </c>
    </row>
    <row r="10549" customFormat="false" ht="38" hidden="false" customHeight="true" outlineLevel="0" collapsed="false">
      <c r="A10549" s="11" t="s">
        <v>2213</v>
      </c>
      <c r="B10549" s="11" t="s">
        <v>2213</v>
      </c>
      <c r="C10549" s="11" t="s">
        <v>2213</v>
      </c>
      <c r="D10549" s="11" t="s">
        <v>2213</v>
      </c>
      <c r="E10549" s="11" t="s">
        <v>2503</v>
      </c>
      <c r="F10549" s="11" t="s">
        <v>2503</v>
      </c>
      <c r="G10549" s="11" t="s">
        <v>2503</v>
      </c>
      <c r="H10549" s="11" t="s">
        <v>2061</v>
      </c>
      <c r="I10549" s="11" t="s">
        <v>2061</v>
      </c>
    </row>
    <row r="10550" customFormat="false" ht="38" hidden="false" customHeight="true" outlineLevel="0" collapsed="false">
      <c r="A10550" s="11" t="s">
        <v>2228</v>
      </c>
      <c r="B10550" s="11" t="s">
        <v>2228</v>
      </c>
      <c r="C10550" s="11" t="s">
        <v>2228</v>
      </c>
      <c r="D10550" s="11" t="s">
        <v>2228</v>
      </c>
      <c r="E10550" s="11" t="n">
        <v>1</v>
      </c>
      <c r="F10550" s="11" t="n">
        <v>1</v>
      </c>
      <c r="G10550" s="11" t="n">
        <v>1</v>
      </c>
      <c r="H10550" s="11" t="s">
        <v>2061</v>
      </c>
      <c r="I10550" s="11" t="s">
        <v>2061</v>
      </c>
    </row>
    <row r="10551" customFormat="false" ht="38" hidden="false" customHeight="true" outlineLevel="0" collapsed="false">
      <c r="A10551" s="11" t="s">
        <v>2078</v>
      </c>
      <c r="B10551" s="11" t="s">
        <v>2078</v>
      </c>
      <c r="C10551" s="11" t="s">
        <v>2078</v>
      </c>
      <c r="D10551" s="11" t="s">
        <v>2078</v>
      </c>
      <c r="E10551" s="11" t="s">
        <v>2504</v>
      </c>
      <c r="F10551" s="11" t="s">
        <v>2504</v>
      </c>
      <c r="G10551" s="11" t="s">
        <v>2504</v>
      </c>
      <c r="H10551" s="11" t="s">
        <v>2061</v>
      </c>
      <c r="I10551" s="11" t="s">
        <v>2061</v>
      </c>
    </row>
    <row r="10552" customFormat="false" ht="38" hidden="false" customHeight="true" outlineLevel="0" collapsed="false">
      <c r="A10552" s="11" t="s">
        <v>2226</v>
      </c>
      <c r="B10552" s="11" t="s">
        <v>2226</v>
      </c>
      <c r="C10552" s="11" t="s">
        <v>2226</v>
      </c>
      <c r="D10552" s="11" t="s">
        <v>2226</v>
      </c>
      <c r="E10552" s="11" t="n">
        <v>26</v>
      </c>
      <c r="F10552" s="11" t="n">
        <v>26</v>
      </c>
      <c r="G10552" s="11" t="n">
        <v>26</v>
      </c>
      <c r="H10552" s="11" t="s">
        <v>2061</v>
      </c>
      <c r="I10552" s="11" t="s">
        <v>2061</v>
      </c>
    </row>
    <row r="10553" customFormat="false" ht="38" hidden="false" customHeight="true" outlineLevel="0" collapsed="false">
      <c r="A10553" s="11" t="s">
        <v>2074</v>
      </c>
      <c r="B10553" s="11" t="s">
        <v>2074</v>
      </c>
      <c r="C10553" s="11" t="s">
        <v>2074</v>
      </c>
      <c r="D10553" s="11" t="s">
        <v>2074</v>
      </c>
      <c r="E10553" s="11" t="s">
        <v>2505</v>
      </c>
      <c r="F10553" s="11" t="s">
        <v>2505</v>
      </c>
      <c r="G10553" s="11" t="s">
        <v>2505</v>
      </c>
      <c r="H10553" s="11" t="s">
        <v>2061</v>
      </c>
      <c r="I10553" s="11" t="s">
        <v>2061</v>
      </c>
    </row>
    <row r="10554" customFormat="false" ht="38" hidden="false" customHeight="true" outlineLevel="0" collapsed="false">
      <c r="A10554" s="11" t="s">
        <v>2466</v>
      </c>
      <c r="B10554" s="11" t="s">
        <v>2466</v>
      </c>
      <c r="C10554" s="11" t="s">
        <v>2466</v>
      </c>
      <c r="D10554" s="11" t="s">
        <v>2466</v>
      </c>
      <c r="E10554" s="11" t="s">
        <v>2506</v>
      </c>
      <c r="F10554" s="11" t="s">
        <v>2506</v>
      </c>
      <c r="G10554" s="11" t="s">
        <v>2506</v>
      </c>
      <c r="H10554" s="11" t="s">
        <v>2061</v>
      </c>
      <c r="I10554" s="11" t="s">
        <v>2061</v>
      </c>
    </row>
    <row r="10555" customFormat="false" ht="38" hidden="false" customHeight="true" outlineLevel="0" collapsed="false">
      <c r="A10555" s="11" t="s">
        <v>2507</v>
      </c>
      <c r="B10555" s="11" t="s">
        <v>2507</v>
      </c>
      <c r="C10555" s="11" t="s">
        <v>2507</v>
      </c>
      <c r="D10555" s="11" t="s">
        <v>2507</v>
      </c>
      <c r="E10555" s="11" t="n">
        <v>2.5</v>
      </c>
      <c r="F10555" s="11" t="n">
        <v>2.5</v>
      </c>
      <c r="G10555" s="11" t="n">
        <v>2.5</v>
      </c>
      <c r="H10555" s="11" t="s">
        <v>2061</v>
      </c>
      <c r="I10555" s="11" t="s">
        <v>2061</v>
      </c>
    </row>
    <row r="10556" customFormat="false" ht="38" hidden="false" customHeight="true" outlineLevel="0" collapsed="false">
      <c r="A10556" s="11" t="s">
        <v>2421</v>
      </c>
      <c r="B10556" s="11" t="s">
        <v>2421</v>
      </c>
      <c r="C10556" s="11" t="s">
        <v>2421</v>
      </c>
      <c r="D10556" s="11" t="s">
        <v>2421</v>
      </c>
      <c r="E10556" s="11" t="s">
        <v>2508</v>
      </c>
      <c r="F10556" s="11" t="s">
        <v>2508</v>
      </c>
      <c r="G10556" s="11" t="s">
        <v>2508</v>
      </c>
      <c r="H10556" s="11" t="s">
        <v>2061</v>
      </c>
      <c r="I10556" s="11" t="s">
        <v>2061</v>
      </c>
    </row>
    <row r="10557" customFormat="false" ht="38" hidden="false" customHeight="true" outlineLevel="0" collapsed="false">
      <c r="A10557" s="11" t="s">
        <v>2082</v>
      </c>
      <c r="B10557" s="11" t="s">
        <v>2082</v>
      </c>
      <c r="C10557" s="11" t="s">
        <v>2082</v>
      </c>
      <c r="D10557" s="11" t="s">
        <v>2082</v>
      </c>
      <c r="E10557" s="11" t="s">
        <v>2106</v>
      </c>
      <c r="F10557" s="11" t="s">
        <v>2106</v>
      </c>
      <c r="G10557" s="11" t="s">
        <v>2106</v>
      </c>
      <c r="H10557" s="11" t="s">
        <v>2061</v>
      </c>
      <c r="I10557" s="11" t="s">
        <v>2061</v>
      </c>
    </row>
    <row r="10558" customFormat="false" ht="38" hidden="false" customHeight="true" outlineLevel="0" collapsed="false">
      <c r="A10558" s="11" t="s">
        <v>2423</v>
      </c>
      <c r="B10558" s="11" t="s">
        <v>2423</v>
      </c>
      <c r="C10558" s="11" t="s">
        <v>2423</v>
      </c>
      <c r="D10558" s="11" t="s">
        <v>2423</v>
      </c>
      <c r="E10558" s="11" t="s">
        <v>2509</v>
      </c>
      <c r="F10558" s="11" t="s">
        <v>2509</v>
      </c>
      <c r="G10558" s="11" t="s">
        <v>2509</v>
      </c>
      <c r="H10558" s="11" t="s">
        <v>2061</v>
      </c>
      <c r="I10558" s="11" t="s">
        <v>2061</v>
      </c>
    </row>
    <row r="10559" customFormat="false" ht="28" hidden="false" customHeight="true" outlineLevel="0" collapsed="false">
      <c r="A10559" s="4" t="s">
        <v>2061</v>
      </c>
      <c r="B10559" s="4" t="s">
        <v>2061</v>
      </c>
      <c r="C10559" s="4" t="s">
        <v>2061</v>
      </c>
      <c r="D10559" s="4" t="s">
        <v>2061</v>
      </c>
      <c r="E10559" s="4" t="s">
        <v>2061</v>
      </c>
      <c r="F10559" s="4" t="s">
        <v>2061</v>
      </c>
      <c r="G10559" s="4" t="s">
        <v>2061</v>
      </c>
      <c r="H10559" s="4" t="s">
        <v>2061</v>
      </c>
      <c r="I10559" s="4" t="s">
        <v>2061</v>
      </c>
    </row>
    <row r="10560" customFormat="false" ht="27" hidden="false" customHeight="true" outlineLevel="0" collapsed="false">
      <c r="A10560" s="1"/>
      <c r="B10560" s="1"/>
      <c r="C10560" s="1"/>
      <c r="D10560" s="1"/>
      <c r="E10560" s="1"/>
      <c r="F10560" s="1"/>
      <c r="G10560" s="1"/>
      <c r="H10560" s="1"/>
      <c r="I10560" s="1"/>
    </row>
    <row r="10561" customFormat="false" ht="31" hidden="false" customHeight="true" outlineLevel="0" collapsed="false">
      <c r="A10561" s="10" t="s">
        <v>250</v>
      </c>
      <c r="B10561" s="10" t="s">
        <v>250</v>
      </c>
      <c r="C10561" s="10" t="s">
        <v>250</v>
      </c>
      <c r="D10561" s="10" t="s">
        <v>250</v>
      </c>
      <c r="E10561" s="10" t="s">
        <v>250</v>
      </c>
      <c r="F10561" s="10" t="s">
        <v>250</v>
      </c>
      <c r="G10561" s="10" t="s">
        <v>250</v>
      </c>
      <c r="H10561" s="10" t="s">
        <v>250</v>
      </c>
      <c r="I10561" s="3" t="str">
        <f aca="false">HYPERLINK("#'Главная'!A208","На главную")</f>
        <v>На главную</v>
      </c>
    </row>
    <row r="10562" customFormat="false" ht="34" hidden="false" customHeight="true" outlineLevel="0" collapsed="false">
      <c r="A10562" s="12" t="s">
        <v>251</v>
      </c>
      <c r="B10562" s="12" t="s">
        <v>251</v>
      </c>
      <c r="C10562" s="12" t="s">
        <v>251</v>
      </c>
      <c r="D10562" s="12" t="s">
        <v>252</v>
      </c>
      <c r="E10562" s="12" t="s">
        <v>252</v>
      </c>
      <c r="F10562" s="12" t="s">
        <v>252</v>
      </c>
      <c r="G10562" s="12" t="s">
        <v>253</v>
      </c>
      <c r="H10562" s="12" t="s">
        <v>254</v>
      </c>
      <c r="I10562" s="12" t="s">
        <v>254</v>
      </c>
    </row>
    <row r="10563" customFormat="false" ht="68" hidden="false" customHeight="true" outlineLevel="0" collapsed="false">
      <c r="A10563" s="1" t="s">
        <v>180</v>
      </c>
      <c r="B10563" s="1" t="s">
        <v>180</v>
      </c>
      <c r="C10563" s="1" t="s">
        <v>180</v>
      </c>
      <c r="D10563" s="1" t="s">
        <v>292</v>
      </c>
      <c r="E10563" s="1" t="s">
        <v>292</v>
      </c>
      <c r="F10563" s="1" t="s">
        <v>292</v>
      </c>
      <c r="G10563" s="1" t="n">
        <v>3.6</v>
      </c>
      <c r="H10563" s="1" t="s">
        <v>2510</v>
      </c>
      <c r="I10563" s="1" t="s">
        <v>2510</v>
      </c>
    </row>
    <row r="10564" customFormat="false" ht="68" hidden="false" customHeight="true" outlineLevel="0" collapsed="false">
      <c r="A10564" s="1" t="s">
        <v>180</v>
      </c>
      <c r="B10564" s="1" t="s">
        <v>180</v>
      </c>
      <c r="C10564" s="1" t="s">
        <v>180</v>
      </c>
      <c r="D10564" s="1" t="s">
        <v>258</v>
      </c>
      <c r="E10564" s="1" t="s">
        <v>258</v>
      </c>
      <c r="F10564" s="1" t="s">
        <v>258</v>
      </c>
      <c r="G10564" s="1" t="n">
        <v>5.4</v>
      </c>
      <c r="H10564" s="1" t="s">
        <v>2510</v>
      </c>
      <c r="I10564" s="1" t="s">
        <v>2510</v>
      </c>
    </row>
    <row r="10565" customFormat="false" ht="68" hidden="false" customHeight="true" outlineLevel="0" collapsed="false">
      <c r="A10565" s="1" t="s">
        <v>180</v>
      </c>
      <c r="B10565" s="1" t="s">
        <v>180</v>
      </c>
      <c r="C10565" s="1" t="s">
        <v>180</v>
      </c>
      <c r="D10565" s="1" t="s">
        <v>2091</v>
      </c>
      <c r="E10565" s="1" t="s">
        <v>2091</v>
      </c>
      <c r="F10565" s="1" t="s">
        <v>2091</v>
      </c>
      <c r="G10565" s="1" t="n">
        <v>680</v>
      </c>
      <c r="H10565" s="1" t="s">
        <v>2510</v>
      </c>
      <c r="I10565" s="1" t="s">
        <v>2510</v>
      </c>
    </row>
    <row r="10566" customFormat="false" ht="68" hidden="false" customHeight="true" outlineLevel="0" collapsed="false">
      <c r="A10566" s="1" t="s">
        <v>180</v>
      </c>
      <c r="B10566" s="1" t="s">
        <v>180</v>
      </c>
      <c r="C10566" s="1" t="s">
        <v>180</v>
      </c>
      <c r="D10566" s="1" t="s">
        <v>2229</v>
      </c>
      <c r="E10566" s="1" t="s">
        <v>2229</v>
      </c>
      <c r="F10566" s="1" t="s">
        <v>2229</v>
      </c>
      <c r="G10566" s="1" t="n">
        <v>62</v>
      </c>
      <c r="H10566" s="1" t="s">
        <v>2510</v>
      </c>
      <c r="I10566" s="1" t="s">
        <v>2510</v>
      </c>
    </row>
    <row r="10567" customFormat="false" ht="68" hidden="false" customHeight="true" outlineLevel="0" collapsed="false">
      <c r="A10567" s="1" t="s">
        <v>180</v>
      </c>
      <c r="B10567" s="1" t="s">
        <v>180</v>
      </c>
      <c r="C10567" s="1" t="s">
        <v>180</v>
      </c>
      <c r="D10567" s="1" t="s">
        <v>2063</v>
      </c>
      <c r="E10567" s="1" t="s">
        <v>2063</v>
      </c>
      <c r="F10567" s="1" t="s">
        <v>2063</v>
      </c>
      <c r="G10567" s="1" t="n">
        <v>41</v>
      </c>
      <c r="H10567" s="1" t="s">
        <v>2510</v>
      </c>
      <c r="I10567" s="1" t="s">
        <v>2510</v>
      </c>
    </row>
    <row r="10568" customFormat="false" ht="68" hidden="false" customHeight="true" outlineLevel="0" collapsed="false">
      <c r="A10568" s="1" t="s">
        <v>2230</v>
      </c>
      <c r="B10568" s="1" t="s">
        <v>2230</v>
      </c>
      <c r="C10568" s="1" t="s">
        <v>2230</v>
      </c>
      <c r="D10568" s="1" t="s">
        <v>2091</v>
      </c>
      <c r="E10568" s="1" t="s">
        <v>2091</v>
      </c>
      <c r="F10568" s="1" t="s">
        <v>2091</v>
      </c>
      <c r="G10568" s="1" t="n">
        <v>680</v>
      </c>
      <c r="H10568" s="1" t="s">
        <v>2510</v>
      </c>
      <c r="I10568" s="1" t="s">
        <v>2510</v>
      </c>
    </row>
    <row r="10569" customFormat="false" ht="68" hidden="false" customHeight="true" outlineLevel="0" collapsed="false">
      <c r="A10569" s="1" t="s">
        <v>2230</v>
      </c>
      <c r="B10569" s="1" t="s">
        <v>2230</v>
      </c>
      <c r="C10569" s="1" t="s">
        <v>2230</v>
      </c>
      <c r="D10569" s="1" t="s">
        <v>292</v>
      </c>
      <c r="E10569" s="1" t="s">
        <v>292</v>
      </c>
      <c r="F10569" s="1" t="s">
        <v>292</v>
      </c>
      <c r="G10569" s="1" t="n">
        <v>3.6</v>
      </c>
      <c r="H10569" s="1" t="s">
        <v>2510</v>
      </c>
      <c r="I10569" s="1" t="s">
        <v>2510</v>
      </c>
    </row>
    <row r="10570" customFormat="false" ht="68" hidden="false" customHeight="true" outlineLevel="0" collapsed="false">
      <c r="A10570" s="1" t="s">
        <v>2230</v>
      </c>
      <c r="B10570" s="1" t="s">
        <v>2230</v>
      </c>
      <c r="C10570" s="1" t="s">
        <v>2230</v>
      </c>
      <c r="D10570" s="1" t="s">
        <v>258</v>
      </c>
      <c r="E10570" s="1" t="s">
        <v>258</v>
      </c>
      <c r="F10570" s="1" t="s">
        <v>258</v>
      </c>
      <c r="G10570" s="1" t="n">
        <v>5.4</v>
      </c>
      <c r="H10570" s="1" t="s">
        <v>2510</v>
      </c>
      <c r="I10570" s="1" t="s">
        <v>2510</v>
      </c>
    </row>
    <row r="10571" customFormat="false" ht="68" hidden="false" customHeight="true" outlineLevel="0" collapsed="false">
      <c r="A10571" s="1" t="s">
        <v>2230</v>
      </c>
      <c r="B10571" s="1" t="s">
        <v>2230</v>
      </c>
      <c r="C10571" s="1" t="s">
        <v>2230</v>
      </c>
      <c r="D10571" s="1" t="s">
        <v>2063</v>
      </c>
      <c r="E10571" s="1" t="s">
        <v>2063</v>
      </c>
      <c r="F10571" s="1" t="s">
        <v>2063</v>
      </c>
      <c r="G10571" s="1" t="n">
        <v>41</v>
      </c>
      <c r="H10571" s="1" t="s">
        <v>2510</v>
      </c>
      <c r="I10571" s="1" t="s">
        <v>2510</v>
      </c>
    </row>
    <row r="10572" customFormat="false" ht="68" hidden="false" customHeight="true" outlineLevel="0" collapsed="false">
      <c r="A10572" s="1" t="s">
        <v>2231</v>
      </c>
      <c r="B10572" s="1" t="s">
        <v>2231</v>
      </c>
      <c r="C10572" s="1" t="s">
        <v>2231</v>
      </c>
      <c r="D10572" s="1" t="s">
        <v>2091</v>
      </c>
      <c r="E10572" s="1" t="s">
        <v>2091</v>
      </c>
      <c r="F10572" s="1" t="s">
        <v>2091</v>
      </c>
      <c r="G10572" s="1" t="n">
        <v>520</v>
      </c>
      <c r="H10572" s="1" t="s">
        <v>2510</v>
      </c>
      <c r="I10572" s="1" t="s">
        <v>2510</v>
      </c>
    </row>
    <row r="10573" customFormat="false" ht="68" hidden="false" customHeight="true" outlineLevel="0" collapsed="false">
      <c r="A10573" s="1" t="s">
        <v>2231</v>
      </c>
      <c r="B10573" s="1" t="s">
        <v>2231</v>
      </c>
      <c r="C10573" s="1" t="s">
        <v>2231</v>
      </c>
      <c r="D10573" s="1" t="s">
        <v>292</v>
      </c>
      <c r="E10573" s="1" t="s">
        <v>292</v>
      </c>
      <c r="F10573" s="1" t="s">
        <v>292</v>
      </c>
      <c r="G10573" s="1" t="n">
        <v>3.06</v>
      </c>
      <c r="H10573" s="1" t="s">
        <v>2510</v>
      </c>
      <c r="I10573" s="1" t="s">
        <v>2510</v>
      </c>
    </row>
    <row r="10574" customFormat="false" ht="68" hidden="false" customHeight="true" outlineLevel="0" collapsed="false">
      <c r="A10574" s="1" t="s">
        <v>2231</v>
      </c>
      <c r="B10574" s="1" t="s">
        <v>2231</v>
      </c>
      <c r="C10574" s="1" t="s">
        <v>2231</v>
      </c>
      <c r="D10574" s="1" t="s">
        <v>258</v>
      </c>
      <c r="E10574" s="1" t="s">
        <v>258</v>
      </c>
      <c r="F10574" s="1" t="s">
        <v>258</v>
      </c>
      <c r="G10574" s="1" t="n">
        <v>4.6</v>
      </c>
      <c r="H10574" s="1" t="s">
        <v>2510</v>
      </c>
      <c r="I10574" s="1" t="s">
        <v>2510</v>
      </c>
    </row>
    <row r="10575" customFormat="false" ht="68" hidden="false" customHeight="true" outlineLevel="0" collapsed="false">
      <c r="A10575" s="1" t="s">
        <v>2231</v>
      </c>
      <c r="B10575" s="1" t="s">
        <v>2231</v>
      </c>
      <c r="C10575" s="1" t="s">
        <v>2231</v>
      </c>
      <c r="D10575" s="1" t="s">
        <v>2063</v>
      </c>
      <c r="E10575" s="1" t="s">
        <v>2063</v>
      </c>
      <c r="F10575" s="1" t="s">
        <v>2063</v>
      </c>
      <c r="G10575" s="1" t="n">
        <v>39</v>
      </c>
      <c r="H10575" s="1" t="s">
        <v>2510</v>
      </c>
      <c r="I10575" s="1" t="s">
        <v>2510</v>
      </c>
    </row>
    <row r="10576" customFormat="false" ht="68" hidden="false" customHeight="true" outlineLevel="0" collapsed="false">
      <c r="A10576" s="1" t="s">
        <v>2232</v>
      </c>
      <c r="B10576" s="1" t="s">
        <v>2232</v>
      </c>
      <c r="C10576" s="1" t="s">
        <v>2232</v>
      </c>
      <c r="D10576" s="1" t="s">
        <v>2091</v>
      </c>
      <c r="E10576" s="1" t="s">
        <v>2091</v>
      </c>
      <c r="F10576" s="1" t="s">
        <v>2091</v>
      </c>
      <c r="G10576" s="1" t="n">
        <v>340</v>
      </c>
      <c r="H10576" s="1" t="s">
        <v>2510</v>
      </c>
      <c r="I10576" s="1" t="s">
        <v>2510</v>
      </c>
    </row>
    <row r="10577" customFormat="false" ht="68" hidden="false" customHeight="true" outlineLevel="0" collapsed="false">
      <c r="A10577" s="1" t="s">
        <v>2232</v>
      </c>
      <c r="B10577" s="1" t="s">
        <v>2232</v>
      </c>
      <c r="C10577" s="1" t="s">
        <v>2232</v>
      </c>
      <c r="D10577" s="1" t="s">
        <v>292</v>
      </c>
      <c r="E10577" s="1" t="s">
        <v>292</v>
      </c>
      <c r="F10577" s="1" t="s">
        <v>292</v>
      </c>
      <c r="G10577" s="1" t="n">
        <v>2.35</v>
      </c>
      <c r="H10577" s="1" t="s">
        <v>2510</v>
      </c>
      <c r="I10577" s="1" t="s">
        <v>2510</v>
      </c>
    </row>
    <row r="10578" customFormat="false" ht="68" hidden="false" customHeight="true" outlineLevel="0" collapsed="false">
      <c r="A10578" s="1" t="s">
        <v>2232</v>
      </c>
      <c r="B10578" s="1" t="s">
        <v>2232</v>
      </c>
      <c r="C10578" s="1" t="s">
        <v>2232</v>
      </c>
      <c r="D10578" s="1" t="s">
        <v>258</v>
      </c>
      <c r="E10578" s="1" t="s">
        <v>258</v>
      </c>
      <c r="F10578" s="1" t="s">
        <v>258</v>
      </c>
      <c r="G10578" s="1" t="n">
        <v>3.52</v>
      </c>
      <c r="H10578" s="1" t="s">
        <v>2510</v>
      </c>
      <c r="I10578" s="1" t="s">
        <v>2510</v>
      </c>
    </row>
    <row r="10579" customFormat="false" ht="68" hidden="false" customHeight="true" outlineLevel="0" collapsed="false">
      <c r="A10579" s="1" t="s">
        <v>2232</v>
      </c>
      <c r="B10579" s="1" t="s">
        <v>2232</v>
      </c>
      <c r="C10579" s="1" t="s">
        <v>2232</v>
      </c>
      <c r="D10579" s="1" t="s">
        <v>2063</v>
      </c>
      <c r="E10579" s="1" t="s">
        <v>2063</v>
      </c>
      <c r="F10579" s="1" t="s">
        <v>2063</v>
      </c>
      <c r="G10579" s="1" t="n">
        <v>37</v>
      </c>
      <c r="H10579" s="1" t="s">
        <v>2510</v>
      </c>
      <c r="I10579" s="1" t="s">
        <v>2510</v>
      </c>
    </row>
    <row r="10580" customFormat="false" ht="27" hidden="false" customHeight="true" outlineLevel="0" collapsed="false">
      <c r="A10580" s="1"/>
      <c r="B10580" s="1"/>
      <c r="C10580" s="1"/>
      <c r="D10580" s="1"/>
      <c r="E10580" s="1"/>
      <c r="F10580" s="1"/>
      <c r="G10580" s="1"/>
      <c r="H10580" s="1"/>
      <c r="I10580" s="1"/>
    </row>
    <row r="10581" customFormat="false" ht="31" hidden="false" customHeight="true" outlineLevel="0" collapsed="false">
      <c r="A10581" s="10" t="s">
        <v>304</v>
      </c>
      <c r="B10581" s="10" t="s">
        <v>304</v>
      </c>
      <c r="C10581" s="10" t="s">
        <v>304</v>
      </c>
      <c r="D10581" s="10" t="s">
        <v>304</v>
      </c>
      <c r="E10581" s="10" t="s">
        <v>304</v>
      </c>
      <c r="F10581" s="10" t="s">
        <v>304</v>
      </c>
      <c r="G10581" s="10" t="s">
        <v>304</v>
      </c>
      <c r="H10581" s="10" t="s">
        <v>304</v>
      </c>
      <c r="I10581" s="1"/>
    </row>
    <row r="10582" customFormat="false" ht="28" hidden="false" customHeight="true" outlineLevel="0" collapsed="false">
      <c r="A10582" s="4" t="s">
        <v>305</v>
      </c>
      <c r="B10582" s="4" t="s">
        <v>305</v>
      </c>
      <c r="C10582" s="4" t="s">
        <v>305</v>
      </c>
      <c r="D10582" s="4" t="s">
        <v>305</v>
      </c>
      <c r="E10582" s="4" t="s">
        <v>305</v>
      </c>
      <c r="F10582" s="4" t="s">
        <v>305</v>
      </c>
      <c r="G10582" s="4" t="s">
        <v>305</v>
      </c>
      <c r="H10582" s="4" t="s">
        <v>305</v>
      </c>
      <c r="I10582" s="4" t="s">
        <v>305</v>
      </c>
    </row>
    <row r="10583" customFormat="false" ht="27" hidden="false" customHeight="true" outlineLevel="0" collapsed="false">
      <c r="A10583" s="1"/>
      <c r="B10583" s="1"/>
      <c r="C10583" s="1"/>
      <c r="D10583" s="1"/>
      <c r="E10583" s="1"/>
      <c r="F10583" s="1"/>
      <c r="G10583" s="1"/>
      <c r="H10583" s="1"/>
      <c r="I10583" s="1"/>
    </row>
    <row r="10584" customFormat="false" ht="27" hidden="false" customHeight="true" outlineLevel="0" collapsed="false">
      <c r="A10584" s="1"/>
      <c r="B10584" s="1"/>
      <c r="C10584" s="1"/>
      <c r="D10584" s="1"/>
      <c r="E10584" s="1"/>
      <c r="F10584" s="1"/>
      <c r="G10584" s="1"/>
      <c r="H10584" s="1"/>
      <c r="I10584" s="1"/>
    </row>
    <row r="10585" customFormat="false" ht="27" hidden="false" customHeight="true" outlineLevel="0" collapsed="false">
      <c r="A10585" s="1"/>
      <c r="B10585" s="1"/>
      <c r="C10585" s="1"/>
      <c r="D10585" s="1"/>
      <c r="E10585" s="1"/>
      <c r="F10585" s="1"/>
      <c r="G10585" s="1"/>
      <c r="H10585" s="1"/>
      <c r="I10585" s="1"/>
    </row>
    <row r="10586" customFormat="false" ht="35" hidden="false" customHeight="true" outlineLevel="0" collapsed="false">
      <c r="A10586" s="2" t="s">
        <v>2513</v>
      </c>
      <c r="B10586" s="2" t="s">
        <v>2513</v>
      </c>
      <c r="C10586" s="2" t="s">
        <v>2513</v>
      </c>
      <c r="D10586" s="2" t="s">
        <v>2513</v>
      </c>
      <c r="E10586" s="2" t="s">
        <v>2513</v>
      </c>
      <c r="F10586" s="2" t="s">
        <v>2513</v>
      </c>
      <c r="G10586" s="2" t="s">
        <v>2513</v>
      </c>
      <c r="H10586" s="2" t="s">
        <v>2513</v>
      </c>
      <c r="I10586" s="3" t="str">
        <f aca="false">HYPERLINK("#'Главная'!A209","На главную")</f>
        <v>На главную</v>
      </c>
    </row>
    <row r="10587" customFormat="false" ht="42" hidden="false" customHeight="true" outlineLevel="0" collapsed="false">
      <c r="A10587" s="4" t="s">
        <v>2498</v>
      </c>
      <c r="B10587" s="4" t="s">
        <v>2498</v>
      </c>
      <c r="C10587" s="4" t="s">
        <v>2498</v>
      </c>
      <c r="D10587" s="4" t="s">
        <v>2498</v>
      </c>
      <c r="E10587" s="4" t="s">
        <v>2498</v>
      </c>
      <c r="F10587" s="4" t="s">
        <v>2498</v>
      </c>
      <c r="G10587" s="4" t="s">
        <v>2498</v>
      </c>
      <c r="H10587" s="4" t="s">
        <v>2498</v>
      </c>
      <c r="I10587" s="4" t="s">
        <v>2498</v>
      </c>
    </row>
    <row r="10588" customFormat="false" ht="27" hidden="false" customHeight="true" outlineLevel="0" collapsed="false">
      <c r="A10588" s="3" t="str">
        <f aca="false">HYPERLINK("#'Главная'!A209","Список моделей")</f>
        <v>Список моделей</v>
      </c>
      <c r="B10588" s="1"/>
      <c r="C10588" s="3" t="str">
        <f aca="false">HYPERLINK("#'Данные моделей'!A10589","Характеристики")</f>
        <v>Характеристики</v>
      </c>
      <c r="D10588" s="1"/>
      <c r="E10588" s="1"/>
      <c r="F10588" s="3" t="str">
        <f aca="false">HYPERLINK("#'Данные моделей'!A10615","Рабочие точки")</f>
        <v>Рабочие точки</v>
      </c>
      <c r="G10588" s="1"/>
      <c r="H10588" s="3" t="str">
        <f aca="false">HYPERLINK("#'Данные моделей'!A10635","Карты")</f>
        <v>Карты</v>
      </c>
      <c r="I10588" s="1"/>
    </row>
    <row r="10589" customFormat="false" ht="31" hidden="false" customHeight="true" outlineLevel="0" collapsed="false">
      <c r="A10589" s="10" t="s">
        <v>9</v>
      </c>
      <c r="B10589" s="10" t="s">
        <v>9</v>
      </c>
      <c r="C10589" s="10" t="s">
        <v>9</v>
      </c>
      <c r="D10589" s="10" t="s">
        <v>9</v>
      </c>
      <c r="E10589" s="10" t="s">
        <v>9</v>
      </c>
      <c r="F10589" s="10" t="s">
        <v>9</v>
      </c>
      <c r="G10589" s="10" t="s">
        <v>9</v>
      </c>
      <c r="H10589" s="10" t="s">
        <v>9</v>
      </c>
      <c r="I10589" s="1"/>
    </row>
    <row r="10590" customFormat="false" ht="28" hidden="false" customHeight="true" outlineLevel="0" collapsed="false">
      <c r="A10590" s="11" t="s">
        <v>207</v>
      </c>
      <c r="B10590" s="11" t="s">
        <v>207</v>
      </c>
      <c r="C10590" s="11" t="s">
        <v>207</v>
      </c>
      <c r="D10590" s="11" t="s">
        <v>207</v>
      </c>
      <c r="E10590" s="11" t="s">
        <v>2499</v>
      </c>
      <c r="F10590" s="11" t="s">
        <v>2499</v>
      </c>
      <c r="G10590" s="11" t="s">
        <v>2499</v>
      </c>
      <c r="H10590" s="11"/>
      <c r="I10590" s="11"/>
    </row>
    <row r="10591" customFormat="false" ht="28" hidden="false" customHeight="true" outlineLevel="0" collapsed="false">
      <c r="A10591" s="11" t="s">
        <v>8</v>
      </c>
      <c r="B10591" s="11" t="s">
        <v>8</v>
      </c>
      <c r="C10591" s="11" t="s">
        <v>8</v>
      </c>
      <c r="D10591" s="11" t="s">
        <v>8</v>
      </c>
      <c r="E10591" s="11" t="s">
        <v>193</v>
      </c>
      <c r="F10591" s="11" t="s">
        <v>193</v>
      </c>
      <c r="G10591" s="11" t="s">
        <v>193</v>
      </c>
      <c r="H10591" s="11"/>
      <c r="I10591" s="11"/>
    </row>
    <row r="10592" customFormat="false" ht="28" hidden="false" customHeight="true" outlineLevel="0" collapsed="false">
      <c r="A10592" s="11" t="s">
        <v>209</v>
      </c>
      <c r="B10592" s="11" t="s">
        <v>209</v>
      </c>
      <c r="C10592" s="11" t="s">
        <v>209</v>
      </c>
      <c r="D10592" s="11" t="s">
        <v>209</v>
      </c>
      <c r="E10592" s="11" t="s">
        <v>2514</v>
      </c>
      <c r="F10592" s="11" t="s">
        <v>2514</v>
      </c>
      <c r="G10592" s="11" t="s">
        <v>2514</v>
      </c>
      <c r="H10592" s="11"/>
      <c r="I10592" s="11"/>
    </row>
    <row r="10593" customFormat="false" ht="28" hidden="false" customHeight="true" outlineLevel="0" collapsed="false">
      <c r="A10593" s="11" t="s">
        <v>211</v>
      </c>
      <c r="B10593" s="11" t="s">
        <v>211</v>
      </c>
      <c r="C10593" s="11" t="s">
        <v>211</v>
      </c>
      <c r="D10593" s="11" t="s">
        <v>211</v>
      </c>
      <c r="E10593" s="11" t="n">
        <v>32</v>
      </c>
      <c r="F10593" s="11" t="n">
        <v>32</v>
      </c>
      <c r="G10593" s="11" t="n">
        <v>32</v>
      </c>
      <c r="H10593" s="11"/>
      <c r="I10593" s="11"/>
    </row>
    <row r="10594" customFormat="false" ht="38" hidden="false" customHeight="true" outlineLevel="0" collapsed="false">
      <c r="A10594" s="11" t="s">
        <v>8</v>
      </c>
      <c r="B10594" s="11" t="s">
        <v>8</v>
      </c>
      <c r="C10594" s="11" t="s">
        <v>8</v>
      </c>
      <c r="D10594" s="11" t="s">
        <v>8</v>
      </c>
      <c r="E10594" s="11" t="s">
        <v>193</v>
      </c>
      <c r="F10594" s="11" t="s">
        <v>193</v>
      </c>
      <c r="G10594" s="11" t="s">
        <v>193</v>
      </c>
      <c r="H10594" s="11" t="s">
        <v>2061</v>
      </c>
      <c r="I10594" s="11" t="s">
        <v>2061</v>
      </c>
    </row>
    <row r="10595" customFormat="false" ht="38" hidden="false" customHeight="true" outlineLevel="0" collapsed="false">
      <c r="A10595" s="11" t="s">
        <v>221</v>
      </c>
      <c r="B10595" s="11" t="s">
        <v>221</v>
      </c>
      <c r="C10595" s="11" t="s">
        <v>221</v>
      </c>
      <c r="D10595" s="11" t="s">
        <v>221</v>
      </c>
      <c r="E10595" s="11" t="s">
        <v>2514</v>
      </c>
      <c r="F10595" s="11" t="s">
        <v>2514</v>
      </c>
      <c r="G10595" s="11" t="s">
        <v>2514</v>
      </c>
      <c r="H10595" s="11" t="s">
        <v>2061</v>
      </c>
      <c r="I10595" s="11" t="s">
        <v>2061</v>
      </c>
    </row>
    <row r="10596" customFormat="false" ht="38" hidden="false" customHeight="true" outlineLevel="0" collapsed="false">
      <c r="A10596" s="11" t="s">
        <v>211</v>
      </c>
      <c r="B10596" s="11" t="s">
        <v>211</v>
      </c>
      <c r="C10596" s="11" t="s">
        <v>211</v>
      </c>
      <c r="D10596" s="11" t="s">
        <v>211</v>
      </c>
      <c r="E10596" s="11" t="n">
        <v>32</v>
      </c>
      <c r="F10596" s="11" t="n">
        <v>32</v>
      </c>
      <c r="G10596" s="11" t="n">
        <v>32</v>
      </c>
      <c r="H10596" s="11" t="s">
        <v>2061</v>
      </c>
      <c r="I10596" s="11" t="s">
        <v>2061</v>
      </c>
    </row>
    <row r="10597" customFormat="false" ht="38" hidden="false" customHeight="true" outlineLevel="0" collapsed="false">
      <c r="A10597" s="11" t="s">
        <v>2062</v>
      </c>
      <c r="B10597" s="11" t="s">
        <v>2062</v>
      </c>
      <c r="C10597" s="11" t="s">
        <v>2062</v>
      </c>
      <c r="D10597" s="11" t="s">
        <v>2062</v>
      </c>
      <c r="E10597" s="11" t="s">
        <v>2063</v>
      </c>
      <c r="F10597" s="11" t="s">
        <v>2063</v>
      </c>
      <c r="G10597" s="11" t="s">
        <v>2063</v>
      </c>
      <c r="H10597" s="11" t="s">
        <v>2061</v>
      </c>
      <c r="I10597" s="11" t="s">
        <v>2061</v>
      </c>
    </row>
    <row r="10598" customFormat="false" ht="38" hidden="false" customHeight="true" outlineLevel="0" collapsed="false">
      <c r="A10598" s="11" t="s">
        <v>2064</v>
      </c>
      <c r="B10598" s="11" t="s">
        <v>2064</v>
      </c>
      <c r="C10598" s="11" t="s">
        <v>2064</v>
      </c>
      <c r="D10598" s="11" t="s">
        <v>2064</v>
      </c>
      <c r="E10598" s="11" t="n">
        <v>0</v>
      </c>
      <c r="F10598" s="11" t="n">
        <v>0</v>
      </c>
      <c r="G10598" s="11" t="n">
        <v>0</v>
      </c>
      <c r="H10598" s="11" t="s">
        <v>2061</v>
      </c>
      <c r="I10598" s="11" t="s">
        <v>2061</v>
      </c>
    </row>
    <row r="10599" customFormat="false" ht="38" hidden="false" customHeight="true" outlineLevel="0" collapsed="false">
      <c r="A10599" s="11" t="s">
        <v>2222</v>
      </c>
      <c r="B10599" s="11" t="s">
        <v>2222</v>
      </c>
      <c r="C10599" s="11" t="s">
        <v>2222</v>
      </c>
      <c r="D10599" s="11" t="s">
        <v>2222</v>
      </c>
      <c r="E10599" s="11" t="n">
        <v>0.35</v>
      </c>
      <c r="F10599" s="11" t="n">
        <v>0.35</v>
      </c>
      <c r="G10599" s="11" t="n">
        <v>0.35</v>
      </c>
      <c r="H10599" s="11" t="s">
        <v>2061</v>
      </c>
      <c r="I10599" s="11" t="s">
        <v>2061</v>
      </c>
    </row>
    <row r="10600" customFormat="false" ht="38" hidden="false" customHeight="true" outlineLevel="0" collapsed="false">
      <c r="A10600" s="11" t="s">
        <v>2464</v>
      </c>
      <c r="B10600" s="11" t="s">
        <v>2464</v>
      </c>
      <c r="C10600" s="11" t="s">
        <v>2464</v>
      </c>
      <c r="D10600" s="11" t="s">
        <v>2464</v>
      </c>
      <c r="E10600" s="11" t="s">
        <v>2501</v>
      </c>
      <c r="F10600" s="11" t="s">
        <v>2501</v>
      </c>
      <c r="G10600" s="11" t="s">
        <v>2501</v>
      </c>
      <c r="H10600" s="11" t="s">
        <v>2061</v>
      </c>
      <c r="I10600" s="11" t="s">
        <v>2061</v>
      </c>
    </row>
    <row r="10601" customFormat="false" ht="38" hidden="false" customHeight="true" outlineLevel="0" collapsed="false">
      <c r="A10601" s="11" t="s">
        <v>2502</v>
      </c>
      <c r="B10601" s="11" t="s">
        <v>2502</v>
      </c>
      <c r="C10601" s="11" t="s">
        <v>2502</v>
      </c>
      <c r="D10601" s="11" t="s">
        <v>2502</v>
      </c>
      <c r="E10601" s="11" t="n">
        <v>780</v>
      </c>
      <c r="F10601" s="11" t="n">
        <v>780</v>
      </c>
      <c r="G10601" s="11" t="n">
        <v>780</v>
      </c>
      <c r="H10601" s="11" t="s">
        <v>2061</v>
      </c>
      <c r="I10601" s="11" t="s">
        <v>2061</v>
      </c>
    </row>
    <row r="10602" customFormat="false" ht="38" hidden="false" customHeight="true" outlineLevel="0" collapsed="false">
      <c r="A10602" s="11" t="s">
        <v>2215</v>
      </c>
      <c r="B10602" s="11" t="s">
        <v>2215</v>
      </c>
      <c r="C10602" s="11" t="s">
        <v>2215</v>
      </c>
      <c r="D10602" s="11" t="s">
        <v>2215</v>
      </c>
      <c r="E10602" s="11" t="n">
        <v>30</v>
      </c>
      <c r="F10602" s="11" t="n">
        <v>30</v>
      </c>
      <c r="G10602" s="11" t="n">
        <v>30</v>
      </c>
      <c r="H10602" s="11" t="s">
        <v>2061</v>
      </c>
      <c r="I10602" s="11" t="s">
        <v>2061</v>
      </c>
    </row>
    <row r="10603" customFormat="false" ht="38" hidden="false" customHeight="true" outlineLevel="0" collapsed="false">
      <c r="A10603" s="11" t="s">
        <v>2213</v>
      </c>
      <c r="B10603" s="11" t="s">
        <v>2213</v>
      </c>
      <c r="C10603" s="11" t="s">
        <v>2213</v>
      </c>
      <c r="D10603" s="11" t="s">
        <v>2213</v>
      </c>
      <c r="E10603" s="11" t="s">
        <v>2503</v>
      </c>
      <c r="F10603" s="11" t="s">
        <v>2503</v>
      </c>
      <c r="G10603" s="11" t="s">
        <v>2503</v>
      </c>
      <c r="H10603" s="11" t="s">
        <v>2061</v>
      </c>
      <c r="I10603" s="11" t="s">
        <v>2061</v>
      </c>
    </row>
    <row r="10604" customFormat="false" ht="38" hidden="false" customHeight="true" outlineLevel="0" collapsed="false">
      <c r="A10604" s="11" t="s">
        <v>2228</v>
      </c>
      <c r="B10604" s="11" t="s">
        <v>2228</v>
      </c>
      <c r="C10604" s="11" t="s">
        <v>2228</v>
      </c>
      <c r="D10604" s="11" t="s">
        <v>2228</v>
      </c>
      <c r="E10604" s="11" t="n">
        <v>1</v>
      </c>
      <c r="F10604" s="11" t="n">
        <v>1</v>
      </c>
      <c r="G10604" s="11" t="n">
        <v>1</v>
      </c>
      <c r="H10604" s="11" t="s">
        <v>2061</v>
      </c>
      <c r="I10604" s="11" t="s">
        <v>2061</v>
      </c>
    </row>
    <row r="10605" customFormat="false" ht="38" hidden="false" customHeight="true" outlineLevel="0" collapsed="false">
      <c r="A10605" s="11" t="s">
        <v>2078</v>
      </c>
      <c r="B10605" s="11" t="s">
        <v>2078</v>
      </c>
      <c r="C10605" s="11" t="s">
        <v>2078</v>
      </c>
      <c r="D10605" s="11" t="s">
        <v>2078</v>
      </c>
      <c r="E10605" s="11" t="s">
        <v>2504</v>
      </c>
      <c r="F10605" s="11" t="s">
        <v>2504</v>
      </c>
      <c r="G10605" s="11" t="s">
        <v>2504</v>
      </c>
      <c r="H10605" s="11" t="s">
        <v>2061</v>
      </c>
      <c r="I10605" s="11" t="s">
        <v>2061</v>
      </c>
    </row>
    <row r="10606" customFormat="false" ht="38" hidden="false" customHeight="true" outlineLevel="0" collapsed="false">
      <c r="A10606" s="11" t="s">
        <v>2226</v>
      </c>
      <c r="B10606" s="11" t="s">
        <v>2226</v>
      </c>
      <c r="C10606" s="11" t="s">
        <v>2226</v>
      </c>
      <c r="D10606" s="11" t="s">
        <v>2226</v>
      </c>
      <c r="E10606" s="11" t="n">
        <v>26</v>
      </c>
      <c r="F10606" s="11" t="n">
        <v>26</v>
      </c>
      <c r="G10606" s="11" t="n">
        <v>26</v>
      </c>
      <c r="H10606" s="11" t="s">
        <v>2061</v>
      </c>
      <c r="I10606" s="11" t="s">
        <v>2061</v>
      </c>
    </row>
    <row r="10607" customFormat="false" ht="38" hidden="false" customHeight="true" outlineLevel="0" collapsed="false">
      <c r="A10607" s="11" t="s">
        <v>2074</v>
      </c>
      <c r="B10607" s="11" t="s">
        <v>2074</v>
      </c>
      <c r="C10607" s="11" t="s">
        <v>2074</v>
      </c>
      <c r="D10607" s="11" t="s">
        <v>2074</v>
      </c>
      <c r="E10607" s="11" t="s">
        <v>2515</v>
      </c>
      <c r="F10607" s="11" t="s">
        <v>2515</v>
      </c>
      <c r="G10607" s="11" t="s">
        <v>2515</v>
      </c>
      <c r="H10607" s="11" t="s">
        <v>2061</v>
      </c>
      <c r="I10607" s="11" t="s">
        <v>2061</v>
      </c>
    </row>
    <row r="10608" customFormat="false" ht="38" hidden="false" customHeight="true" outlineLevel="0" collapsed="false">
      <c r="A10608" s="11" t="s">
        <v>2466</v>
      </c>
      <c r="B10608" s="11" t="s">
        <v>2466</v>
      </c>
      <c r="C10608" s="11" t="s">
        <v>2466</v>
      </c>
      <c r="D10608" s="11" t="s">
        <v>2466</v>
      </c>
      <c r="E10608" s="11" t="s">
        <v>2516</v>
      </c>
      <c r="F10608" s="11" t="s">
        <v>2516</v>
      </c>
      <c r="G10608" s="11" t="s">
        <v>2516</v>
      </c>
      <c r="H10608" s="11" t="s">
        <v>2061</v>
      </c>
      <c r="I10608" s="11" t="s">
        <v>2061</v>
      </c>
    </row>
    <row r="10609" customFormat="false" ht="38" hidden="false" customHeight="true" outlineLevel="0" collapsed="false">
      <c r="A10609" s="11" t="s">
        <v>2507</v>
      </c>
      <c r="B10609" s="11" t="s">
        <v>2507</v>
      </c>
      <c r="C10609" s="11" t="s">
        <v>2507</v>
      </c>
      <c r="D10609" s="11" t="s">
        <v>2507</v>
      </c>
      <c r="E10609" s="11" t="n">
        <v>4</v>
      </c>
      <c r="F10609" s="11" t="n">
        <v>4</v>
      </c>
      <c r="G10609" s="11" t="n">
        <v>4</v>
      </c>
      <c r="H10609" s="11" t="s">
        <v>2061</v>
      </c>
      <c r="I10609" s="11" t="s">
        <v>2061</v>
      </c>
    </row>
    <row r="10610" customFormat="false" ht="38" hidden="false" customHeight="true" outlineLevel="0" collapsed="false">
      <c r="A10610" s="11" t="s">
        <v>2421</v>
      </c>
      <c r="B10610" s="11" t="s">
        <v>2421</v>
      </c>
      <c r="C10610" s="11" t="s">
        <v>2421</v>
      </c>
      <c r="D10610" s="11" t="s">
        <v>2421</v>
      </c>
      <c r="E10610" s="11" t="s">
        <v>2517</v>
      </c>
      <c r="F10610" s="11" t="s">
        <v>2517</v>
      </c>
      <c r="G10610" s="11" t="s">
        <v>2517</v>
      </c>
      <c r="H10610" s="11" t="s">
        <v>2061</v>
      </c>
      <c r="I10610" s="11" t="s">
        <v>2061</v>
      </c>
    </row>
    <row r="10611" customFormat="false" ht="38" hidden="false" customHeight="true" outlineLevel="0" collapsed="false">
      <c r="A10611" s="11" t="s">
        <v>2082</v>
      </c>
      <c r="B10611" s="11" t="s">
        <v>2082</v>
      </c>
      <c r="C10611" s="11" t="s">
        <v>2082</v>
      </c>
      <c r="D10611" s="11" t="s">
        <v>2082</v>
      </c>
      <c r="E10611" s="11" t="s">
        <v>2114</v>
      </c>
      <c r="F10611" s="11" t="s">
        <v>2114</v>
      </c>
      <c r="G10611" s="11" t="s">
        <v>2114</v>
      </c>
      <c r="H10611" s="11" t="s">
        <v>2061</v>
      </c>
      <c r="I10611" s="11" t="s">
        <v>2061</v>
      </c>
    </row>
    <row r="10612" customFormat="false" ht="38" hidden="false" customHeight="true" outlineLevel="0" collapsed="false">
      <c r="A10612" s="11" t="s">
        <v>2423</v>
      </c>
      <c r="B10612" s="11" t="s">
        <v>2423</v>
      </c>
      <c r="C10612" s="11" t="s">
        <v>2423</v>
      </c>
      <c r="D10612" s="11" t="s">
        <v>2423</v>
      </c>
      <c r="E10612" s="11" t="s">
        <v>2509</v>
      </c>
      <c r="F10612" s="11" t="s">
        <v>2509</v>
      </c>
      <c r="G10612" s="11" t="s">
        <v>2509</v>
      </c>
      <c r="H10612" s="11" t="s">
        <v>2061</v>
      </c>
      <c r="I10612" s="11" t="s">
        <v>2061</v>
      </c>
    </row>
    <row r="10613" customFormat="false" ht="28" hidden="false" customHeight="true" outlineLevel="0" collapsed="false">
      <c r="A10613" s="4" t="s">
        <v>2061</v>
      </c>
      <c r="B10613" s="4" t="s">
        <v>2061</v>
      </c>
      <c r="C10613" s="4" t="s">
        <v>2061</v>
      </c>
      <c r="D10613" s="4" t="s">
        <v>2061</v>
      </c>
      <c r="E10613" s="4" t="s">
        <v>2061</v>
      </c>
      <c r="F10613" s="4" t="s">
        <v>2061</v>
      </c>
      <c r="G10613" s="4" t="s">
        <v>2061</v>
      </c>
      <c r="H10613" s="4" t="s">
        <v>2061</v>
      </c>
      <c r="I10613" s="4" t="s">
        <v>2061</v>
      </c>
    </row>
    <row r="10614" customFormat="false" ht="27" hidden="false" customHeight="true" outlineLevel="0" collapsed="false">
      <c r="A10614" s="1"/>
      <c r="B10614" s="1"/>
      <c r="C10614" s="1"/>
      <c r="D10614" s="1"/>
      <c r="E10614" s="1"/>
      <c r="F10614" s="1"/>
      <c r="G10614" s="1"/>
      <c r="H10614" s="1"/>
      <c r="I10614" s="1"/>
    </row>
    <row r="10615" customFormat="false" ht="31" hidden="false" customHeight="true" outlineLevel="0" collapsed="false">
      <c r="A10615" s="10" t="s">
        <v>250</v>
      </c>
      <c r="B10615" s="10" t="s">
        <v>250</v>
      </c>
      <c r="C10615" s="10" t="s">
        <v>250</v>
      </c>
      <c r="D10615" s="10" t="s">
        <v>250</v>
      </c>
      <c r="E10615" s="10" t="s">
        <v>250</v>
      </c>
      <c r="F10615" s="10" t="s">
        <v>250</v>
      </c>
      <c r="G10615" s="10" t="s">
        <v>250</v>
      </c>
      <c r="H10615" s="10" t="s">
        <v>250</v>
      </c>
      <c r="I10615" s="3" t="str">
        <f aca="false">HYPERLINK("#'Главная'!A209","На главную")</f>
        <v>На главную</v>
      </c>
    </row>
    <row r="10616" customFormat="false" ht="34" hidden="false" customHeight="true" outlineLevel="0" collapsed="false">
      <c r="A10616" s="12" t="s">
        <v>251</v>
      </c>
      <c r="B10616" s="12" t="s">
        <v>251</v>
      </c>
      <c r="C10616" s="12" t="s">
        <v>251</v>
      </c>
      <c r="D10616" s="12" t="s">
        <v>252</v>
      </c>
      <c r="E10616" s="12" t="s">
        <v>252</v>
      </c>
      <c r="F10616" s="12" t="s">
        <v>252</v>
      </c>
      <c r="G10616" s="12" t="s">
        <v>253</v>
      </c>
      <c r="H10616" s="12" t="s">
        <v>254</v>
      </c>
      <c r="I10616" s="12" t="s">
        <v>254</v>
      </c>
    </row>
    <row r="10617" customFormat="false" ht="68" hidden="false" customHeight="true" outlineLevel="0" collapsed="false">
      <c r="A10617" s="1" t="s">
        <v>180</v>
      </c>
      <c r="B10617" s="1" t="s">
        <v>180</v>
      </c>
      <c r="C10617" s="1" t="s">
        <v>180</v>
      </c>
      <c r="D10617" s="1" t="s">
        <v>292</v>
      </c>
      <c r="E10617" s="1" t="s">
        <v>292</v>
      </c>
      <c r="F10617" s="1" t="s">
        <v>292</v>
      </c>
      <c r="G10617" s="1" t="n">
        <v>4.5</v>
      </c>
      <c r="H10617" s="1" t="s">
        <v>2510</v>
      </c>
      <c r="I10617" s="1" t="s">
        <v>2510</v>
      </c>
    </row>
    <row r="10618" customFormat="false" ht="68" hidden="false" customHeight="true" outlineLevel="0" collapsed="false">
      <c r="A10618" s="1" t="s">
        <v>180</v>
      </c>
      <c r="B10618" s="1" t="s">
        <v>180</v>
      </c>
      <c r="C10618" s="1" t="s">
        <v>180</v>
      </c>
      <c r="D10618" s="1" t="s">
        <v>258</v>
      </c>
      <c r="E10618" s="1" t="s">
        <v>258</v>
      </c>
      <c r="F10618" s="1" t="s">
        <v>258</v>
      </c>
      <c r="G10618" s="1" t="n">
        <v>6.75</v>
      </c>
      <c r="H10618" s="1" t="s">
        <v>2510</v>
      </c>
      <c r="I10618" s="1" t="s">
        <v>2510</v>
      </c>
    </row>
    <row r="10619" customFormat="false" ht="68" hidden="false" customHeight="true" outlineLevel="0" collapsed="false">
      <c r="A10619" s="1" t="s">
        <v>180</v>
      </c>
      <c r="B10619" s="1" t="s">
        <v>180</v>
      </c>
      <c r="C10619" s="1" t="s">
        <v>180</v>
      </c>
      <c r="D10619" s="1" t="s">
        <v>2091</v>
      </c>
      <c r="E10619" s="1" t="s">
        <v>2091</v>
      </c>
      <c r="F10619" s="1" t="s">
        <v>2091</v>
      </c>
      <c r="G10619" s="1" t="n">
        <v>850</v>
      </c>
      <c r="H10619" s="1" t="s">
        <v>2510</v>
      </c>
      <c r="I10619" s="1" t="s">
        <v>2510</v>
      </c>
    </row>
    <row r="10620" customFormat="false" ht="68" hidden="false" customHeight="true" outlineLevel="0" collapsed="false">
      <c r="A10620" s="1" t="s">
        <v>180</v>
      </c>
      <c r="B10620" s="1" t="s">
        <v>180</v>
      </c>
      <c r="C10620" s="1" t="s">
        <v>180</v>
      </c>
      <c r="D10620" s="1" t="s">
        <v>2229</v>
      </c>
      <c r="E10620" s="1" t="s">
        <v>2229</v>
      </c>
      <c r="F10620" s="1" t="s">
        <v>2229</v>
      </c>
      <c r="G10620" s="1" t="n">
        <v>76</v>
      </c>
      <c r="H10620" s="1" t="s">
        <v>2510</v>
      </c>
      <c r="I10620" s="1" t="s">
        <v>2510</v>
      </c>
    </row>
    <row r="10621" customFormat="false" ht="68" hidden="false" customHeight="true" outlineLevel="0" collapsed="false">
      <c r="A10621" s="1" t="s">
        <v>180</v>
      </c>
      <c r="B10621" s="1" t="s">
        <v>180</v>
      </c>
      <c r="C10621" s="1" t="s">
        <v>180</v>
      </c>
      <c r="D10621" s="1" t="s">
        <v>2063</v>
      </c>
      <c r="E10621" s="1" t="s">
        <v>2063</v>
      </c>
      <c r="F10621" s="1" t="s">
        <v>2063</v>
      </c>
      <c r="G10621" s="1" t="n">
        <v>43</v>
      </c>
      <c r="H10621" s="1" t="s">
        <v>2510</v>
      </c>
      <c r="I10621" s="1" t="s">
        <v>2510</v>
      </c>
    </row>
    <row r="10622" customFormat="false" ht="68" hidden="false" customHeight="true" outlineLevel="0" collapsed="false">
      <c r="A10622" s="1" t="s">
        <v>2230</v>
      </c>
      <c r="B10622" s="1" t="s">
        <v>2230</v>
      </c>
      <c r="C10622" s="1" t="s">
        <v>2230</v>
      </c>
      <c r="D10622" s="1" t="s">
        <v>2091</v>
      </c>
      <c r="E10622" s="1" t="s">
        <v>2091</v>
      </c>
      <c r="F10622" s="1" t="s">
        <v>2091</v>
      </c>
      <c r="G10622" s="1" t="n">
        <v>850</v>
      </c>
      <c r="H10622" s="1" t="s">
        <v>2510</v>
      </c>
      <c r="I10622" s="1" t="s">
        <v>2510</v>
      </c>
    </row>
    <row r="10623" customFormat="false" ht="68" hidden="false" customHeight="true" outlineLevel="0" collapsed="false">
      <c r="A10623" s="1" t="s">
        <v>2230</v>
      </c>
      <c r="B10623" s="1" t="s">
        <v>2230</v>
      </c>
      <c r="C10623" s="1" t="s">
        <v>2230</v>
      </c>
      <c r="D10623" s="1" t="s">
        <v>292</v>
      </c>
      <c r="E10623" s="1" t="s">
        <v>292</v>
      </c>
      <c r="F10623" s="1" t="s">
        <v>292</v>
      </c>
      <c r="G10623" s="1" t="n">
        <v>4.5</v>
      </c>
      <c r="H10623" s="1" t="s">
        <v>2510</v>
      </c>
      <c r="I10623" s="1" t="s">
        <v>2510</v>
      </c>
    </row>
    <row r="10624" customFormat="false" ht="68" hidden="false" customHeight="true" outlineLevel="0" collapsed="false">
      <c r="A10624" s="1" t="s">
        <v>2230</v>
      </c>
      <c r="B10624" s="1" t="s">
        <v>2230</v>
      </c>
      <c r="C10624" s="1" t="s">
        <v>2230</v>
      </c>
      <c r="D10624" s="1" t="s">
        <v>258</v>
      </c>
      <c r="E10624" s="1" t="s">
        <v>258</v>
      </c>
      <c r="F10624" s="1" t="s">
        <v>258</v>
      </c>
      <c r="G10624" s="1" t="n">
        <v>6.75</v>
      </c>
      <c r="H10624" s="1" t="s">
        <v>2510</v>
      </c>
      <c r="I10624" s="1" t="s">
        <v>2510</v>
      </c>
    </row>
    <row r="10625" customFormat="false" ht="68" hidden="false" customHeight="true" outlineLevel="0" collapsed="false">
      <c r="A10625" s="1" t="s">
        <v>2230</v>
      </c>
      <c r="B10625" s="1" t="s">
        <v>2230</v>
      </c>
      <c r="C10625" s="1" t="s">
        <v>2230</v>
      </c>
      <c r="D10625" s="1" t="s">
        <v>2063</v>
      </c>
      <c r="E10625" s="1" t="s">
        <v>2063</v>
      </c>
      <c r="F10625" s="1" t="s">
        <v>2063</v>
      </c>
      <c r="G10625" s="1" t="n">
        <v>43</v>
      </c>
      <c r="H10625" s="1" t="s">
        <v>2510</v>
      </c>
      <c r="I10625" s="1" t="s">
        <v>2510</v>
      </c>
    </row>
    <row r="10626" customFormat="false" ht="68" hidden="false" customHeight="true" outlineLevel="0" collapsed="false">
      <c r="A10626" s="1" t="s">
        <v>2231</v>
      </c>
      <c r="B10626" s="1" t="s">
        <v>2231</v>
      </c>
      <c r="C10626" s="1" t="s">
        <v>2231</v>
      </c>
      <c r="D10626" s="1" t="s">
        <v>2091</v>
      </c>
      <c r="E10626" s="1" t="s">
        <v>2091</v>
      </c>
      <c r="F10626" s="1" t="s">
        <v>2091</v>
      </c>
      <c r="G10626" s="1" t="n">
        <v>660</v>
      </c>
      <c r="H10626" s="1" t="s">
        <v>2510</v>
      </c>
      <c r="I10626" s="1" t="s">
        <v>2510</v>
      </c>
    </row>
    <row r="10627" customFormat="false" ht="68" hidden="false" customHeight="true" outlineLevel="0" collapsed="false">
      <c r="A10627" s="1" t="s">
        <v>2231</v>
      </c>
      <c r="B10627" s="1" t="s">
        <v>2231</v>
      </c>
      <c r="C10627" s="1" t="s">
        <v>2231</v>
      </c>
      <c r="D10627" s="1" t="s">
        <v>292</v>
      </c>
      <c r="E10627" s="1" t="s">
        <v>292</v>
      </c>
      <c r="F10627" s="1" t="s">
        <v>292</v>
      </c>
      <c r="G10627" s="1" t="n">
        <v>3.84</v>
      </c>
      <c r="H10627" s="1" t="s">
        <v>2510</v>
      </c>
      <c r="I10627" s="1" t="s">
        <v>2510</v>
      </c>
    </row>
    <row r="10628" customFormat="false" ht="68" hidden="false" customHeight="true" outlineLevel="0" collapsed="false">
      <c r="A10628" s="1" t="s">
        <v>2231</v>
      </c>
      <c r="B10628" s="1" t="s">
        <v>2231</v>
      </c>
      <c r="C10628" s="1" t="s">
        <v>2231</v>
      </c>
      <c r="D10628" s="1" t="s">
        <v>258</v>
      </c>
      <c r="E10628" s="1" t="s">
        <v>258</v>
      </c>
      <c r="F10628" s="1" t="s">
        <v>258</v>
      </c>
      <c r="G10628" s="1" t="n">
        <v>5.75</v>
      </c>
      <c r="H10628" s="1" t="s">
        <v>2510</v>
      </c>
      <c r="I10628" s="1" t="s">
        <v>2510</v>
      </c>
    </row>
    <row r="10629" customFormat="false" ht="68" hidden="false" customHeight="true" outlineLevel="0" collapsed="false">
      <c r="A10629" s="1" t="s">
        <v>2231</v>
      </c>
      <c r="B10629" s="1" t="s">
        <v>2231</v>
      </c>
      <c r="C10629" s="1" t="s">
        <v>2231</v>
      </c>
      <c r="D10629" s="1" t="s">
        <v>2063</v>
      </c>
      <c r="E10629" s="1" t="s">
        <v>2063</v>
      </c>
      <c r="F10629" s="1" t="s">
        <v>2063</v>
      </c>
      <c r="G10629" s="1" t="n">
        <v>41</v>
      </c>
      <c r="H10629" s="1" t="s">
        <v>2510</v>
      </c>
      <c r="I10629" s="1" t="s">
        <v>2510</v>
      </c>
    </row>
    <row r="10630" customFormat="false" ht="68" hidden="false" customHeight="true" outlineLevel="0" collapsed="false">
      <c r="A10630" s="1" t="s">
        <v>2232</v>
      </c>
      <c r="B10630" s="1" t="s">
        <v>2232</v>
      </c>
      <c r="C10630" s="1" t="s">
        <v>2232</v>
      </c>
      <c r="D10630" s="1" t="s">
        <v>2091</v>
      </c>
      <c r="E10630" s="1" t="s">
        <v>2091</v>
      </c>
      <c r="F10630" s="1" t="s">
        <v>2091</v>
      </c>
      <c r="G10630" s="1" t="n">
        <v>430</v>
      </c>
      <c r="H10630" s="1" t="s">
        <v>2510</v>
      </c>
      <c r="I10630" s="1" t="s">
        <v>2510</v>
      </c>
    </row>
    <row r="10631" customFormat="false" ht="68" hidden="false" customHeight="true" outlineLevel="0" collapsed="false">
      <c r="A10631" s="1" t="s">
        <v>2232</v>
      </c>
      <c r="B10631" s="1" t="s">
        <v>2232</v>
      </c>
      <c r="C10631" s="1" t="s">
        <v>2232</v>
      </c>
      <c r="D10631" s="1" t="s">
        <v>292</v>
      </c>
      <c r="E10631" s="1" t="s">
        <v>292</v>
      </c>
      <c r="F10631" s="1" t="s">
        <v>292</v>
      </c>
      <c r="G10631" s="1" t="n">
        <v>2.93</v>
      </c>
      <c r="H10631" s="1" t="s">
        <v>2510</v>
      </c>
      <c r="I10631" s="1" t="s">
        <v>2510</v>
      </c>
    </row>
    <row r="10632" customFormat="false" ht="68" hidden="false" customHeight="true" outlineLevel="0" collapsed="false">
      <c r="A10632" s="1" t="s">
        <v>2232</v>
      </c>
      <c r="B10632" s="1" t="s">
        <v>2232</v>
      </c>
      <c r="C10632" s="1" t="s">
        <v>2232</v>
      </c>
      <c r="D10632" s="1" t="s">
        <v>258</v>
      </c>
      <c r="E10632" s="1" t="s">
        <v>258</v>
      </c>
      <c r="F10632" s="1" t="s">
        <v>258</v>
      </c>
      <c r="G10632" s="1" t="n">
        <v>4.29</v>
      </c>
      <c r="H10632" s="1" t="s">
        <v>2510</v>
      </c>
      <c r="I10632" s="1" t="s">
        <v>2510</v>
      </c>
    </row>
    <row r="10633" customFormat="false" ht="68" hidden="false" customHeight="true" outlineLevel="0" collapsed="false">
      <c r="A10633" s="1" t="s">
        <v>2232</v>
      </c>
      <c r="B10633" s="1" t="s">
        <v>2232</v>
      </c>
      <c r="C10633" s="1" t="s">
        <v>2232</v>
      </c>
      <c r="D10633" s="1" t="s">
        <v>2063</v>
      </c>
      <c r="E10633" s="1" t="s">
        <v>2063</v>
      </c>
      <c r="F10633" s="1" t="s">
        <v>2063</v>
      </c>
      <c r="G10633" s="1" t="n">
        <v>39</v>
      </c>
      <c r="H10633" s="1" t="s">
        <v>2510</v>
      </c>
      <c r="I10633" s="1" t="s">
        <v>2510</v>
      </c>
    </row>
    <row r="10634" customFormat="false" ht="27" hidden="false" customHeight="true" outlineLevel="0" collapsed="false">
      <c r="A10634" s="1"/>
      <c r="B10634" s="1"/>
      <c r="C10634" s="1"/>
      <c r="D10634" s="1"/>
      <c r="E10634" s="1"/>
      <c r="F10634" s="1"/>
      <c r="G10634" s="1"/>
      <c r="H10634" s="1"/>
      <c r="I10634" s="1"/>
    </row>
    <row r="10635" customFormat="false" ht="31" hidden="false" customHeight="true" outlineLevel="0" collapsed="false">
      <c r="A10635" s="10" t="s">
        <v>304</v>
      </c>
      <c r="B10635" s="10" t="s">
        <v>304</v>
      </c>
      <c r="C10635" s="10" t="s">
        <v>304</v>
      </c>
      <c r="D10635" s="10" t="s">
        <v>304</v>
      </c>
      <c r="E10635" s="10" t="s">
        <v>304</v>
      </c>
      <c r="F10635" s="10" t="s">
        <v>304</v>
      </c>
      <c r="G10635" s="10" t="s">
        <v>304</v>
      </c>
      <c r="H10635" s="10" t="s">
        <v>304</v>
      </c>
      <c r="I10635" s="1"/>
    </row>
    <row r="10636" customFormat="false" ht="28" hidden="false" customHeight="true" outlineLevel="0" collapsed="false">
      <c r="A10636" s="4" t="s">
        <v>305</v>
      </c>
      <c r="B10636" s="4" t="s">
        <v>305</v>
      </c>
      <c r="C10636" s="4" t="s">
        <v>305</v>
      </c>
      <c r="D10636" s="4" t="s">
        <v>305</v>
      </c>
      <c r="E10636" s="4" t="s">
        <v>305</v>
      </c>
      <c r="F10636" s="4" t="s">
        <v>305</v>
      </c>
      <c r="G10636" s="4" t="s">
        <v>305</v>
      </c>
      <c r="H10636" s="4" t="s">
        <v>305</v>
      </c>
      <c r="I10636" s="4" t="s">
        <v>305</v>
      </c>
    </row>
    <row r="10637" customFormat="false" ht="27" hidden="false" customHeight="true" outlineLevel="0" collapsed="false">
      <c r="A10637" s="1"/>
      <c r="B10637" s="1"/>
      <c r="C10637" s="1"/>
      <c r="D10637" s="1"/>
      <c r="E10637" s="1"/>
      <c r="F10637" s="1"/>
      <c r="G10637" s="1"/>
      <c r="H10637" s="1"/>
      <c r="I10637" s="1"/>
    </row>
    <row r="10638" customFormat="false" ht="27" hidden="false" customHeight="true" outlineLevel="0" collapsed="false">
      <c r="A10638" s="1"/>
      <c r="B10638" s="1"/>
      <c r="C10638" s="1"/>
      <c r="D10638" s="1"/>
      <c r="E10638" s="1"/>
      <c r="F10638" s="1"/>
      <c r="G10638" s="1"/>
      <c r="H10638" s="1"/>
      <c r="I10638" s="1"/>
    </row>
    <row r="10639" customFormat="false" ht="27" hidden="false" customHeight="true" outlineLevel="0" collapsed="false">
      <c r="A10639" s="1"/>
      <c r="B10639" s="1"/>
      <c r="C10639" s="1"/>
      <c r="D10639" s="1"/>
      <c r="E10639" s="1"/>
      <c r="F10639" s="1"/>
      <c r="G10639" s="1"/>
      <c r="H10639" s="1"/>
      <c r="I10639" s="1"/>
    </row>
    <row r="10640" customFormat="false" ht="35" hidden="false" customHeight="true" outlineLevel="0" collapsed="false">
      <c r="A10640" s="2" t="s">
        <v>2518</v>
      </c>
      <c r="B10640" s="2" t="s">
        <v>2518</v>
      </c>
      <c r="C10640" s="2" t="s">
        <v>2518</v>
      </c>
      <c r="D10640" s="2" t="s">
        <v>2518</v>
      </c>
      <c r="E10640" s="2" t="s">
        <v>2518</v>
      </c>
      <c r="F10640" s="2" t="s">
        <v>2518</v>
      </c>
      <c r="G10640" s="2" t="s">
        <v>2518</v>
      </c>
      <c r="H10640" s="2" t="s">
        <v>2518</v>
      </c>
      <c r="I10640" s="3" t="str">
        <f aca="false">HYPERLINK("#'Главная'!A210","На главную")</f>
        <v>На главную</v>
      </c>
    </row>
    <row r="10641" customFormat="false" ht="42" hidden="false" customHeight="true" outlineLevel="0" collapsed="false">
      <c r="A10641" s="4" t="s">
        <v>2498</v>
      </c>
      <c r="B10641" s="4" t="s">
        <v>2498</v>
      </c>
      <c r="C10641" s="4" t="s">
        <v>2498</v>
      </c>
      <c r="D10641" s="4" t="s">
        <v>2498</v>
      </c>
      <c r="E10641" s="4" t="s">
        <v>2498</v>
      </c>
      <c r="F10641" s="4" t="s">
        <v>2498</v>
      </c>
      <c r="G10641" s="4" t="s">
        <v>2498</v>
      </c>
      <c r="H10641" s="4" t="s">
        <v>2498</v>
      </c>
      <c r="I10641" s="4" t="s">
        <v>2498</v>
      </c>
    </row>
    <row r="10642" customFormat="false" ht="27" hidden="false" customHeight="true" outlineLevel="0" collapsed="false">
      <c r="A10642" s="3" t="str">
        <f aca="false">HYPERLINK("#'Главная'!A210","Список моделей")</f>
        <v>Список моделей</v>
      </c>
      <c r="B10642" s="1"/>
      <c r="C10642" s="3" t="str">
        <f aca="false">HYPERLINK("#'Данные моделей'!A10643","Характеристики")</f>
        <v>Характеристики</v>
      </c>
      <c r="D10642" s="1"/>
      <c r="E10642" s="1"/>
      <c r="F10642" s="3" t="str">
        <f aca="false">HYPERLINK("#'Данные моделей'!A10673","Рабочие точки")</f>
        <v>Рабочие точки</v>
      </c>
      <c r="G10642" s="1"/>
      <c r="H10642" s="3" t="str">
        <f aca="false">HYPERLINK("#'Данные моделей'!A10693","Карты")</f>
        <v>Карты</v>
      </c>
      <c r="I10642" s="1"/>
    </row>
    <row r="10643" customFormat="false" ht="31" hidden="false" customHeight="true" outlineLevel="0" collapsed="false">
      <c r="A10643" s="10" t="s">
        <v>9</v>
      </c>
      <c r="B10643" s="10" t="s">
        <v>9</v>
      </c>
      <c r="C10643" s="10" t="s">
        <v>9</v>
      </c>
      <c r="D10643" s="10" t="s">
        <v>9</v>
      </c>
      <c r="E10643" s="10" t="s">
        <v>9</v>
      </c>
      <c r="F10643" s="10" t="s">
        <v>9</v>
      </c>
      <c r="G10643" s="10" t="s">
        <v>9</v>
      </c>
      <c r="H10643" s="10" t="s">
        <v>9</v>
      </c>
      <c r="I10643" s="1"/>
    </row>
    <row r="10644" customFormat="false" ht="28" hidden="false" customHeight="true" outlineLevel="0" collapsed="false">
      <c r="A10644" s="11" t="s">
        <v>207</v>
      </c>
      <c r="B10644" s="11" t="s">
        <v>207</v>
      </c>
      <c r="C10644" s="11" t="s">
        <v>207</v>
      </c>
      <c r="D10644" s="11" t="s">
        <v>207</v>
      </c>
      <c r="E10644" s="11" t="s">
        <v>2499</v>
      </c>
      <c r="F10644" s="11" t="s">
        <v>2499</v>
      </c>
      <c r="G10644" s="11" t="s">
        <v>2499</v>
      </c>
      <c r="H10644" s="11"/>
      <c r="I10644" s="11"/>
    </row>
    <row r="10645" customFormat="false" ht="28" hidden="false" customHeight="true" outlineLevel="0" collapsed="false">
      <c r="A10645" s="11" t="s">
        <v>8</v>
      </c>
      <c r="B10645" s="11" t="s">
        <v>8</v>
      </c>
      <c r="C10645" s="11" t="s">
        <v>8</v>
      </c>
      <c r="D10645" s="11" t="s">
        <v>8</v>
      </c>
      <c r="E10645" s="11" t="s">
        <v>193</v>
      </c>
      <c r="F10645" s="11" t="s">
        <v>193</v>
      </c>
      <c r="G10645" s="11" t="s">
        <v>193</v>
      </c>
      <c r="H10645" s="11"/>
      <c r="I10645" s="11"/>
    </row>
    <row r="10646" customFormat="false" ht="28" hidden="false" customHeight="true" outlineLevel="0" collapsed="false">
      <c r="A10646" s="11" t="s">
        <v>209</v>
      </c>
      <c r="B10646" s="11" t="s">
        <v>209</v>
      </c>
      <c r="C10646" s="11" t="s">
        <v>209</v>
      </c>
      <c r="D10646" s="11" t="s">
        <v>209</v>
      </c>
      <c r="E10646" s="11" t="s">
        <v>2514</v>
      </c>
      <c r="F10646" s="11" t="s">
        <v>2514</v>
      </c>
      <c r="G10646" s="11" t="s">
        <v>2514</v>
      </c>
      <c r="H10646" s="11"/>
      <c r="I10646" s="11"/>
    </row>
    <row r="10647" customFormat="false" ht="28" hidden="false" customHeight="true" outlineLevel="0" collapsed="false">
      <c r="A10647" s="11" t="s">
        <v>211</v>
      </c>
      <c r="B10647" s="11" t="s">
        <v>211</v>
      </c>
      <c r="C10647" s="11" t="s">
        <v>211</v>
      </c>
      <c r="D10647" s="11" t="s">
        <v>211</v>
      </c>
      <c r="E10647" s="11" t="n">
        <v>33</v>
      </c>
      <c r="F10647" s="11" t="n">
        <v>33</v>
      </c>
      <c r="G10647" s="11" t="n">
        <v>33</v>
      </c>
      <c r="H10647" s="11"/>
      <c r="I10647" s="11"/>
    </row>
    <row r="10648" customFormat="false" ht="83" hidden="false" customHeight="true" outlineLevel="0" collapsed="false">
      <c r="A10648" s="11" t="s">
        <v>8</v>
      </c>
      <c r="B10648" s="11" t="s">
        <v>8</v>
      </c>
      <c r="C10648" s="11" t="s">
        <v>8</v>
      </c>
      <c r="D10648" s="11" t="s">
        <v>8</v>
      </c>
      <c r="E10648" s="11" t="s">
        <v>193</v>
      </c>
      <c r="F10648" s="11" t="s">
        <v>193</v>
      </c>
      <c r="G10648" s="11" t="s">
        <v>193</v>
      </c>
      <c r="H10648" s="11" t="s">
        <v>2519</v>
      </c>
      <c r="I10648" s="11" t="s">
        <v>2519</v>
      </c>
    </row>
    <row r="10649" customFormat="false" ht="83" hidden="false" customHeight="true" outlineLevel="0" collapsed="false">
      <c r="A10649" s="11" t="s">
        <v>221</v>
      </c>
      <c r="B10649" s="11" t="s">
        <v>221</v>
      </c>
      <c r="C10649" s="11" t="s">
        <v>221</v>
      </c>
      <c r="D10649" s="11" t="s">
        <v>221</v>
      </c>
      <c r="E10649" s="11" t="s">
        <v>2514</v>
      </c>
      <c r="F10649" s="11" t="s">
        <v>2514</v>
      </c>
      <c r="G10649" s="11" t="s">
        <v>2514</v>
      </c>
      <c r="H10649" s="11" t="s">
        <v>2519</v>
      </c>
      <c r="I10649" s="11" t="s">
        <v>2519</v>
      </c>
    </row>
    <row r="10650" customFormat="false" ht="83" hidden="false" customHeight="true" outlineLevel="0" collapsed="false">
      <c r="A10650" s="11" t="s">
        <v>211</v>
      </c>
      <c r="B10650" s="11" t="s">
        <v>211</v>
      </c>
      <c r="C10650" s="11" t="s">
        <v>211</v>
      </c>
      <c r="D10650" s="11" t="s">
        <v>211</v>
      </c>
      <c r="E10650" s="11" t="n">
        <v>33</v>
      </c>
      <c r="F10650" s="11" t="n">
        <v>33</v>
      </c>
      <c r="G10650" s="11" t="n">
        <v>33</v>
      </c>
      <c r="H10650" s="11" t="s">
        <v>2519</v>
      </c>
      <c r="I10650" s="11" t="s">
        <v>2519</v>
      </c>
    </row>
    <row r="10651" customFormat="false" ht="83" hidden="false" customHeight="true" outlineLevel="0" collapsed="false">
      <c r="A10651" s="11" t="s">
        <v>2062</v>
      </c>
      <c r="B10651" s="11" t="s">
        <v>2062</v>
      </c>
      <c r="C10651" s="11" t="s">
        <v>2062</v>
      </c>
      <c r="D10651" s="11" t="s">
        <v>2062</v>
      </c>
      <c r="E10651" s="11" t="s">
        <v>2063</v>
      </c>
      <c r="F10651" s="11" t="s">
        <v>2063</v>
      </c>
      <c r="G10651" s="11" t="s">
        <v>2063</v>
      </c>
      <c r="H10651" s="11" t="s">
        <v>2519</v>
      </c>
      <c r="I10651" s="11" t="s">
        <v>2519</v>
      </c>
    </row>
    <row r="10652" customFormat="false" ht="83" hidden="false" customHeight="true" outlineLevel="0" collapsed="false">
      <c r="A10652" s="11" t="s">
        <v>2064</v>
      </c>
      <c r="B10652" s="11" t="s">
        <v>2064</v>
      </c>
      <c r="C10652" s="11" t="s">
        <v>2064</v>
      </c>
      <c r="D10652" s="11" t="s">
        <v>2064</v>
      </c>
      <c r="E10652" s="11" t="n">
        <v>0</v>
      </c>
      <c r="F10652" s="11" t="n">
        <v>0</v>
      </c>
      <c r="G10652" s="11" t="n">
        <v>0</v>
      </c>
      <c r="H10652" s="11" t="s">
        <v>2519</v>
      </c>
      <c r="I10652" s="11" t="s">
        <v>2519</v>
      </c>
    </row>
    <row r="10653" customFormat="false" ht="83" hidden="false" customHeight="true" outlineLevel="0" collapsed="false">
      <c r="A10653" s="11" t="s">
        <v>2222</v>
      </c>
      <c r="B10653" s="11" t="s">
        <v>2222</v>
      </c>
      <c r="C10653" s="11" t="s">
        <v>2222</v>
      </c>
      <c r="D10653" s="11" t="s">
        <v>2222</v>
      </c>
      <c r="E10653" s="11" t="n">
        <v>0.39</v>
      </c>
      <c r="F10653" s="11" t="n">
        <v>0.39</v>
      </c>
      <c r="G10653" s="11" t="n">
        <v>0.39</v>
      </c>
      <c r="H10653" s="11" t="s">
        <v>2519</v>
      </c>
      <c r="I10653" s="11" t="s">
        <v>2519</v>
      </c>
    </row>
    <row r="10654" customFormat="false" ht="83" hidden="false" customHeight="true" outlineLevel="0" collapsed="false">
      <c r="A10654" s="11" t="s">
        <v>2464</v>
      </c>
      <c r="B10654" s="11" t="s">
        <v>2464</v>
      </c>
      <c r="C10654" s="11" t="s">
        <v>2464</v>
      </c>
      <c r="D10654" s="11" t="s">
        <v>2464</v>
      </c>
      <c r="E10654" s="11" t="s">
        <v>2501</v>
      </c>
      <c r="F10654" s="11" t="s">
        <v>2501</v>
      </c>
      <c r="G10654" s="11" t="s">
        <v>2501</v>
      </c>
      <c r="H10654" s="11" t="s">
        <v>2519</v>
      </c>
      <c r="I10654" s="11" t="s">
        <v>2519</v>
      </c>
    </row>
    <row r="10655" customFormat="false" ht="83" hidden="false" customHeight="true" outlineLevel="0" collapsed="false">
      <c r="A10655" s="11" t="s">
        <v>2502</v>
      </c>
      <c r="B10655" s="11" t="s">
        <v>2502</v>
      </c>
      <c r="C10655" s="11" t="s">
        <v>2502</v>
      </c>
      <c r="D10655" s="11" t="s">
        <v>2502</v>
      </c>
      <c r="E10655" s="11" t="n">
        <v>950</v>
      </c>
      <c r="F10655" s="11" t="n">
        <v>950</v>
      </c>
      <c r="G10655" s="11" t="n">
        <v>950</v>
      </c>
      <c r="H10655" s="11" t="s">
        <v>2519</v>
      </c>
      <c r="I10655" s="11" t="s">
        <v>2519</v>
      </c>
    </row>
    <row r="10656" customFormat="false" ht="83" hidden="false" customHeight="true" outlineLevel="0" collapsed="false">
      <c r="A10656" s="11" t="s">
        <v>2215</v>
      </c>
      <c r="B10656" s="11" t="s">
        <v>2215</v>
      </c>
      <c r="C10656" s="11" t="s">
        <v>2215</v>
      </c>
      <c r="D10656" s="11" t="s">
        <v>2215</v>
      </c>
      <c r="E10656" s="11" t="n">
        <v>35</v>
      </c>
      <c r="F10656" s="11" t="n">
        <v>35</v>
      </c>
      <c r="G10656" s="11" t="n">
        <v>35</v>
      </c>
      <c r="H10656" s="11" t="s">
        <v>2519</v>
      </c>
      <c r="I10656" s="11" t="s">
        <v>2519</v>
      </c>
    </row>
    <row r="10657" customFormat="false" ht="83" hidden="false" customHeight="true" outlineLevel="0" collapsed="false">
      <c r="A10657" s="11" t="s">
        <v>2213</v>
      </c>
      <c r="B10657" s="11" t="s">
        <v>2213</v>
      </c>
      <c r="C10657" s="11" t="s">
        <v>2213</v>
      </c>
      <c r="D10657" s="11" t="s">
        <v>2213</v>
      </c>
      <c r="E10657" s="11" t="s">
        <v>2503</v>
      </c>
      <c r="F10657" s="11" t="s">
        <v>2503</v>
      </c>
      <c r="G10657" s="11" t="s">
        <v>2503</v>
      </c>
      <c r="H10657" s="11" t="s">
        <v>2519</v>
      </c>
      <c r="I10657" s="11" t="s">
        <v>2519</v>
      </c>
    </row>
    <row r="10658" customFormat="false" ht="83" hidden="false" customHeight="true" outlineLevel="0" collapsed="false">
      <c r="A10658" s="11" t="s">
        <v>2228</v>
      </c>
      <c r="B10658" s="11" t="s">
        <v>2228</v>
      </c>
      <c r="C10658" s="11" t="s">
        <v>2228</v>
      </c>
      <c r="D10658" s="11" t="s">
        <v>2228</v>
      </c>
      <c r="E10658" s="11" t="n">
        <v>1</v>
      </c>
      <c r="F10658" s="11" t="n">
        <v>1</v>
      </c>
      <c r="G10658" s="11" t="n">
        <v>1</v>
      </c>
      <c r="H10658" s="11" t="s">
        <v>2519</v>
      </c>
      <c r="I10658" s="11" t="s">
        <v>2519</v>
      </c>
    </row>
    <row r="10659" customFormat="false" ht="83" hidden="false" customHeight="true" outlineLevel="0" collapsed="false">
      <c r="A10659" s="11" t="s">
        <v>2078</v>
      </c>
      <c r="B10659" s="11" t="s">
        <v>2078</v>
      </c>
      <c r="C10659" s="11" t="s">
        <v>2078</v>
      </c>
      <c r="D10659" s="11" t="s">
        <v>2078</v>
      </c>
      <c r="E10659" s="11" t="s">
        <v>2504</v>
      </c>
      <c r="F10659" s="11" t="s">
        <v>2504</v>
      </c>
      <c r="G10659" s="11" t="s">
        <v>2504</v>
      </c>
      <c r="H10659" s="11" t="s">
        <v>2519</v>
      </c>
      <c r="I10659" s="11" t="s">
        <v>2519</v>
      </c>
    </row>
    <row r="10660" customFormat="false" ht="83" hidden="false" customHeight="true" outlineLevel="0" collapsed="false">
      <c r="A10660" s="11" t="s">
        <v>2226</v>
      </c>
      <c r="B10660" s="11" t="s">
        <v>2226</v>
      </c>
      <c r="C10660" s="11" t="s">
        <v>2226</v>
      </c>
      <c r="D10660" s="11" t="s">
        <v>2226</v>
      </c>
      <c r="E10660" s="11" t="n">
        <v>26</v>
      </c>
      <c r="F10660" s="11" t="n">
        <v>26</v>
      </c>
      <c r="G10660" s="11" t="n">
        <v>26</v>
      </c>
      <c r="H10660" s="11" t="s">
        <v>2519</v>
      </c>
      <c r="I10660" s="11" t="s">
        <v>2519</v>
      </c>
    </row>
    <row r="10661" customFormat="false" ht="83" hidden="false" customHeight="true" outlineLevel="0" collapsed="false">
      <c r="A10661" s="11" t="s">
        <v>2074</v>
      </c>
      <c r="B10661" s="11" t="s">
        <v>2074</v>
      </c>
      <c r="C10661" s="11" t="s">
        <v>2074</v>
      </c>
      <c r="D10661" s="11" t="s">
        <v>2074</v>
      </c>
      <c r="E10661" s="11" t="s">
        <v>2515</v>
      </c>
      <c r="F10661" s="11" t="s">
        <v>2515</v>
      </c>
      <c r="G10661" s="11" t="s">
        <v>2515</v>
      </c>
      <c r="H10661" s="11" t="s">
        <v>2519</v>
      </c>
      <c r="I10661" s="11" t="s">
        <v>2519</v>
      </c>
    </row>
    <row r="10662" customFormat="false" ht="83" hidden="false" customHeight="true" outlineLevel="0" collapsed="false">
      <c r="A10662" s="11" t="s">
        <v>2466</v>
      </c>
      <c r="B10662" s="11" t="s">
        <v>2466</v>
      </c>
      <c r="C10662" s="11" t="s">
        <v>2466</v>
      </c>
      <c r="D10662" s="11" t="s">
        <v>2466</v>
      </c>
      <c r="E10662" s="11" t="s">
        <v>2516</v>
      </c>
      <c r="F10662" s="11" t="s">
        <v>2516</v>
      </c>
      <c r="G10662" s="11" t="s">
        <v>2516</v>
      </c>
      <c r="H10662" s="11" t="s">
        <v>2519</v>
      </c>
      <c r="I10662" s="11" t="s">
        <v>2519</v>
      </c>
    </row>
    <row r="10663" customFormat="false" ht="83" hidden="false" customHeight="true" outlineLevel="0" collapsed="false">
      <c r="A10663" s="11" t="s">
        <v>2507</v>
      </c>
      <c r="B10663" s="11" t="s">
        <v>2507</v>
      </c>
      <c r="C10663" s="11" t="s">
        <v>2507</v>
      </c>
      <c r="D10663" s="11" t="s">
        <v>2507</v>
      </c>
      <c r="E10663" s="11" t="n">
        <v>4</v>
      </c>
      <c r="F10663" s="11" t="n">
        <v>4</v>
      </c>
      <c r="G10663" s="11" t="n">
        <v>4</v>
      </c>
      <c r="H10663" s="11" t="s">
        <v>2519</v>
      </c>
      <c r="I10663" s="11" t="s">
        <v>2519</v>
      </c>
    </row>
    <row r="10664" customFormat="false" ht="83" hidden="false" customHeight="true" outlineLevel="0" collapsed="false">
      <c r="A10664" s="11" t="s">
        <v>2421</v>
      </c>
      <c r="B10664" s="11" t="s">
        <v>2421</v>
      </c>
      <c r="C10664" s="11" t="s">
        <v>2421</v>
      </c>
      <c r="D10664" s="11" t="s">
        <v>2421</v>
      </c>
      <c r="E10664" s="11" t="s">
        <v>2517</v>
      </c>
      <c r="F10664" s="11" t="s">
        <v>2517</v>
      </c>
      <c r="G10664" s="11" t="s">
        <v>2517</v>
      </c>
      <c r="H10664" s="11" t="s">
        <v>2519</v>
      </c>
      <c r="I10664" s="11" t="s">
        <v>2519</v>
      </c>
    </row>
    <row r="10665" customFormat="false" ht="83" hidden="false" customHeight="true" outlineLevel="0" collapsed="false">
      <c r="A10665" s="11" t="s">
        <v>2082</v>
      </c>
      <c r="B10665" s="11" t="s">
        <v>2082</v>
      </c>
      <c r="C10665" s="11" t="s">
        <v>2082</v>
      </c>
      <c r="D10665" s="11" t="s">
        <v>2082</v>
      </c>
      <c r="E10665" s="11" t="s">
        <v>2122</v>
      </c>
      <c r="F10665" s="11" t="s">
        <v>2122</v>
      </c>
      <c r="G10665" s="11" t="s">
        <v>2122</v>
      </c>
      <c r="H10665" s="11" t="s">
        <v>2519</v>
      </c>
      <c r="I10665" s="11" t="s">
        <v>2519</v>
      </c>
    </row>
    <row r="10666" customFormat="false" ht="83" hidden="false" customHeight="true" outlineLevel="0" collapsed="false">
      <c r="A10666" s="11" t="s">
        <v>2423</v>
      </c>
      <c r="B10666" s="11" t="s">
        <v>2423</v>
      </c>
      <c r="C10666" s="11" t="s">
        <v>2423</v>
      </c>
      <c r="D10666" s="11" t="s">
        <v>2423</v>
      </c>
      <c r="E10666" s="11" t="s">
        <v>2509</v>
      </c>
      <c r="F10666" s="11" t="s">
        <v>2509</v>
      </c>
      <c r="G10666" s="11" t="s">
        <v>2509</v>
      </c>
      <c r="H10666" s="11" t="s">
        <v>2519</v>
      </c>
      <c r="I10666" s="11" t="s">
        <v>2519</v>
      </c>
    </row>
    <row r="10667" customFormat="false" ht="83" hidden="false" customHeight="true" outlineLevel="0" collapsed="false">
      <c r="A10667" s="11" t="s">
        <v>2085</v>
      </c>
      <c r="B10667" s="11" t="s">
        <v>2085</v>
      </c>
      <c r="C10667" s="11" t="s">
        <v>2085</v>
      </c>
      <c r="D10667" s="11" t="s">
        <v>2085</v>
      </c>
      <c r="E10667" s="11" t="s">
        <v>2520</v>
      </c>
      <c r="F10667" s="11" t="s">
        <v>2520</v>
      </c>
      <c r="G10667" s="11" t="s">
        <v>2520</v>
      </c>
      <c r="H10667" s="11" t="s">
        <v>2519</v>
      </c>
      <c r="I10667" s="11" t="s">
        <v>2519</v>
      </c>
    </row>
    <row r="10668" customFormat="false" ht="83" hidden="false" customHeight="true" outlineLevel="0" collapsed="false">
      <c r="A10668" s="11" t="s">
        <v>2086</v>
      </c>
      <c r="B10668" s="11" t="s">
        <v>2086</v>
      </c>
      <c r="C10668" s="11" t="s">
        <v>2086</v>
      </c>
      <c r="D10668" s="11" t="s">
        <v>2086</v>
      </c>
      <c r="E10668" s="11" t="s">
        <v>2521</v>
      </c>
      <c r="F10668" s="11" t="s">
        <v>2521</v>
      </c>
      <c r="G10668" s="11" t="s">
        <v>2521</v>
      </c>
      <c r="H10668" s="11" t="s">
        <v>2519</v>
      </c>
      <c r="I10668" s="11" t="s">
        <v>2519</v>
      </c>
    </row>
    <row r="10669" customFormat="false" ht="83" hidden="false" customHeight="true" outlineLevel="0" collapsed="false">
      <c r="A10669" s="11" t="s">
        <v>2087</v>
      </c>
      <c r="B10669" s="11" t="s">
        <v>2087</v>
      </c>
      <c r="C10669" s="11" t="s">
        <v>2087</v>
      </c>
      <c r="D10669" s="11" t="s">
        <v>2087</v>
      </c>
      <c r="E10669" s="11" t="s">
        <v>2522</v>
      </c>
      <c r="F10669" s="11" t="s">
        <v>2522</v>
      </c>
      <c r="G10669" s="11" t="s">
        <v>2522</v>
      </c>
      <c r="H10669" s="11" t="s">
        <v>2519</v>
      </c>
      <c r="I10669" s="11" t="s">
        <v>2519</v>
      </c>
    </row>
    <row r="10670" customFormat="false" ht="83" hidden="false" customHeight="true" outlineLevel="0" collapsed="false">
      <c r="A10670" s="11" t="s">
        <v>2523</v>
      </c>
      <c r="B10670" s="11" t="s">
        <v>2523</v>
      </c>
      <c r="C10670" s="11" t="s">
        <v>2523</v>
      </c>
      <c r="D10670" s="11" t="s">
        <v>2523</v>
      </c>
      <c r="E10670" s="11" t="s">
        <v>2524</v>
      </c>
      <c r="F10670" s="11" t="s">
        <v>2524</v>
      </c>
      <c r="G10670" s="11" t="s">
        <v>2524</v>
      </c>
      <c r="H10670" s="11" t="s">
        <v>2519</v>
      </c>
      <c r="I10670" s="11" t="s">
        <v>2519</v>
      </c>
    </row>
    <row r="10671" customFormat="false" ht="42" hidden="false" customHeight="true" outlineLevel="0" collapsed="false">
      <c r="A10671" s="4" t="s">
        <v>2519</v>
      </c>
      <c r="B10671" s="4" t="s">
        <v>2519</v>
      </c>
      <c r="C10671" s="4" t="s">
        <v>2519</v>
      </c>
      <c r="D10671" s="4" t="s">
        <v>2519</v>
      </c>
      <c r="E10671" s="4" t="s">
        <v>2519</v>
      </c>
      <c r="F10671" s="4" t="s">
        <v>2519</v>
      </c>
      <c r="G10671" s="4" t="s">
        <v>2519</v>
      </c>
      <c r="H10671" s="4" t="s">
        <v>2519</v>
      </c>
      <c r="I10671" s="4" t="s">
        <v>2519</v>
      </c>
    </row>
    <row r="10672" customFormat="false" ht="27" hidden="false" customHeight="true" outlineLevel="0" collapsed="false">
      <c r="A10672" s="1"/>
      <c r="B10672" s="1"/>
      <c r="C10672" s="1"/>
      <c r="D10672" s="1"/>
      <c r="E10672" s="1"/>
      <c r="F10672" s="1"/>
      <c r="G10672" s="1"/>
      <c r="H10672" s="1"/>
      <c r="I10672" s="1"/>
    </row>
    <row r="10673" customFormat="false" ht="31" hidden="false" customHeight="true" outlineLevel="0" collapsed="false">
      <c r="A10673" s="10" t="s">
        <v>250</v>
      </c>
      <c r="B10673" s="10" t="s">
        <v>250</v>
      </c>
      <c r="C10673" s="10" t="s">
        <v>250</v>
      </c>
      <c r="D10673" s="10" t="s">
        <v>250</v>
      </c>
      <c r="E10673" s="10" t="s">
        <v>250</v>
      </c>
      <c r="F10673" s="10" t="s">
        <v>250</v>
      </c>
      <c r="G10673" s="10" t="s">
        <v>250</v>
      </c>
      <c r="H10673" s="10" t="s">
        <v>250</v>
      </c>
      <c r="I10673" s="3" t="str">
        <f aca="false">HYPERLINK("#'Главная'!A210","На главную")</f>
        <v>На главную</v>
      </c>
    </row>
    <row r="10674" customFormat="false" ht="34" hidden="false" customHeight="true" outlineLevel="0" collapsed="false">
      <c r="A10674" s="12" t="s">
        <v>251</v>
      </c>
      <c r="B10674" s="12" t="s">
        <v>251</v>
      </c>
      <c r="C10674" s="12" t="s">
        <v>251</v>
      </c>
      <c r="D10674" s="12" t="s">
        <v>252</v>
      </c>
      <c r="E10674" s="12" t="s">
        <v>252</v>
      </c>
      <c r="F10674" s="12" t="s">
        <v>252</v>
      </c>
      <c r="G10674" s="12" t="s">
        <v>253</v>
      </c>
      <c r="H10674" s="12" t="s">
        <v>254</v>
      </c>
      <c r="I10674" s="12" t="s">
        <v>254</v>
      </c>
    </row>
    <row r="10675" customFormat="false" ht="68" hidden="false" customHeight="true" outlineLevel="0" collapsed="false">
      <c r="A10675" s="1" t="s">
        <v>180</v>
      </c>
      <c r="B10675" s="1" t="s">
        <v>180</v>
      </c>
      <c r="C10675" s="1" t="s">
        <v>180</v>
      </c>
      <c r="D10675" s="1" t="s">
        <v>292</v>
      </c>
      <c r="E10675" s="1" t="s">
        <v>292</v>
      </c>
      <c r="F10675" s="1" t="s">
        <v>292</v>
      </c>
      <c r="G10675" s="1" t="n">
        <v>5.4</v>
      </c>
      <c r="H10675" s="1" t="s">
        <v>2510</v>
      </c>
      <c r="I10675" s="1" t="s">
        <v>2510</v>
      </c>
    </row>
    <row r="10676" customFormat="false" ht="68" hidden="false" customHeight="true" outlineLevel="0" collapsed="false">
      <c r="A10676" s="1" t="s">
        <v>180</v>
      </c>
      <c r="B10676" s="1" t="s">
        <v>180</v>
      </c>
      <c r="C10676" s="1" t="s">
        <v>180</v>
      </c>
      <c r="D10676" s="1" t="s">
        <v>258</v>
      </c>
      <c r="E10676" s="1" t="s">
        <v>258</v>
      </c>
      <c r="F10676" s="1" t="s">
        <v>258</v>
      </c>
      <c r="G10676" s="1" t="n">
        <v>8.1</v>
      </c>
      <c r="H10676" s="1" t="s">
        <v>2510</v>
      </c>
      <c r="I10676" s="1" t="s">
        <v>2510</v>
      </c>
    </row>
    <row r="10677" customFormat="false" ht="68" hidden="false" customHeight="true" outlineLevel="0" collapsed="false">
      <c r="A10677" s="1" t="s">
        <v>180</v>
      </c>
      <c r="B10677" s="1" t="s">
        <v>180</v>
      </c>
      <c r="C10677" s="1" t="s">
        <v>180</v>
      </c>
      <c r="D10677" s="1" t="s">
        <v>2091</v>
      </c>
      <c r="E10677" s="1" t="s">
        <v>2091</v>
      </c>
      <c r="F10677" s="1" t="s">
        <v>2091</v>
      </c>
      <c r="G10677" s="1" t="n">
        <v>1020</v>
      </c>
      <c r="H10677" s="1" t="s">
        <v>2510</v>
      </c>
      <c r="I10677" s="1" t="s">
        <v>2510</v>
      </c>
    </row>
    <row r="10678" customFormat="false" ht="68" hidden="false" customHeight="true" outlineLevel="0" collapsed="false">
      <c r="A10678" s="1" t="s">
        <v>180</v>
      </c>
      <c r="B10678" s="1" t="s">
        <v>180</v>
      </c>
      <c r="C10678" s="1" t="s">
        <v>180</v>
      </c>
      <c r="D10678" s="1" t="s">
        <v>2229</v>
      </c>
      <c r="E10678" s="1" t="s">
        <v>2229</v>
      </c>
      <c r="F10678" s="1" t="s">
        <v>2229</v>
      </c>
      <c r="G10678" s="1" t="n">
        <v>85</v>
      </c>
      <c r="H10678" s="1" t="s">
        <v>2510</v>
      </c>
      <c r="I10678" s="1" t="s">
        <v>2510</v>
      </c>
    </row>
    <row r="10679" customFormat="false" ht="68" hidden="false" customHeight="true" outlineLevel="0" collapsed="false">
      <c r="A10679" s="1" t="s">
        <v>180</v>
      </c>
      <c r="B10679" s="1" t="s">
        <v>180</v>
      </c>
      <c r="C10679" s="1" t="s">
        <v>180</v>
      </c>
      <c r="D10679" s="1" t="s">
        <v>2063</v>
      </c>
      <c r="E10679" s="1" t="s">
        <v>2063</v>
      </c>
      <c r="F10679" s="1" t="s">
        <v>2063</v>
      </c>
      <c r="G10679" s="1" t="n">
        <v>45</v>
      </c>
      <c r="H10679" s="1" t="s">
        <v>2510</v>
      </c>
      <c r="I10679" s="1" t="s">
        <v>2510</v>
      </c>
    </row>
    <row r="10680" customFormat="false" ht="68" hidden="false" customHeight="true" outlineLevel="0" collapsed="false">
      <c r="A10680" s="1" t="s">
        <v>2230</v>
      </c>
      <c r="B10680" s="1" t="s">
        <v>2230</v>
      </c>
      <c r="C10680" s="1" t="s">
        <v>2230</v>
      </c>
      <c r="D10680" s="1" t="s">
        <v>2091</v>
      </c>
      <c r="E10680" s="1" t="s">
        <v>2091</v>
      </c>
      <c r="F10680" s="1" t="s">
        <v>2091</v>
      </c>
      <c r="G10680" s="1" t="n">
        <v>1020</v>
      </c>
      <c r="H10680" s="1" t="s">
        <v>2510</v>
      </c>
      <c r="I10680" s="1" t="s">
        <v>2510</v>
      </c>
    </row>
    <row r="10681" customFormat="false" ht="68" hidden="false" customHeight="true" outlineLevel="0" collapsed="false">
      <c r="A10681" s="1" t="s">
        <v>2230</v>
      </c>
      <c r="B10681" s="1" t="s">
        <v>2230</v>
      </c>
      <c r="C10681" s="1" t="s">
        <v>2230</v>
      </c>
      <c r="D10681" s="1" t="s">
        <v>292</v>
      </c>
      <c r="E10681" s="1" t="s">
        <v>292</v>
      </c>
      <c r="F10681" s="1" t="s">
        <v>292</v>
      </c>
      <c r="G10681" s="1" t="n">
        <v>5.4</v>
      </c>
      <c r="H10681" s="1" t="s">
        <v>2510</v>
      </c>
      <c r="I10681" s="1" t="s">
        <v>2510</v>
      </c>
    </row>
    <row r="10682" customFormat="false" ht="68" hidden="false" customHeight="true" outlineLevel="0" collapsed="false">
      <c r="A10682" s="1" t="s">
        <v>2230</v>
      </c>
      <c r="B10682" s="1" t="s">
        <v>2230</v>
      </c>
      <c r="C10682" s="1" t="s">
        <v>2230</v>
      </c>
      <c r="D10682" s="1" t="s">
        <v>258</v>
      </c>
      <c r="E10682" s="1" t="s">
        <v>258</v>
      </c>
      <c r="F10682" s="1" t="s">
        <v>258</v>
      </c>
      <c r="G10682" s="1" t="n">
        <v>8.1</v>
      </c>
      <c r="H10682" s="1" t="s">
        <v>2510</v>
      </c>
      <c r="I10682" s="1" t="s">
        <v>2510</v>
      </c>
    </row>
    <row r="10683" customFormat="false" ht="68" hidden="false" customHeight="true" outlineLevel="0" collapsed="false">
      <c r="A10683" s="1" t="s">
        <v>2230</v>
      </c>
      <c r="B10683" s="1" t="s">
        <v>2230</v>
      </c>
      <c r="C10683" s="1" t="s">
        <v>2230</v>
      </c>
      <c r="D10683" s="1" t="s">
        <v>2063</v>
      </c>
      <c r="E10683" s="1" t="s">
        <v>2063</v>
      </c>
      <c r="F10683" s="1" t="s">
        <v>2063</v>
      </c>
      <c r="G10683" s="1" t="n">
        <v>45</v>
      </c>
      <c r="H10683" s="1" t="s">
        <v>2510</v>
      </c>
      <c r="I10683" s="1" t="s">
        <v>2510</v>
      </c>
    </row>
    <row r="10684" customFormat="false" ht="68" hidden="false" customHeight="true" outlineLevel="0" collapsed="false">
      <c r="A10684" s="1" t="s">
        <v>2231</v>
      </c>
      <c r="B10684" s="1" t="s">
        <v>2231</v>
      </c>
      <c r="C10684" s="1" t="s">
        <v>2231</v>
      </c>
      <c r="D10684" s="1" t="s">
        <v>2091</v>
      </c>
      <c r="E10684" s="1" t="s">
        <v>2091</v>
      </c>
      <c r="F10684" s="1" t="s">
        <v>2091</v>
      </c>
      <c r="G10684" s="1" t="n">
        <v>760</v>
      </c>
      <c r="H10684" s="1" t="s">
        <v>2510</v>
      </c>
      <c r="I10684" s="1" t="s">
        <v>2510</v>
      </c>
    </row>
    <row r="10685" customFormat="false" ht="68" hidden="false" customHeight="true" outlineLevel="0" collapsed="false">
      <c r="A10685" s="1" t="s">
        <v>2231</v>
      </c>
      <c r="B10685" s="1" t="s">
        <v>2231</v>
      </c>
      <c r="C10685" s="1" t="s">
        <v>2231</v>
      </c>
      <c r="D10685" s="1" t="s">
        <v>292</v>
      </c>
      <c r="E10685" s="1" t="s">
        <v>292</v>
      </c>
      <c r="F10685" s="1" t="s">
        <v>292</v>
      </c>
      <c r="G10685" s="1" t="n">
        <v>4.6</v>
      </c>
      <c r="H10685" s="1" t="s">
        <v>2510</v>
      </c>
      <c r="I10685" s="1" t="s">
        <v>2510</v>
      </c>
    </row>
    <row r="10686" customFormat="false" ht="68" hidden="false" customHeight="true" outlineLevel="0" collapsed="false">
      <c r="A10686" s="1" t="s">
        <v>2231</v>
      </c>
      <c r="B10686" s="1" t="s">
        <v>2231</v>
      </c>
      <c r="C10686" s="1" t="s">
        <v>2231</v>
      </c>
      <c r="D10686" s="1" t="s">
        <v>258</v>
      </c>
      <c r="E10686" s="1" t="s">
        <v>258</v>
      </c>
      <c r="F10686" s="1" t="s">
        <v>258</v>
      </c>
      <c r="G10686" s="1" t="n">
        <v>6.89</v>
      </c>
      <c r="H10686" s="1" t="s">
        <v>2510</v>
      </c>
      <c r="I10686" s="1" t="s">
        <v>2510</v>
      </c>
    </row>
    <row r="10687" customFormat="false" ht="68" hidden="false" customHeight="true" outlineLevel="0" collapsed="false">
      <c r="A10687" s="1" t="s">
        <v>2231</v>
      </c>
      <c r="B10687" s="1" t="s">
        <v>2231</v>
      </c>
      <c r="C10687" s="1" t="s">
        <v>2231</v>
      </c>
      <c r="D10687" s="1" t="s">
        <v>2063</v>
      </c>
      <c r="E10687" s="1" t="s">
        <v>2063</v>
      </c>
      <c r="F10687" s="1" t="s">
        <v>2063</v>
      </c>
      <c r="G10687" s="1" t="n">
        <v>43</v>
      </c>
      <c r="H10687" s="1" t="s">
        <v>2510</v>
      </c>
      <c r="I10687" s="1" t="s">
        <v>2510</v>
      </c>
    </row>
    <row r="10688" customFormat="false" ht="68" hidden="false" customHeight="true" outlineLevel="0" collapsed="false">
      <c r="A10688" s="1" t="s">
        <v>2232</v>
      </c>
      <c r="B10688" s="1" t="s">
        <v>2232</v>
      </c>
      <c r="C10688" s="1" t="s">
        <v>2232</v>
      </c>
      <c r="D10688" s="1" t="s">
        <v>2091</v>
      </c>
      <c r="E10688" s="1" t="s">
        <v>2091</v>
      </c>
      <c r="F10688" s="1" t="s">
        <v>2091</v>
      </c>
      <c r="G10688" s="1" t="n">
        <v>510</v>
      </c>
      <c r="H10688" s="1" t="s">
        <v>2510</v>
      </c>
      <c r="I10688" s="1" t="s">
        <v>2510</v>
      </c>
    </row>
    <row r="10689" customFormat="false" ht="68" hidden="false" customHeight="true" outlineLevel="0" collapsed="false">
      <c r="A10689" s="1" t="s">
        <v>2232</v>
      </c>
      <c r="B10689" s="1" t="s">
        <v>2232</v>
      </c>
      <c r="C10689" s="1" t="s">
        <v>2232</v>
      </c>
      <c r="D10689" s="1" t="s">
        <v>292</v>
      </c>
      <c r="E10689" s="1" t="s">
        <v>292</v>
      </c>
      <c r="F10689" s="1" t="s">
        <v>292</v>
      </c>
      <c r="G10689" s="1" t="n">
        <v>3.51</v>
      </c>
      <c r="H10689" s="1" t="s">
        <v>2510</v>
      </c>
      <c r="I10689" s="1" t="s">
        <v>2510</v>
      </c>
    </row>
    <row r="10690" customFormat="false" ht="68" hidden="false" customHeight="true" outlineLevel="0" collapsed="false">
      <c r="A10690" s="1" t="s">
        <v>2232</v>
      </c>
      <c r="B10690" s="1" t="s">
        <v>2232</v>
      </c>
      <c r="C10690" s="1" t="s">
        <v>2232</v>
      </c>
      <c r="D10690" s="1" t="s">
        <v>258</v>
      </c>
      <c r="E10690" s="1" t="s">
        <v>258</v>
      </c>
      <c r="F10690" s="1" t="s">
        <v>258</v>
      </c>
      <c r="G10690" s="1" t="n">
        <v>5.26</v>
      </c>
      <c r="H10690" s="1" t="s">
        <v>2510</v>
      </c>
      <c r="I10690" s="1" t="s">
        <v>2510</v>
      </c>
    </row>
    <row r="10691" customFormat="false" ht="68" hidden="false" customHeight="true" outlineLevel="0" collapsed="false">
      <c r="A10691" s="1" t="s">
        <v>2232</v>
      </c>
      <c r="B10691" s="1" t="s">
        <v>2232</v>
      </c>
      <c r="C10691" s="1" t="s">
        <v>2232</v>
      </c>
      <c r="D10691" s="1" t="s">
        <v>2063</v>
      </c>
      <c r="E10691" s="1" t="s">
        <v>2063</v>
      </c>
      <c r="F10691" s="1" t="s">
        <v>2063</v>
      </c>
      <c r="G10691" s="1" t="n">
        <v>39</v>
      </c>
      <c r="H10691" s="1" t="s">
        <v>2510</v>
      </c>
      <c r="I10691" s="1" t="s">
        <v>2510</v>
      </c>
    </row>
    <row r="10692" customFormat="false" ht="27" hidden="false" customHeight="true" outlineLevel="0" collapsed="false">
      <c r="A10692" s="1"/>
      <c r="B10692" s="1"/>
      <c r="C10692" s="1"/>
      <c r="D10692" s="1"/>
      <c r="E10692" s="1"/>
      <c r="F10692" s="1"/>
      <c r="G10692" s="1"/>
      <c r="H10692" s="1"/>
      <c r="I10692" s="1"/>
    </row>
    <row r="10693" customFormat="false" ht="31" hidden="false" customHeight="true" outlineLevel="0" collapsed="false">
      <c r="A10693" s="10" t="s">
        <v>304</v>
      </c>
      <c r="B10693" s="10" t="s">
        <v>304</v>
      </c>
      <c r="C10693" s="10" t="s">
        <v>304</v>
      </c>
      <c r="D10693" s="10" t="s">
        <v>304</v>
      </c>
      <c r="E10693" s="10" t="s">
        <v>304</v>
      </c>
      <c r="F10693" s="10" t="s">
        <v>304</v>
      </c>
      <c r="G10693" s="10" t="s">
        <v>304</v>
      </c>
      <c r="H10693" s="10" t="s">
        <v>304</v>
      </c>
      <c r="I10693" s="1"/>
    </row>
    <row r="10694" customFormat="false" ht="28" hidden="false" customHeight="true" outlineLevel="0" collapsed="false">
      <c r="A10694" s="4" t="s">
        <v>305</v>
      </c>
      <c r="B10694" s="4" t="s">
        <v>305</v>
      </c>
      <c r="C10694" s="4" t="s">
        <v>305</v>
      </c>
      <c r="D10694" s="4" t="s">
        <v>305</v>
      </c>
      <c r="E10694" s="4" t="s">
        <v>305</v>
      </c>
      <c r="F10694" s="4" t="s">
        <v>305</v>
      </c>
      <c r="G10694" s="4" t="s">
        <v>305</v>
      </c>
      <c r="H10694" s="4" t="s">
        <v>305</v>
      </c>
      <c r="I10694" s="4" t="s">
        <v>305</v>
      </c>
    </row>
    <row r="10695" customFormat="false" ht="27" hidden="false" customHeight="true" outlineLevel="0" collapsed="false">
      <c r="A10695" s="1"/>
      <c r="B10695" s="1"/>
      <c r="C10695" s="1"/>
      <c r="D10695" s="1"/>
      <c r="E10695" s="1"/>
      <c r="F10695" s="1"/>
      <c r="G10695" s="1"/>
      <c r="H10695" s="1"/>
      <c r="I10695" s="1"/>
    </row>
    <row r="10696" customFormat="false" ht="27" hidden="false" customHeight="true" outlineLevel="0" collapsed="false">
      <c r="A10696" s="1"/>
      <c r="B10696" s="1"/>
      <c r="C10696" s="1"/>
      <c r="D10696" s="1"/>
      <c r="E10696" s="1"/>
      <c r="F10696" s="1"/>
      <c r="G10696" s="1"/>
      <c r="H10696" s="1"/>
      <c r="I10696" s="1"/>
    </row>
    <row r="10697" customFormat="false" ht="27" hidden="false" customHeight="true" outlineLevel="0" collapsed="false">
      <c r="A10697" s="1"/>
      <c r="B10697" s="1"/>
      <c r="C10697" s="1"/>
      <c r="D10697" s="1"/>
      <c r="E10697" s="1"/>
      <c r="F10697" s="1"/>
      <c r="G10697" s="1"/>
      <c r="H10697" s="1"/>
      <c r="I10697" s="1"/>
    </row>
    <row r="10698" customFormat="false" ht="35" hidden="false" customHeight="true" outlineLevel="0" collapsed="false">
      <c r="A10698" s="2" t="s">
        <v>2525</v>
      </c>
      <c r="B10698" s="2" t="s">
        <v>2525</v>
      </c>
      <c r="C10698" s="2" t="s">
        <v>2525</v>
      </c>
      <c r="D10698" s="2" t="s">
        <v>2525</v>
      </c>
      <c r="E10698" s="2" t="s">
        <v>2525</v>
      </c>
      <c r="F10698" s="2" t="s">
        <v>2525</v>
      </c>
      <c r="G10698" s="2" t="s">
        <v>2525</v>
      </c>
      <c r="H10698" s="2" t="s">
        <v>2525</v>
      </c>
      <c r="I10698" s="3" t="str">
        <f aca="false">HYPERLINK("#'Главная'!A211","На главную")</f>
        <v>На главную</v>
      </c>
    </row>
    <row r="10699" customFormat="false" ht="42" hidden="false" customHeight="true" outlineLevel="0" collapsed="false">
      <c r="A10699" s="4" t="s">
        <v>2498</v>
      </c>
      <c r="B10699" s="4" t="s">
        <v>2498</v>
      </c>
      <c r="C10699" s="4" t="s">
        <v>2498</v>
      </c>
      <c r="D10699" s="4" t="s">
        <v>2498</v>
      </c>
      <c r="E10699" s="4" t="s">
        <v>2498</v>
      </c>
      <c r="F10699" s="4" t="s">
        <v>2498</v>
      </c>
      <c r="G10699" s="4" t="s">
        <v>2498</v>
      </c>
      <c r="H10699" s="4" t="s">
        <v>2498</v>
      </c>
      <c r="I10699" s="4" t="s">
        <v>2498</v>
      </c>
    </row>
    <row r="10700" customFormat="false" ht="27" hidden="false" customHeight="true" outlineLevel="0" collapsed="false">
      <c r="A10700" s="3" t="str">
        <f aca="false">HYPERLINK("#'Главная'!A211","Список моделей")</f>
        <v>Список моделей</v>
      </c>
      <c r="B10700" s="1"/>
      <c r="C10700" s="3" t="str">
        <f aca="false">HYPERLINK("#'Данные моделей'!A10701","Характеристики")</f>
        <v>Характеристики</v>
      </c>
      <c r="D10700" s="1"/>
      <c r="E10700" s="1"/>
      <c r="F10700" s="3" t="str">
        <f aca="false">HYPERLINK("#'Данные моделей'!A10731","Рабочие точки")</f>
        <v>Рабочие точки</v>
      </c>
      <c r="G10700" s="1"/>
      <c r="H10700" s="3" t="str">
        <f aca="false">HYPERLINK("#'Данные моделей'!A10751","Карты")</f>
        <v>Карты</v>
      </c>
      <c r="I10700" s="1"/>
    </row>
    <row r="10701" customFormat="false" ht="31" hidden="false" customHeight="true" outlineLevel="0" collapsed="false">
      <c r="A10701" s="10" t="s">
        <v>9</v>
      </c>
      <c r="B10701" s="10" t="s">
        <v>9</v>
      </c>
      <c r="C10701" s="10" t="s">
        <v>9</v>
      </c>
      <c r="D10701" s="10" t="s">
        <v>9</v>
      </c>
      <c r="E10701" s="10" t="s">
        <v>9</v>
      </c>
      <c r="F10701" s="10" t="s">
        <v>9</v>
      </c>
      <c r="G10701" s="10" t="s">
        <v>9</v>
      </c>
      <c r="H10701" s="10" t="s">
        <v>9</v>
      </c>
      <c r="I10701" s="1"/>
    </row>
    <row r="10702" customFormat="false" ht="28" hidden="false" customHeight="true" outlineLevel="0" collapsed="false">
      <c r="A10702" s="11" t="s">
        <v>207</v>
      </c>
      <c r="B10702" s="11" t="s">
        <v>207</v>
      </c>
      <c r="C10702" s="11" t="s">
        <v>207</v>
      </c>
      <c r="D10702" s="11" t="s">
        <v>207</v>
      </c>
      <c r="E10702" s="11" t="s">
        <v>2499</v>
      </c>
      <c r="F10702" s="11" t="s">
        <v>2499</v>
      </c>
      <c r="G10702" s="11" t="s">
        <v>2499</v>
      </c>
      <c r="H10702" s="11"/>
      <c r="I10702" s="11"/>
    </row>
    <row r="10703" customFormat="false" ht="28" hidden="false" customHeight="true" outlineLevel="0" collapsed="false">
      <c r="A10703" s="11" t="s">
        <v>8</v>
      </c>
      <c r="B10703" s="11" t="s">
        <v>8</v>
      </c>
      <c r="C10703" s="11" t="s">
        <v>8</v>
      </c>
      <c r="D10703" s="11" t="s">
        <v>8</v>
      </c>
      <c r="E10703" s="11" t="s">
        <v>193</v>
      </c>
      <c r="F10703" s="11" t="s">
        <v>193</v>
      </c>
      <c r="G10703" s="11" t="s">
        <v>193</v>
      </c>
      <c r="H10703" s="11"/>
      <c r="I10703" s="11"/>
    </row>
    <row r="10704" customFormat="false" ht="28" hidden="false" customHeight="true" outlineLevel="0" collapsed="false">
      <c r="A10704" s="11" t="s">
        <v>209</v>
      </c>
      <c r="B10704" s="11" t="s">
        <v>209</v>
      </c>
      <c r="C10704" s="11" t="s">
        <v>209</v>
      </c>
      <c r="D10704" s="11" t="s">
        <v>209</v>
      </c>
      <c r="E10704" s="11" t="s">
        <v>2514</v>
      </c>
      <c r="F10704" s="11" t="s">
        <v>2514</v>
      </c>
      <c r="G10704" s="11" t="s">
        <v>2514</v>
      </c>
      <c r="H10704" s="11"/>
      <c r="I10704" s="11"/>
    </row>
    <row r="10705" customFormat="false" ht="28" hidden="false" customHeight="true" outlineLevel="0" collapsed="false">
      <c r="A10705" s="11" t="s">
        <v>211</v>
      </c>
      <c r="B10705" s="11" t="s">
        <v>211</v>
      </c>
      <c r="C10705" s="11" t="s">
        <v>211</v>
      </c>
      <c r="D10705" s="11" t="s">
        <v>211</v>
      </c>
      <c r="E10705" s="11" t="n">
        <v>34</v>
      </c>
      <c r="F10705" s="11" t="n">
        <v>34</v>
      </c>
      <c r="G10705" s="11" t="n">
        <v>34</v>
      </c>
      <c r="H10705" s="11"/>
      <c r="I10705" s="11"/>
    </row>
    <row r="10706" customFormat="false" ht="83" hidden="false" customHeight="true" outlineLevel="0" collapsed="false">
      <c r="A10706" s="11" t="s">
        <v>8</v>
      </c>
      <c r="B10706" s="11" t="s">
        <v>8</v>
      </c>
      <c r="C10706" s="11" t="s">
        <v>8</v>
      </c>
      <c r="D10706" s="11" t="s">
        <v>8</v>
      </c>
      <c r="E10706" s="11" t="s">
        <v>193</v>
      </c>
      <c r="F10706" s="11" t="s">
        <v>193</v>
      </c>
      <c r="G10706" s="11" t="s">
        <v>193</v>
      </c>
      <c r="H10706" s="11" t="s">
        <v>2519</v>
      </c>
      <c r="I10706" s="11" t="s">
        <v>2519</v>
      </c>
    </row>
    <row r="10707" customFormat="false" ht="83" hidden="false" customHeight="true" outlineLevel="0" collapsed="false">
      <c r="A10707" s="11" t="s">
        <v>221</v>
      </c>
      <c r="B10707" s="11" t="s">
        <v>221</v>
      </c>
      <c r="C10707" s="11" t="s">
        <v>221</v>
      </c>
      <c r="D10707" s="11" t="s">
        <v>221</v>
      </c>
      <c r="E10707" s="11" t="s">
        <v>2514</v>
      </c>
      <c r="F10707" s="11" t="s">
        <v>2514</v>
      </c>
      <c r="G10707" s="11" t="s">
        <v>2514</v>
      </c>
      <c r="H10707" s="11" t="s">
        <v>2519</v>
      </c>
      <c r="I10707" s="11" t="s">
        <v>2519</v>
      </c>
    </row>
    <row r="10708" customFormat="false" ht="83" hidden="false" customHeight="true" outlineLevel="0" collapsed="false">
      <c r="A10708" s="11" t="s">
        <v>211</v>
      </c>
      <c r="B10708" s="11" t="s">
        <v>211</v>
      </c>
      <c r="C10708" s="11" t="s">
        <v>211</v>
      </c>
      <c r="D10708" s="11" t="s">
        <v>211</v>
      </c>
      <c r="E10708" s="11" t="n">
        <v>34</v>
      </c>
      <c r="F10708" s="11" t="n">
        <v>34</v>
      </c>
      <c r="G10708" s="11" t="n">
        <v>34</v>
      </c>
      <c r="H10708" s="11" t="s">
        <v>2519</v>
      </c>
      <c r="I10708" s="11" t="s">
        <v>2519</v>
      </c>
    </row>
    <row r="10709" customFormat="false" ht="83" hidden="false" customHeight="true" outlineLevel="0" collapsed="false">
      <c r="A10709" s="11" t="s">
        <v>2062</v>
      </c>
      <c r="B10709" s="11" t="s">
        <v>2062</v>
      </c>
      <c r="C10709" s="11" t="s">
        <v>2062</v>
      </c>
      <c r="D10709" s="11" t="s">
        <v>2062</v>
      </c>
      <c r="E10709" s="11" t="s">
        <v>2063</v>
      </c>
      <c r="F10709" s="11" t="s">
        <v>2063</v>
      </c>
      <c r="G10709" s="11" t="s">
        <v>2063</v>
      </c>
      <c r="H10709" s="11" t="s">
        <v>2519</v>
      </c>
      <c r="I10709" s="11" t="s">
        <v>2519</v>
      </c>
    </row>
    <row r="10710" customFormat="false" ht="83" hidden="false" customHeight="true" outlineLevel="0" collapsed="false">
      <c r="A10710" s="11" t="s">
        <v>2064</v>
      </c>
      <c r="B10710" s="11" t="s">
        <v>2064</v>
      </c>
      <c r="C10710" s="11" t="s">
        <v>2064</v>
      </c>
      <c r="D10710" s="11" t="s">
        <v>2064</v>
      </c>
      <c r="E10710" s="11" t="n">
        <v>0</v>
      </c>
      <c r="F10710" s="11" t="n">
        <v>0</v>
      </c>
      <c r="G10710" s="11" t="n">
        <v>0</v>
      </c>
      <c r="H10710" s="11" t="s">
        <v>2519</v>
      </c>
      <c r="I10710" s="11" t="s">
        <v>2519</v>
      </c>
    </row>
    <row r="10711" customFormat="false" ht="83" hidden="false" customHeight="true" outlineLevel="0" collapsed="false">
      <c r="A10711" s="11" t="s">
        <v>2222</v>
      </c>
      <c r="B10711" s="11" t="s">
        <v>2222</v>
      </c>
      <c r="C10711" s="11" t="s">
        <v>2222</v>
      </c>
      <c r="D10711" s="11" t="s">
        <v>2222</v>
      </c>
      <c r="E10711" s="11" t="n">
        <v>0.53</v>
      </c>
      <c r="F10711" s="11" t="n">
        <v>0.53</v>
      </c>
      <c r="G10711" s="11" t="n">
        <v>0.53</v>
      </c>
      <c r="H10711" s="11" t="s">
        <v>2519</v>
      </c>
      <c r="I10711" s="11" t="s">
        <v>2519</v>
      </c>
    </row>
    <row r="10712" customFormat="false" ht="83" hidden="false" customHeight="true" outlineLevel="0" collapsed="false">
      <c r="A10712" s="11" t="s">
        <v>2464</v>
      </c>
      <c r="B10712" s="11" t="s">
        <v>2464</v>
      </c>
      <c r="C10712" s="11" t="s">
        <v>2464</v>
      </c>
      <c r="D10712" s="11" t="s">
        <v>2464</v>
      </c>
      <c r="E10712" s="11" t="s">
        <v>2501</v>
      </c>
      <c r="F10712" s="11" t="s">
        <v>2501</v>
      </c>
      <c r="G10712" s="11" t="s">
        <v>2501</v>
      </c>
      <c r="H10712" s="11" t="s">
        <v>2519</v>
      </c>
      <c r="I10712" s="11" t="s">
        <v>2519</v>
      </c>
    </row>
    <row r="10713" customFormat="false" ht="83" hidden="false" customHeight="true" outlineLevel="0" collapsed="false">
      <c r="A10713" s="11" t="s">
        <v>2502</v>
      </c>
      <c r="B10713" s="11" t="s">
        <v>2502</v>
      </c>
      <c r="C10713" s="11" t="s">
        <v>2502</v>
      </c>
      <c r="D10713" s="11" t="s">
        <v>2502</v>
      </c>
      <c r="E10713" s="11" t="n">
        <v>1260</v>
      </c>
      <c r="F10713" s="11" t="n">
        <v>1260</v>
      </c>
      <c r="G10713" s="11" t="n">
        <v>1260</v>
      </c>
      <c r="H10713" s="11" t="s">
        <v>2519</v>
      </c>
      <c r="I10713" s="11" t="s">
        <v>2519</v>
      </c>
    </row>
    <row r="10714" customFormat="false" ht="83" hidden="false" customHeight="true" outlineLevel="0" collapsed="false">
      <c r="A10714" s="11" t="s">
        <v>2215</v>
      </c>
      <c r="B10714" s="11" t="s">
        <v>2215</v>
      </c>
      <c r="C10714" s="11" t="s">
        <v>2215</v>
      </c>
      <c r="D10714" s="11" t="s">
        <v>2215</v>
      </c>
      <c r="E10714" s="11" t="n">
        <v>40</v>
      </c>
      <c r="F10714" s="11" t="n">
        <v>40</v>
      </c>
      <c r="G10714" s="11" t="n">
        <v>40</v>
      </c>
      <c r="H10714" s="11" t="s">
        <v>2519</v>
      </c>
      <c r="I10714" s="11" t="s">
        <v>2519</v>
      </c>
    </row>
    <row r="10715" customFormat="false" ht="83" hidden="false" customHeight="true" outlineLevel="0" collapsed="false">
      <c r="A10715" s="11" t="s">
        <v>2213</v>
      </c>
      <c r="B10715" s="11" t="s">
        <v>2213</v>
      </c>
      <c r="C10715" s="11" t="s">
        <v>2213</v>
      </c>
      <c r="D10715" s="11" t="s">
        <v>2213</v>
      </c>
      <c r="E10715" s="11" t="s">
        <v>2503</v>
      </c>
      <c r="F10715" s="11" t="s">
        <v>2503</v>
      </c>
      <c r="G10715" s="11" t="s">
        <v>2503</v>
      </c>
      <c r="H10715" s="11" t="s">
        <v>2519</v>
      </c>
      <c r="I10715" s="11" t="s">
        <v>2519</v>
      </c>
    </row>
    <row r="10716" customFormat="false" ht="83" hidden="false" customHeight="true" outlineLevel="0" collapsed="false">
      <c r="A10716" s="11" t="s">
        <v>2228</v>
      </c>
      <c r="B10716" s="11" t="s">
        <v>2228</v>
      </c>
      <c r="C10716" s="11" t="s">
        <v>2228</v>
      </c>
      <c r="D10716" s="11" t="s">
        <v>2228</v>
      </c>
      <c r="E10716" s="11" t="n">
        <v>1</v>
      </c>
      <c r="F10716" s="11" t="n">
        <v>1</v>
      </c>
      <c r="G10716" s="11" t="n">
        <v>1</v>
      </c>
      <c r="H10716" s="11" t="s">
        <v>2519</v>
      </c>
      <c r="I10716" s="11" t="s">
        <v>2519</v>
      </c>
    </row>
    <row r="10717" customFormat="false" ht="83" hidden="false" customHeight="true" outlineLevel="0" collapsed="false">
      <c r="A10717" s="11" t="s">
        <v>2078</v>
      </c>
      <c r="B10717" s="11" t="s">
        <v>2078</v>
      </c>
      <c r="C10717" s="11" t="s">
        <v>2078</v>
      </c>
      <c r="D10717" s="11" t="s">
        <v>2078</v>
      </c>
      <c r="E10717" s="11" t="s">
        <v>2504</v>
      </c>
      <c r="F10717" s="11" t="s">
        <v>2504</v>
      </c>
      <c r="G10717" s="11" t="s">
        <v>2504</v>
      </c>
      <c r="H10717" s="11" t="s">
        <v>2519</v>
      </c>
      <c r="I10717" s="11" t="s">
        <v>2519</v>
      </c>
    </row>
    <row r="10718" customFormat="false" ht="83" hidden="false" customHeight="true" outlineLevel="0" collapsed="false">
      <c r="A10718" s="11" t="s">
        <v>2226</v>
      </c>
      <c r="B10718" s="11" t="s">
        <v>2226</v>
      </c>
      <c r="C10718" s="11" t="s">
        <v>2226</v>
      </c>
      <c r="D10718" s="11" t="s">
        <v>2226</v>
      </c>
      <c r="E10718" s="11" t="n">
        <v>26</v>
      </c>
      <c r="F10718" s="11" t="n">
        <v>26</v>
      </c>
      <c r="G10718" s="11" t="n">
        <v>26</v>
      </c>
      <c r="H10718" s="11" t="s">
        <v>2519</v>
      </c>
      <c r="I10718" s="11" t="s">
        <v>2519</v>
      </c>
    </row>
    <row r="10719" customFormat="false" ht="83" hidden="false" customHeight="true" outlineLevel="0" collapsed="false">
      <c r="A10719" s="11" t="s">
        <v>2074</v>
      </c>
      <c r="B10719" s="11" t="s">
        <v>2074</v>
      </c>
      <c r="C10719" s="11" t="s">
        <v>2074</v>
      </c>
      <c r="D10719" s="11" t="s">
        <v>2074</v>
      </c>
      <c r="E10719" s="11" t="s">
        <v>2515</v>
      </c>
      <c r="F10719" s="11" t="s">
        <v>2515</v>
      </c>
      <c r="G10719" s="11" t="s">
        <v>2515</v>
      </c>
      <c r="H10719" s="11" t="s">
        <v>2519</v>
      </c>
      <c r="I10719" s="11" t="s">
        <v>2519</v>
      </c>
    </row>
    <row r="10720" customFormat="false" ht="83" hidden="false" customHeight="true" outlineLevel="0" collapsed="false">
      <c r="A10720" s="11" t="s">
        <v>2466</v>
      </c>
      <c r="B10720" s="11" t="s">
        <v>2466</v>
      </c>
      <c r="C10720" s="11" t="s">
        <v>2466</v>
      </c>
      <c r="D10720" s="11" t="s">
        <v>2466</v>
      </c>
      <c r="E10720" s="11" t="s">
        <v>2516</v>
      </c>
      <c r="F10720" s="11" t="s">
        <v>2516</v>
      </c>
      <c r="G10720" s="11" t="s">
        <v>2516</v>
      </c>
      <c r="H10720" s="11" t="s">
        <v>2519</v>
      </c>
      <c r="I10720" s="11" t="s">
        <v>2519</v>
      </c>
    </row>
    <row r="10721" customFormat="false" ht="83" hidden="false" customHeight="true" outlineLevel="0" collapsed="false">
      <c r="A10721" s="11" t="s">
        <v>2507</v>
      </c>
      <c r="B10721" s="11" t="s">
        <v>2507</v>
      </c>
      <c r="C10721" s="11" t="s">
        <v>2507</v>
      </c>
      <c r="D10721" s="11" t="s">
        <v>2507</v>
      </c>
      <c r="E10721" s="11" t="n">
        <v>4</v>
      </c>
      <c r="F10721" s="11" t="n">
        <v>4</v>
      </c>
      <c r="G10721" s="11" t="n">
        <v>4</v>
      </c>
      <c r="H10721" s="11" t="s">
        <v>2519</v>
      </c>
      <c r="I10721" s="11" t="s">
        <v>2519</v>
      </c>
    </row>
    <row r="10722" customFormat="false" ht="83" hidden="false" customHeight="true" outlineLevel="0" collapsed="false">
      <c r="A10722" s="11" t="s">
        <v>2421</v>
      </c>
      <c r="B10722" s="11" t="s">
        <v>2421</v>
      </c>
      <c r="C10722" s="11" t="s">
        <v>2421</v>
      </c>
      <c r="D10722" s="11" t="s">
        <v>2421</v>
      </c>
      <c r="E10722" s="11" t="s">
        <v>2517</v>
      </c>
      <c r="F10722" s="11" t="s">
        <v>2517</v>
      </c>
      <c r="G10722" s="11" t="s">
        <v>2517</v>
      </c>
      <c r="H10722" s="11" t="s">
        <v>2519</v>
      </c>
      <c r="I10722" s="11" t="s">
        <v>2519</v>
      </c>
    </row>
    <row r="10723" customFormat="false" ht="83" hidden="false" customHeight="true" outlineLevel="0" collapsed="false">
      <c r="A10723" s="11" t="s">
        <v>2082</v>
      </c>
      <c r="B10723" s="11" t="s">
        <v>2082</v>
      </c>
      <c r="C10723" s="11" t="s">
        <v>2082</v>
      </c>
      <c r="D10723" s="11" t="s">
        <v>2082</v>
      </c>
      <c r="E10723" s="11" t="s">
        <v>2131</v>
      </c>
      <c r="F10723" s="11" t="s">
        <v>2131</v>
      </c>
      <c r="G10723" s="11" t="s">
        <v>2131</v>
      </c>
      <c r="H10723" s="11" t="s">
        <v>2519</v>
      </c>
      <c r="I10723" s="11" t="s">
        <v>2519</v>
      </c>
    </row>
    <row r="10724" customFormat="false" ht="83" hidden="false" customHeight="true" outlineLevel="0" collapsed="false">
      <c r="A10724" s="11" t="s">
        <v>2423</v>
      </c>
      <c r="B10724" s="11" t="s">
        <v>2423</v>
      </c>
      <c r="C10724" s="11" t="s">
        <v>2423</v>
      </c>
      <c r="D10724" s="11" t="s">
        <v>2423</v>
      </c>
      <c r="E10724" s="11" t="s">
        <v>2509</v>
      </c>
      <c r="F10724" s="11" t="s">
        <v>2509</v>
      </c>
      <c r="G10724" s="11" t="s">
        <v>2509</v>
      </c>
      <c r="H10724" s="11" t="s">
        <v>2519</v>
      </c>
      <c r="I10724" s="11" t="s">
        <v>2519</v>
      </c>
    </row>
    <row r="10725" customFormat="false" ht="83" hidden="false" customHeight="true" outlineLevel="0" collapsed="false">
      <c r="A10725" s="11" t="s">
        <v>2085</v>
      </c>
      <c r="B10725" s="11" t="s">
        <v>2085</v>
      </c>
      <c r="C10725" s="11" t="s">
        <v>2085</v>
      </c>
      <c r="D10725" s="11" t="s">
        <v>2085</v>
      </c>
      <c r="E10725" s="11" t="n">
        <v>830</v>
      </c>
      <c r="F10725" s="11" t="n">
        <v>830</v>
      </c>
      <c r="G10725" s="11" t="n">
        <v>830</v>
      </c>
      <c r="H10725" s="11" t="s">
        <v>2519</v>
      </c>
      <c r="I10725" s="11" t="s">
        <v>2519</v>
      </c>
    </row>
    <row r="10726" customFormat="false" ht="83" hidden="false" customHeight="true" outlineLevel="0" collapsed="false">
      <c r="A10726" s="11" t="s">
        <v>2086</v>
      </c>
      <c r="B10726" s="11" t="s">
        <v>2086</v>
      </c>
      <c r="C10726" s="11" t="s">
        <v>2086</v>
      </c>
      <c r="D10726" s="11" t="s">
        <v>2086</v>
      </c>
      <c r="E10726" s="11" t="n">
        <v>338</v>
      </c>
      <c r="F10726" s="11" t="n">
        <v>338</v>
      </c>
      <c r="G10726" s="11" t="n">
        <v>338</v>
      </c>
      <c r="H10726" s="11" t="s">
        <v>2519</v>
      </c>
      <c r="I10726" s="11" t="s">
        <v>2519</v>
      </c>
    </row>
    <row r="10727" customFormat="false" ht="83" hidden="false" customHeight="true" outlineLevel="0" collapsed="false">
      <c r="A10727" s="11" t="s">
        <v>2087</v>
      </c>
      <c r="B10727" s="11" t="s">
        <v>2087</v>
      </c>
      <c r="C10727" s="11" t="s">
        <v>2087</v>
      </c>
      <c r="D10727" s="11" t="s">
        <v>2087</v>
      </c>
      <c r="E10727" s="11" t="n">
        <v>737</v>
      </c>
      <c r="F10727" s="11" t="n">
        <v>737</v>
      </c>
      <c r="G10727" s="11" t="n">
        <v>737</v>
      </c>
      <c r="H10727" s="11" t="s">
        <v>2519</v>
      </c>
      <c r="I10727" s="11" t="s">
        <v>2519</v>
      </c>
    </row>
    <row r="10728" customFormat="false" ht="83" hidden="false" customHeight="true" outlineLevel="0" collapsed="false">
      <c r="A10728" s="11" t="s">
        <v>2523</v>
      </c>
      <c r="B10728" s="11" t="s">
        <v>2523</v>
      </c>
      <c r="C10728" s="11" t="s">
        <v>2523</v>
      </c>
      <c r="D10728" s="11" t="s">
        <v>2523</v>
      </c>
      <c r="E10728" s="11" t="n">
        <v>705</v>
      </c>
      <c r="F10728" s="11" t="n">
        <v>705</v>
      </c>
      <c r="G10728" s="11" t="n">
        <v>705</v>
      </c>
      <c r="H10728" s="11" t="s">
        <v>2519</v>
      </c>
      <c r="I10728" s="11" t="s">
        <v>2519</v>
      </c>
    </row>
    <row r="10729" customFormat="false" ht="42" hidden="false" customHeight="true" outlineLevel="0" collapsed="false">
      <c r="A10729" s="4" t="s">
        <v>2519</v>
      </c>
      <c r="B10729" s="4" t="s">
        <v>2519</v>
      </c>
      <c r="C10729" s="4" t="s">
        <v>2519</v>
      </c>
      <c r="D10729" s="4" t="s">
        <v>2519</v>
      </c>
      <c r="E10729" s="4" t="s">
        <v>2519</v>
      </c>
      <c r="F10729" s="4" t="s">
        <v>2519</v>
      </c>
      <c r="G10729" s="4" t="s">
        <v>2519</v>
      </c>
      <c r="H10729" s="4" t="s">
        <v>2519</v>
      </c>
      <c r="I10729" s="4" t="s">
        <v>2519</v>
      </c>
    </row>
    <row r="10730" customFormat="false" ht="27" hidden="false" customHeight="true" outlineLevel="0" collapsed="false">
      <c r="A10730" s="1"/>
      <c r="B10730" s="1"/>
      <c r="C10730" s="1"/>
      <c r="D10730" s="1"/>
      <c r="E10730" s="1"/>
      <c r="F10730" s="1"/>
      <c r="G10730" s="1"/>
      <c r="H10730" s="1"/>
      <c r="I10730" s="1"/>
    </row>
    <row r="10731" customFormat="false" ht="31" hidden="false" customHeight="true" outlineLevel="0" collapsed="false">
      <c r="A10731" s="10" t="s">
        <v>250</v>
      </c>
      <c r="B10731" s="10" t="s">
        <v>250</v>
      </c>
      <c r="C10731" s="10" t="s">
        <v>250</v>
      </c>
      <c r="D10731" s="10" t="s">
        <v>250</v>
      </c>
      <c r="E10731" s="10" t="s">
        <v>250</v>
      </c>
      <c r="F10731" s="10" t="s">
        <v>250</v>
      </c>
      <c r="G10731" s="10" t="s">
        <v>250</v>
      </c>
      <c r="H10731" s="10" t="s">
        <v>250</v>
      </c>
      <c r="I10731" s="3" t="str">
        <f aca="false">HYPERLINK("#'Главная'!A211","На главную")</f>
        <v>На главную</v>
      </c>
    </row>
    <row r="10732" customFormat="false" ht="34" hidden="false" customHeight="true" outlineLevel="0" collapsed="false">
      <c r="A10732" s="12" t="s">
        <v>251</v>
      </c>
      <c r="B10732" s="12" t="s">
        <v>251</v>
      </c>
      <c r="C10732" s="12" t="s">
        <v>251</v>
      </c>
      <c r="D10732" s="12" t="s">
        <v>252</v>
      </c>
      <c r="E10732" s="12" t="s">
        <v>252</v>
      </c>
      <c r="F10732" s="12" t="s">
        <v>252</v>
      </c>
      <c r="G10732" s="12" t="s">
        <v>253</v>
      </c>
      <c r="H10732" s="12" t="s">
        <v>254</v>
      </c>
      <c r="I10732" s="12" t="s">
        <v>254</v>
      </c>
    </row>
    <row r="10733" customFormat="false" ht="68" hidden="false" customHeight="true" outlineLevel="0" collapsed="false">
      <c r="A10733" s="1" t="s">
        <v>180</v>
      </c>
      <c r="B10733" s="1" t="s">
        <v>180</v>
      </c>
      <c r="C10733" s="1" t="s">
        <v>180</v>
      </c>
      <c r="D10733" s="1" t="s">
        <v>292</v>
      </c>
      <c r="E10733" s="1" t="s">
        <v>292</v>
      </c>
      <c r="F10733" s="1" t="s">
        <v>292</v>
      </c>
      <c r="G10733" s="1" t="n">
        <v>7.2</v>
      </c>
      <c r="H10733" s="1" t="s">
        <v>2510</v>
      </c>
      <c r="I10733" s="1" t="s">
        <v>2510</v>
      </c>
    </row>
    <row r="10734" customFormat="false" ht="68" hidden="false" customHeight="true" outlineLevel="0" collapsed="false">
      <c r="A10734" s="1" t="s">
        <v>180</v>
      </c>
      <c r="B10734" s="1" t="s">
        <v>180</v>
      </c>
      <c r="C10734" s="1" t="s">
        <v>180</v>
      </c>
      <c r="D10734" s="1" t="s">
        <v>258</v>
      </c>
      <c r="E10734" s="1" t="s">
        <v>258</v>
      </c>
      <c r="F10734" s="1" t="s">
        <v>258</v>
      </c>
      <c r="G10734" s="1" t="n">
        <v>10.8</v>
      </c>
      <c r="H10734" s="1" t="s">
        <v>2510</v>
      </c>
      <c r="I10734" s="1" t="s">
        <v>2510</v>
      </c>
    </row>
    <row r="10735" customFormat="false" ht="68" hidden="false" customHeight="true" outlineLevel="0" collapsed="false">
      <c r="A10735" s="1" t="s">
        <v>180</v>
      </c>
      <c r="B10735" s="1" t="s">
        <v>180</v>
      </c>
      <c r="C10735" s="1" t="s">
        <v>180</v>
      </c>
      <c r="D10735" s="1" t="s">
        <v>2091</v>
      </c>
      <c r="E10735" s="1" t="s">
        <v>2091</v>
      </c>
      <c r="F10735" s="1" t="s">
        <v>2091</v>
      </c>
      <c r="G10735" s="1" t="n">
        <v>1360</v>
      </c>
      <c r="H10735" s="1" t="s">
        <v>2510</v>
      </c>
      <c r="I10735" s="1" t="s">
        <v>2510</v>
      </c>
    </row>
    <row r="10736" customFormat="false" ht="68" hidden="false" customHeight="true" outlineLevel="0" collapsed="false">
      <c r="A10736" s="1" t="s">
        <v>180</v>
      </c>
      <c r="B10736" s="1" t="s">
        <v>180</v>
      </c>
      <c r="C10736" s="1" t="s">
        <v>180</v>
      </c>
      <c r="D10736" s="1" t="s">
        <v>2229</v>
      </c>
      <c r="E10736" s="1" t="s">
        <v>2229</v>
      </c>
      <c r="F10736" s="1" t="s">
        <v>2229</v>
      </c>
      <c r="G10736" s="1" t="n">
        <v>116</v>
      </c>
      <c r="H10736" s="1" t="s">
        <v>2510</v>
      </c>
      <c r="I10736" s="1" t="s">
        <v>2510</v>
      </c>
    </row>
    <row r="10737" customFormat="false" ht="68" hidden="false" customHeight="true" outlineLevel="0" collapsed="false">
      <c r="A10737" s="1" t="s">
        <v>180</v>
      </c>
      <c r="B10737" s="1" t="s">
        <v>180</v>
      </c>
      <c r="C10737" s="1" t="s">
        <v>180</v>
      </c>
      <c r="D10737" s="1" t="s">
        <v>2063</v>
      </c>
      <c r="E10737" s="1" t="s">
        <v>2063</v>
      </c>
      <c r="F10737" s="1" t="s">
        <v>2063</v>
      </c>
      <c r="G10737" s="1" t="n">
        <v>46</v>
      </c>
      <c r="H10737" s="1" t="s">
        <v>2510</v>
      </c>
      <c r="I10737" s="1" t="s">
        <v>2510</v>
      </c>
    </row>
    <row r="10738" customFormat="false" ht="68" hidden="false" customHeight="true" outlineLevel="0" collapsed="false">
      <c r="A10738" s="1" t="s">
        <v>2230</v>
      </c>
      <c r="B10738" s="1" t="s">
        <v>2230</v>
      </c>
      <c r="C10738" s="1" t="s">
        <v>2230</v>
      </c>
      <c r="D10738" s="1" t="s">
        <v>2091</v>
      </c>
      <c r="E10738" s="1" t="s">
        <v>2091</v>
      </c>
      <c r="F10738" s="1" t="s">
        <v>2091</v>
      </c>
      <c r="G10738" s="1" t="n">
        <v>1360</v>
      </c>
      <c r="H10738" s="1" t="s">
        <v>2510</v>
      </c>
      <c r="I10738" s="1" t="s">
        <v>2510</v>
      </c>
    </row>
    <row r="10739" customFormat="false" ht="68" hidden="false" customHeight="true" outlineLevel="0" collapsed="false">
      <c r="A10739" s="1" t="s">
        <v>2230</v>
      </c>
      <c r="B10739" s="1" t="s">
        <v>2230</v>
      </c>
      <c r="C10739" s="1" t="s">
        <v>2230</v>
      </c>
      <c r="D10739" s="1" t="s">
        <v>292</v>
      </c>
      <c r="E10739" s="1" t="s">
        <v>292</v>
      </c>
      <c r="F10739" s="1" t="s">
        <v>292</v>
      </c>
      <c r="G10739" s="1" t="n">
        <v>7.2</v>
      </c>
      <c r="H10739" s="1" t="s">
        <v>2510</v>
      </c>
      <c r="I10739" s="1" t="s">
        <v>2510</v>
      </c>
    </row>
    <row r="10740" customFormat="false" ht="68" hidden="false" customHeight="true" outlineLevel="0" collapsed="false">
      <c r="A10740" s="1" t="s">
        <v>2230</v>
      </c>
      <c r="B10740" s="1" t="s">
        <v>2230</v>
      </c>
      <c r="C10740" s="1" t="s">
        <v>2230</v>
      </c>
      <c r="D10740" s="1" t="s">
        <v>258</v>
      </c>
      <c r="E10740" s="1" t="s">
        <v>258</v>
      </c>
      <c r="F10740" s="1" t="s">
        <v>258</v>
      </c>
      <c r="G10740" s="1" t="n">
        <v>10.8</v>
      </c>
      <c r="H10740" s="1" t="s">
        <v>2510</v>
      </c>
      <c r="I10740" s="1" t="s">
        <v>2510</v>
      </c>
    </row>
    <row r="10741" customFormat="false" ht="68" hidden="false" customHeight="true" outlineLevel="0" collapsed="false">
      <c r="A10741" s="1" t="s">
        <v>2230</v>
      </c>
      <c r="B10741" s="1" t="s">
        <v>2230</v>
      </c>
      <c r="C10741" s="1" t="s">
        <v>2230</v>
      </c>
      <c r="D10741" s="1" t="s">
        <v>2063</v>
      </c>
      <c r="E10741" s="1" t="s">
        <v>2063</v>
      </c>
      <c r="F10741" s="1" t="s">
        <v>2063</v>
      </c>
      <c r="G10741" s="1" t="n">
        <v>46</v>
      </c>
      <c r="H10741" s="1" t="s">
        <v>2510</v>
      </c>
      <c r="I10741" s="1" t="s">
        <v>2510</v>
      </c>
    </row>
    <row r="10742" customFormat="false" ht="68" hidden="false" customHeight="true" outlineLevel="0" collapsed="false">
      <c r="A10742" s="1" t="s">
        <v>2231</v>
      </c>
      <c r="B10742" s="1" t="s">
        <v>2231</v>
      </c>
      <c r="C10742" s="1" t="s">
        <v>2231</v>
      </c>
      <c r="D10742" s="1" t="s">
        <v>2091</v>
      </c>
      <c r="E10742" s="1" t="s">
        <v>2091</v>
      </c>
      <c r="F10742" s="1" t="s">
        <v>2091</v>
      </c>
      <c r="G10742" s="1" t="n">
        <v>1020</v>
      </c>
      <c r="H10742" s="1" t="s">
        <v>2510</v>
      </c>
      <c r="I10742" s="1" t="s">
        <v>2510</v>
      </c>
    </row>
    <row r="10743" customFormat="false" ht="68" hidden="false" customHeight="true" outlineLevel="0" collapsed="false">
      <c r="A10743" s="1" t="s">
        <v>2231</v>
      </c>
      <c r="B10743" s="1" t="s">
        <v>2231</v>
      </c>
      <c r="C10743" s="1" t="s">
        <v>2231</v>
      </c>
      <c r="D10743" s="1" t="s">
        <v>292</v>
      </c>
      <c r="E10743" s="1" t="s">
        <v>292</v>
      </c>
      <c r="F10743" s="1" t="s">
        <v>292</v>
      </c>
      <c r="G10743" s="1" t="n">
        <v>6.12</v>
      </c>
      <c r="H10743" s="1" t="s">
        <v>2510</v>
      </c>
      <c r="I10743" s="1" t="s">
        <v>2510</v>
      </c>
    </row>
    <row r="10744" customFormat="false" ht="68" hidden="false" customHeight="true" outlineLevel="0" collapsed="false">
      <c r="A10744" s="1" t="s">
        <v>2231</v>
      </c>
      <c r="B10744" s="1" t="s">
        <v>2231</v>
      </c>
      <c r="C10744" s="1" t="s">
        <v>2231</v>
      </c>
      <c r="D10744" s="1" t="s">
        <v>258</v>
      </c>
      <c r="E10744" s="1" t="s">
        <v>258</v>
      </c>
      <c r="F10744" s="1" t="s">
        <v>258</v>
      </c>
      <c r="G10744" s="1" t="n">
        <v>9.17</v>
      </c>
      <c r="H10744" s="1" t="s">
        <v>2510</v>
      </c>
      <c r="I10744" s="1" t="s">
        <v>2510</v>
      </c>
    </row>
    <row r="10745" customFormat="false" ht="68" hidden="false" customHeight="true" outlineLevel="0" collapsed="false">
      <c r="A10745" s="1" t="s">
        <v>2231</v>
      </c>
      <c r="B10745" s="1" t="s">
        <v>2231</v>
      </c>
      <c r="C10745" s="1" t="s">
        <v>2231</v>
      </c>
      <c r="D10745" s="1" t="s">
        <v>2063</v>
      </c>
      <c r="E10745" s="1" t="s">
        <v>2063</v>
      </c>
      <c r="F10745" s="1" t="s">
        <v>2063</v>
      </c>
      <c r="G10745" s="1" t="n">
        <v>44</v>
      </c>
      <c r="H10745" s="1" t="s">
        <v>2510</v>
      </c>
      <c r="I10745" s="1" t="s">
        <v>2510</v>
      </c>
    </row>
    <row r="10746" customFormat="false" ht="68" hidden="false" customHeight="true" outlineLevel="0" collapsed="false">
      <c r="A10746" s="1" t="s">
        <v>2232</v>
      </c>
      <c r="B10746" s="1" t="s">
        <v>2232</v>
      </c>
      <c r="C10746" s="1" t="s">
        <v>2232</v>
      </c>
      <c r="D10746" s="1" t="s">
        <v>2091</v>
      </c>
      <c r="E10746" s="1" t="s">
        <v>2091</v>
      </c>
      <c r="F10746" s="1" t="s">
        <v>2091</v>
      </c>
      <c r="G10746" s="1" t="n">
        <v>680</v>
      </c>
      <c r="H10746" s="1" t="s">
        <v>2510</v>
      </c>
      <c r="I10746" s="1" t="s">
        <v>2510</v>
      </c>
    </row>
    <row r="10747" customFormat="false" ht="68" hidden="false" customHeight="true" outlineLevel="0" collapsed="false">
      <c r="A10747" s="1" t="s">
        <v>2232</v>
      </c>
      <c r="B10747" s="1" t="s">
        <v>2232</v>
      </c>
      <c r="C10747" s="1" t="s">
        <v>2232</v>
      </c>
      <c r="D10747" s="1" t="s">
        <v>292</v>
      </c>
      <c r="E10747" s="1" t="s">
        <v>292</v>
      </c>
      <c r="F10747" s="1" t="s">
        <v>292</v>
      </c>
      <c r="G10747" s="1" t="n">
        <v>4.67</v>
      </c>
      <c r="H10747" s="1" t="s">
        <v>2510</v>
      </c>
      <c r="I10747" s="1" t="s">
        <v>2510</v>
      </c>
    </row>
    <row r="10748" customFormat="false" ht="68" hidden="false" customHeight="true" outlineLevel="0" collapsed="false">
      <c r="A10748" s="1" t="s">
        <v>2232</v>
      </c>
      <c r="B10748" s="1" t="s">
        <v>2232</v>
      </c>
      <c r="C10748" s="1" t="s">
        <v>2232</v>
      </c>
      <c r="D10748" s="1" t="s">
        <v>258</v>
      </c>
      <c r="E10748" s="1" t="s">
        <v>258</v>
      </c>
      <c r="F10748" s="1" t="s">
        <v>258</v>
      </c>
      <c r="G10748" s="1" t="n">
        <v>7.02</v>
      </c>
      <c r="H10748" s="1" t="s">
        <v>2510</v>
      </c>
      <c r="I10748" s="1" t="s">
        <v>2510</v>
      </c>
    </row>
    <row r="10749" customFormat="false" ht="68" hidden="false" customHeight="true" outlineLevel="0" collapsed="false">
      <c r="A10749" s="1" t="s">
        <v>2232</v>
      </c>
      <c r="B10749" s="1" t="s">
        <v>2232</v>
      </c>
      <c r="C10749" s="1" t="s">
        <v>2232</v>
      </c>
      <c r="D10749" s="1" t="s">
        <v>2063</v>
      </c>
      <c r="E10749" s="1" t="s">
        <v>2063</v>
      </c>
      <c r="F10749" s="1" t="s">
        <v>2063</v>
      </c>
      <c r="G10749" s="1" t="n">
        <v>40</v>
      </c>
      <c r="H10749" s="1" t="s">
        <v>2510</v>
      </c>
      <c r="I10749" s="1" t="s">
        <v>2510</v>
      </c>
    </row>
    <row r="10750" customFormat="false" ht="27" hidden="false" customHeight="true" outlineLevel="0" collapsed="false">
      <c r="A10750" s="1"/>
      <c r="B10750" s="1"/>
      <c r="C10750" s="1"/>
      <c r="D10750" s="1"/>
      <c r="E10750" s="1"/>
      <c r="F10750" s="1"/>
      <c r="G10750" s="1"/>
      <c r="H10750" s="1"/>
      <c r="I10750" s="1"/>
    </row>
    <row r="10751" customFormat="false" ht="31" hidden="false" customHeight="true" outlineLevel="0" collapsed="false">
      <c r="A10751" s="10" t="s">
        <v>304</v>
      </c>
      <c r="B10751" s="10" t="s">
        <v>304</v>
      </c>
      <c r="C10751" s="10" t="s">
        <v>304</v>
      </c>
      <c r="D10751" s="10" t="s">
        <v>304</v>
      </c>
      <c r="E10751" s="10" t="s">
        <v>304</v>
      </c>
      <c r="F10751" s="10" t="s">
        <v>304</v>
      </c>
      <c r="G10751" s="10" t="s">
        <v>304</v>
      </c>
      <c r="H10751" s="10" t="s">
        <v>304</v>
      </c>
      <c r="I10751" s="1"/>
    </row>
    <row r="10752" customFormat="false" ht="28" hidden="false" customHeight="true" outlineLevel="0" collapsed="false">
      <c r="A10752" s="4" t="s">
        <v>305</v>
      </c>
      <c r="B10752" s="4" t="s">
        <v>305</v>
      </c>
      <c r="C10752" s="4" t="s">
        <v>305</v>
      </c>
      <c r="D10752" s="4" t="s">
        <v>305</v>
      </c>
      <c r="E10752" s="4" t="s">
        <v>305</v>
      </c>
      <c r="F10752" s="4" t="s">
        <v>305</v>
      </c>
      <c r="G10752" s="4" t="s">
        <v>305</v>
      </c>
      <c r="H10752" s="4" t="s">
        <v>305</v>
      </c>
      <c r="I10752" s="4" t="s">
        <v>305</v>
      </c>
    </row>
    <row r="10753" customFormat="false" ht="27" hidden="false" customHeight="true" outlineLevel="0" collapsed="false">
      <c r="A10753" s="1"/>
      <c r="B10753" s="1"/>
      <c r="C10753" s="1"/>
      <c r="D10753" s="1"/>
      <c r="E10753" s="1"/>
      <c r="F10753" s="1"/>
      <c r="G10753" s="1"/>
      <c r="H10753" s="1"/>
      <c r="I10753" s="1"/>
    </row>
    <row r="10754" customFormat="false" ht="27" hidden="false" customHeight="true" outlineLevel="0" collapsed="false">
      <c r="A10754" s="1"/>
      <c r="B10754" s="1"/>
      <c r="C10754" s="1"/>
      <c r="D10754" s="1"/>
      <c r="E10754" s="1"/>
      <c r="F10754" s="1"/>
      <c r="G10754" s="1"/>
      <c r="H10754" s="1"/>
      <c r="I10754" s="1"/>
    </row>
    <row r="10755" customFormat="false" ht="27" hidden="false" customHeight="true" outlineLevel="0" collapsed="false">
      <c r="A10755" s="1"/>
      <c r="B10755" s="1"/>
      <c r="C10755" s="1"/>
      <c r="D10755" s="1"/>
      <c r="E10755" s="1"/>
      <c r="F10755" s="1"/>
      <c r="G10755" s="1"/>
      <c r="H10755" s="1"/>
      <c r="I10755" s="1"/>
    </row>
    <row r="10756" customFormat="false" ht="35" hidden="false" customHeight="true" outlineLevel="0" collapsed="false">
      <c r="A10756" s="2" t="s">
        <v>2526</v>
      </c>
      <c r="B10756" s="2" t="s">
        <v>2526</v>
      </c>
      <c r="C10756" s="2" t="s">
        <v>2526</v>
      </c>
      <c r="D10756" s="2" t="s">
        <v>2526</v>
      </c>
      <c r="E10756" s="2" t="s">
        <v>2526</v>
      </c>
      <c r="F10756" s="2" t="s">
        <v>2526</v>
      </c>
      <c r="G10756" s="2" t="s">
        <v>2526</v>
      </c>
      <c r="H10756" s="2" t="s">
        <v>2526</v>
      </c>
      <c r="I10756" s="3" t="str">
        <f aca="false">HYPERLINK("#'Главная'!A212","На главную")</f>
        <v>На главную</v>
      </c>
    </row>
    <row r="10757" customFormat="false" ht="42" hidden="false" customHeight="true" outlineLevel="0" collapsed="false">
      <c r="A10757" s="4" t="s">
        <v>2498</v>
      </c>
      <c r="B10757" s="4" t="s">
        <v>2498</v>
      </c>
      <c r="C10757" s="4" t="s">
        <v>2498</v>
      </c>
      <c r="D10757" s="4" t="s">
        <v>2498</v>
      </c>
      <c r="E10757" s="4" t="s">
        <v>2498</v>
      </c>
      <c r="F10757" s="4" t="s">
        <v>2498</v>
      </c>
      <c r="G10757" s="4" t="s">
        <v>2498</v>
      </c>
      <c r="H10757" s="4" t="s">
        <v>2498</v>
      </c>
      <c r="I10757" s="4" t="s">
        <v>2498</v>
      </c>
    </row>
    <row r="10758" customFormat="false" ht="27" hidden="false" customHeight="true" outlineLevel="0" collapsed="false">
      <c r="A10758" s="3" t="str">
        <f aca="false">HYPERLINK("#'Главная'!A212","Список моделей")</f>
        <v>Список моделей</v>
      </c>
      <c r="B10758" s="1"/>
      <c r="C10758" s="3" t="str">
        <f aca="false">HYPERLINK("#'Данные моделей'!A10759","Характеристики")</f>
        <v>Характеристики</v>
      </c>
      <c r="D10758" s="1"/>
      <c r="E10758" s="1"/>
      <c r="F10758" s="3" t="str">
        <f aca="false">HYPERLINK("#'Данные моделей'!A10789","Рабочие точки")</f>
        <v>Рабочие точки</v>
      </c>
      <c r="G10758" s="1"/>
      <c r="H10758" s="3" t="str">
        <f aca="false">HYPERLINK("#'Данные моделей'!A10809","Карты")</f>
        <v>Карты</v>
      </c>
      <c r="I10758" s="1"/>
    </row>
    <row r="10759" customFormat="false" ht="31" hidden="false" customHeight="true" outlineLevel="0" collapsed="false">
      <c r="A10759" s="10" t="s">
        <v>9</v>
      </c>
      <c r="B10759" s="10" t="s">
        <v>9</v>
      </c>
      <c r="C10759" s="10" t="s">
        <v>9</v>
      </c>
      <c r="D10759" s="10" t="s">
        <v>9</v>
      </c>
      <c r="E10759" s="10" t="s">
        <v>9</v>
      </c>
      <c r="F10759" s="10" t="s">
        <v>9</v>
      </c>
      <c r="G10759" s="10" t="s">
        <v>9</v>
      </c>
      <c r="H10759" s="10" t="s">
        <v>9</v>
      </c>
      <c r="I10759" s="1"/>
    </row>
    <row r="10760" customFormat="false" ht="28" hidden="false" customHeight="true" outlineLevel="0" collapsed="false">
      <c r="A10760" s="11" t="s">
        <v>207</v>
      </c>
      <c r="B10760" s="11" t="s">
        <v>207</v>
      </c>
      <c r="C10760" s="11" t="s">
        <v>207</v>
      </c>
      <c r="D10760" s="11" t="s">
        <v>207</v>
      </c>
      <c r="E10760" s="11" t="s">
        <v>2499</v>
      </c>
      <c r="F10760" s="11" t="s">
        <v>2499</v>
      </c>
      <c r="G10760" s="11" t="s">
        <v>2499</v>
      </c>
      <c r="H10760" s="11"/>
      <c r="I10760" s="11"/>
    </row>
    <row r="10761" customFormat="false" ht="28" hidden="false" customHeight="true" outlineLevel="0" collapsed="false">
      <c r="A10761" s="11" t="s">
        <v>8</v>
      </c>
      <c r="B10761" s="11" t="s">
        <v>8</v>
      </c>
      <c r="C10761" s="11" t="s">
        <v>8</v>
      </c>
      <c r="D10761" s="11" t="s">
        <v>8</v>
      </c>
      <c r="E10761" s="11" t="s">
        <v>193</v>
      </c>
      <c r="F10761" s="11" t="s">
        <v>193</v>
      </c>
      <c r="G10761" s="11" t="s">
        <v>193</v>
      </c>
      <c r="H10761" s="11"/>
      <c r="I10761" s="11"/>
    </row>
    <row r="10762" customFormat="false" ht="28" hidden="false" customHeight="true" outlineLevel="0" collapsed="false">
      <c r="A10762" s="11" t="s">
        <v>209</v>
      </c>
      <c r="B10762" s="11" t="s">
        <v>209</v>
      </c>
      <c r="C10762" s="11" t="s">
        <v>209</v>
      </c>
      <c r="D10762" s="11" t="s">
        <v>209</v>
      </c>
      <c r="E10762" s="11" t="s">
        <v>2527</v>
      </c>
      <c r="F10762" s="11" t="s">
        <v>2527</v>
      </c>
      <c r="G10762" s="11" t="s">
        <v>2527</v>
      </c>
      <c r="H10762" s="11"/>
      <c r="I10762" s="11"/>
    </row>
    <row r="10763" customFormat="false" ht="28" hidden="false" customHeight="true" outlineLevel="0" collapsed="false">
      <c r="A10763" s="11" t="s">
        <v>211</v>
      </c>
      <c r="B10763" s="11" t="s">
        <v>211</v>
      </c>
      <c r="C10763" s="11" t="s">
        <v>211</v>
      </c>
      <c r="D10763" s="11" t="s">
        <v>211</v>
      </c>
      <c r="E10763" s="11" t="n">
        <v>40</v>
      </c>
      <c r="F10763" s="11" t="n">
        <v>40</v>
      </c>
      <c r="G10763" s="11" t="n">
        <v>40</v>
      </c>
      <c r="H10763" s="11"/>
      <c r="I10763" s="11"/>
    </row>
    <row r="10764" customFormat="false" ht="83" hidden="false" customHeight="true" outlineLevel="0" collapsed="false">
      <c r="A10764" s="11" t="s">
        <v>8</v>
      </c>
      <c r="B10764" s="11" t="s">
        <v>8</v>
      </c>
      <c r="C10764" s="11" t="s">
        <v>8</v>
      </c>
      <c r="D10764" s="11" t="s">
        <v>8</v>
      </c>
      <c r="E10764" s="11" t="s">
        <v>193</v>
      </c>
      <c r="F10764" s="11" t="s">
        <v>193</v>
      </c>
      <c r="G10764" s="11" t="s">
        <v>193</v>
      </c>
      <c r="H10764" s="11" t="s">
        <v>2519</v>
      </c>
      <c r="I10764" s="11" t="s">
        <v>2519</v>
      </c>
    </row>
    <row r="10765" customFormat="false" ht="83" hidden="false" customHeight="true" outlineLevel="0" collapsed="false">
      <c r="A10765" s="11" t="s">
        <v>221</v>
      </c>
      <c r="B10765" s="11" t="s">
        <v>221</v>
      </c>
      <c r="C10765" s="11" t="s">
        <v>221</v>
      </c>
      <c r="D10765" s="11" t="s">
        <v>221</v>
      </c>
      <c r="E10765" s="11" t="s">
        <v>2527</v>
      </c>
      <c r="F10765" s="11" t="s">
        <v>2527</v>
      </c>
      <c r="G10765" s="11" t="s">
        <v>2527</v>
      </c>
      <c r="H10765" s="11" t="s">
        <v>2519</v>
      </c>
      <c r="I10765" s="11" t="s">
        <v>2519</v>
      </c>
    </row>
    <row r="10766" customFormat="false" ht="83" hidden="false" customHeight="true" outlineLevel="0" collapsed="false">
      <c r="A10766" s="11" t="s">
        <v>211</v>
      </c>
      <c r="B10766" s="11" t="s">
        <v>211</v>
      </c>
      <c r="C10766" s="11" t="s">
        <v>211</v>
      </c>
      <c r="D10766" s="11" t="s">
        <v>211</v>
      </c>
      <c r="E10766" s="11" t="n">
        <v>40</v>
      </c>
      <c r="F10766" s="11" t="n">
        <v>40</v>
      </c>
      <c r="G10766" s="11" t="n">
        <v>40</v>
      </c>
      <c r="H10766" s="11" t="s">
        <v>2519</v>
      </c>
      <c r="I10766" s="11" t="s">
        <v>2519</v>
      </c>
    </row>
    <row r="10767" customFormat="false" ht="83" hidden="false" customHeight="true" outlineLevel="0" collapsed="false">
      <c r="A10767" s="11" t="s">
        <v>2062</v>
      </c>
      <c r="B10767" s="11" t="s">
        <v>2062</v>
      </c>
      <c r="C10767" s="11" t="s">
        <v>2062</v>
      </c>
      <c r="D10767" s="11" t="s">
        <v>2062</v>
      </c>
      <c r="E10767" s="11" t="s">
        <v>2063</v>
      </c>
      <c r="F10767" s="11" t="s">
        <v>2063</v>
      </c>
      <c r="G10767" s="11" t="s">
        <v>2063</v>
      </c>
      <c r="H10767" s="11" t="s">
        <v>2519</v>
      </c>
      <c r="I10767" s="11" t="s">
        <v>2519</v>
      </c>
    </row>
    <row r="10768" customFormat="false" ht="83" hidden="false" customHeight="true" outlineLevel="0" collapsed="false">
      <c r="A10768" s="11" t="s">
        <v>2064</v>
      </c>
      <c r="B10768" s="11" t="s">
        <v>2064</v>
      </c>
      <c r="C10768" s="11" t="s">
        <v>2064</v>
      </c>
      <c r="D10768" s="11" t="s">
        <v>2064</v>
      </c>
      <c r="E10768" s="11" t="n">
        <v>0</v>
      </c>
      <c r="F10768" s="11" t="n">
        <v>0</v>
      </c>
      <c r="G10768" s="11" t="n">
        <v>0</v>
      </c>
      <c r="H10768" s="11" t="s">
        <v>2519</v>
      </c>
      <c r="I10768" s="11" t="s">
        <v>2519</v>
      </c>
    </row>
    <row r="10769" customFormat="false" ht="83" hidden="false" customHeight="true" outlineLevel="0" collapsed="false">
      <c r="A10769" s="11" t="s">
        <v>2222</v>
      </c>
      <c r="B10769" s="11" t="s">
        <v>2222</v>
      </c>
      <c r="C10769" s="11" t="s">
        <v>2222</v>
      </c>
      <c r="D10769" s="11" t="s">
        <v>2222</v>
      </c>
      <c r="E10769" s="11" t="n">
        <v>0.59</v>
      </c>
      <c r="F10769" s="11" t="n">
        <v>0.59</v>
      </c>
      <c r="G10769" s="11" t="n">
        <v>0.59</v>
      </c>
      <c r="H10769" s="11" t="s">
        <v>2519</v>
      </c>
      <c r="I10769" s="11" t="s">
        <v>2519</v>
      </c>
    </row>
    <row r="10770" customFormat="false" ht="83" hidden="false" customHeight="true" outlineLevel="0" collapsed="false">
      <c r="A10770" s="11" t="s">
        <v>2464</v>
      </c>
      <c r="B10770" s="11" t="s">
        <v>2464</v>
      </c>
      <c r="C10770" s="11" t="s">
        <v>2464</v>
      </c>
      <c r="D10770" s="11" t="s">
        <v>2464</v>
      </c>
      <c r="E10770" s="11" t="s">
        <v>2501</v>
      </c>
      <c r="F10770" s="11" t="s">
        <v>2501</v>
      </c>
      <c r="G10770" s="11" t="s">
        <v>2501</v>
      </c>
      <c r="H10770" s="11" t="s">
        <v>2519</v>
      </c>
      <c r="I10770" s="11" t="s">
        <v>2519</v>
      </c>
    </row>
    <row r="10771" customFormat="false" ht="83" hidden="false" customHeight="true" outlineLevel="0" collapsed="false">
      <c r="A10771" s="11" t="s">
        <v>2502</v>
      </c>
      <c r="B10771" s="11" t="s">
        <v>2502</v>
      </c>
      <c r="C10771" s="11" t="s">
        <v>2502</v>
      </c>
      <c r="D10771" s="11" t="s">
        <v>2502</v>
      </c>
      <c r="E10771" s="11" t="n">
        <v>1580</v>
      </c>
      <c r="F10771" s="11" t="n">
        <v>1580</v>
      </c>
      <c r="G10771" s="11" t="n">
        <v>1580</v>
      </c>
      <c r="H10771" s="11" t="s">
        <v>2519</v>
      </c>
      <c r="I10771" s="11" t="s">
        <v>2519</v>
      </c>
    </row>
    <row r="10772" customFormat="false" ht="83" hidden="false" customHeight="true" outlineLevel="0" collapsed="false">
      <c r="A10772" s="11" t="s">
        <v>2215</v>
      </c>
      <c r="B10772" s="11" t="s">
        <v>2215</v>
      </c>
      <c r="C10772" s="11" t="s">
        <v>2215</v>
      </c>
      <c r="D10772" s="11" t="s">
        <v>2215</v>
      </c>
      <c r="E10772" s="11" t="n">
        <v>40</v>
      </c>
      <c r="F10772" s="11" t="n">
        <v>40</v>
      </c>
      <c r="G10772" s="11" t="n">
        <v>40</v>
      </c>
      <c r="H10772" s="11" t="s">
        <v>2519</v>
      </c>
      <c r="I10772" s="11" t="s">
        <v>2519</v>
      </c>
    </row>
    <row r="10773" customFormat="false" ht="83" hidden="false" customHeight="true" outlineLevel="0" collapsed="false">
      <c r="A10773" s="11" t="s">
        <v>2213</v>
      </c>
      <c r="B10773" s="11" t="s">
        <v>2213</v>
      </c>
      <c r="C10773" s="11" t="s">
        <v>2213</v>
      </c>
      <c r="D10773" s="11" t="s">
        <v>2213</v>
      </c>
      <c r="E10773" s="11" t="s">
        <v>2503</v>
      </c>
      <c r="F10773" s="11" t="s">
        <v>2503</v>
      </c>
      <c r="G10773" s="11" t="s">
        <v>2503</v>
      </c>
      <c r="H10773" s="11" t="s">
        <v>2519</v>
      </c>
      <c r="I10773" s="11" t="s">
        <v>2519</v>
      </c>
    </row>
    <row r="10774" customFormat="false" ht="83" hidden="false" customHeight="true" outlineLevel="0" collapsed="false">
      <c r="A10774" s="11" t="s">
        <v>2228</v>
      </c>
      <c r="B10774" s="11" t="s">
        <v>2228</v>
      </c>
      <c r="C10774" s="11" t="s">
        <v>2228</v>
      </c>
      <c r="D10774" s="11" t="s">
        <v>2228</v>
      </c>
      <c r="E10774" s="11" t="n">
        <v>1</v>
      </c>
      <c r="F10774" s="11" t="n">
        <v>1</v>
      </c>
      <c r="G10774" s="11" t="n">
        <v>1</v>
      </c>
      <c r="H10774" s="11" t="s">
        <v>2519</v>
      </c>
      <c r="I10774" s="11" t="s">
        <v>2519</v>
      </c>
    </row>
    <row r="10775" customFormat="false" ht="83" hidden="false" customHeight="true" outlineLevel="0" collapsed="false">
      <c r="A10775" s="11" t="s">
        <v>2078</v>
      </c>
      <c r="B10775" s="11" t="s">
        <v>2078</v>
      </c>
      <c r="C10775" s="11" t="s">
        <v>2078</v>
      </c>
      <c r="D10775" s="11" t="s">
        <v>2078</v>
      </c>
      <c r="E10775" s="11" t="s">
        <v>2504</v>
      </c>
      <c r="F10775" s="11" t="s">
        <v>2504</v>
      </c>
      <c r="G10775" s="11" t="s">
        <v>2504</v>
      </c>
      <c r="H10775" s="11" t="s">
        <v>2519</v>
      </c>
      <c r="I10775" s="11" t="s">
        <v>2519</v>
      </c>
    </row>
    <row r="10776" customFormat="false" ht="83" hidden="false" customHeight="true" outlineLevel="0" collapsed="false">
      <c r="A10776" s="11" t="s">
        <v>2226</v>
      </c>
      <c r="B10776" s="11" t="s">
        <v>2226</v>
      </c>
      <c r="C10776" s="11" t="s">
        <v>2226</v>
      </c>
      <c r="D10776" s="11" t="s">
        <v>2226</v>
      </c>
      <c r="E10776" s="11" t="n">
        <v>26</v>
      </c>
      <c r="F10776" s="11" t="n">
        <v>26</v>
      </c>
      <c r="G10776" s="11" t="n">
        <v>26</v>
      </c>
      <c r="H10776" s="11" t="s">
        <v>2519</v>
      </c>
      <c r="I10776" s="11" t="s">
        <v>2519</v>
      </c>
    </row>
    <row r="10777" customFormat="false" ht="83" hidden="false" customHeight="true" outlineLevel="0" collapsed="false">
      <c r="A10777" s="11" t="s">
        <v>2074</v>
      </c>
      <c r="B10777" s="11" t="s">
        <v>2074</v>
      </c>
      <c r="C10777" s="11" t="s">
        <v>2074</v>
      </c>
      <c r="D10777" s="11" t="s">
        <v>2074</v>
      </c>
      <c r="E10777" s="11" t="s">
        <v>2528</v>
      </c>
      <c r="F10777" s="11" t="s">
        <v>2528</v>
      </c>
      <c r="G10777" s="11" t="s">
        <v>2528</v>
      </c>
      <c r="H10777" s="11" t="s">
        <v>2519</v>
      </c>
      <c r="I10777" s="11" t="s">
        <v>2519</v>
      </c>
    </row>
    <row r="10778" customFormat="false" ht="83" hidden="false" customHeight="true" outlineLevel="0" collapsed="false">
      <c r="A10778" s="11" t="s">
        <v>2466</v>
      </c>
      <c r="B10778" s="11" t="s">
        <v>2466</v>
      </c>
      <c r="C10778" s="11" t="s">
        <v>2466</v>
      </c>
      <c r="D10778" s="11" t="s">
        <v>2466</v>
      </c>
      <c r="E10778" s="11" t="s">
        <v>2529</v>
      </c>
      <c r="F10778" s="11" t="s">
        <v>2529</v>
      </c>
      <c r="G10778" s="11" t="s">
        <v>2529</v>
      </c>
      <c r="H10778" s="11" t="s">
        <v>2519</v>
      </c>
      <c r="I10778" s="11" t="s">
        <v>2519</v>
      </c>
    </row>
    <row r="10779" customFormat="false" ht="83" hidden="false" customHeight="true" outlineLevel="0" collapsed="false">
      <c r="A10779" s="11" t="s">
        <v>2507</v>
      </c>
      <c r="B10779" s="11" t="s">
        <v>2507</v>
      </c>
      <c r="C10779" s="11" t="s">
        <v>2507</v>
      </c>
      <c r="D10779" s="11" t="s">
        <v>2507</v>
      </c>
      <c r="E10779" s="11" t="n">
        <v>7</v>
      </c>
      <c r="F10779" s="11" t="n">
        <v>7</v>
      </c>
      <c r="G10779" s="11" t="n">
        <v>7</v>
      </c>
      <c r="H10779" s="11" t="s">
        <v>2519</v>
      </c>
      <c r="I10779" s="11" t="s">
        <v>2519</v>
      </c>
    </row>
    <row r="10780" customFormat="false" ht="83" hidden="false" customHeight="true" outlineLevel="0" collapsed="false">
      <c r="A10780" s="11" t="s">
        <v>2421</v>
      </c>
      <c r="B10780" s="11" t="s">
        <v>2421</v>
      </c>
      <c r="C10780" s="11" t="s">
        <v>2421</v>
      </c>
      <c r="D10780" s="11" t="s">
        <v>2421</v>
      </c>
      <c r="E10780" s="11" t="s">
        <v>2530</v>
      </c>
      <c r="F10780" s="11" t="s">
        <v>2530</v>
      </c>
      <c r="G10780" s="11" t="s">
        <v>2530</v>
      </c>
      <c r="H10780" s="11" t="s">
        <v>2519</v>
      </c>
      <c r="I10780" s="11" t="s">
        <v>2519</v>
      </c>
    </row>
    <row r="10781" customFormat="false" ht="83" hidden="false" customHeight="true" outlineLevel="0" collapsed="false">
      <c r="A10781" s="11" t="s">
        <v>2082</v>
      </c>
      <c r="B10781" s="11" t="s">
        <v>2082</v>
      </c>
      <c r="C10781" s="11" t="s">
        <v>2082</v>
      </c>
      <c r="D10781" s="11" t="s">
        <v>2082</v>
      </c>
      <c r="E10781" s="11" t="s">
        <v>2140</v>
      </c>
      <c r="F10781" s="11" t="s">
        <v>2140</v>
      </c>
      <c r="G10781" s="11" t="s">
        <v>2140</v>
      </c>
      <c r="H10781" s="11" t="s">
        <v>2519</v>
      </c>
      <c r="I10781" s="11" t="s">
        <v>2519</v>
      </c>
    </row>
    <row r="10782" customFormat="false" ht="83" hidden="false" customHeight="true" outlineLevel="0" collapsed="false">
      <c r="A10782" s="11" t="s">
        <v>2423</v>
      </c>
      <c r="B10782" s="11" t="s">
        <v>2423</v>
      </c>
      <c r="C10782" s="11" t="s">
        <v>2423</v>
      </c>
      <c r="D10782" s="11" t="s">
        <v>2423</v>
      </c>
      <c r="E10782" s="11" t="s">
        <v>2509</v>
      </c>
      <c r="F10782" s="11" t="s">
        <v>2509</v>
      </c>
      <c r="G10782" s="11" t="s">
        <v>2509</v>
      </c>
      <c r="H10782" s="11" t="s">
        <v>2519</v>
      </c>
      <c r="I10782" s="11" t="s">
        <v>2519</v>
      </c>
    </row>
    <row r="10783" customFormat="false" ht="83" hidden="false" customHeight="true" outlineLevel="0" collapsed="false">
      <c r="A10783" s="11" t="s">
        <v>2085</v>
      </c>
      <c r="B10783" s="11" t="s">
        <v>2085</v>
      </c>
      <c r="C10783" s="11" t="s">
        <v>2085</v>
      </c>
      <c r="D10783" s="11" t="s">
        <v>2085</v>
      </c>
      <c r="E10783" s="11" t="n">
        <v>980</v>
      </c>
      <c r="F10783" s="11" t="n">
        <v>980</v>
      </c>
      <c r="G10783" s="11" t="n">
        <v>980</v>
      </c>
      <c r="H10783" s="11" t="s">
        <v>2519</v>
      </c>
      <c r="I10783" s="11" t="s">
        <v>2519</v>
      </c>
    </row>
    <row r="10784" customFormat="false" ht="83" hidden="false" customHeight="true" outlineLevel="0" collapsed="false">
      <c r="A10784" s="11" t="s">
        <v>2086</v>
      </c>
      <c r="B10784" s="11" t="s">
        <v>2086</v>
      </c>
      <c r="C10784" s="11" t="s">
        <v>2086</v>
      </c>
      <c r="D10784" s="11" t="s">
        <v>2086</v>
      </c>
      <c r="E10784" s="11" t="n">
        <v>416</v>
      </c>
      <c r="F10784" s="11" t="n">
        <v>416</v>
      </c>
      <c r="G10784" s="11" t="n">
        <v>416</v>
      </c>
      <c r="H10784" s="11" t="s">
        <v>2519</v>
      </c>
      <c r="I10784" s="11" t="s">
        <v>2519</v>
      </c>
    </row>
    <row r="10785" customFormat="false" ht="83" hidden="false" customHeight="true" outlineLevel="0" collapsed="false">
      <c r="A10785" s="11" t="s">
        <v>2087</v>
      </c>
      <c r="B10785" s="11" t="s">
        <v>2087</v>
      </c>
      <c r="C10785" s="11" t="s">
        <v>2087</v>
      </c>
      <c r="D10785" s="11" t="s">
        <v>2087</v>
      </c>
      <c r="E10785" s="11" t="n">
        <v>864</v>
      </c>
      <c r="F10785" s="11" t="n">
        <v>864</v>
      </c>
      <c r="G10785" s="11" t="n">
        <v>864</v>
      </c>
      <c r="H10785" s="11" t="s">
        <v>2519</v>
      </c>
      <c r="I10785" s="11" t="s">
        <v>2519</v>
      </c>
    </row>
    <row r="10786" customFormat="false" ht="83" hidden="false" customHeight="true" outlineLevel="0" collapsed="false">
      <c r="A10786" s="11" t="s">
        <v>2523</v>
      </c>
      <c r="B10786" s="11" t="s">
        <v>2523</v>
      </c>
      <c r="C10786" s="11" t="s">
        <v>2523</v>
      </c>
      <c r="D10786" s="11" t="s">
        <v>2523</v>
      </c>
      <c r="E10786" s="11" t="n">
        <v>832</v>
      </c>
      <c r="F10786" s="11" t="n">
        <v>832</v>
      </c>
      <c r="G10786" s="11" t="n">
        <v>832</v>
      </c>
      <c r="H10786" s="11" t="s">
        <v>2519</v>
      </c>
      <c r="I10786" s="11" t="s">
        <v>2519</v>
      </c>
    </row>
    <row r="10787" customFormat="false" ht="42" hidden="false" customHeight="true" outlineLevel="0" collapsed="false">
      <c r="A10787" s="4" t="s">
        <v>2519</v>
      </c>
      <c r="B10787" s="4" t="s">
        <v>2519</v>
      </c>
      <c r="C10787" s="4" t="s">
        <v>2519</v>
      </c>
      <c r="D10787" s="4" t="s">
        <v>2519</v>
      </c>
      <c r="E10787" s="4" t="s">
        <v>2519</v>
      </c>
      <c r="F10787" s="4" t="s">
        <v>2519</v>
      </c>
      <c r="G10787" s="4" t="s">
        <v>2519</v>
      </c>
      <c r="H10787" s="4" t="s">
        <v>2519</v>
      </c>
      <c r="I10787" s="4" t="s">
        <v>2519</v>
      </c>
    </row>
    <row r="10788" customFormat="false" ht="27" hidden="false" customHeight="true" outlineLevel="0" collapsed="false">
      <c r="A10788" s="1"/>
      <c r="B10788" s="1"/>
      <c r="C10788" s="1"/>
      <c r="D10788" s="1"/>
      <c r="E10788" s="1"/>
      <c r="F10788" s="1"/>
      <c r="G10788" s="1"/>
      <c r="H10788" s="1"/>
      <c r="I10788" s="1"/>
    </row>
    <row r="10789" customFormat="false" ht="31" hidden="false" customHeight="true" outlineLevel="0" collapsed="false">
      <c r="A10789" s="10" t="s">
        <v>250</v>
      </c>
      <c r="B10789" s="10" t="s">
        <v>250</v>
      </c>
      <c r="C10789" s="10" t="s">
        <v>250</v>
      </c>
      <c r="D10789" s="10" t="s">
        <v>250</v>
      </c>
      <c r="E10789" s="10" t="s">
        <v>250</v>
      </c>
      <c r="F10789" s="10" t="s">
        <v>250</v>
      </c>
      <c r="G10789" s="10" t="s">
        <v>250</v>
      </c>
      <c r="H10789" s="10" t="s">
        <v>250</v>
      </c>
      <c r="I10789" s="3" t="str">
        <f aca="false">HYPERLINK("#'Главная'!A212","На главную")</f>
        <v>На главную</v>
      </c>
    </row>
    <row r="10790" customFormat="false" ht="34" hidden="false" customHeight="true" outlineLevel="0" collapsed="false">
      <c r="A10790" s="12" t="s">
        <v>251</v>
      </c>
      <c r="B10790" s="12" t="s">
        <v>251</v>
      </c>
      <c r="C10790" s="12" t="s">
        <v>251</v>
      </c>
      <c r="D10790" s="12" t="s">
        <v>252</v>
      </c>
      <c r="E10790" s="12" t="s">
        <v>252</v>
      </c>
      <c r="F10790" s="12" t="s">
        <v>252</v>
      </c>
      <c r="G10790" s="12" t="s">
        <v>253</v>
      </c>
      <c r="H10790" s="12" t="s">
        <v>254</v>
      </c>
      <c r="I10790" s="12" t="s">
        <v>254</v>
      </c>
    </row>
    <row r="10791" customFormat="false" ht="68" hidden="false" customHeight="true" outlineLevel="0" collapsed="false">
      <c r="A10791" s="1" t="s">
        <v>180</v>
      </c>
      <c r="B10791" s="1" t="s">
        <v>180</v>
      </c>
      <c r="C10791" s="1" t="s">
        <v>180</v>
      </c>
      <c r="D10791" s="1" t="s">
        <v>292</v>
      </c>
      <c r="E10791" s="1" t="s">
        <v>292</v>
      </c>
      <c r="F10791" s="1" t="s">
        <v>292</v>
      </c>
      <c r="G10791" s="1" t="n">
        <v>9</v>
      </c>
      <c r="H10791" s="1" t="s">
        <v>2510</v>
      </c>
      <c r="I10791" s="1" t="s">
        <v>2510</v>
      </c>
    </row>
    <row r="10792" customFormat="false" ht="68" hidden="false" customHeight="true" outlineLevel="0" collapsed="false">
      <c r="A10792" s="1" t="s">
        <v>180</v>
      </c>
      <c r="B10792" s="1" t="s">
        <v>180</v>
      </c>
      <c r="C10792" s="1" t="s">
        <v>180</v>
      </c>
      <c r="D10792" s="1" t="s">
        <v>258</v>
      </c>
      <c r="E10792" s="1" t="s">
        <v>258</v>
      </c>
      <c r="F10792" s="1" t="s">
        <v>258</v>
      </c>
      <c r="G10792" s="1" t="n">
        <v>13.5</v>
      </c>
      <c r="H10792" s="1" t="s">
        <v>2510</v>
      </c>
      <c r="I10792" s="1" t="s">
        <v>2510</v>
      </c>
    </row>
    <row r="10793" customFormat="false" ht="68" hidden="false" customHeight="true" outlineLevel="0" collapsed="false">
      <c r="A10793" s="1" t="s">
        <v>180</v>
      </c>
      <c r="B10793" s="1" t="s">
        <v>180</v>
      </c>
      <c r="C10793" s="1" t="s">
        <v>180</v>
      </c>
      <c r="D10793" s="1" t="s">
        <v>2091</v>
      </c>
      <c r="E10793" s="1" t="s">
        <v>2091</v>
      </c>
      <c r="F10793" s="1" t="s">
        <v>2091</v>
      </c>
      <c r="G10793" s="1" t="n">
        <v>1700</v>
      </c>
      <c r="H10793" s="1" t="s">
        <v>2510</v>
      </c>
      <c r="I10793" s="1" t="s">
        <v>2510</v>
      </c>
    </row>
    <row r="10794" customFormat="false" ht="68" hidden="false" customHeight="true" outlineLevel="0" collapsed="false">
      <c r="A10794" s="1" t="s">
        <v>180</v>
      </c>
      <c r="B10794" s="1" t="s">
        <v>180</v>
      </c>
      <c r="C10794" s="1" t="s">
        <v>180</v>
      </c>
      <c r="D10794" s="1" t="s">
        <v>2229</v>
      </c>
      <c r="E10794" s="1" t="s">
        <v>2229</v>
      </c>
      <c r="F10794" s="1" t="s">
        <v>2229</v>
      </c>
      <c r="G10794" s="1" t="n">
        <v>130</v>
      </c>
      <c r="H10794" s="1" t="s">
        <v>2510</v>
      </c>
      <c r="I10794" s="1" t="s">
        <v>2510</v>
      </c>
    </row>
    <row r="10795" customFormat="false" ht="68" hidden="false" customHeight="true" outlineLevel="0" collapsed="false">
      <c r="A10795" s="1" t="s">
        <v>180</v>
      </c>
      <c r="B10795" s="1" t="s">
        <v>180</v>
      </c>
      <c r="C10795" s="1" t="s">
        <v>180</v>
      </c>
      <c r="D10795" s="1" t="s">
        <v>2063</v>
      </c>
      <c r="E10795" s="1" t="s">
        <v>2063</v>
      </c>
      <c r="F10795" s="1" t="s">
        <v>2063</v>
      </c>
      <c r="G10795" s="1" t="n">
        <v>48</v>
      </c>
      <c r="H10795" s="1" t="s">
        <v>2510</v>
      </c>
      <c r="I10795" s="1" t="s">
        <v>2510</v>
      </c>
    </row>
    <row r="10796" customFormat="false" ht="68" hidden="false" customHeight="true" outlineLevel="0" collapsed="false">
      <c r="A10796" s="1" t="s">
        <v>2230</v>
      </c>
      <c r="B10796" s="1" t="s">
        <v>2230</v>
      </c>
      <c r="C10796" s="1" t="s">
        <v>2230</v>
      </c>
      <c r="D10796" s="1" t="s">
        <v>2091</v>
      </c>
      <c r="E10796" s="1" t="s">
        <v>2091</v>
      </c>
      <c r="F10796" s="1" t="s">
        <v>2091</v>
      </c>
      <c r="G10796" s="1" t="n">
        <v>1700</v>
      </c>
      <c r="H10796" s="1" t="s">
        <v>2510</v>
      </c>
      <c r="I10796" s="1" t="s">
        <v>2510</v>
      </c>
    </row>
    <row r="10797" customFormat="false" ht="68" hidden="false" customHeight="true" outlineLevel="0" collapsed="false">
      <c r="A10797" s="1" t="s">
        <v>2230</v>
      </c>
      <c r="B10797" s="1" t="s">
        <v>2230</v>
      </c>
      <c r="C10797" s="1" t="s">
        <v>2230</v>
      </c>
      <c r="D10797" s="1" t="s">
        <v>292</v>
      </c>
      <c r="E10797" s="1" t="s">
        <v>292</v>
      </c>
      <c r="F10797" s="1" t="s">
        <v>292</v>
      </c>
      <c r="G10797" s="1" t="n">
        <v>9</v>
      </c>
      <c r="H10797" s="1" t="s">
        <v>2510</v>
      </c>
      <c r="I10797" s="1" t="s">
        <v>2510</v>
      </c>
    </row>
    <row r="10798" customFormat="false" ht="68" hidden="false" customHeight="true" outlineLevel="0" collapsed="false">
      <c r="A10798" s="1" t="s">
        <v>2230</v>
      </c>
      <c r="B10798" s="1" t="s">
        <v>2230</v>
      </c>
      <c r="C10798" s="1" t="s">
        <v>2230</v>
      </c>
      <c r="D10798" s="1" t="s">
        <v>258</v>
      </c>
      <c r="E10798" s="1" t="s">
        <v>258</v>
      </c>
      <c r="F10798" s="1" t="s">
        <v>258</v>
      </c>
      <c r="G10798" s="1" t="n">
        <v>13.5</v>
      </c>
      <c r="H10798" s="1" t="s">
        <v>2510</v>
      </c>
      <c r="I10798" s="1" t="s">
        <v>2510</v>
      </c>
    </row>
    <row r="10799" customFormat="false" ht="68" hidden="false" customHeight="true" outlineLevel="0" collapsed="false">
      <c r="A10799" s="1" t="s">
        <v>2230</v>
      </c>
      <c r="B10799" s="1" t="s">
        <v>2230</v>
      </c>
      <c r="C10799" s="1" t="s">
        <v>2230</v>
      </c>
      <c r="D10799" s="1" t="s">
        <v>2063</v>
      </c>
      <c r="E10799" s="1" t="s">
        <v>2063</v>
      </c>
      <c r="F10799" s="1" t="s">
        <v>2063</v>
      </c>
      <c r="G10799" s="1" t="n">
        <v>48</v>
      </c>
      <c r="H10799" s="1" t="s">
        <v>2510</v>
      </c>
      <c r="I10799" s="1" t="s">
        <v>2510</v>
      </c>
    </row>
    <row r="10800" customFormat="false" ht="68" hidden="false" customHeight="true" outlineLevel="0" collapsed="false">
      <c r="A10800" s="1" t="s">
        <v>2231</v>
      </c>
      <c r="B10800" s="1" t="s">
        <v>2231</v>
      </c>
      <c r="C10800" s="1" t="s">
        <v>2231</v>
      </c>
      <c r="D10800" s="1" t="s">
        <v>2091</v>
      </c>
      <c r="E10800" s="1" t="s">
        <v>2091</v>
      </c>
      <c r="F10800" s="1" t="s">
        <v>2091</v>
      </c>
      <c r="G10800" s="1" t="n">
        <v>1270</v>
      </c>
      <c r="H10800" s="1" t="s">
        <v>2510</v>
      </c>
      <c r="I10800" s="1" t="s">
        <v>2510</v>
      </c>
    </row>
    <row r="10801" customFormat="false" ht="68" hidden="false" customHeight="true" outlineLevel="0" collapsed="false">
      <c r="A10801" s="1" t="s">
        <v>2231</v>
      </c>
      <c r="B10801" s="1" t="s">
        <v>2231</v>
      </c>
      <c r="C10801" s="1" t="s">
        <v>2231</v>
      </c>
      <c r="D10801" s="1" t="s">
        <v>292</v>
      </c>
      <c r="E10801" s="1" t="s">
        <v>292</v>
      </c>
      <c r="F10801" s="1" t="s">
        <v>292</v>
      </c>
      <c r="G10801" s="1" t="n">
        <v>7.66</v>
      </c>
      <c r="H10801" s="1" t="s">
        <v>2510</v>
      </c>
      <c r="I10801" s="1" t="s">
        <v>2510</v>
      </c>
    </row>
    <row r="10802" customFormat="false" ht="68" hidden="false" customHeight="true" outlineLevel="0" collapsed="false">
      <c r="A10802" s="1" t="s">
        <v>2231</v>
      </c>
      <c r="B10802" s="1" t="s">
        <v>2231</v>
      </c>
      <c r="C10802" s="1" t="s">
        <v>2231</v>
      </c>
      <c r="D10802" s="1" t="s">
        <v>258</v>
      </c>
      <c r="E10802" s="1" t="s">
        <v>258</v>
      </c>
      <c r="F10802" s="1" t="s">
        <v>258</v>
      </c>
      <c r="G10802" s="1" t="n">
        <v>11.47</v>
      </c>
      <c r="H10802" s="1" t="s">
        <v>2510</v>
      </c>
      <c r="I10802" s="1" t="s">
        <v>2510</v>
      </c>
    </row>
    <row r="10803" customFormat="false" ht="68" hidden="false" customHeight="true" outlineLevel="0" collapsed="false">
      <c r="A10803" s="1" t="s">
        <v>2231</v>
      </c>
      <c r="B10803" s="1" t="s">
        <v>2231</v>
      </c>
      <c r="C10803" s="1" t="s">
        <v>2231</v>
      </c>
      <c r="D10803" s="1" t="s">
        <v>2063</v>
      </c>
      <c r="E10803" s="1" t="s">
        <v>2063</v>
      </c>
      <c r="F10803" s="1" t="s">
        <v>2063</v>
      </c>
      <c r="G10803" s="1" t="n">
        <v>46</v>
      </c>
      <c r="H10803" s="1" t="s">
        <v>2510</v>
      </c>
      <c r="I10803" s="1" t="s">
        <v>2510</v>
      </c>
    </row>
    <row r="10804" customFormat="false" ht="68" hidden="false" customHeight="true" outlineLevel="0" collapsed="false">
      <c r="A10804" s="1" t="s">
        <v>2232</v>
      </c>
      <c r="B10804" s="1" t="s">
        <v>2232</v>
      </c>
      <c r="C10804" s="1" t="s">
        <v>2232</v>
      </c>
      <c r="D10804" s="1" t="s">
        <v>2091</v>
      </c>
      <c r="E10804" s="1" t="s">
        <v>2091</v>
      </c>
      <c r="F10804" s="1" t="s">
        <v>2091</v>
      </c>
      <c r="G10804" s="1" t="n">
        <v>850</v>
      </c>
      <c r="H10804" s="1" t="s">
        <v>2510</v>
      </c>
      <c r="I10804" s="1" t="s">
        <v>2510</v>
      </c>
    </row>
    <row r="10805" customFormat="false" ht="68" hidden="false" customHeight="true" outlineLevel="0" collapsed="false">
      <c r="A10805" s="1" t="s">
        <v>2232</v>
      </c>
      <c r="B10805" s="1" t="s">
        <v>2232</v>
      </c>
      <c r="C10805" s="1" t="s">
        <v>2232</v>
      </c>
      <c r="D10805" s="1" t="s">
        <v>292</v>
      </c>
      <c r="E10805" s="1" t="s">
        <v>292</v>
      </c>
      <c r="F10805" s="1" t="s">
        <v>292</v>
      </c>
      <c r="G10805" s="1" t="n">
        <v>5.85</v>
      </c>
      <c r="H10805" s="1" t="s">
        <v>2510</v>
      </c>
      <c r="I10805" s="1" t="s">
        <v>2510</v>
      </c>
    </row>
    <row r="10806" customFormat="false" ht="68" hidden="false" customHeight="true" outlineLevel="0" collapsed="false">
      <c r="A10806" s="1" t="s">
        <v>2232</v>
      </c>
      <c r="B10806" s="1" t="s">
        <v>2232</v>
      </c>
      <c r="C10806" s="1" t="s">
        <v>2232</v>
      </c>
      <c r="D10806" s="1" t="s">
        <v>258</v>
      </c>
      <c r="E10806" s="1" t="s">
        <v>258</v>
      </c>
      <c r="F10806" s="1" t="s">
        <v>258</v>
      </c>
      <c r="G10806" s="1" t="n">
        <v>8.78</v>
      </c>
      <c r="H10806" s="1" t="s">
        <v>2510</v>
      </c>
      <c r="I10806" s="1" t="s">
        <v>2510</v>
      </c>
    </row>
    <row r="10807" customFormat="false" ht="68" hidden="false" customHeight="true" outlineLevel="0" collapsed="false">
      <c r="A10807" s="1" t="s">
        <v>2232</v>
      </c>
      <c r="B10807" s="1" t="s">
        <v>2232</v>
      </c>
      <c r="C10807" s="1" t="s">
        <v>2232</v>
      </c>
      <c r="D10807" s="1" t="s">
        <v>2063</v>
      </c>
      <c r="E10807" s="1" t="s">
        <v>2063</v>
      </c>
      <c r="F10807" s="1" t="s">
        <v>2063</v>
      </c>
      <c r="G10807" s="1" t="n">
        <v>42</v>
      </c>
      <c r="H10807" s="1" t="s">
        <v>2510</v>
      </c>
      <c r="I10807" s="1" t="s">
        <v>2510</v>
      </c>
    </row>
    <row r="10808" customFormat="false" ht="27" hidden="false" customHeight="true" outlineLevel="0" collapsed="false">
      <c r="A10808" s="1"/>
      <c r="B10808" s="1"/>
      <c r="C10808" s="1"/>
      <c r="D10808" s="1"/>
      <c r="E10808" s="1"/>
      <c r="F10808" s="1"/>
      <c r="G10808" s="1"/>
      <c r="H10808" s="1"/>
      <c r="I10808" s="1"/>
    </row>
    <row r="10809" customFormat="false" ht="31" hidden="false" customHeight="true" outlineLevel="0" collapsed="false">
      <c r="A10809" s="10" t="s">
        <v>304</v>
      </c>
      <c r="B10809" s="10" t="s">
        <v>304</v>
      </c>
      <c r="C10809" s="10" t="s">
        <v>304</v>
      </c>
      <c r="D10809" s="10" t="s">
        <v>304</v>
      </c>
      <c r="E10809" s="10" t="s">
        <v>304</v>
      </c>
      <c r="F10809" s="10" t="s">
        <v>304</v>
      </c>
      <c r="G10809" s="10" t="s">
        <v>304</v>
      </c>
      <c r="H10809" s="10" t="s">
        <v>304</v>
      </c>
      <c r="I10809" s="1"/>
    </row>
    <row r="10810" customFormat="false" ht="28" hidden="false" customHeight="true" outlineLevel="0" collapsed="false">
      <c r="A10810" s="4" t="s">
        <v>305</v>
      </c>
      <c r="B10810" s="4" t="s">
        <v>305</v>
      </c>
      <c r="C10810" s="4" t="s">
        <v>305</v>
      </c>
      <c r="D10810" s="4" t="s">
        <v>305</v>
      </c>
      <c r="E10810" s="4" t="s">
        <v>305</v>
      </c>
      <c r="F10810" s="4" t="s">
        <v>305</v>
      </c>
      <c r="G10810" s="4" t="s">
        <v>305</v>
      </c>
      <c r="H10810" s="4" t="s">
        <v>305</v>
      </c>
      <c r="I10810" s="4" t="s">
        <v>305</v>
      </c>
    </row>
    <row r="10811" customFormat="false" ht="27" hidden="false" customHeight="true" outlineLevel="0" collapsed="false">
      <c r="A10811" s="1"/>
      <c r="B10811" s="1"/>
      <c r="C10811" s="1"/>
      <c r="D10811" s="1"/>
      <c r="E10811" s="1"/>
      <c r="F10811" s="1"/>
      <c r="G10811" s="1"/>
      <c r="H10811" s="1"/>
      <c r="I10811" s="1"/>
    </row>
    <row r="10812" customFormat="false" ht="27" hidden="false" customHeight="true" outlineLevel="0" collapsed="false">
      <c r="A10812" s="1"/>
      <c r="B10812" s="1"/>
      <c r="C10812" s="1"/>
      <c r="D10812" s="1"/>
      <c r="E10812" s="1"/>
      <c r="F10812" s="1"/>
      <c r="G10812" s="1"/>
      <c r="H10812" s="1"/>
      <c r="I10812" s="1"/>
    </row>
    <row r="10813" customFormat="false" ht="27" hidden="false" customHeight="true" outlineLevel="0" collapsed="false">
      <c r="A10813" s="1"/>
      <c r="B10813" s="1"/>
      <c r="C10813" s="1"/>
      <c r="D10813" s="1"/>
      <c r="E10813" s="1"/>
      <c r="F10813" s="1"/>
      <c r="G10813" s="1"/>
      <c r="H10813" s="1"/>
      <c r="I10813" s="1"/>
    </row>
    <row r="10814" customFormat="false" ht="35" hidden="false" customHeight="true" outlineLevel="0" collapsed="false">
      <c r="A10814" s="2" t="s">
        <v>2531</v>
      </c>
      <c r="B10814" s="2" t="s">
        <v>2531</v>
      </c>
      <c r="C10814" s="2" t="s">
        <v>2531</v>
      </c>
      <c r="D10814" s="2" t="s">
        <v>2531</v>
      </c>
      <c r="E10814" s="2" t="s">
        <v>2531</v>
      </c>
      <c r="F10814" s="2" t="s">
        <v>2531</v>
      </c>
      <c r="G10814" s="2" t="s">
        <v>2531</v>
      </c>
      <c r="H10814" s="2" t="s">
        <v>2531</v>
      </c>
      <c r="I10814" s="3" t="str">
        <f aca="false">HYPERLINK("#'Главная'!A213","На главную")</f>
        <v>На главную</v>
      </c>
    </row>
    <row r="10815" customFormat="false" ht="42" hidden="false" customHeight="true" outlineLevel="0" collapsed="false">
      <c r="A10815" s="4" t="s">
        <v>2498</v>
      </c>
      <c r="B10815" s="4" t="s">
        <v>2498</v>
      </c>
      <c r="C10815" s="4" t="s">
        <v>2498</v>
      </c>
      <c r="D10815" s="4" t="s">
        <v>2498</v>
      </c>
      <c r="E10815" s="4" t="s">
        <v>2498</v>
      </c>
      <c r="F10815" s="4" t="s">
        <v>2498</v>
      </c>
      <c r="G10815" s="4" t="s">
        <v>2498</v>
      </c>
      <c r="H10815" s="4" t="s">
        <v>2498</v>
      </c>
      <c r="I10815" s="4" t="s">
        <v>2498</v>
      </c>
    </row>
    <row r="10816" customFormat="false" ht="27" hidden="false" customHeight="true" outlineLevel="0" collapsed="false">
      <c r="A10816" s="3" t="str">
        <f aca="false">HYPERLINK("#'Главная'!A213","Список моделей")</f>
        <v>Список моделей</v>
      </c>
      <c r="B10816" s="1"/>
      <c r="C10816" s="3" t="str">
        <f aca="false">HYPERLINK("#'Данные моделей'!A10817","Характеристики")</f>
        <v>Характеристики</v>
      </c>
      <c r="D10816" s="1"/>
      <c r="E10816" s="1"/>
      <c r="F10816" s="3" t="str">
        <f aca="false">HYPERLINK("#'Данные моделей'!A10847","Рабочие точки")</f>
        <v>Рабочие точки</v>
      </c>
      <c r="G10816" s="1"/>
      <c r="H10816" s="3" t="str">
        <f aca="false">HYPERLINK("#'Данные моделей'!A10867","Карты")</f>
        <v>Карты</v>
      </c>
      <c r="I10816" s="1"/>
    </row>
    <row r="10817" customFormat="false" ht="31" hidden="false" customHeight="true" outlineLevel="0" collapsed="false">
      <c r="A10817" s="10" t="s">
        <v>9</v>
      </c>
      <c r="B10817" s="10" t="s">
        <v>9</v>
      </c>
      <c r="C10817" s="10" t="s">
        <v>9</v>
      </c>
      <c r="D10817" s="10" t="s">
        <v>9</v>
      </c>
      <c r="E10817" s="10" t="s">
        <v>9</v>
      </c>
      <c r="F10817" s="10" t="s">
        <v>9</v>
      </c>
      <c r="G10817" s="10" t="s">
        <v>9</v>
      </c>
      <c r="H10817" s="10" t="s">
        <v>9</v>
      </c>
      <c r="I10817" s="1"/>
    </row>
    <row r="10818" customFormat="false" ht="28" hidden="false" customHeight="true" outlineLevel="0" collapsed="false">
      <c r="A10818" s="11" t="s">
        <v>207</v>
      </c>
      <c r="B10818" s="11" t="s">
        <v>207</v>
      </c>
      <c r="C10818" s="11" t="s">
        <v>207</v>
      </c>
      <c r="D10818" s="11" t="s">
        <v>207</v>
      </c>
      <c r="E10818" s="11" t="s">
        <v>2499</v>
      </c>
      <c r="F10818" s="11" t="s">
        <v>2499</v>
      </c>
      <c r="G10818" s="11" t="s">
        <v>2499</v>
      </c>
      <c r="H10818" s="11"/>
      <c r="I10818" s="11"/>
    </row>
    <row r="10819" customFormat="false" ht="28" hidden="false" customHeight="true" outlineLevel="0" collapsed="false">
      <c r="A10819" s="11" t="s">
        <v>8</v>
      </c>
      <c r="B10819" s="11" t="s">
        <v>8</v>
      </c>
      <c r="C10819" s="11" t="s">
        <v>8</v>
      </c>
      <c r="D10819" s="11" t="s">
        <v>8</v>
      </c>
      <c r="E10819" s="11" t="s">
        <v>193</v>
      </c>
      <c r="F10819" s="11" t="s">
        <v>193</v>
      </c>
      <c r="G10819" s="11" t="s">
        <v>193</v>
      </c>
      <c r="H10819" s="11"/>
      <c r="I10819" s="11"/>
    </row>
    <row r="10820" customFormat="false" ht="28" hidden="false" customHeight="true" outlineLevel="0" collapsed="false">
      <c r="A10820" s="11" t="s">
        <v>209</v>
      </c>
      <c r="B10820" s="11" t="s">
        <v>209</v>
      </c>
      <c r="C10820" s="11" t="s">
        <v>209</v>
      </c>
      <c r="D10820" s="11" t="s">
        <v>209</v>
      </c>
      <c r="E10820" s="11" t="s">
        <v>2527</v>
      </c>
      <c r="F10820" s="11" t="s">
        <v>2527</v>
      </c>
      <c r="G10820" s="11" t="s">
        <v>2527</v>
      </c>
      <c r="H10820" s="11"/>
      <c r="I10820" s="11"/>
    </row>
    <row r="10821" customFormat="false" ht="28" hidden="false" customHeight="true" outlineLevel="0" collapsed="false">
      <c r="A10821" s="11" t="s">
        <v>211</v>
      </c>
      <c r="B10821" s="11" t="s">
        <v>211</v>
      </c>
      <c r="C10821" s="11" t="s">
        <v>211</v>
      </c>
      <c r="D10821" s="11" t="s">
        <v>211</v>
      </c>
      <c r="E10821" s="11" t="n">
        <v>41</v>
      </c>
      <c r="F10821" s="11" t="n">
        <v>41</v>
      </c>
      <c r="G10821" s="11" t="n">
        <v>41</v>
      </c>
      <c r="H10821" s="11"/>
      <c r="I10821" s="11"/>
    </row>
    <row r="10822" customFormat="false" ht="83" hidden="false" customHeight="true" outlineLevel="0" collapsed="false">
      <c r="A10822" s="11" t="s">
        <v>8</v>
      </c>
      <c r="B10822" s="11" t="s">
        <v>8</v>
      </c>
      <c r="C10822" s="11" t="s">
        <v>8</v>
      </c>
      <c r="D10822" s="11" t="s">
        <v>8</v>
      </c>
      <c r="E10822" s="11" t="s">
        <v>193</v>
      </c>
      <c r="F10822" s="11" t="s">
        <v>193</v>
      </c>
      <c r="G10822" s="11" t="s">
        <v>193</v>
      </c>
      <c r="H10822" s="11" t="s">
        <v>2519</v>
      </c>
      <c r="I10822" s="11" t="s">
        <v>2519</v>
      </c>
    </row>
    <row r="10823" customFormat="false" ht="83" hidden="false" customHeight="true" outlineLevel="0" collapsed="false">
      <c r="A10823" s="11" t="s">
        <v>221</v>
      </c>
      <c r="B10823" s="11" t="s">
        <v>221</v>
      </c>
      <c r="C10823" s="11" t="s">
        <v>221</v>
      </c>
      <c r="D10823" s="11" t="s">
        <v>221</v>
      </c>
      <c r="E10823" s="11" t="s">
        <v>2527</v>
      </c>
      <c r="F10823" s="11" t="s">
        <v>2527</v>
      </c>
      <c r="G10823" s="11" t="s">
        <v>2527</v>
      </c>
      <c r="H10823" s="11" t="s">
        <v>2519</v>
      </c>
      <c r="I10823" s="11" t="s">
        <v>2519</v>
      </c>
    </row>
    <row r="10824" customFormat="false" ht="83" hidden="false" customHeight="true" outlineLevel="0" collapsed="false">
      <c r="A10824" s="11" t="s">
        <v>211</v>
      </c>
      <c r="B10824" s="11" t="s">
        <v>211</v>
      </c>
      <c r="C10824" s="11" t="s">
        <v>211</v>
      </c>
      <c r="D10824" s="11" t="s">
        <v>211</v>
      </c>
      <c r="E10824" s="11" t="n">
        <v>41</v>
      </c>
      <c r="F10824" s="11" t="n">
        <v>41</v>
      </c>
      <c r="G10824" s="11" t="n">
        <v>41</v>
      </c>
      <c r="H10824" s="11" t="s">
        <v>2519</v>
      </c>
      <c r="I10824" s="11" t="s">
        <v>2519</v>
      </c>
    </row>
    <row r="10825" customFormat="false" ht="83" hidden="false" customHeight="true" outlineLevel="0" collapsed="false">
      <c r="A10825" s="11" t="s">
        <v>2062</v>
      </c>
      <c r="B10825" s="11" t="s">
        <v>2062</v>
      </c>
      <c r="C10825" s="11" t="s">
        <v>2062</v>
      </c>
      <c r="D10825" s="11" t="s">
        <v>2062</v>
      </c>
      <c r="E10825" s="11" t="s">
        <v>2063</v>
      </c>
      <c r="F10825" s="11" t="s">
        <v>2063</v>
      </c>
      <c r="G10825" s="11" t="s">
        <v>2063</v>
      </c>
      <c r="H10825" s="11" t="s">
        <v>2519</v>
      </c>
      <c r="I10825" s="11" t="s">
        <v>2519</v>
      </c>
    </row>
    <row r="10826" customFormat="false" ht="83" hidden="false" customHeight="true" outlineLevel="0" collapsed="false">
      <c r="A10826" s="11" t="s">
        <v>2064</v>
      </c>
      <c r="B10826" s="11" t="s">
        <v>2064</v>
      </c>
      <c r="C10826" s="11" t="s">
        <v>2064</v>
      </c>
      <c r="D10826" s="11" t="s">
        <v>2064</v>
      </c>
      <c r="E10826" s="11" t="n">
        <v>0</v>
      </c>
      <c r="F10826" s="11" t="n">
        <v>0</v>
      </c>
      <c r="G10826" s="11" t="n">
        <v>0</v>
      </c>
      <c r="H10826" s="11" t="s">
        <v>2519</v>
      </c>
      <c r="I10826" s="11" t="s">
        <v>2519</v>
      </c>
    </row>
    <row r="10827" customFormat="false" ht="83" hidden="false" customHeight="true" outlineLevel="0" collapsed="false">
      <c r="A10827" s="11" t="s">
        <v>2222</v>
      </c>
      <c r="B10827" s="11" t="s">
        <v>2222</v>
      </c>
      <c r="C10827" s="11" t="s">
        <v>2222</v>
      </c>
      <c r="D10827" s="11" t="s">
        <v>2222</v>
      </c>
      <c r="E10827" s="11" t="n">
        <v>0.61</v>
      </c>
      <c r="F10827" s="11" t="n">
        <v>0.61</v>
      </c>
      <c r="G10827" s="11" t="n">
        <v>0.61</v>
      </c>
      <c r="H10827" s="11" t="s">
        <v>2519</v>
      </c>
      <c r="I10827" s="11" t="s">
        <v>2519</v>
      </c>
    </row>
    <row r="10828" customFormat="false" ht="83" hidden="false" customHeight="true" outlineLevel="0" collapsed="false">
      <c r="A10828" s="11" t="s">
        <v>2464</v>
      </c>
      <c r="B10828" s="11" t="s">
        <v>2464</v>
      </c>
      <c r="C10828" s="11" t="s">
        <v>2464</v>
      </c>
      <c r="D10828" s="11" t="s">
        <v>2464</v>
      </c>
      <c r="E10828" s="11" t="s">
        <v>2501</v>
      </c>
      <c r="F10828" s="11" t="s">
        <v>2501</v>
      </c>
      <c r="G10828" s="11" t="s">
        <v>2501</v>
      </c>
      <c r="H10828" s="11" t="s">
        <v>2519</v>
      </c>
      <c r="I10828" s="11" t="s">
        <v>2519</v>
      </c>
    </row>
    <row r="10829" customFormat="false" ht="83" hidden="false" customHeight="true" outlineLevel="0" collapsed="false">
      <c r="A10829" s="11" t="s">
        <v>2502</v>
      </c>
      <c r="B10829" s="11" t="s">
        <v>2502</v>
      </c>
      <c r="C10829" s="11" t="s">
        <v>2502</v>
      </c>
      <c r="D10829" s="11" t="s">
        <v>2502</v>
      </c>
      <c r="E10829" s="11" t="n">
        <v>1890</v>
      </c>
      <c r="F10829" s="11" t="n">
        <v>1890</v>
      </c>
      <c r="G10829" s="11" t="n">
        <v>1890</v>
      </c>
      <c r="H10829" s="11" t="s">
        <v>2519</v>
      </c>
      <c r="I10829" s="11" t="s">
        <v>2519</v>
      </c>
    </row>
    <row r="10830" customFormat="false" ht="83" hidden="false" customHeight="true" outlineLevel="0" collapsed="false">
      <c r="A10830" s="11" t="s">
        <v>2215</v>
      </c>
      <c r="B10830" s="11" t="s">
        <v>2215</v>
      </c>
      <c r="C10830" s="11" t="s">
        <v>2215</v>
      </c>
      <c r="D10830" s="11" t="s">
        <v>2215</v>
      </c>
      <c r="E10830" s="11" t="n">
        <v>43</v>
      </c>
      <c r="F10830" s="11" t="n">
        <v>43</v>
      </c>
      <c r="G10830" s="11" t="n">
        <v>43</v>
      </c>
      <c r="H10830" s="11" t="s">
        <v>2519</v>
      </c>
      <c r="I10830" s="11" t="s">
        <v>2519</v>
      </c>
    </row>
    <row r="10831" customFormat="false" ht="83" hidden="false" customHeight="true" outlineLevel="0" collapsed="false">
      <c r="A10831" s="11" t="s">
        <v>2213</v>
      </c>
      <c r="B10831" s="11" t="s">
        <v>2213</v>
      </c>
      <c r="C10831" s="11" t="s">
        <v>2213</v>
      </c>
      <c r="D10831" s="11" t="s">
        <v>2213</v>
      </c>
      <c r="E10831" s="11" t="s">
        <v>2503</v>
      </c>
      <c r="F10831" s="11" t="s">
        <v>2503</v>
      </c>
      <c r="G10831" s="11" t="s">
        <v>2503</v>
      </c>
      <c r="H10831" s="11" t="s">
        <v>2519</v>
      </c>
      <c r="I10831" s="11" t="s">
        <v>2519</v>
      </c>
    </row>
    <row r="10832" customFormat="false" ht="83" hidden="false" customHeight="true" outlineLevel="0" collapsed="false">
      <c r="A10832" s="11" t="s">
        <v>2228</v>
      </c>
      <c r="B10832" s="11" t="s">
        <v>2228</v>
      </c>
      <c r="C10832" s="11" t="s">
        <v>2228</v>
      </c>
      <c r="D10832" s="11" t="s">
        <v>2228</v>
      </c>
      <c r="E10832" s="11" t="n">
        <v>1</v>
      </c>
      <c r="F10832" s="11" t="n">
        <v>1</v>
      </c>
      <c r="G10832" s="11" t="n">
        <v>1</v>
      </c>
      <c r="H10832" s="11" t="s">
        <v>2519</v>
      </c>
      <c r="I10832" s="11" t="s">
        <v>2519</v>
      </c>
    </row>
    <row r="10833" customFormat="false" ht="83" hidden="false" customHeight="true" outlineLevel="0" collapsed="false">
      <c r="A10833" s="11" t="s">
        <v>2078</v>
      </c>
      <c r="B10833" s="11" t="s">
        <v>2078</v>
      </c>
      <c r="C10833" s="11" t="s">
        <v>2078</v>
      </c>
      <c r="D10833" s="11" t="s">
        <v>2078</v>
      </c>
      <c r="E10833" s="11" t="s">
        <v>2504</v>
      </c>
      <c r="F10833" s="11" t="s">
        <v>2504</v>
      </c>
      <c r="G10833" s="11" t="s">
        <v>2504</v>
      </c>
      <c r="H10833" s="11" t="s">
        <v>2519</v>
      </c>
      <c r="I10833" s="11" t="s">
        <v>2519</v>
      </c>
    </row>
    <row r="10834" customFormat="false" ht="83" hidden="false" customHeight="true" outlineLevel="0" collapsed="false">
      <c r="A10834" s="11" t="s">
        <v>2226</v>
      </c>
      <c r="B10834" s="11" t="s">
        <v>2226</v>
      </c>
      <c r="C10834" s="11" t="s">
        <v>2226</v>
      </c>
      <c r="D10834" s="11" t="s">
        <v>2226</v>
      </c>
      <c r="E10834" s="11" t="n">
        <v>26</v>
      </c>
      <c r="F10834" s="11" t="n">
        <v>26</v>
      </c>
      <c r="G10834" s="11" t="n">
        <v>26</v>
      </c>
      <c r="H10834" s="11" t="s">
        <v>2519</v>
      </c>
      <c r="I10834" s="11" t="s">
        <v>2519</v>
      </c>
    </row>
    <row r="10835" customFormat="false" ht="83" hidden="false" customHeight="true" outlineLevel="0" collapsed="false">
      <c r="A10835" s="11" t="s">
        <v>2074</v>
      </c>
      <c r="B10835" s="11" t="s">
        <v>2074</v>
      </c>
      <c r="C10835" s="11" t="s">
        <v>2074</v>
      </c>
      <c r="D10835" s="11" t="s">
        <v>2074</v>
      </c>
      <c r="E10835" s="11" t="s">
        <v>2528</v>
      </c>
      <c r="F10835" s="11" t="s">
        <v>2528</v>
      </c>
      <c r="G10835" s="11" t="s">
        <v>2528</v>
      </c>
      <c r="H10835" s="11" t="s">
        <v>2519</v>
      </c>
      <c r="I10835" s="11" t="s">
        <v>2519</v>
      </c>
    </row>
    <row r="10836" customFormat="false" ht="83" hidden="false" customHeight="true" outlineLevel="0" collapsed="false">
      <c r="A10836" s="11" t="s">
        <v>2466</v>
      </c>
      <c r="B10836" s="11" t="s">
        <v>2466</v>
      </c>
      <c r="C10836" s="11" t="s">
        <v>2466</v>
      </c>
      <c r="D10836" s="11" t="s">
        <v>2466</v>
      </c>
      <c r="E10836" s="11" t="s">
        <v>2529</v>
      </c>
      <c r="F10836" s="11" t="s">
        <v>2529</v>
      </c>
      <c r="G10836" s="11" t="s">
        <v>2529</v>
      </c>
      <c r="H10836" s="11" t="s">
        <v>2519</v>
      </c>
      <c r="I10836" s="11" t="s">
        <v>2519</v>
      </c>
    </row>
    <row r="10837" customFormat="false" ht="83" hidden="false" customHeight="true" outlineLevel="0" collapsed="false">
      <c r="A10837" s="11" t="s">
        <v>2507</v>
      </c>
      <c r="B10837" s="11" t="s">
        <v>2507</v>
      </c>
      <c r="C10837" s="11" t="s">
        <v>2507</v>
      </c>
      <c r="D10837" s="11" t="s">
        <v>2507</v>
      </c>
      <c r="E10837" s="11" t="n">
        <v>7</v>
      </c>
      <c r="F10837" s="11" t="n">
        <v>7</v>
      </c>
      <c r="G10837" s="11" t="n">
        <v>7</v>
      </c>
      <c r="H10837" s="11" t="s">
        <v>2519</v>
      </c>
      <c r="I10837" s="11" t="s">
        <v>2519</v>
      </c>
    </row>
    <row r="10838" customFormat="false" ht="83" hidden="false" customHeight="true" outlineLevel="0" collapsed="false">
      <c r="A10838" s="11" t="s">
        <v>2421</v>
      </c>
      <c r="B10838" s="11" t="s">
        <v>2421</v>
      </c>
      <c r="C10838" s="11" t="s">
        <v>2421</v>
      </c>
      <c r="D10838" s="11" t="s">
        <v>2421</v>
      </c>
      <c r="E10838" s="11" t="s">
        <v>2530</v>
      </c>
      <c r="F10838" s="11" t="s">
        <v>2530</v>
      </c>
      <c r="G10838" s="11" t="s">
        <v>2530</v>
      </c>
      <c r="H10838" s="11" t="s">
        <v>2519</v>
      </c>
      <c r="I10838" s="11" t="s">
        <v>2519</v>
      </c>
    </row>
    <row r="10839" customFormat="false" ht="83" hidden="false" customHeight="true" outlineLevel="0" collapsed="false">
      <c r="A10839" s="11" t="s">
        <v>2082</v>
      </c>
      <c r="B10839" s="11" t="s">
        <v>2082</v>
      </c>
      <c r="C10839" s="11" t="s">
        <v>2082</v>
      </c>
      <c r="D10839" s="11" t="s">
        <v>2082</v>
      </c>
      <c r="E10839" s="11" t="s">
        <v>2148</v>
      </c>
      <c r="F10839" s="11" t="s">
        <v>2148</v>
      </c>
      <c r="G10839" s="11" t="s">
        <v>2148</v>
      </c>
      <c r="H10839" s="11" t="s">
        <v>2519</v>
      </c>
      <c r="I10839" s="11" t="s">
        <v>2519</v>
      </c>
    </row>
    <row r="10840" customFormat="false" ht="83" hidden="false" customHeight="true" outlineLevel="0" collapsed="false">
      <c r="A10840" s="11" t="s">
        <v>2423</v>
      </c>
      <c r="B10840" s="11" t="s">
        <v>2423</v>
      </c>
      <c r="C10840" s="11" t="s">
        <v>2423</v>
      </c>
      <c r="D10840" s="11" t="s">
        <v>2423</v>
      </c>
      <c r="E10840" s="11" t="s">
        <v>2509</v>
      </c>
      <c r="F10840" s="11" t="s">
        <v>2509</v>
      </c>
      <c r="G10840" s="11" t="s">
        <v>2509</v>
      </c>
      <c r="H10840" s="11" t="s">
        <v>2519</v>
      </c>
      <c r="I10840" s="11" t="s">
        <v>2519</v>
      </c>
    </row>
    <row r="10841" customFormat="false" ht="83" hidden="false" customHeight="true" outlineLevel="0" collapsed="false">
      <c r="A10841" s="11" t="s">
        <v>2085</v>
      </c>
      <c r="B10841" s="11" t="s">
        <v>2085</v>
      </c>
      <c r="C10841" s="11" t="s">
        <v>2085</v>
      </c>
      <c r="D10841" s="11" t="s">
        <v>2085</v>
      </c>
      <c r="E10841" s="11" t="n">
        <v>980</v>
      </c>
      <c r="F10841" s="11" t="n">
        <v>980</v>
      </c>
      <c r="G10841" s="11" t="n">
        <v>980</v>
      </c>
      <c r="H10841" s="11" t="s">
        <v>2519</v>
      </c>
      <c r="I10841" s="11" t="s">
        <v>2519</v>
      </c>
    </row>
    <row r="10842" customFormat="false" ht="83" hidden="false" customHeight="true" outlineLevel="0" collapsed="false">
      <c r="A10842" s="11" t="s">
        <v>2086</v>
      </c>
      <c r="B10842" s="11" t="s">
        <v>2086</v>
      </c>
      <c r="C10842" s="11" t="s">
        <v>2086</v>
      </c>
      <c r="D10842" s="11" t="s">
        <v>2086</v>
      </c>
      <c r="E10842" s="11" t="n">
        <v>416</v>
      </c>
      <c r="F10842" s="11" t="n">
        <v>416</v>
      </c>
      <c r="G10842" s="11" t="n">
        <v>416</v>
      </c>
      <c r="H10842" s="11" t="s">
        <v>2519</v>
      </c>
      <c r="I10842" s="11" t="s">
        <v>2519</v>
      </c>
    </row>
    <row r="10843" customFormat="false" ht="83" hidden="false" customHeight="true" outlineLevel="0" collapsed="false">
      <c r="A10843" s="11" t="s">
        <v>2087</v>
      </c>
      <c r="B10843" s="11" t="s">
        <v>2087</v>
      </c>
      <c r="C10843" s="11" t="s">
        <v>2087</v>
      </c>
      <c r="D10843" s="11" t="s">
        <v>2087</v>
      </c>
      <c r="E10843" s="11" t="n">
        <v>864</v>
      </c>
      <c r="F10843" s="11" t="n">
        <v>864</v>
      </c>
      <c r="G10843" s="11" t="n">
        <v>864</v>
      </c>
      <c r="H10843" s="11" t="s">
        <v>2519</v>
      </c>
      <c r="I10843" s="11" t="s">
        <v>2519</v>
      </c>
    </row>
    <row r="10844" customFormat="false" ht="83" hidden="false" customHeight="true" outlineLevel="0" collapsed="false">
      <c r="A10844" s="11" t="s">
        <v>2523</v>
      </c>
      <c r="B10844" s="11" t="s">
        <v>2523</v>
      </c>
      <c r="C10844" s="11" t="s">
        <v>2523</v>
      </c>
      <c r="D10844" s="11" t="s">
        <v>2523</v>
      </c>
      <c r="E10844" s="11" t="n">
        <v>832</v>
      </c>
      <c r="F10844" s="11" t="n">
        <v>832</v>
      </c>
      <c r="G10844" s="11" t="n">
        <v>832</v>
      </c>
      <c r="H10844" s="11" t="s">
        <v>2519</v>
      </c>
      <c r="I10844" s="11" t="s">
        <v>2519</v>
      </c>
    </row>
    <row r="10845" customFormat="false" ht="42" hidden="false" customHeight="true" outlineLevel="0" collapsed="false">
      <c r="A10845" s="4" t="s">
        <v>2519</v>
      </c>
      <c r="B10845" s="4" t="s">
        <v>2519</v>
      </c>
      <c r="C10845" s="4" t="s">
        <v>2519</v>
      </c>
      <c r="D10845" s="4" t="s">
        <v>2519</v>
      </c>
      <c r="E10845" s="4" t="s">
        <v>2519</v>
      </c>
      <c r="F10845" s="4" t="s">
        <v>2519</v>
      </c>
      <c r="G10845" s="4" t="s">
        <v>2519</v>
      </c>
      <c r="H10845" s="4" t="s">
        <v>2519</v>
      </c>
      <c r="I10845" s="4" t="s">
        <v>2519</v>
      </c>
    </row>
    <row r="10846" customFormat="false" ht="27" hidden="false" customHeight="true" outlineLevel="0" collapsed="false">
      <c r="A10846" s="1"/>
      <c r="B10846" s="1"/>
      <c r="C10846" s="1"/>
      <c r="D10846" s="1"/>
      <c r="E10846" s="1"/>
      <c r="F10846" s="1"/>
      <c r="G10846" s="1"/>
      <c r="H10846" s="1"/>
      <c r="I10846" s="1"/>
    </row>
    <row r="10847" customFormat="false" ht="31" hidden="false" customHeight="true" outlineLevel="0" collapsed="false">
      <c r="A10847" s="10" t="s">
        <v>250</v>
      </c>
      <c r="B10847" s="10" t="s">
        <v>250</v>
      </c>
      <c r="C10847" s="10" t="s">
        <v>250</v>
      </c>
      <c r="D10847" s="10" t="s">
        <v>250</v>
      </c>
      <c r="E10847" s="10" t="s">
        <v>250</v>
      </c>
      <c r="F10847" s="10" t="s">
        <v>250</v>
      </c>
      <c r="G10847" s="10" t="s">
        <v>250</v>
      </c>
      <c r="H10847" s="10" t="s">
        <v>250</v>
      </c>
      <c r="I10847" s="3" t="str">
        <f aca="false">HYPERLINK("#'Главная'!A213","На главную")</f>
        <v>На главную</v>
      </c>
    </row>
    <row r="10848" customFormat="false" ht="34" hidden="false" customHeight="true" outlineLevel="0" collapsed="false">
      <c r="A10848" s="12" t="s">
        <v>251</v>
      </c>
      <c r="B10848" s="12" t="s">
        <v>251</v>
      </c>
      <c r="C10848" s="12" t="s">
        <v>251</v>
      </c>
      <c r="D10848" s="12" t="s">
        <v>252</v>
      </c>
      <c r="E10848" s="12" t="s">
        <v>252</v>
      </c>
      <c r="F10848" s="12" t="s">
        <v>252</v>
      </c>
      <c r="G10848" s="12" t="s">
        <v>253</v>
      </c>
      <c r="H10848" s="12" t="s">
        <v>254</v>
      </c>
      <c r="I10848" s="12" t="s">
        <v>254</v>
      </c>
    </row>
    <row r="10849" customFormat="false" ht="68" hidden="false" customHeight="true" outlineLevel="0" collapsed="false">
      <c r="A10849" s="1" t="s">
        <v>180</v>
      </c>
      <c r="B10849" s="1" t="s">
        <v>180</v>
      </c>
      <c r="C10849" s="1" t="s">
        <v>180</v>
      </c>
      <c r="D10849" s="1" t="s">
        <v>292</v>
      </c>
      <c r="E10849" s="1" t="s">
        <v>292</v>
      </c>
      <c r="F10849" s="1" t="s">
        <v>292</v>
      </c>
      <c r="G10849" s="1" t="n">
        <v>10.8</v>
      </c>
      <c r="H10849" s="1" t="s">
        <v>2510</v>
      </c>
      <c r="I10849" s="1" t="s">
        <v>2510</v>
      </c>
    </row>
    <row r="10850" customFormat="false" ht="68" hidden="false" customHeight="true" outlineLevel="0" collapsed="false">
      <c r="A10850" s="1" t="s">
        <v>180</v>
      </c>
      <c r="B10850" s="1" t="s">
        <v>180</v>
      </c>
      <c r="C10850" s="1" t="s">
        <v>180</v>
      </c>
      <c r="D10850" s="1" t="s">
        <v>258</v>
      </c>
      <c r="E10850" s="1" t="s">
        <v>258</v>
      </c>
      <c r="F10850" s="1" t="s">
        <v>258</v>
      </c>
      <c r="G10850" s="1" t="n">
        <v>16.2</v>
      </c>
      <c r="H10850" s="1" t="s">
        <v>2510</v>
      </c>
      <c r="I10850" s="1" t="s">
        <v>2510</v>
      </c>
    </row>
    <row r="10851" customFormat="false" ht="68" hidden="false" customHeight="true" outlineLevel="0" collapsed="false">
      <c r="A10851" s="1" t="s">
        <v>180</v>
      </c>
      <c r="B10851" s="1" t="s">
        <v>180</v>
      </c>
      <c r="C10851" s="1" t="s">
        <v>180</v>
      </c>
      <c r="D10851" s="1" t="s">
        <v>2091</v>
      </c>
      <c r="E10851" s="1" t="s">
        <v>2091</v>
      </c>
      <c r="F10851" s="1" t="s">
        <v>2091</v>
      </c>
      <c r="G10851" s="1" t="n">
        <v>2040</v>
      </c>
      <c r="H10851" s="1" t="s">
        <v>2510</v>
      </c>
      <c r="I10851" s="1" t="s">
        <v>2510</v>
      </c>
    </row>
    <row r="10852" customFormat="false" ht="68" hidden="false" customHeight="true" outlineLevel="0" collapsed="false">
      <c r="A10852" s="1" t="s">
        <v>180</v>
      </c>
      <c r="B10852" s="1" t="s">
        <v>180</v>
      </c>
      <c r="C10852" s="1" t="s">
        <v>180</v>
      </c>
      <c r="D10852" s="1" t="s">
        <v>2229</v>
      </c>
      <c r="E10852" s="1" t="s">
        <v>2229</v>
      </c>
      <c r="F10852" s="1" t="s">
        <v>2229</v>
      </c>
      <c r="G10852" s="1" t="n">
        <v>135</v>
      </c>
      <c r="H10852" s="1" t="s">
        <v>2510</v>
      </c>
      <c r="I10852" s="1" t="s">
        <v>2510</v>
      </c>
    </row>
    <row r="10853" customFormat="false" ht="68" hidden="false" customHeight="true" outlineLevel="0" collapsed="false">
      <c r="A10853" s="1" t="s">
        <v>180</v>
      </c>
      <c r="B10853" s="1" t="s">
        <v>180</v>
      </c>
      <c r="C10853" s="1" t="s">
        <v>180</v>
      </c>
      <c r="D10853" s="1" t="s">
        <v>2063</v>
      </c>
      <c r="E10853" s="1" t="s">
        <v>2063</v>
      </c>
      <c r="F10853" s="1" t="s">
        <v>2063</v>
      </c>
      <c r="G10853" s="1" t="n">
        <v>50</v>
      </c>
      <c r="H10853" s="1" t="s">
        <v>2510</v>
      </c>
      <c r="I10853" s="1" t="s">
        <v>2510</v>
      </c>
    </row>
    <row r="10854" customFormat="false" ht="68" hidden="false" customHeight="true" outlineLevel="0" collapsed="false">
      <c r="A10854" s="1" t="s">
        <v>2230</v>
      </c>
      <c r="B10854" s="1" t="s">
        <v>2230</v>
      </c>
      <c r="C10854" s="1" t="s">
        <v>2230</v>
      </c>
      <c r="D10854" s="1" t="s">
        <v>2091</v>
      </c>
      <c r="E10854" s="1" t="s">
        <v>2091</v>
      </c>
      <c r="F10854" s="1" t="s">
        <v>2091</v>
      </c>
      <c r="G10854" s="1" t="n">
        <v>2040</v>
      </c>
      <c r="H10854" s="1" t="s">
        <v>2510</v>
      </c>
      <c r="I10854" s="1" t="s">
        <v>2510</v>
      </c>
    </row>
    <row r="10855" customFormat="false" ht="68" hidden="false" customHeight="true" outlineLevel="0" collapsed="false">
      <c r="A10855" s="1" t="s">
        <v>2230</v>
      </c>
      <c r="B10855" s="1" t="s">
        <v>2230</v>
      </c>
      <c r="C10855" s="1" t="s">
        <v>2230</v>
      </c>
      <c r="D10855" s="1" t="s">
        <v>292</v>
      </c>
      <c r="E10855" s="1" t="s">
        <v>292</v>
      </c>
      <c r="F10855" s="1" t="s">
        <v>292</v>
      </c>
      <c r="G10855" s="1" t="n">
        <v>10.8</v>
      </c>
      <c r="H10855" s="1" t="s">
        <v>2510</v>
      </c>
      <c r="I10855" s="1" t="s">
        <v>2510</v>
      </c>
    </row>
    <row r="10856" customFormat="false" ht="68" hidden="false" customHeight="true" outlineLevel="0" collapsed="false">
      <c r="A10856" s="1" t="s">
        <v>2230</v>
      </c>
      <c r="B10856" s="1" t="s">
        <v>2230</v>
      </c>
      <c r="C10856" s="1" t="s">
        <v>2230</v>
      </c>
      <c r="D10856" s="1" t="s">
        <v>258</v>
      </c>
      <c r="E10856" s="1" t="s">
        <v>258</v>
      </c>
      <c r="F10856" s="1" t="s">
        <v>258</v>
      </c>
      <c r="G10856" s="1" t="n">
        <v>16.2</v>
      </c>
      <c r="H10856" s="1" t="s">
        <v>2510</v>
      </c>
      <c r="I10856" s="1" t="s">
        <v>2510</v>
      </c>
    </row>
    <row r="10857" customFormat="false" ht="68" hidden="false" customHeight="true" outlineLevel="0" collapsed="false">
      <c r="A10857" s="1" t="s">
        <v>2230</v>
      </c>
      <c r="B10857" s="1" t="s">
        <v>2230</v>
      </c>
      <c r="C10857" s="1" t="s">
        <v>2230</v>
      </c>
      <c r="D10857" s="1" t="s">
        <v>2063</v>
      </c>
      <c r="E10857" s="1" t="s">
        <v>2063</v>
      </c>
      <c r="F10857" s="1" t="s">
        <v>2063</v>
      </c>
      <c r="G10857" s="1" t="n">
        <v>50</v>
      </c>
      <c r="H10857" s="1" t="s">
        <v>2510</v>
      </c>
      <c r="I10857" s="1" t="s">
        <v>2510</v>
      </c>
    </row>
    <row r="10858" customFormat="false" ht="68" hidden="false" customHeight="true" outlineLevel="0" collapsed="false">
      <c r="A10858" s="1" t="s">
        <v>2231</v>
      </c>
      <c r="B10858" s="1" t="s">
        <v>2231</v>
      </c>
      <c r="C10858" s="1" t="s">
        <v>2231</v>
      </c>
      <c r="D10858" s="1" t="s">
        <v>2091</v>
      </c>
      <c r="E10858" s="1" t="s">
        <v>2091</v>
      </c>
      <c r="F10858" s="1" t="s">
        <v>2091</v>
      </c>
      <c r="G10858" s="1" t="n">
        <v>1530</v>
      </c>
      <c r="H10858" s="1" t="s">
        <v>2510</v>
      </c>
      <c r="I10858" s="1" t="s">
        <v>2510</v>
      </c>
    </row>
    <row r="10859" customFormat="false" ht="68" hidden="false" customHeight="true" outlineLevel="0" collapsed="false">
      <c r="A10859" s="1" t="s">
        <v>2231</v>
      </c>
      <c r="B10859" s="1" t="s">
        <v>2231</v>
      </c>
      <c r="C10859" s="1" t="s">
        <v>2231</v>
      </c>
      <c r="D10859" s="1" t="s">
        <v>292</v>
      </c>
      <c r="E10859" s="1" t="s">
        <v>292</v>
      </c>
      <c r="F10859" s="1" t="s">
        <v>292</v>
      </c>
      <c r="G10859" s="1" t="n">
        <v>9.18</v>
      </c>
      <c r="H10859" s="1" t="s">
        <v>2510</v>
      </c>
      <c r="I10859" s="1" t="s">
        <v>2510</v>
      </c>
    </row>
    <row r="10860" customFormat="false" ht="68" hidden="false" customHeight="true" outlineLevel="0" collapsed="false">
      <c r="A10860" s="1" t="s">
        <v>2231</v>
      </c>
      <c r="B10860" s="1" t="s">
        <v>2231</v>
      </c>
      <c r="C10860" s="1" t="s">
        <v>2231</v>
      </c>
      <c r="D10860" s="1" t="s">
        <v>258</v>
      </c>
      <c r="E10860" s="1" t="s">
        <v>258</v>
      </c>
      <c r="F10860" s="1" t="s">
        <v>258</v>
      </c>
      <c r="G10860" s="1" t="n">
        <v>13.77</v>
      </c>
      <c r="H10860" s="1" t="s">
        <v>2510</v>
      </c>
      <c r="I10860" s="1" t="s">
        <v>2510</v>
      </c>
    </row>
    <row r="10861" customFormat="false" ht="68" hidden="false" customHeight="true" outlineLevel="0" collapsed="false">
      <c r="A10861" s="1" t="s">
        <v>2231</v>
      </c>
      <c r="B10861" s="1" t="s">
        <v>2231</v>
      </c>
      <c r="C10861" s="1" t="s">
        <v>2231</v>
      </c>
      <c r="D10861" s="1" t="s">
        <v>2063</v>
      </c>
      <c r="E10861" s="1" t="s">
        <v>2063</v>
      </c>
      <c r="F10861" s="1" t="s">
        <v>2063</v>
      </c>
      <c r="G10861" s="1" t="n">
        <v>47</v>
      </c>
      <c r="H10861" s="1" t="s">
        <v>2510</v>
      </c>
      <c r="I10861" s="1" t="s">
        <v>2510</v>
      </c>
    </row>
    <row r="10862" customFormat="false" ht="68" hidden="false" customHeight="true" outlineLevel="0" collapsed="false">
      <c r="A10862" s="1" t="s">
        <v>2232</v>
      </c>
      <c r="B10862" s="1" t="s">
        <v>2232</v>
      </c>
      <c r="C10862" s="1" t="s">
        <v>2232</v>
      </c>
      <c r="D10862" s="1" t="s">
        <v>2091</v>
      </c>
      <c r="E10862" s="1" t="s">
        <v>2091</v>
      </c>
      <c r="F10862" s="1" t="s">
        <v>2091</v>
      </c>
      <c r="G10862" s="1" t="n">
        <v>1020</v>
      </c>
      <c r="H10862" s="1" t="s">
        <v>2510</v>
      </c>
      <c r="I10862" s="1" t="s">
        <v>2510</v>
      </c>
    </row>
    <row r="10863" customFormat="false" ht="68" hidden="false" customHeight="true" outlineLevel="0" collapsed="false">
      <c r="A10863" s="1" t="s">
        <v>2232</v>
      </c>
      <c r="B10863" s="1" t="s">
        <v>2232</v>
      </c>
      <c r="C10863" s="1" t="s">
        <v>2232</v>
      </c>
      <c r="D10863" s="1" t="s">
        <v>292</v>
      </c>
      <c r="E10863" s="1" t="s">
        <v>292</v>
      </c>
      <c r="F10863" s="1" t="s">
        <v>292</v>
      </c>
      <c r="G10863" s="1" t="n">
        <v>7.02</v>
      </c>
      <c r="H10863" s="1" t="s">
        <v>2510</v>
      </c>
      <c r="I10863" s="1" t="s">
        <v>2510</v>
      </c>
    </row>
    <row r="10864" customFormat="false" ht="68" hidden="false" customHeight="true" outlineLevel="0" collapsed="false">
      <c r="A10864" s="1" t="s">
        <v>2232</v>
      </c>
      <c r="B10864" s="1" t="s">
        <v>2232</v>
      </c>
      <c r="C10864" s="1" t="s">
        <v>2232</v>
      </c>
      <c r="D10864" s="1" t="s">
        <v>258</v>
      </c>
      <c r="E10864" s="1" t="s">
        <v>258</v>
      </c>
      <c r="F10864" s="1" t="s">
        <v>258</v>
      </c>
      <c r="G10864" s="1" t="n">
        <v>10.55</v>
      </c>
      <c r="H10864" s="1" t="s">
        <v>2510</v>
      </c>
      <c r="I10864" s="1" t="s">
        <v>2510</v>
      </c>
    </row>
    <row r="10865" customFormat="false" ht="68" hidden="false" customHeight="true" outlineLevel="0" collapsed="false">
      <c r="A10865" s="1" t="s">
        <v>2232</v>
      </c>
      <c r="B10865" s="1" t="s">
        <v>2232</v>
      </c>
      <c r="C10865" s="1" t="s">
        <v>2232</v>
      </c>
      <c r="D10865" s="1" t="s">
        <v>2063</v>
      </c>
      <c r="E10865" s="1" t="s">
        <v>2063</v>
      </c>
      <c r="F10865" s="1" t="s">
        <v>2063</v>
      </c>
      <c r="G10865" s="1" t="n">
        <v>45</v>
      </c>
      <c r="H10865" s="1" t="s">
        <v>2510</v>
      </c>
      <c r="I10865" s="1" t="s">
        <v>2510</v>
      </c>
    </row>
    <row r="10866" customFormat="false" ht="27" hidden="false" customHeight="true" outlineLevel="0" collapsed="false">
      <c r="A10866" s="1"/>
      <c r="B10866" s="1"/>
      <c r="C10866" s="1"/>
      <c r="D10866" s="1"/>
      <c r="E10866" s="1"/>
      <c r="F10866" s="1"/>
      <c r="G10866" s="1"/>
      <c r="H10866" s="1"/>
      <c r="I10866" s="1"/>
    </row>
    <row r="10867" customFormat="false" ht="31" hidden="false" customHeight="true" outlineLevel="0" collapsed="false">
      <c r="A10867" s="10" t="s">
        <v>304</v>
      </c>
      <c r="B10867" s="10" t="s">
        <v>304</v>
      </c>
      <c r="C10867" s="10" t="s">
        <v>304</v>
      </c>
      <c r="D10867" s="10" t="s">
        <v>304</v>
      </c>
      <c r="E10867" s="10" t="s">
        <v>304</v>
      </c>
      <c r="F10867" s="10" t="s">
        <v>304</v>
      </c>
      <c r="G10867" s="10" t="s">
        <v>304</v>
      </c>
      <c r="H10867" s="10" t="s">
        <v>304</v>
      </c>
      <c r="I10867" s="1"/>
    </row>
    <row r="10868" customFormat="false" ht="28" hidden="false" customHeight="true" outlineLevel="0" collapsed="false">
      <c r="A10868" s="4" t="s">
        <v>305</v>
      </c>
      <c r="B10868" s="4" t="s">
        <v>305</v>
      </c>
      <c r="C10868" s="4" t="s">
        <v>305</v>
      </c>
      <c r="D10868" s="4" t="s">
        <v>305</v>
      </c>
      <c r="E10868" s="4" t="s">
        <v>305</v>
      </c>
      <c r="F10868" s="4" t="s">
        <v>305</v>
      </c>
      <c r="G10868" s="4" t="s">
        <v>305</v>
      </c>
      <c r="H10868" s="4" t="s">
        <v>305</v>
      </c>
      <c r="I10868" s="4" t="s">
        <v>305</v>
      </c>
    </row>
    <row r="10869" customFormat="false" ht="27" hidden="false" customHeight="true" outlineLevel="0" collapsed="false">
      <c r="A10869" s="1"/>
      <c r="B10869" s="1"/>
      <c r="C10869" s="1"/>
      <c r="D10869" s="1"/>
      <c r="E10869" s="1"/>
      <c r="F10869" s="1"/>
      <c r="G10869" s="1"/>
      <c r="H10869" s="1"/>
      <c r="I10869" s="1"/>
    </row>
    <row r="10870" customFormat="false" ht="27" hidden="false" customHeight="true" outlineLevel="0" collapsed="false">
      <c r="A10870" s="1"/>
      <c r="B10870" s="1"/>
      <c r="C10870" s="1"/>
      <c r="D10870" s="1"/>
      <c r="E10870" s="1"/>
      <c r="F10870" s="1"/>
      <c r="G10870" s="1"/>
      <c r="H10870" s="1"/>
      <c r="I10870" s="1"/>
    </row>
    <row r="10871" customFormat="false" ht="27" hidden="false" customHeight="true" outlineLevel="0" collapsed="false">
      <c r="A10871" s="1"/>
      <c r="B10871" s="1"/>
      <c r="C10871" s="1"/>
      <c r="D10871" s="1"/>
      <c r="E10871" s="1"/>
      <c r="F10871" s="1"/>
      <c r="G10871" s="1"/>
      <c r="H10871" s="1"/>
      <c r="I10871" s="1"/>
    </row>
    <row r="10872" customFormat="false" ht="35" hidden="false" customHeight="true" outlineLevel="0" collapsed="false">
      <c r="A10872" s="2" t="s">
        <v>2532</v>
      </c>
      <c r="B10872" s="2" t="s">
        <v>2532</v>
      </c>
      <c r="C10872" s="2" t="s">
        <v>2532</v>
      </c>
      <c r="D10872" s="2" t="s">
        <v>2532</v>
      </c>
      <c r="E10872" s="2" t="s">
        <v>2532</v>
      </c>
      <c r="F10872" s="2" t="s">
        <v>2532</v>
      </c>
      <c r="G10872" s="2" t="s">
        <v>2532</v>
      </c>
      <c r="H10872" s="2" t="s">
        <v>2532</v>
      </c>
      <c r="I10872" s="3" t="str">
        <f aca="false">HYPERLINK("#'Главная'!A214","На главную")</f>
        <v>На главную</v>
      </c>
    </row>
    <row r="10873" customFormat="false" ht="42" hidden="false" customHeight="true" outlineLevel="0" collapsed="false">
      <c r="A10873" s="4" t="s">
        <v>2498</v>
      </c>
      <c r="B10873" s="4" t="s">
        <v>2498</v>
      </c>
      <c r="C10873" s="4" t="s">
        <v>2498</v>
      </c>
      <c r="D10873" s="4" t="s">
        <v>2498</v>
      </c>
      <c r="E10873" s="4" t="s">
        <v>2498</v>
      </c>
      <c r="F10873" s="4" t="s">
        <v>2498</v>
      </c>
      <c r="G10873" s="4" t="s">
        <v>2498</v>
      </c>
      <c r="H10873" s="4" t="s">
        <v>2498</v>
      </c>
      <c r="I10873" s="4" t="s">
        <v>2498</v>
      </c>
    </row>
    <row r="10874" customFormat="false" ht="27" hidden="false" customHeight="true" outlineLevel="0" collapsed="false">
      <c r="A10874" s="3" t="str">
        <f aca="false">HYPERLINK("#'Главная'!A214","Список моделей")</f>
        <v>Список моделей</v>
      </c>
      <c r="B10874" s="1"/>
      <c r="C10874" s="3" t="str">
        <f aca="false">HYPERLINK("#'Данные моделей'!A10875","Характеристики")</f>
        <v>Характеристики</v>
      </c>
      <c r="D10874" s="1"/>
      <c r="E10874" s="1"/>
      <c r="F10874" s="3" t="str">
        <f aca="false">HYPERLINK("#'Данные моделей'!A10905","Рабочие точки")</f>
        <v>Рабочие точки</v>
      </c>
      <c r="G10874" s="1"/>
      <c r="H10874" s="3" t="str">
        <f aca="false">HYPERLINK("#'Данные моделей'!A10925","Карты")</f>
        <v>Карты</v>
      </c>
      <c r="I10874" s="1"/>
    </row>
    <row r="10875" customFormat="false" ht="31" hidden="false" customHeight="true" outlineLevel="0" collapsed="false">
      <c r="A10875" s="10" t="s">
        <v>9</v>
      </c>
      <c r="B10875" s="10" t="s">
        <v>9</v>
      </c>
      <c r="C10875" s="10" t="s">
        <v>9</v>
      </c>
      <c r="D10875" s="10" t="s">
        <v>9</v>
      </c>
      <c r="E10875" s="10" t="s">
        <v>9</v>
      </c>
      <c r="F10875" s="10" t="s">
        <v>9</v>
      </c>
      <c r="G10875" s="10" t="s">
        <v>9</v>
      </c>
      <c r="H10875" s="10" t="s">
        <v>9</v>
      </c>
      <c r="I10875" s="1"/>
    </row>
    <row r="10876" customFormat="false" ht="28" hidden="false" customHeight="true" outlineLevel="0" collapsed="false">
      <c r="A10876" s="11" t="s">
        <v>207</v>
      </c>
      <c r="B10876" s="11" t="s">
        <v>207</v>
      </c>
      <c r="C10876" s="11" t="s">
        <v>207</v>
      </c>
      <c r="D10876" s="11" t="s">
        <v>207</v>
      </c>
      <c r="E10876" s="11" t="s">
        <v>2499</v>
      </c>
      <c r="F10876" s="11" t="s">
        <v>2499</v>
      </c>
      <c r="G10876" s="11" t="s">
        <v>2499</v>
      </c>
      <c r="H10876" s="11"/>
      <c r="I10876" s="11"/>
    </row>
    <row r="10877" customFormat="false" ht="28" hidden="false" customHeight="true" outlineLevel="0" collapsed="false">
      <c r="A10877" s="11" t="s">
        <v>8</v>
      </c>
      <c r="B10877" s="11" t="s">
        <v>8</v>
      </c>
      <c r="C10877" s="11" t="s">
        <v>8</v>
      </c>
      <c r="D10877" s="11" t="s">
        <v>8</v>
      </c>
      <c r="E10877" s="11" t="s">
        <v>193</v>
      </c>
      <c r="F10877" s="11" t="s">
        <v>193</v>
      </c>
      <c r="G10877" s="11" t="s">
        <v>193</v>
      </c>
      <c r="H10877" s="11"/>
      <c r="I10877" s="11"/>
    </row>
    <row r="10878" customFormat="false" ht="28" hidden="false" customHeight="true" outlineLevel="0" collapsed="false">
      <c r="A10878" s="11" t="s">
        <v>209</v>
      </c>
      <c r="B10878" s="11" t="s">
        <v>209</v>
      </c>
      <c r="C10878" s="11" t="s">
        <v>209</v>
      </c>
      <c r="D10878" s="11" t="s">
        <v>209</v>
      </c>
      <c r="E10878" s="11" t="s">
        <v>2527</v>
      </c>
      <c r="F10878" s="11" t="s">
        <v>2527</v>
      </c>
      <c r="G10878" s="11" t="s">
        <v>2527</v>
      </c>
      <c r="H10878" s="11"/>
      <c r="I10878" s="11"/>
    </row>
    <row r="10879" customFormat="false" ht="28" hidden="false" customHeight="true" outlineLevel="0" collapsed="false">
      <c r="A10879" s="11" t="s">
        <v>211</v>
      </c>
      <c r="B10879" s="11" t="s">
        <v>211</v>
      </c>
      <c r="C10879" s="11" t="s">
        <v>211</v>
      </c>
      <c r="D10879" s="11" t="s">
        <v>211</v>
      </c>
      <c r="E10879" s="11" t="n">
        <v>42</v>
      </c>
      <c r="F10879" s="11" t="n">
        <v>42</v>
      </c>
      <c r="G10879" s="11" t="n">
        <v>42</v>
      </c>
      <c r="H10879" s="11"/>
      <c r="I10879" s="11"/>
    </row>
    <row r="10880" customFormat="false" ht="83" hidden="false" customHeight="true" outlineLevel="0" collapsed="false">
      <c r="A10880" s="11" t="s">
        <v>8</v>
      </c>
      <c r="B10880" s="11" t="s">
        <v>8</v>
      </c>
      <c r="C10880" s="11" t="s">
        <v>8</v>
      </c>
      <c r="D10880" s="11" t="s">
        <v>8</v>
      </c>
      <c r="E10880" s="11" t="s">
        <v>193</v>
      </c>
      <c r="F10880" s="11" t="s">
        <v>193</v>
      </c>
      <c r="G10880" s="11" t="s">
        <v>193</v>
      </c>
      <c r="H10880" s="11" t="s">
        <v>2519</v>
      </c>
      <c r="I10880" s="11" t="s">
        <v>2519</v>
      </c>
    </row>
    <row r="10881" customFormat="false" ht="83" hidden="false" customHeight="true" outlineLevel="0" collapsed="false">
      <c r="A10881" s="11" t="s">
        <v>221</v>
      </c>
      <c r="B10881" s="11" t="s">
        <v>221</v>
      </c>
      <c r="C10881" s="11" t="s">
        <v>221</v>
      </c>
      <c r="D10881" s="11" t="s">
        <v>221</v>
      </c>
      <c r="E10881" s="11" t="s">
        <v>2527</v>
      </c>
      <c r="F10881" s="11" t="s">
        <v>2527</v>
      </c>
      <c r="G10881" s="11" t="s">
        <v>2527</v>
      </c>
      <c r="H10881" s="11" t="s">
        <v>2519</v>
      </c>
      <c r="I10881" s="11" t="s">
        <v>2519</v>
      </c>
    </row>
    <row r="10882" customFormat="false" ht="83" hidden="false" customHeight="true" outlineLevel="0" collapsed="false">
      <c r="A10882" s="11" t="s">
        <v>211</v>
      </c>
      <c r="B10882" s="11" t="s">
        <v>211</v>
      </c>
      <c r="C10882" s="11" t="s">
        <v>211</v>
      </c>
      <c r="D10882" s="11" t="s">
        <v>211</v>
      </c>
      <c r="E10882" s="11" t="n">
        <v>42</v>
      </c>
      <c r="F10882" s="11" t="n">
        <v>42</v>
      </c>
      <c r="G10882" s="11" t="n">
        <v>42</v>
      </c>
      <c r="H10882" s="11" t="s">
        <v>2519</v>
      </c>
      <c r="I10882" s="11" t="s">
        <v>2519</v>
      </c>
    </row>
    <row r="10883" customFormat="false" ht="83" hidden="false" customHeight="true" outlineLevel="0" collapsed="false">
      <c r="A10883" s="11" t="s">
        <v>2062</v>
      </c>
      <c r="B10883" s="11" t="s">
        <v>2062</v>
      </c>
      <c r="C10883" s="11" t="s">
        <v>2062</v>
      </c>
      <c r="D10883" s="11" t="s">
        <v>2062</v>
      </c>
      <c r="E10883" s="11" t="s">
        <v>2063</v>
      </c>
      <c r="F10883" s="11" t="s">
        <v>2063</v>
      </c>
      <c r="G10883" s="11" t="s">
        <v>2063</v>
      </c>
      <c r="H10883" s="11" t="s">
        <v>2519</v>
      </c>
      <c r="I10883" s="11" t="s">
        <v>2519</v>
      </c>
    </row>
    <row r="10884" customFormat="false" ht="83" hidden="false" customHeight="true" outlineLevel="0" collapsed="false">
      <c r="A10884" s="11" t="s">
        <v>2064</v>
      </c>
      <c r="B10884" s="11" t="s">
        <v>2064</v>
      </c>
      <c r="C10884" s="11" t="s">
        <v>2064</v>
      </c>
      <c r="D10884" s="11" t="s">
        <v>2064</v>
      </c>
      <c r="E10884" s="11" t="n">
        <v>0</v>
      </c>
      <c r="F10884" s="11" t="n">
        <v>0</v>
      </c>
      <c r="G10884" s="11" t="n">
        <v>0</v>
      </c>
      <c r="H10884" s="11" t="s">
        <v>2519</v>
      </c>
      <c r="I10884" s="11" t="s">
        <v>2519</v>
      </c>
    </row>
    <row r="10885" customFormat="false" ht="83" hidden="false" customHeight="true" outlineLevel="0" collapsed="false">
      <c r="A10885" s="11" t="s">
        <v>2222</v>
      </c>
      <c r="B10885" s="11" t="s">
        <v>2222</v>
      </c>
      <c r="C10885" s="11" t="s">
        <v>2222</v>
      </c>
      <c r="D10885" s="11" t="s">
        <v>2222</v>
      </c>
      <c r="E10885" s="11" t="n">
        <v>0.77</v>
      </c>
      <c r="F10885" s="11" t="n">
        <v>0.77</v>
      </c>
      <c r="G10885" s="11" t="n">
        <v>0.77</v>
      </c>
      <c r="H10885" s="11" t="s">
        <v>2519</v>
      </c>
      <c r="I10885" s="11" t="s">
        <v>2519</v>
      </c>
    </row>
    <row r="10886" customFormat="false" ht="83" hidden="false" customHeight="true" outlineLevel="0" collapsed="false">
      <c r="A10886" s="11" t="s">
        <v>2464</v>
      </c>
      <c r="B10886" s="11" t="s">
        <v>2464</v>
      </c>
      <c r="C10886" s="11" t="s">
        <v>2464</v>
      </c>
      <c r="D10886" s="11" t="s">
        <v>2464</v>
      </c>
      <c r="E10886" s="11" t="s">
        <v>2501</v>
      </c>
      <c r="F10886" s="11" t="s">
        <v>2501</v>
      </c>
      <c r="G10886" s="11" t="s">
        <v>2501</v>
      </c>
      <c r="H10886" s="11" t="s">
        <v>2519</v>
      </c>
      <c r="I10886" s="11" t="s">
        <v>2519</v>
      </c>
    </row>
    <row r="10887" customFormat="false" ht="83" hidden="false" customHeight="true" outlineLevel="0" collapsed="false">
      <c r="A10887" s="11" t="s">
        <v>2502</v>
      </c>
      <c r="B10887" s="11" t="s">
        <v>2502</v>
      </c>
      <c r="C10887" s="11" t="s">
        <v>2502</v>
      </c>
      <c r="D10887" s="11" t="s">
        <v>2502</v>
      </c>
      <c r="E10887" s="11" t="n">
        <v>2210</v>
      </c>
      <c r="F10887" s="11" t="n">
        <v>2210</v>
      </c>
      <c r="G10887" s="11" t="n">
        <v>2210</v>
      </c>
      <c r="H10887" s="11" t="s">
        <v>2519</v>
      </c>
      <c r="I10887" s="11" t="s">
        <v>2519</v>
      </c>
    </row>
    <row r="10888" customFormat="false" ht="83" hidden="false" customHeight="true" outlineLevel="0" collapsed="false">
      <c r="A10888" s="11" t="s">
        <v>2215</v>
      </c>
      <c r="B10888" s="11" t="s">
        <v>2215</v>
      </c>
      <c r="C10888" s="11" t="s">
        <v>2215</v>
      </c>
      <c r="D10888" s="11" t="s">
        <v>2215</v>
      </c>
      <c r="E10888" s="11" t="n">
        <v>50</v>
      </c>
      <c r="F10888" s="11" t="n">
        <v>50</v>
      </c>
      <c r="G10888" s="11" t="n">
        <v>50</v>
      </c>
      <c r="H10888" s="11" t="s">
        <v>2519</v>
      </c>
      <c r="I10888" s="11" t="s">
        <v>2519</v>
      </c>
    </row>
    <row r="10889" customFormat="false" ht="83" hidden="false" customHeight="true" outlineLevel="0" collapsed="false">
      <c r="A10889" s="11" t="s">
        <v>2213</v>
      </c>
      <c r="B10889" s="11" t="s">
        <v>2213</v>
      </c>
      <c r="C10889" s="11" t="s">
        <v>2213</v>
      </c>
      <c r="D10889" s="11" t="s">
        <v>2213</v>
      </c>
      <c r="E10889" s="11" t="s">
        <v>2503</v>
      </c>
      <c r="F10889" s="11" t="s">
        <v>2503</v>
      </c>
      <c r="G10889" s="11" t="s">
        <v>2503</v>
      </c>
      <c r="H10889" s="11" t="s">
        <v>2519</v>
      </c>
      <c r="I10889" s="11" t="s">
        <v>2519</v>
      </c>
    </row>
    <row r="10890" customFormat="false" ht="83" hidden="false" customHeight="true" outlineLevel="0" collapsed="false">
      <c r="A10890" s="11" t="s">
        <v>2228</v>
      </c>
      <c r="B10890" s="11" t="s">
        <v>2228</v>
      </c>
      <c r="C10890" s="11" t="s">
        <v>2228</v>
      </c>
      <c r="D10890" s="11" t="s">
        <v>2228</v>
      </c>
      <c r="E10890" s="11" t="n">
        <v>1</v>
      </c>
      <c r="F10890" s="11" t="n">
        <v>1</v>
      </c>
      <c r="G10890" s="11" t="n">
        <v>1</v>
      </c>
      <c r="H10890" s="11" t="s">
        <v>2519</v>
      </c>
      <c r="I10890" s="11" t="s">
        <v>2519</v>
      </c>
    </row>
    <row r="10891" customFormat="false" ht="83" hidden="false" customHeight="true" outlineLevel="0" collapsed="false">
      <c r="A10891" s="11" t="s">
        <v>2078</v>
      </c>
      <c r="B10891" s="11" t="s">
        <v>2078</v>
      </c>
      <c r="C10891" s="11" t="s">
        <v>2078</v>
      </c>
      <c r="D10891" s="11" t="s">
        <v>2078</v>
      </c>
      <c r="E10891" s="11" t="s">
        <v>2504</v>
      </c>
      <c r="F10891" s="11" t="s">
        <v>2504</v>
      </c>
      <c r="G10891" s="11" t="s">
        <v>2504</v>
      </c>
      <c r="H10891" s="11" t="s">
        <v>2519</v>
      </c>
      <c r="I10891" s="11" t="s">
        <v>2519</v>
      </c>
    </row>
    <row r="10892" customFormat="false" ht="83" hidden="false" customHeight="true" outlineLevel="0" collapsed="false">
      <c r="A10892" s="11" t="s">
        <v>2226</v>
      </c>
      <c r="B10892" s="11" t="s">
        <v>2226</v>
      </c>
      <c r="C10892" s="11" t="s">
        <v>2226</v>
      </c>
      <c r="D10892" s="11" t="s">
        <v>2226</v>
      </c>
      <c r="E10892" s="11" t="n">
        <v>26</v>
      </c>
      <c r="F10892" s="11" t="n">
        <v>26</v>
      </c>
      <c r="G10892" s="11" t="n">
        <v>26</v>
      </c>
      <c r="H10892" s="11" t="s">
        <v>2519</v>
      </c>
      <c r="I10892" s="11" t="s">
        <v>2519</v>
      </c>
    </row>
    <row r="10893" customFormat="false" ht="83" hidden="false" customHeight="true" outlineLevel="0" collapsed="false">
      <c r="A10893" s="11" t="s">
        <v>2074</v>
      </c>
      <c r="B10893" s="11" t="s">
        <v>2074</v>
      </c>
      <c r="C10893" s="11" t="s">
        <v>2074</v>
      </c>
      <c r="D10893" s="11" t="s">
        <v>2074</v>
      </c>
      <c r="E10893" s="11" t="s">
        <v>2528</v>
      </c>
      <c r="F10893" s="11" t="s">
        <v>2528</v>
      </c>
      <c r="G10893" s="11" t="s">
        <v>2528</v>
      </c>
      <c r="H10893" s="11" t="s">
        <v>2519</v>
      </c>
      <c r="I10893" s="11" t="s">
        <v>2519</v>
      </c>
    </row>
    <row r="10894" customFormat="false" ht="83" hidden="false" customHeight="true" outlineLevel="0" collapsed="false">
      <c r="A10894" s="11" t="s">
        <v>2466</v>
      </c>
      <c r="B10894" s="11" t="s">
        <v>2466</v>
      </c>
      <c r="C10894" s="11" t="s">
        <v>2466</v>
      </c>
      <c r="D10894" s="11" t="s">
        <v>2466</v>
      </c>
      <c r="E10894" s="11" t="s">
        <v>2529</v>
      </c>
      <c r="F10894" s="11" t="s">
        <v>2529</v>
      </c>
      <c r="G10894" s="11" t="s">
        <v>2529</v>
      </c>
      <c r="H10894" s="11" t="s">
        <v>2519</v>
      </c>
      <c r="I10894" s="11" t="s">
        <v>2519</v>
      </c>
    </row>
    <row r="10895" customFormat="false" ht="83" hidden="false" customHeight="true" outlineLevel="0" collapsed="false">
      <c r="A10895" s="11" t="s">
        <v>2507</v>
      </c>
      <c r="B10895" s="11" t="s">
        <v>2507</v>
      </c>
      <c r="C10895" s="11" t="s">
        <v>2507</v>
      </c>
      <c r="D10895" s="11" t="s">
        <v>2507</v>
      </c>
      <c r="E10895" s="11" t="n">
        <v>7</v>
      </c>
      <c r="F10895" s="11" t="n">
        <v>7</v>
      </c>
      <c r="G10895" s="11" t="n">
        <v>7</v>
      </c>
      <c r="H10895" s="11" t="s">
        <v>2519</v>
      </c>
      <c r="I10895" s="11" t="s">
        <v>2519</v>
      </c>
    </row>
    <row r="10896" customFormat="false" ht="83" hidden="false" customHeight="true" outlineLevel="0" collapsed="false">
      <c r="A10896" s="11" t="s">
        <v>2421</v>
      </c>
      <c r="B10896" s="11" t="s">
        <v>2421</v>
      </c>
      <c r="C10896" s="11" t="s">
        <v>2421</v>
      </c>
      <c r="D10896" s="11" t="s">
        <v>2421</v>
      </c>
      <c r="E10896" s="11" t="s">
        <v>2530</v>
      </c>
      <c r="F10896" s="11" t="s">
        <v>2530</v>
      </c>
      <c r="G10896" s="11" t="s">
        <v>2530</v>
      </c>
      <c r="H10896" s="11" t="s">
        <v>2519</v>
      </c>
      <c r="I10896" s="11" t="s">
        <v>2519</v>
      </c>
    </row>
    <row r="10897" customFormat="false" ht="83" hidden="false" customHeight="true" outlineLevel="0" collapsed="false">
      <c r="A10897" s="11" t="s">
        <v>2082</v>
      </c>
      <c r="B10897" s="11" t="s">
        <v>2082</v>
      </c>
      <c r="C10897" s="11" t="s">
        <v>2082</v>
      </c>
      <c r="D10897" s="11" t="s">
        <v>2082</v>
      </c>
      <c r="E10897" s="11" t="s">
        <v>2156</v>
      </c>
      <c r="F10897" s="11" t="s">
        <v>2156</v>
      </c>
      <c r="G10897" s="11" t="s">
        <v>2156</v>
      </c>
      <c r="H10897" s="11" t="s">
        <v>2519</v>
      </c>
      <c r="I10897" s="11" t="s">
        <v>2519</v>
      </c>
    </row>
    <row r="10898" customFormat="false" ht="83" hidden="false" customHeight="true" outlineLevel="0" collapsed="false">
      <c r="A10898" s="11" t="s">
        <v>2423</v>
      </c>
      <c r="B10898" s="11" t="s">
        <v>2423</v>
      </c>
      <c r="C10898" s="11" t="s">
        <v>2423</v>
      </c>
      <c r="D10898" s="11" t="s">
        <v>2423</v>
      </c>
      <c r="E10898" s="11" t="s">
        <v>2509</v>
      </c>
      <c r="F10898" s="11" t="s">
        <v>2509</v>
      </c>
      <c r="G10898" s="11" t="s">
        <v>2509</v>
      </c>
      <c r="H10898" s="11" t="s">
        <v>2519</v>
      </c>
      <c r="I10898" s="11" t="s">
        <v>2519</v>
      </c>
    </row>
    <row r="10899" customFormat="false" ht="83" hidden="false" customHeight="true" outlineLevel="0" collapsed="false">
      <c r="A10899" s="11" t="s">
        <v>2085</v>
      </c>
      <c r="B10899" s="11" t="s">
        <v>2085</v>
      </c>
      <c r="C10899" s="11" t="s">
        <v>2085</v>
      </c>
      <c r="D10899" s="11" t="s">
        <v>2085</v>
      </c>
      <c r="E10899" s="11" t="n">
        <v>980</v>
      </c>
      <c r="F10899" s="11" t="n">
        <v>980</v>
      </c>
      <c r="G10899" s="11" t="n">
        <v>980</v>
      </c>
      <c r="H10899" s="11" t="s">
        <v>2519</v>
      </c>
      <c r="I10899" s="11" t="s">
        <v>2519</v>
      </c>
    </row>
    <row r="10900" customFormat="false" ht="83" hidden="false" customHeight="true" outlineLevel="0" collapsed="false">
      <c r="A10900" s="11" t="s">
        <v>2086</v>
      </c>
      <c r="B10900" s="11" t="s">
        <v>2086</v>
      </c>
      <c r="C10900" s="11" t="s">
        <v>2086</v>
      </c>
      <c r="D10900" s="11" t="s">
        <v>2086</v>
      </c>
      <c r="E10900" s="11" t="n">
        <v>416</v>
      </c>
      <c r="F10900" s="11" t="n">
        <v>416</v>
      </c>
      <c r="G10900" s="11" t="n">
        <v>416</v>
      </c>
      <c r="H10900" s="11" t="s">
        <v>2519</v>
      </c>
      <c r="I10900" s="11" t="s">
        <v>2519</v>
      </c>
    </row>
    <row r="10901" customFormat="false" ht="83" hidden="false" customHeight="true" outlineLevel="0" collapsed="false">
      <c r="A10901" s="11" t="s">
        <v>2087</v>
      </c>
      <c r="B10901" s="11" t="s">
        <v>2087</v>
      </c>
      <c r="C10901" s="11" t="s">
        <v>2087</v>
      </c>
      <c r="D10901" s="11" t="s">
        <v>2087</v>
      </c>
      <c r="E10901" s="11" t="n">
        <v>864</v>
      </c>
      <c r="F10901" s="11" t="n">
        <v>864</v>
      </c>
      <c r="G10901" s="11" t="n">
        <v>864</v>
      </c>
      <c r="H10901" s="11" t="s">
        <v>2519</v>
      </c>
      <c r="I10901" s="11" t="s">
        <v>2519</v>
      </c>
    </row>
    <row r="10902" customFormat="false" ht="83" hidden="false" customHeight="true" outlineLevel="0" collapsed="false">
      <c r="A10902" s="11" t="s">
        <v>2523</v>
      </c>
      <c r="B10902" s="11" t="s">
        <v>2523</v>
      </c>
      <c r="C10902" s="11" t="s">
        <v>2523</v>
      </c>
      <c r="D10902" s="11" t="s">
        <v>2523</v>
      </c>
      <c r="E10902" s="11" t="n">
        <v>832</v>
      </c>
      <c r="F10902" s="11" t="n">
        <v>832</v>
      </c>
      <c r="G10902" s="11" t="n">
        <v>832</v>
      </c>
      <c r="H10902" s="11" t="s">
        <v>2519</v>
      </c>
      <c r="I10902" s="11" t="s">
        <v>2519</v>
      </c>
    </row>
    <row r="10903" customFormat="false" ht="42" hidden="false" customHeight="true" outlineLevel="0" collapsed="false">
      <c r="A10903" s="4" t="s">
        <v>2519</v>
      </c>
      <c r="B10903" s="4" t="s">
        <v>2519</v>
      </c>
      <c r="C10903" s="4" t="s">
        <v>2519</v>
      </c>
      <c r="D10903" s="4" t="s">
        <v>2519</v>
      </c>
      <c r="E10903" s="4" t="s">
        <v>2519</v>
      </c>
      <c r="F10903" s="4" t="s">
        <v>2519</v>
      </c>
      <c r="G10903" s="4" t="s">
        <v>2519</v>
      </c>
      <c r="H10903" s="4" t="s">
        <v>2519</v>
      </c>
      <c r="I10903" s="4" t="s">
        <v>2519</v>
      </c>
    </row>
    <row r="10904" customFormat="false" ht="27" hidden="false" customHeight="true" outlineLevel="0" collapsed="false">
      <c r="A10904" s="1"/>
      <c r="B10904" s="1"/>
      <c r="C10904" s="1"/>
      <c r="D10904" s="1"/>
      <c r="E10904" s="1"/>
      <c r="F10904" s="1"/>
      <c r="G10904" s="1"/>
      <c r="H10904" s="1"/>
      <c r="I10904" s="1"/>
    </row>
    <row r="10905" customFormat="false" ht="31" hidden="false" customHeight="true" outlineLevel="0" collapsed="false">
      <c r="A10905" s="10" t="s">
        <v>250</v>
      </c>
      <c r="B10905" s="10" t="s">
        <v>250</v>
      </c>
      <c r="C10905" s="10" t="s">
        <v>250</v>
      </c>
      <c r="D10905" s="10" t="s">
        <v>250</v>
      </c>
      <c r="E10905" s="10" t="s">
        <v>250</v>
      </c>
      <c r="F10905" s="10" t="s">
        <v>250</v>
      </c>
      <c r="G10905" s="10" t="s">
        <v>250</v>
      </c>
      <c r="H10905" s="10" t="s">
        <v>250</v>
      </c>
      <c r="I10905" s="3" t="str">
        <f aca="false">HYPERLINK("#'Главная'!A214","На главную")</f>
        <v>На главную</v>
      </c>
    </row>
    <row r="10906" customFormat="false" ht="34" hidden="false" customHeight="true" outlineLevel="0" collapsed="false">
      <c r="A10906" s="12" t="s">
        <v>251</v>
      </c>
      <c r="B10906" s="12" t="s">
        <v>251</v>
      </c>
      <c r="C10906" s="12" t="s">
        <v>251</v>
      </c>
      <c r="D10906" s="12" t="s">
        <v>252</v>
      </c>
      <c r="E10906" s="12" t="s">
        <v>252</v>
      </c>
      <c r="F10906" s="12" t="s">
        <v>252</v>
      </c>
      <c r="G10906" s="12" t="s">
        <v>253</v>
      </c>
      <c r="H10906" s="12" t="s">
        <v>254</v>
      </c>
      <c r="I10906" s="12" t="s">
        <v>254</v>
      </c>
    </row>
    <row r="10907" customFormat="false" ht="68" hidden="false" customHeight="true" outlineLevel="0" collapsed="false">
      <c r="A10907" s="1" t="s">
        <v>180</v>
      </c>
      <c r="B10907" s="1" t="s">
        <v>180</v>
      </c>
      <c r="C10907" s="1" t="s">
        <v>180</v>
      </c>
      <c r="D10907" s="1" t="s">
        <v>292</v>
      </c>
      <c r="E10907" s="1" t="s">
        <v>292</v>
      </c>
      <c r="F10907" s="1" t="s">
        <v>292</v>
      </c>
      <c r="G10907" s="1" t="n">
        <v>12.6</v>
      </c>
      <c r="H10907" s="1" t="s">
        <v>2510</v>
      </c>
      <c r="I10907" s="1" t="s">
        <v>2510</v>
      </c>
    </row>
    <row r="10908" customFormat="false" ht="68" hidden="false" customHeight="true" outlineLevel="0" collapsed="false">
      <c r="A10908" s="1" t="s">
        <v>180</v>
      </c>
      <c r="B10908" s="1" t="s">
        <v>180</v>
      </c>
      <c r="C10908" s="1" t="s">
        <v>180</v>
      </c>
      <c r="D10908" s="1" t="s">
        <v>258</v>
      </c>
      <c r="E10908" s="1" t="s">
        <v>258</v>
      </c>
      <c r="F10908" s="1" t="s">
        <v>258</v>
      </c>
      <c r="G10908" s="1" t="n">
        <v>18.9</v>
      </c>
      <c r="H10908" s="1" t="s">
        <v>2510</v>
      </c>
      <c r="I10908" s="1" t="s">
        <v>2510</v>
      </c>
    </row>
    <row r="10909" customFormat="false" ht="68" hidden="false" customHeight="true" outlineLevel="0" collapsed="false">
      <c r="A10909" s="1" t="s">
        <v>180</v>
      </c>
      <c r="B10909" s="1" t="s">
        <v>180</v>
      </c>
      <c r="C10909" s="1" t="s">
        <v>180</v>
      </c>
      <c r="D10909" s="1" t="s">
        <v>2091</v>
      </c>
      <c r="E10909" s="1" t="s">
        <v>2091</v>
      </c>
      <c r="F10909" s="1" t="s">
        <v>2091</v>
      </c>
      <c r="G10909" s="1" t="n">
        <v>2380</v>
      </c>
      <c r="H10909" s="1" t="s">
        <v>2510</v>
      </c>
      <c r="I10909" s="1" t="s">
        <v>2510</v>
      </c>
    </row>
    <row r="10910" customFormat="false" ht="68" hidden="false" customHeight="true" outlineLevel="0" collapsed="false">
      <c r="A10910" s="1" t="s">
        <v>180</v>
      </c>
      <c r="B10910" s="1" t="s">
        <v>180</v>
      </c>
      <c r="C10910" s="1" t="s">
        <v>180</v>
      </c>
      <c r="D10910" s="1" t="s">
        <v>2229</v>
      </c>
      <c r="E10910" s="1" t="s">
        <v>2229</v>
      </c>
      <c r="F10910" s="1" t="s">
        <v>2229</v>
      </c>
      <c r="G10910" s="1" t="n">
        <v>170</v>
      </c>
      <c r="H10910" s="1" t="s">
        <v>2510</v>
      </c>
      <c r="I10910" s="1" t="s">
        <v>2510</v>
      </c>
    </row>
    <row r="10911" customFormat="false" ht="68" hidden="false" customHeight="true" outlineLevel="0" collapsed="false">
      <c r="A10911" s="1" t="s">
        <v>180</v>
      </c>
      <c r="B10911" s="1" t="s">
        <v>180</v>
      </c>
      <c r="C10911" s="1" t="s">
        <v>180</v>
      </c>
      <c r="D10911" s="1" t="s">
        <v>2063</v>
      </c>
      <c r="E10911" s="1" t="s">
        <v>2063</v>
      </c>
      <c r="F10911" s="1" t="s">
        <v>2063</v>
      </c>
      <c r="G10911" s="1" t="n">
        <v>52</v>
      </c>
      <c r="H10911" s="1" t="s">
        <v>2510</v>
      </c>
      <c r="I10911" s="1" t="s">
        <v>2510</v>
      </c>
    </row>
    <row r="10912" customFormat="false" ht="68" hidden="false" customHeight="true" outlineLevel="0" collapsed="false">
      <c r="A10912" s="1" t="s">
        <v>2230</v>
      </c>
      <c r="B10912" s="1" t="s">
        <v>2230</v>
      </c>
      <c r="C10912" s="1" t="s">
        <v>2230</v>
      </c>
      <c r="D10912" s="1" t="s">
        <v>2091</v>
      </c>
      <c r="E10912" s="1" t="s">
        <v>2091</v>
      </c>
      <c r="F10912" s="1" t="s">
        <v>2091</v>
      </c>
      <c r="G10912" s="1" t="n">
        <v>2380</v>
      </c>
      <c r="H10912" s="1" t="s">
        <v>2510</v>
      </c>
      <c r="I10912" s="1" t="s">
        <v>2510</v>
      </c>
    </row>
    <row r="10913" customFormat="false" ht="68" hidden="false" customHeight="true" outlineLevel="0" collapsed="false">
      <c r="A10913" s="1" t="s">
        <v>2230</v>
      </c>
      <c r="B10913" s="1" t="s">
        <v>2230</v>
      </c>
      <c r="C10913" s="1" t="s">
        <v>2230</v>
      </c>
      <c r="D10913" s="1" t="s">
        <v>292</v>
      </c>
      <c r="E10913" s="1" t="s">
        <v>292</v>
      </c>
      <c r="F10913" s="1" t="s">
        <v>292</v>
      </c>
      <c r="G10913" s="1" t="n">
        <v>12.6</v>
      </c>
      <c r="H10913" s="1" t="s">
        <v>2510</v>
      </c>
      <c r="I10913" s="1" t="s">
        <v>2510</v>
      </c>
    </row>
    <row r="10914" customFormat="false" ht="68" hidden="false" customHeight="true" outlineLevel="0" collapsed="false">
      <c r="A10914" s="1" t="s">
        <v>2230</v>
      </c>
      <c r="B10914" s="1" t="s">
        <v>2230</v>
      </c>
      <c r="C10914" s="1" t="s">
        <v>2230</v>
      </c>
      <c r="D10914" s="1" t="s">
        <v>258</v>
      </c>
      <c r="E10914" s="1" t="s">
        <v>258</v>
      </c>
      <c r="F10914" s="1" t="s">
        <v>258</v>
      </c>
      <c r="G10914" s="1" t="n">
        <v>18.9</v>
      </c>
      <c r="H10914" s="1" t="s">
        <v>2510</v>
      </c>
      <c r="I10914" s="1" t="s">
        <v>2510</v>
      </c>
    </row>
    <row r="10915" customFormat="false" ht="68" hidden="false" customHeight="true" outlineLevel="0" collapsed="false">
      <c r="A10915" s="1" t="s">
        <v>2230</v>
      </c>
      <c r="B10915" s="1" t="s">
        <v>2230</v>
      </c>
      <c r="C10915" s="1" t="s">
        <v>2230</v>
      </c>
      <c r="D10915" s="1" t="s">
        <v>2063</v>
      </c>
      <c r="E10915" s="1" t="s">
        <v>2063</v>
      </c>
      <c r="F10915" s="1" t="s">
        <v>2063</v>
      </c>
      <c r="G10915" s="1" t="n">
        <v>52</v>
      </c>
      <c r="H10915" s="1" t="s">
        <v>2510</v>
      </c>
      <c r="I10915" s="1" t="s">
        <v>2510</v>
      </c>
    </row>
    <row r="10916" customFormat="false" ht="68" hidden="false" customHeight="true" outlineLevel="0" collapsed="false">
      <c r="A10916" s="1" t="s">
        <v>2231</v>
      </c>
      <c r="B10916" s="1" t="s">
        <v>2231</v>
      </c>
      <c r="C10916" s="1" t="s">
        <v>2231</v>
      </c>
      <c r="D10916" s="1" t="s">
        <v>2091</v>
      </c>
      <c r="E10916" s="1" t="s">
        <v>2091</v>
      </c>
      <c r="F10916" s="1" t="s">
        <v>2091</v>
      </c>
      <c r="G10916" s="1" t="n">
        <v>1780</v>
      </c>
      <c r="H10916" s="1" t="s">
        <v>2510</v>
      </c>
      <c r="I10916" s="1" t="s">
        <v>2510</v>
      </c>
    </row>
    <row r="10917" customFormat="false" ht="68" hidden="false" customHeight="true" outlineLevel="0" collapsed="false">
      <c r="A10917" s="1" t="s">
        <v>2231</v>
      </c>
      <c r="B10917" s="1" t="s">
        <v>2231</v>
      </c>
      <c r="C10917" s="1" t="s">
        <v>2231</v>
      </c>
      <c r="D10917" s="1" t="s">
        <v>292</v>
      </c>
      <c r="E10917" s="1" t="s">
        <v>292</v>
      </c>
      <c r="F10917" s="1" t="s">
        <v>292</v>
      </c>
      <c r="G10917" s="1" t="n">
        <v>10.72</v>
      </c>
      <c r="H10917" s="1" t="s">
        <v>2510</v>
      </c>
      <c r="I10917" s="1" t="s">
        <v>2510</v>
      </c>
    </row>
    <row r="10918" customFormat="false" ht="68" hidden="false" customHeight="true" outlineLevel="0" collapsed="false">
      <c r="A10918" s="1" t="s">
        <v>2231</v>
      </c>
      <c r="B10918" s="1" t="s">
        <v>2231</v>
      </c>
      <c r="C10918" s="1" t="s">
        <v>2231</v>
      </c>
      <c r="D10918" s="1" t="s">
        <v>258</v>
      </c>
      <c r="E10918" s="1" t="s">
        <v>258</v>
      </c>
      <c r="F10918" s="1" t="s">
        <v>258</v>
      </c>
      <c r="G10918" s="1" t="n">
        <v>16.05</v>
      </c>
      <c r="H10918" s="1" t="s">
        <v>2510</v>
      </c>
      <c r="I10918" s="1" t="s">
        <v>2510</v>
      </c>
    </row>
    <row r="10919" customFormat="false" ht="68" hidden="false" customHeight="true" outlineLevel="0" collapsed="false">
      <c r="A10919" s="1" t="s">
        <v>2231</v>
      </c>
      <c r="B10919" s="1" t="s">
        <v>2231</v>
      </c>
      <c r="C10919" s="1" t="s">
        <v>2231</v>
      </c>
      <c r="D10919" s="1" t="s">
        <v>2063</v>
      </c>
      <c r="E10919" s="1" t="s">
        <v>2063</v>
      </c>
      <c r="F10919" s="1" t="s">
        <v>2063</v>
      </c>
      <c r="G10919" s="1" t="n">
        <v>49</v>
      </c>
      <c r="H10919" s="1" t="s">
        <v>2510</v>
      </c>
      <c r="I10919" s="1" t="s">
        <v>2510</v>
      </c>
    </row>
    <row r="10920" customFormat="false" ht="68" hidden="false" customHeight="true" outlineLevel="0" collapsed="false">
      <c r="A10920" s="1" t="s">
        <v>2232</v>
      </c>
      <c r="B10920" s="1" t="s">
        <v>2232</v>
      </c>
      <c r="C10920" s="1" t="s">
        <v>2232</v>
      </c>
      <c r="D10920" s="1" t="s">
        <v>2091</v>
      </c>
      <c r="E10920" s="1" t="s">
        <v>2091</v>
      </c>
      <c r="F10920" s="1" t="s">
        <v>2091</v>
      </c>
      <c r="G10920" s="1" t="n">
        <v>1190</v>
      </c>
      <c r="H10920" s="1" t="s">
        <v>2510</v>
      </c>
      <c r="I10920" s="1" t="s">
        <v>2510</v>
      </c>
    </row>
    <row r="10921" customFormat="false" ht="68" hidden="false" customHeight="true" outlineLevel="0" collapsed="false">
      <c r="A10921" s="1" t="s">
        <v>2232</v>
      </c>
      <c r="B10921" s="1" t="s">
        <v>2232</v>
      </c>
      <c r="C10921" s="1" t="s">
        <v>2232</v>
      </c>
      <c r="D10921" s="1" t="s">
        <v>292</v>
      </c>
      <c r="E10921" s="1" t="s">
        <v>292</v>
      </c>
      <c r="F10921" s="1" t="s">
        <v>292</v>
      </c>
      <c r="G10921" s="1" t="n">
        <v>8.19</v>
      </c>
      <c r="H10921" s="1" t="s">
        <v>2510</v>
      </c>
      <c r="I10921" s="1" t="s">
        <v>2510</v>
      </c>
    </row>
    <row r="10922" customFormat="false" ht="68" hidden="false" customHeight="true" outlineLevel="0" collapsed="false">
      <c r="A10922" s="1" t="s">
        <v>2232</v>
      </c>
      <c r="B10922" s="1" t="s">
        <v>2232</v>
      </c>
      <c r="C10922" s="1" t="s">
        <v>2232</v>
      </c>
      <c r="D10922" s="1" t="s">
        <v>258</v>
      </c>
      <c r="E10922" s="1" t="s">
        <v>258</v>
      </c>
      <c r="F10922" s="1" t="s">
        <v>258</v>
      </c>
      <c r="G10922" s="1" t="n">
        <v>12.27</v>
      </c>
      <c r="H10922" s="1" t="s">
        <v>2510</v>
      </c>
      <c r="I10922" s="1" t="s">
        <v>2510</v>
      </c>
    </row>
    <row r="10923" customFormat="false" ht="68" hidden="false" customHeight="true" outlineLevel="0" collapsed="false">
      <c r="A10923" s="1" t="s">
        <v>2232</v>
      </c>
      <c r="B10923" s="1" t="s">
        <v>2232</v>
      </c>
      <c r="C10923" s="1" t="s">
        <v>2232</v>
      </c>
      <c r="D10923" s="1" t="s">
        <v>2063</v>
      </c>
      <c r="E10923" s="1" t="s">
        <v>2063</v>
      </c>
      <c r="F10923" s="1" t="s">
        <v>2063</v>
      </c>
      <c r="G10923" s="1" t="n">
        <v>46</v>
      </c>
      <c r="H10923" s="1" t="s">
        <v>2510</v>
      </c>
      <c r="I10923" s="1" t="s">
        <v>2510</v>
      </c>
    </row>
    <row r="10924" customFormat="false" ht="27" hidden="false" customHeight="true" outlineLevel="0" collapsed="false">
      <c r="A10924" s="1"/>
      <c r="B10924" s="1"/>
      <c r="C10924" s="1"/>
      <c r="D10924" s="1"/>
      <c r="E10924" s="1"/>
      <c r="F10924" s="1"/>
      <c r="G10924" s="1"/>
      <c r="H10924" s="1"/>
      <c r="I10924" s="1"/>
    </row>
    <row r="10925" customFormat="false" ht="31" hidden="false" customHeight="true" outlineLevel="0" collapsed="false">
      <c r="A10925" s="10" t="s">
        <v>304</v>
      </c>
      <c r="B10925" s="10" t="s">
        <v>304</v>
      </c>
      <c r="C10925" s="10" t="s">
        <v>304</v>
      </c>
      <c r="D10925" s="10" t="s">
        <v>304</v>
      </c>
      <c r="E10925" s="10" t="s">
        <v>304</v>
      </c>
      <c r="F10925" s="10" t="s">
        <v>304</v>
      </c>
      <c r="G10925" s="10" t="s">
        <v>304</v>
      </c>
      <c r="H10925" s="10" t="s">
        <v>304</v>
      </c>
      <c r="I10925" s="1"/>
    </row>
    <row r="10926" customFormat="false" ht="28" hidden="false" customHeight="true" outlineLevel="0" collapsed="false">
      <c r="A10926" s="4" t="s">
        <v>305</v>
      </c>
      <c r="B10926" s="4" t="s">
        <v>305</v>
      </c>
      <c r="C10926" s="4" t="s">
        <v>305</v>
      </c>
      <c r="D10926" s="4" t="s">
        <v>305</v>
      </c>
      <c r="E10926" s="4" t="s">
        <v>305</v>
      </c>
      <c r="F10926" s="4" t="s">
        <v>305</v>
      </c>
      <c r="G10926" s="4" t="s">
        <v>305</v>
      </c>
      <c r="H10926" s="4" t="s">
        <v>305</v>
      </c>
      <c r="I10926" s="4" t="s">
        <v>305</v>
      </c>
    </row>
    <row r="10927" customFormat="false" ht="27" hidden="false" customHeight="true" outlineLevel="0" collapsed="false">
      <c r="A10927" s="1"/>
      <c r="B10927" s="1"/>
      <c r="C10927" s="1"/>
      <c r="D10927" s="1"/>
      <c r="E10927" s="1"/>
      <c r="F10927" s="1"/>
      <c r="G10927" s="1"/>
      <c r="H10927" s="1"/>
      <c r="I10927" s="1"/>
    </row>
    <row r="10928" customFormat="false" ht="27" hidden="false" customHeight="true" outlineLevel="0" collapsed="false">
      <c r="A10928" s="1"/>
      <c r="B10928" s="1"/>
      <c r="C10928" s="1"/>
      <c r="D10928" s="1"/>
      <c r="E10928" s="1"/>
      <c r="F10928" s="1"/>
      <c r="G10928" s="1"/>
      <c r="H10928" s="1"/>
      <c r="I10928" s="1"/>
    </row>
    <row r="10929" customFormat="false" ht="27" hidden="false" customHeight="true" outlineLevel="0" collapsed="false">
      <c r="A10929" s="1"/>
      <c r="B10929" s="1"/>
      <c r="C10929" s="1"/>
      <c r="D10929" s="1"/>
      <c r="E10929" s="1"/>
      <c r="F10929" s="1"/>
      <c r="G10929" s="1"/>
      <c r="H10929" s="1"/>
      <c r="I10929" s="1"/>
    </row>
    <row r="10930" customFormat="false" ht="35" hidden="false" customHeight="true" outlineLevel="0" collapsed="false">
      <c r="A10930" s="2" t="s">
        <v>2533</v>
      </c>
      <c r="B10930" s="2" t="s">
        <v>2533</v>
      </c>
      <c r="C10930" s="2" t="s">
        <v>2533</v>
      </c>
      <c r="D10930" s="2" t="s">
        <v>2533</v>
      </c>
      <c r="E10930" s="2" t="s">
        <v>2533</v>
      </c>
      <c r="F10930" s="2" t="s">
        <v>2533</v>
      </c>
      <c r="G10930" s="2" t="s">
        <v>2533</v>
      </c>
      <c r="H10930" s="2" t="s">
        <v>2533</v>
      </c>
      <c r="I10930" s="3" t="str">
        <f aca="false">HYPERLINK("#'Главная'!A215","На главную")</f>
        <v>На главную</v>
      </c>
    </row>
    <row r="10931" customFormat="false" ht="42" hidden="false" customHeight="true" outlineLevel="0" collapsed="false">
      <c r="A10931" s="4" t="s">
        <v>2534</v>
      </c>
      <c r="B10931" s="4" t="s">
        <v>2534</v>
      </c>
      <c r="C10931" s="4" t="s">
        <v>2534</v>
      </c>
      <c r="D10931" s="4" t="s">
        <v>2534</v>
      </c>
      <c r="E10931" s="4" t="s">
        <v>2534</v>
      </c>
      <c r="F10931" s="4" t="s">
        <v>2534</v>
      </c>
      <c r="G10931" s="4" t="s">
        <v>2534</v>
      </c>
      <c r="H10931" s="4" t="s">
        <v>2534</v>
      </c>
      <c r="I10931" s="4" t="s">
        <v>2534</v>
      </c>
    </row>
    <row r="10932" customFormat="false" ht="27" hidden="false" customHeight="true" outlineLevel="0" collapsed="false">
      <c r="A10932" s="3" t="str">
        <f aca="false">HYPERLINK("#'Главная'!A215","Список моделей")</f>
        <v>Список моделей</v>
      </c>
      <c r="B10932" s="1"/>
      <c r="C10932" s="3" t="str">
        <f aca="false">HYPERLINK("#'Данные моделей'!A10933","Характеристики")</f>
        <v>Характеристики</v>
      </c>
      <c r="D10932" s="1"/>
      <c r="E10932" s="1"/>
      <c r="F10932" s="3" t="str">
        <f aca="false">HYPERLINK("#'Данные моделей'!A10960","Рабочие точки")</f>
        <v>Рабочие точки</v>
      </c>
      <c r="G10932" s="1"/>
      <c r="H10932" s="3" t="str">
        <f aca="false">HYPERLINK("#'Данные моделей'!A10967","Карты")</f>
        <v>Карты</v>
      </c>
      <c r="I10932" s="1"/>
    </row>
    <row r="10933" customFormat="false" ht="31" hidden="false" customHeight="true" outlineLevel="0" collapsed="false">
      <c r="A10933" s="10" t="s">
        <v>9</v>
      </c>
      <c r="B10933" s="10" t="s">
        <v>9</v>
      </c>
      <c r="C10933" s="10" t="s">
        <v>9</v>
      </c>
      <c r="D10933" s="10" t="s">
        <v>9</v>
      </c>
      <c r="E10933" s="10" t="s">
        <v>9</v>
      </c>
      <c r="F10933" s="10" t="s">
        <v>9</v>
      </c>
      <c r="G10933" s="10" t="s">
        <v>9</v>
      </c>
      <c r="H10933" s="10" t="s">
        <v>9</v>
      </c>
      <c r="I10933" s="1"/>
    </row>
    <row r="10934" customFormat="false" ht="28" hidden="false" customHeight="true" outlineLevel="0" collapsed="false">
      <c r="A10934" s="11" t="s">
        <v>207</v>
      </c>
      <c r="B10934" s="11" t="s">
        <v>207</v>
      </c>
      <c r="C10934" s="11" t="s">
        <v>207</v>
      </c>
      <c r="D10934" s="11" t="s">
        <v>207</v>
      </c>
      <c r="E10934" s="11" t="s">
        <v>2535</v>
      </c>
      <c r="F10934" s="11" t="s">
        <v>2535</v>
      </c>
      <c r="G10934" s="11" t="s">
        <v>2535</v>
      </c>
      <c r="H10934" s="11"/>
      <c r="I10934" s="11"/>
    </row>
    <row r="10935" customFormat="false" ht="28" hidden="false" customHeight="true" outlineLevel="0" collapsed="false">
      <c r="A10935" s="11" t="s">
        <v>8</v>
      </c>
      <c r="B10935" s="11" t="s">
        <v>8</v>
      </c>
      <c r="C10935" s="11" t="s">
        <v>8</v>
      </c>
      <c r="D10935" s="11" t="s">
        <v>8</v>
      </c>
      <c r="E10935" s="11" t="s">
        <v>176</v>
      </c>
      <c r="F10935" s="11" t="s">
        <v>176</v>
      </c>
      <c r="G10935" s="11" t="s">
        <v>176</v>
      </c>
      <c r="H10935" s="11"/>
      <c r="I10935" s="11"/>
    </row>
    <row r="10936" customFormat="false" ht="28" hidden="false" customHeight="true" outlineLevel="0" collapsed="false">
      <c r="A10936" s="11" t="s">
        <v>209</v>
      </c>
      <c r="B10936" s="11" t="s">
        <v>209</v>
      </c>
      <c r="C10936" s="11" t="s">
        <v>209</v>
      </c>
      <c r="D10936" s="11" t="s">
        <v>209</v>
      </c>
      <c r="E10936" s="11" t="s">
        <v>2536</v>
      </c>
      <c r="F10936" s="11" t="s">
        <v>2536</v>
      </c>
      <c r="G10936" s="11" t="s">
        <v>2536</v>
      </c>
      <c r="H10936" s="11"/>
      <c r="I10936" s="11"/>
    </row>
    <row r="10937" customFormat="false" ht="28" hidden="false" customHeight="true" outlineLevel="0" collapsed="false">
      <c r="A10937" s="11" t="s">
        <v>211</v>
      </c>
      <c r="B10937" s="11" t="s">
        <v>211</v>
      </c>
      <c r="C10937" s="11" t="s">
        <v>211</v>
      </c>
      <c r="D10937" s="11" t="s">
        <v>211</v>
      </c>
      <c r="E10937" s="11" t="n">
        <v>26.2</v>
      </c>
      <c r="F10937" s="11" t="n">
        <v>26.2</v>
      </c>
      <c r="G10937" s="11" t="n">
        <v>26.2</v>
      </c>
      <c r="H10937" s="11"/>
      <c r="I10937" s="11"/>
    </row>
    <row r="10938" customFormat="false" ht="83" hidden="false" customHeight="true" outlineLevel="0" collapsed="false">
      <c r="A10938" s="11" t="s">
        <v>8</v>
      </c>
      <c r="B10938" s="11" t="s">
        <v>8</v>
      </c>
      <c r="C10938" s="11" t="s">
        <v>8</v>
      </c>
      <c r="D10938" s="11" t="s">
        <v>8</v>
      </c>
      <c r="E10938" s="11" t="s">
        <v>176</v>
      </c>
      <c r="F10938" s="11" t="s">
        <v>176</v>
      </c>
      <c r="G10938" s="11" t="s">
        <v>176</v>
      </c>
      <c r="H10938" s="11" t="s">
        <v>2537</v>
      </c>
      <c r="I10938" s="11" t="s">
        <v>2537</v>
      </c>
    </row>
    <row r="10939" customFormat="false" ht="83" hidden="false" customHeight="true" outlineLevel="0" collapsed="false">
      <c r="A10939" s="11" t="s">
        <v>221</v>
      </c>
      <c r="B10939" s="11" t="s">
        <v>221</v>
      </c>
      <c r="C10939" s="11" t="s">
        <v>221</v>
      </c>
      <c r="D10939" s="11" t="s">
        <v>221</v>
      </c>
      <c r="E10939" s="11" t="s">
        <v>2536</v>
      </c>
      <c r="F10939" s="11" t="s">
        <v>2536</v>
      </c>
      <c r="G10939" s="11" t="s">
        <v>2536</v>
      </c>
      <c r="H10939" s="11" t="s">
        <v>2537</v>
      </c>
      <c r="I10939" s="11" t="s">
        <v>2537</v>
      </c>
    </row>
    <row r="10940" customFormat="false" ht="83" hidden="false" customHeight="true" outlineLevel="0" collapsed="false">
      <c r="A10940" s="11" t="s">
        <v>211</v>
      </c>
      <c r="B10940" s="11" t="s">
        <v>211</v>
      </c>
      <c r="C10940" s="11" t="s">
        <v>211</v>
      </c>
      <c r="D10940" s="11" t="s">
        <v>211</v>
      </c>
      <c r="E10940" s="11" t="n">
        <v>26.2</v>
      </c>
      <c r="F10940" s="11" t="n">
        <v>26.2</v>
      </c>
      <c r="G10940" s="11" t="n">
        <v>26.2</v>
      </c>
      <c r="H10940" s="11" t="s">
        <v>2537</v>
      </c>
      <c r="I10940" s="11" t="s">
        <v>2537</v>
      </c>
    </row>
    <row r="10941" customFormat="false" ht="83" hidden="false" customHeight="true" outlineLevel="0" collapsed="false">
      <c r="A10941" s="11" t="s">
        <v>2062</v>
      </c>
      <c r="B10941" s="11" t="s">
        <v>2062</v>
      </c>
      <c r="C10941" s="11" t="s">
        <v>2062</v>
      </c>
      <c r="D10941" s="11" t="s">
        <v>2062</v>
      </c>
      <c r="E10941" s="11" t="s">
        <v>2538</v>
      </c>
      <c r="F10941" s="11" t="s">
        <v>2538</v>
      </c>
      <c r="G10941" s="11" t="s">
        <v>2538</v>
      </c>
      <c r="H10941" s="11" t="s">
        <v>2537</v>
      </c>
      <c r="I10941" s="11" t="s">
        <v>2537</v>
      </c>
    </row>
    <row r="10942" customFormat="false" ht="83" hidden="false" customHeight="true" outlineLevel="0" collapsed="false">
      <c r="A10942" s="11" t="s">
        <v>2064</v>
      </c>
      <c r="B10942" s="11" t="s">
        <v>2064</v>
      </c>
      <c r="C10942" s="11" t="s">
        <v>2064</v>
      </c>
      <c r="D10942" s="11" t="s">
        <v>2064</v>
      </c>
      <c r="E10942" s="11" t="s">
        <v>99</v>
      </c>
      <c r="F10942" s="11" t="s">
        <v>99</v>
      </c>
      <c r="G10942" s="11" t="s">
        <v>99</v>
      </c>
      <c r="H10942" s="11" t="s">
        <v>2537</v>
      </c>
      <c r="I10942" s="11" t="s">
        <v>2537</v>
      </c>
    </row>
    <row r="10943" customFormat="false" ht="83" hidden="false" customHeight="true" outlineLevel="0" collapsed="false">
      <c r="A10943" s="11" t="s">
        <v>2222</v>
      </c>
      <c r="B10943" s="11" t="s">
        <v>2222</v>
      </c>
      <c r="C10943" s="11" t="s">
        <v>2222</v>
      </c>
      <c r="D10943" s="11" t="s">
        <v>2222</v>
      </c>
      <c r="E10943" s="11" t="n">
        <v>0.32</v>
      </c>
      <c r="F10943" s="11" t="n">
        <v>0.32</v>
      </c>
      <c r="G10943" s="11" t="n">
        <v>0.32</v>
      </c>
      <c r="H10943" s="11" t="s">
        <v>2537</v>
      </c>
      <c r="I10943" s="11" t="s">
        <v>2537</v>
      </c>
    </row>
    <row r="10944" customFormat="false" ht="83" hidden="false" customHeight="true" outlineLevel="0" collapsed="false">
      <c r="A10944" s="11" t="s">
        <v>2216</v>
      </c>
      <c r="B10944" s="11" t="s">
        <v>2216</v>
      </c>
      <c r="C10944" s="11" t="s">
        <v>2216</v>
      </c>
      <c r="D10944" s="11" t="s">
        <v>2216</v>
      </c>
      <c r="E10944" s="11" t="n">
        <v>1</v>
      </c>
      <c r="F10944" s="11" t="n">
        <v>1</v>
      </c>
      <c r="G10944" s="11" t="n">
        <v>1</v>
      </c>
      <c r="H10944" s="11" t="s">
        <v>2537</v>
      </c>
      <c r="I10944" s="11" t="s">
        <v>2537</v>
      </c>
    </row>
    <row r="10945" customFormat="false" ht="83" hidden="false" customHeight="true" outlineLevel="0" collapsed="false">
      <c r="A10945" s="11" t="s">
        <v>2539</v>
      </c>
      <c r="B10945" s="11" t="s">
        <v>2539</v>
      </c>
      <c r="C10945" s="11" t="s">
        <v>2539</v>
      </c>
      <c r="D10945" s="11" t="s">
        <v>2539</v>
      </c>
      <c r="E10945" s="11" t="s">
        <v>2540</v>
      </c>
      <c r="F10945" s="11" t="s">
        <v>2540</v>
      </c>
      <c r="G10945" s="11" t="s">
        <v>2540</v>
      </c>
      <c r="H10945" s="11" t="s">
        <v>2537</v>
      </c>
      <c r="I10945" s="11" t="s">
        <v>2537</v>
      </c>
    </row>
    <row r="10946" customFormat="false" ht="83" hidden="false" customHeight="true" outlineLevel="0" collapsed="false">
      <c r="A10946" s="11" t="s">
        <v>2464</v>
      </c>
      <c r="B10946" s="11" t="s">
        <v>2464</v>
      </c>
      <c r="C10946" s="11" t="s">
        <v>2464</v>
      </c>
      <c r="D10946" s="11" t="s">
        <v>2464</v>
      </c>
      <c r="E10946" s="11" t="s">
        <v>2501</v>
      </c>
      <c r="F10946" s="11" t="s">
        <v>2501</v>
      </c>
      <c r="G10946" s="11" t="s">
        <v>2501</v>
      </c>
      <c r="H10946" s="11" t="s">
        <v>2537</v>
      </c>
      <c r="I10946" s="11" t="s">
        <v>2537</v>
      </c>
    </row>
    <row r="10947" customFormat="false" ht="83" hidden="false" customHeight="true" outlineLevel="0" collapsed="false">
      <c r="A10947" s="11" t="s">
        <v>2214</v>
      </c>
      <c r="B10947" s="11" t="s">
        <v>2214</v>
      </c>
      <c r="C10947" s="11" t="s">
        <v>2214</v>
      </c>
      <c r="D10947" s="11" t="s">
        <v>2214</v>
      </c>
      <c r="E10947" s="11" t="n">
        <v>0.86</v>
      </c>
      <c r="F10947" s="11" t="n">
        <v>0.86</v>
      </c>
      <c r="G10947" s="11" t="n">
        <v>0.86</v>
      </c>
      <c r="H10947" s="11" t="s">
        <v>2537</v>
      </c>
      <c r="I10947" s="11" t="s">
        <v>2537</v>
      </c>
    </row>
    <row r="10948" customFormat="false" ht="83" hidden="false" customHeight="true" outlineLevel="0" collapsed="false">
      <c r="A10948" s="11" t="s">
        <v>2215</v>
      </c>
      <c r="B10948" s="11" t="s">
        <v>2215</v>
      </c>
      <c r="C10948" s="11" t="s">
        <v>2215</v>
      </c>
      <c r="D10948" s="11" t="s">
        <v>2215</v>
      </c>
      <c r="E10948" s="11" t="n">
        <v>18</v>
      </c>
      <c r="F10948" s="11" t="n">
        <v>18</v>
      </c>
      <c r="G10948" s="11" t="n">
        <v>18</v>
      </c>
      <c r="H10948" s="11" t="s">
        <v>2537</v>
      </c>
      <c r="I10948" s="11" t="s">
        <v>2537</v>
      </c>
    </row>
    <row r="10949" customFormat="false" ht="83" hidden="false" customHeight="true" outlineLevel="0" collapsed="false">
      <c r="A10949" s="11" t="s">
        <v>2226</v>
      </c>
      <c r="B10949" s="11" t="s">
        <v>2226</v>
      </c>
      <c r="C10949" s="11" t="s">
        <v>2226</v>
      </c>
      <c r="D10949" s="11" t="s">
        <v>2226</v>
      </c>
      <c r="E10949" s="11" t="s">
        <v>2541</v>
      </c>
      <c r="F10949" s="11" t="s">
        <v>2541</v>
      </c>
      <c r="G10949" s="11" t="s">
        <v>2541</v>
      </c>
      <c r="H10949" s="11" t="s">
        <v>2537</v>
      </c>
      <c r="I10949" s="11" t="s">
        <v>2537</v>
      </c>
    </row>
    <row r="10950" customFormat="false" ht="83" hidden="false" customHeight="true" outlineLevel="0" collapsed="false">
      <c r="A10950" s="11" t="s">
        <v>2223</v>
      </c>
      <c r="B10950" s="11" t="s">
        <v>2223</v>
      </c>
      <c r="C10950" s="11" t="s">
        <v>2223</v>
      </c>
      <c r="D10950" s="11" t="s">
        <v>2223</v>
      </c>
      <c r="E10950" s="11" t="s">
        <v>2542</v>
      </c>
      <c r="F10950" s="11" t="s">
        <v>2542</v>
      </c>
      <c r="G10950" s="11" t="s">
        <v>2542</v>
      </c>
      <c r="H10950" s="11" t="s">
        <v>2537</v>
      </c>
      <c r="I10950" s="11" t="s">
        <v>2537</v>
      </c>
    </row>
    <row r="10951" customFormat="false" ht="83" hidden="false" customHeight="true" outlineLevel="0" collapsed="false">
      <c r="A10951" s="11" t="s">
        <v>2225</v>
      </c>
      <c r="B10951" s="11" t="s">
        <v>2225</v>
      </c>
      <c r="C10951" s="11" t="s">
        <v>2225</v>
      </c>
      <c r="D10951" s="11" t="s">
        <v>2225</v>
      </c>
      <c r="E10951" s="11" t="s">
        <v>2542</v>
      </c>
      <c r="F10951" s="11" t="s">
        <v>2542</v>
      </c>
      <c r="G10951" s="11" t="s">
        <v>2542</v>
      </c>
      <c r="H10951" s="11" t="s">
        <v>2537</v>
      </c>
      <c r="I10951" s="11" t="s">
        <v>2537</v>
      </c>
    </row>
    <row r="10952" customFormat="false" ht="83" hidden="false" customHeight="true" outlineLevel="0" collapsed="false">
      <c r="A10952" s="11" t="s">
        <v>2543</v>
      </c>
      <c r="B10952" s="11" t="s">
        <v>2543</v>
      </c>
      <c r="C10952" s="11" t="s">
        <v>2543</v>
      </c>
      <c r="D10952" s="11" t="s">
        <v>2543</v>
      </c>
      <c r="E10952" s="11" t="s">
        <v>2544</v>
      </c>
      <c r="F10952" s="11" t="s">
        <v>2544</v>
      </c>
      <c r="G10952" s="11" t="s">
        <v>2544</v>
      </c>
      <c r="H10952" s="11" t="s">
        <v>2537</v>
      </c>
      <c r="I10952" s="11" t="s">
        <v>2537</v>
      </c>
    </row>
    <row r="10953" customFormat="false" ht="83" hidden="false" customHeight="true" outlineLevel="0" collapsed="false">
      <c r="A10953" s="11" t="s">
        <v>249</v>
      </c>
      <c r="B10953" s="11" t="s">
        <v>249</v>
      </c>
      <c r="C10953" s="11" t="s">
        <v>249</v>
      </c>
      <c r="D10953" s="11" t="s">
        <v>249</v>
      </c>
      <c r="E10953" s="11" t="n">
        <v>29.2</v>
      </c>
      <c r="F10953" s="11" t="n">
        <v>29.2</v>
      </c>
      <c r="G10953" s="11" t="n">
        <v>29.2</v>
      </c>
      <c r="H10953" s="11" t="s">
        <v>2537</v>
      </c>
      <c r="I10953" s="11" t="s">
        <v>2537</v>
      </c>
    </row>
    <row r="10954" customFormat="false" ht="83" hidden="false" customHeight="true" outlineLevel="0" collapsed="false">
      <c r="A10954" s="11" t="s">
        <v>2074</v>
      </c>
      <c r="B10954" s="11" t="s">
        <v>2074</v>
      </c>
      <c r="C10954" s="11" t="s">
        <v>2074</v>
      </c>
      <c r="D10954" s="11" t="s">
        <v>2074</v>
      </c>
      <c r="E10954" s="11" t="s">
        <v>2545</v>
      </c>
      <c r="F10954" s="11" t="s">
        <v>2545</v>
      </c>
      <c r="G10954" s="11" t="s">
        <v>2545</v>
      </c>
      <c r="H10954" s="11" t="s">
        <v>2537</v>
      </c>
      <c r="I10954" s="11" t="s">
        <v>2537</v>
      </c>
    </row>
    <row r="10955" customFormat="false" ht="83" hidden="false" customHeight="true" outlineLevel="0" collapsed="false">
      <c r="A10955" s="11" t="s">
        <v>2065</v>
      </c>
      <c r="B10955" s="11" t="s">
        <v>2065</v>
      </c>
      <c r="C10955" s="11" t="s">
        <v>2065</v>
      </c>
      <c r="D10955" s="11" t="s">
        <v>2065</v>
      </c>
      <c r="E10955" s="11" t="n">
        <v>72</v>
      </c>
      <c r="F10955" s="11" t="n">
        <v>72</v>
      </c>
      <c r="G10955" s="11" t="n">
        <v>72</v>
      </c>
      <c r="H10955" s="11" t="s">
        <v>2537</v>
      </c>
      <c r="I10955" s="11" t="s">
        <v>2537</v>
      </c>
    </row>
    <row r="10956" customFormat="false" ht="83" hidden="false" customHeight="true" outlineLevel="0" collapsed="false">
      <c r="A10956" s="11" t="s">
        <v>2082</v>
      </c>
      <c r="B10956" s="11" t="s">
        <v>2082</v>
      </c>
      <c r="C10956" s="11" t="s">
        <v>2082</v>
      </c>
      <c r="D10956" s="11" t="s">
        <v>2082</v>
      </c>
      <c r="E10956" s="11" t="s">
        <v>2114</v>
      </c>
      <c r="F10956" s="11" t="s">
        <v>2114</v>
      </c>
      <c r="G10956" s="11" t="s">
        <v>2114</v>
      </c>
      <c r="H10956" s="11" t="s">
        <v>2537</v>
      </c>
      <c r="I10956" s="11" t="s">
        <v>2537</v>
      </c>
    </row>
    <row r="10957" customFormat="false" ht="83" hidden="false" customHeight="true" outlineLevel="0" collapsed="false">
      <c r="A10957" s="11" t="s">
        <v>2546</v>
      </c>
      <c r="B10957" s="11" t="s">
        <v>2546</v>
      </c>
      <c r="C10957" s="11" t="s">
        <v>2546</v>
      </c>
      <c r="D10957" s="11" t="s">
        <v>2546</v>
      </c>
      <c r="E10957" s="11" t="s">
        <v>2547</v>
      </c>
      <c r="F10957" s="11" t="s">
        <v>2547</v>
      </c>
      <c r="G10957" s="11" t="s">
        <v>2547</v>
      </c>
      <c r="H10957" s="11" t="s">
        <v>2537</v>
      </c>
      <c r="I10957" s="11" t="s">
        <v>2537</v>
      </c>
    </row>
    <row r="10958" customFormat="false" ht="42" hidden="false" customHeight="true" outlineLevel="0" collapsed="false">
      <c r="A10958" s="4" t="s">
        <v>2537</v>
      </c>
      <c r="B10958" s="4" t="s">
        <v>2537</v>
      </c>
      <c r="C10958" s="4" t="s">
        <v>2537</v>
      </c>
      <c r="D10958" s="4" t="s">
        <v>2537</v>
      </c>
      <c r="E10958" s="4" t="s">
        <v>2537</v>
      </c>
      <c r="F10958" s="4" t="s">
        <v>2537</v>
      </c>
      <c r="G10958" s="4" t="s">
        <v>2537</v>
      </c>
      <c r="H10958" s="4" t="s">
        <v>2537</v>
      </c>
      <c r="I10958" s="4" t="s">
        <v>2537</v>
      </c>
    </row>
    <row r="10959" customFormat="false" ht="27" hidden="false" customHeight="true" outlineLevel="0" collapsed="false">
      <c r="A10959" s="1"/>
      <c r="B10959" s="1"/>
      <c r="C10959" s="1"/>
      <c r="D10959" s="1"/>
      <c r="E10959" s="1"/>
      <c r="F10959" s="1"/>
      <c r="G10959" s="1"/>
      <c r="H10959" s="1"/>
      <c r="I10959" s="1"/>
    </row>
    <row r="10960" customFormat="false" ht="31" hidden="false" customHeight="true" outlineLevel="0" collapsed="false">
      <c r="A10960" s="10" t="s">
        <v>250</v>
      </c>
      <c r="B10960" s="10" t="s">
        <v>250</v>
      </c>
      <c r="C10960" s="10" t="s">
        <v>250</v>
      </c>
      <c r="D10960" s="10" t="s">
        <v>250</v>
      </c>
      <c r="E10960" s="10" t="s">
        <v>250</v>
      </c>
      <c r="F10960" s="10" t="s">
        <v>250</v>
      </c>
      <c r="G10960" s="10" t="s">
        <v>250</v>
      </c>
      <c r="H10960" s="10" t="s">
        <v>250</v>
      </c>
      <c r="I10960" s="3" t="str">
        <f aca="false">HYPERLINK("#'Главная'!A215","На главную")</f>
        <v>На главную</v>
      </c>
    </row>
    <row r="10961" customFormat="false" ht="34" hidden="false" customHeight="true" outlineLevel="0" collapsed="false">
      <c r="A10961" s="12" t="s">
        <v>251</v>
      </c>
      <c r="B10961" s="12" t="s">
        <v>251</v>
      </c>
      <c r="C10961" s="12" t="s">
        <v>251</v>
      </c>
      <c r="D10961" s="12" t="s">
        <v>252</v>
      </c>
      <c r="E10961" s="12" t="s">
        <v>252</v>
      </c>
      <c r="F10961" s="12" t="s">
        <v>252</v>
      </c>
      <c r="G10961" s="12" t="s">
        <v>253</v>
      </c>
      <c r="H10961" s="12" t="s">
        <v>254</v>
      </c>
      <c r="I10961" s="12" t="s">
        <v>254</v>
      </c>
    </row>
    <row r="10962" customFormat="false" ht="68" hidden="false" customHeight="true" outlineLevel="0" collapsed="false">
      <c r="A10962" s="1" t="s">
        <v>2090</v>
      </c>
      <c r="B10962" s="1" t="s">
        <v>2090</v>
      </c>
      <c r="C10962" s="1" t="s">
        <v>2090</v>
      </c>
      <c r="D10962" s="1" t="s">
        <v>292</v>
      </c>
      <c r="E10962" s="1" t="s">
        <v>292</v>
      </c>
      <c r="F10962" s="1" t="s">
        <v>292</v>
      </c>
      <c r="G10962" s="1" t="n">
        <v>4.5</v>
      </c>
      <c r="H10962" s="1" t="s">
        <v>2548</v>
      </c>
      <c r="I10962" s="1" t="s">
        <v>2548</v>
      </c>
    </row>
    <row r="10963" customFormat="false" ht="68" hidden="false" customHeight="true" outlineLevel="0" collapsed="false">
      <c r="A10963" s="1" t="s">
        <v>2090</v>
      </c>
      <c r="B10963" s="1" t="s">
        <v>2090</v>
      </c>
      <c r="C10963" s="1" t="s">
        <v>2090</v>
      </c>
      <c r="D10963" s="1" t="s">
        <v>258</v>
      </c>
      <c r="E10963" s="1" t="s">
        <v>258</v>
      </c>
      <c r="F10963" s="1" t="s">
        <v>258</v>
      </c>
      <c r="G10963" s="1" t="n">
        <v>6.7</v>
      </c>
      <c r="H10963" s="1" t="s">
        <v>2548</v>
      </c>
      <c r="I10963" s="1" t="s">
        <v>2548</v>
      </c>
    </row>
    <row r="10964" customFormat="false" ht="68" hidden="false" customHeight="true" outlineLevel="0" collapsed="false">
      <c r="A10964" s="1" t="s">
        <v>2090</v>
      </c>
      <c r="B10964" s="1" t="s">
        <v>2090</v>
      </c>
      <c r="C10964" s="1" t="s">
        <v>2090</v>
      </c>
      <c r="D10964" s="1" t="s">
        <v>2091</v>
      </c>
      <c r="E10964" s="1" t="s">
        <v>2091</v>
      </c>
      <c r="F10964" s="1" t="s">
        <v>2091</v>
      </c>
      <c r="G10964" s="1" t="n">
        <v>850</v>
      </c>
      <c r="H10964" s="1" t="s">
        <v>2548</v>
      </c>
      <c r="I10964" s="1" t="s">
        <v>2548</v>
      </c>
    </row>
    <row r="10965" customFormat="false" ht="68" hidden="false" customHeight="true" outlineLevel="0" collapsed="false">
      <c r="A10965" s="1" t="s">
        <v>2090</v>
      </c>
      <c r="B10965" s="1" t="s">
        <v>2090</v>
      </c>
      <c r="C10965" s="1" t="s">
        <v>2090</v>
      </c>
      <c r="D10965" s="1" t="s">
        <v>2063</v>
      </c>
      <c r="E10965" s="1" t="s">
        <v>2063</v>
      </c>
      <c r="F10965" s="1" t="s">
        <v>2063</v>
      </c>
      <c r="G10965" s="1" t="n">
        <v>43</v>
      </c>
      <c r="H10965" s="1" t="s">
        <v>2548</v>
      </c>
      <c r="I10965" s="1" t="s">
        <v>2548</v>
      </c>
    </row>
    <row r="10966" customFormat="false" ht="27" hidden="false" customHeight="true" outlineLevel="0" collapsed="false">
      <c r="A10966" s="1"/>
      <c r="B10966" s="1"/>
      <c r="C10966" s="1"/>
      <c r="D10966" s="1"/>
      <c r="E10966" s="1"/>
      <c r="F10966" s="1"/>
      <c r="G10966" s="1"/>
      <c r="H10966" s="1"/>
      <c r="I10966" s="1"/>
    </row>
    <row r="10967" customFormat="false" ht="31" hidden="false" customHeight="true" outlineLevel="0" collapsed="false">
      <c r="A10967" s="10" t="s">
        <v>304</v>
      </c>
      <c r="B10967" s="10" t="s">
        <v>304</v>
      </c>
      <c r="C10967" s="10" t="s">
        <v>304</v>
      </c>
      <c r="D10967" s="10" t="s">
        <v>304</v>
      </c>
      <c r="E10967" s="10" t="s">
        <v>304</v>
      </c>
      <c r="F10967" s="10" t="s">
        <v>304</v>
      </c>
      <c r="G10967" s="10" t="s">
        <v>304</v>
      </c>
      <c r="H10967" s="10" t="s">
        <v>304</v>
      </c>
      <c r="I10967" s="1"/>
    </row>
    <row r="10968" customFormat="false" ht="28" hidden="false" customHeight="true" outlineLevel="0" collapsed="false">
      <c r="A10968" s="4" t="s">
        <v>305</v>
      </c>
      <c r="B10968" s="4" t="s">
        <v>305</v>
      </c>
      <c r="C10968" s="4" t="s">
        <v>305</v>
      </c>
      <c r="D10968" s="4" t="s">
        <v>305</v>
      </c>
      <c r="E10968" s="4" t="s">
        <v>305</v>
      </c>
      <c r="F10968" s="4" t="s">
        <v>305</v>
      </c>
      <c r="G10968" s="4" t="s">
        <v>305</v>
      </c>
      <c r="H10968" s="4" t="s">
        <v>305</v>
      </c>
      <c r="I10968" s="4" t="s">
        <v>305</v>
      </c>
    </row>
    <row r="10969" customFormat="false" ht="27" hidden="false" customHeight="true" outlineLevel="0" collapsed="false">
      <c r="A10969" s="1"/>
      <c r="B10969" s="1"/>
      <c r="C10969" s="1"/>
      <c r="D10969" s="1"/>
      <c r="E10969" s="1"/>
      <c r="F10969" s="1"/>
      <c r="G10969" s="1"/>
      <c r="H10969" s="1"/>
      <c r="I10969" s="1"/>
    </row>
    <row r="10970" customFormat="false" ht="27" hidden="false" customHeight="true" outlineLevel="0" collapsed="false">
      <c r="A10970" s="1"/>
      <c r="B10970" s="1"/>
      <c r="C10970" s="1"/>
      <c r="D10970" s="1"/>
      <c r="E10970" s="1"/>
      <c r="F10970" s="1"/>
      <c r="G10970" s="1"/>
      <c r="H10970" s="1"/>
      <c r="I10970" s="1"/>
    </row>
    <row r="10971" customFormat="false" ht="27" hidden="false" customHeight="true" outlineLevel="0" collapsed="false">
      <c r="A10971" s="1"/>
      <c r="B10971" s="1"/>
      <c r="C10971" s="1"/>
      <c r="D10971" s="1"/>
      <c r="E10971" s="1"/>
      <c r="F10971" s="1"/>
      <c r="G10971" s="1"/>
      <c r="H10971" s="1"/>
      <c r="I10971" s="1"/>
    </row>
    <row r="10972" customFormat="false" ht="35" hidden="false" customHeight="true" outlineLevel="0" collapsed="false">
      <c r="A10972" s="2" t="s">
        <v>2549</v>
      </c>
      <c r="B10972" s="2" t="s">
        <v>2549</v>
      </c>
      <c r="C10972" s="2" t="s">
        <v>2549</v>
      </c>
      <c r="D10972" s="2" t="s">
        <v>2549</v>
      </c>
      <c r="E10972" s="2" t="s">
        <v>2549</v>
      </c>
      <c r="F10972" s="2" t="s">
        <v>2549</v>
      </c>
      <c r="G10972" s="2" t="s">
        <v>2549</v>
      </c>
      <c r="H10972" s="2" t="s">
        <v>2549</v>
      </c>
      <c r="I10972" s="3" t="str">
        <f aca="false">HYPERLINK("#'Главная'!A216","На главную")</f>
        <v>На главную</v>
      </c>
    </row>
    <row r="10973" customFormat="false" ht="42" hidden="false" customHeight="true" outlineLevel="0" collapsed="false">
      <c r="A10973" s="4" t="s">
        <v>2534</v>
      </c>
      <c r="B10973" s="4" t="s">
        <v>2534</v>
      </c>
      <c r="C10973" s="4" t="s">
        <v>2534</v>
      </c>
      <c r="D10973" s="4" t="s">
        <v>2534</v>
      </c>
      <c r="E10973" s="4" t="s">
        <v>2534</v>
      </c>
      <c r="F10973" s="4" t="s">
        <v>2534</v>
      </c>
      <c r="G10973" s="4" t="s">
        <v>2534</v>
      </c>
      <c r="H10973" s="4" t="s">
        <v>2534</v>
      </c>
      <c r="I10973" s="4" t="s">
        <v>2534</v>
      </c>
    </row>
    <row r="10974" customFormat="false" ht="27" hidden="false" customHeight="true" outlineLevel="0" collapsed="false">
      <c r="A10974" s="3" t="str">
        <f aca="false">HYPERLINK("#'Главная'!A216","Список моделей")</f>
        <v>Список моделей</v>
      </c>
      <c r="B10974" s="1"/>
      <c r="C10974" s="3" t="str">
        <f aca="false">HYPERLINK("#'Данные моделей'!A10975","Характеристики")</f>
        <v>Характеристики</v>
      </c>
      <c r="D10974" s="1"/>
      <c r="E10974" s="1"/>
      <c r="F10974" s="3" t="str">
        <f aca="false">HYPERLINK("#'Данные моделей'!A11002","Рабочие точки")</f>
        <v>Рабочие точки</v>
      </c>
      <c r="G10974" s="1"/>
      <c r="H10974" s="3" t="str">
        <f aca="false">HYPERLINK("#'Данные моделей'!A11009","Карты")</f>
        <v>Карты</v>
      </c>
      <c r="I10974" s="1"/>
    </row>
    <row r="10975" customFormat="false" ht="31" hidden="false" customHeight="true" outlineLevel="0" collapsed="false">
      <c r="A10975" s="10" t="s">
        <v>9</v>
      </c>
      <c r="B10975" s="10" t="s">
        <v>9</v>
      </c>
      <c r="C10975" s="10" t="s">
        <v>9</v>
      </c>
      <c r="D10975" s="10" t="s">
        <v>9</v>
      </c>
      <c r="E10975" s="10" t="s">
        <v>9</v>
      </c>
      <c r="F10975" s="10" t="s">
        <v>9</v>
      </c>
      <c r="G10975" s="10" t="s">
        <v>9</v>
      </c>
      <c r="H10975" s="10" t="s">
        <v>9</v>
      </c>
      <c r="I10975" s="1"/>
    </row>
    <row r="10976" customFormat="false" ht="28" hidden="false" customHeight="true" outlineLevel="0" collapsed="false">
      <c r="A10976" s="11" t="s">
        <v>207</v>
      </c>
      <c r="B10976" s="11" t="s">
        <v>207</v>
      </c>
      <c r="C10976" s="11" t="s">
        <v>207</v>
      </c>
      <c r="D10976" s="11" t="s">
        <v>207</v>
      </c>
      <c r="E10976" s="11" t="s">
        <v>2535</v>
      </c>
      <c r="F10976" s="11" t="s">
        <v>2535</v>
      </c>
      <c r="G10976" s="11" t="s">
        <v>2535</v>
      </c>
      <c r="H10976" s="11"/>
      <c r="I10976" s="11"/>
    </row>
    <row r="10977" customFormat="false" ht="28" hidden="false" customHeight="true" outlineLevel="0" collapsed="false">
      <c r="A10977" s="11" t="s">
        <v>8</v>
      </c>
      <c r="B10977" s="11" t="s">
        <v>8</v>
      </c>
      <c r="C10977" s="11" t="s">
        <v>8</v>
      </c>
      <c r="D10977" s="11" t="s">
        <v>8</v>
      </c>
      <c r="E10977" s="11" t="s">
        <v>176</v>
      </c>
      <c r="F10977" s="11" t="s">
        <v>176</v>
      </c>
      <c r="G10977" s="11" t="s">
        <v>176</v>
      </c>
      <c r="H10977" s="11"/>
      <c r="I10977" s="11"/>
    </row>
    <row r="10978" customFormat="false" ht="28" hidden="false" customHeight="true" outlineLevel="0" collapsed="false">
      <c r="A10978" s="11" t="s">
        <v>209</v>
      </c>
      <c r="B10978" s="11" t="s">
        <v>209</v>
      </c>
      <c r="C10978" s="11" t="s">
        <v>209</v>
      </c>
      <c r="D10978" s="11" t="s">
        <v>209</v>
      </c>
      <c r="E10978" s="11" t="s">
        <v>2536</v>
      </c>
      <c r="F10978" s="11" t="s">
        <v>2536</v>
      </c>
      <c r="G10978" s="11" t="s">
        <v>2536</v>
      </c>
      <c r="H10978" s="11"/>
      <c r="I10978" s="11"/>
    </row>
    <row r="10979" customFormat="false" ht="28" hidden="false" customHeight="true" outlineLevel="0" collapsed="false">
      <c r="A10979" s="11" t="s">
        <v>211</v>
      </c>
      <c r="B10979" s="11" t="s">
        <v>211</v>
      </c>
      <c r="C10979" s="11" t="s">
        <v>211</v>
      </c>
      <c r="D10979" s="11" t="s">
        <v>211</v>
      </c>
      <c r="E10979" s="11" t="n">
        <v>26.6</v>
      </c>
      <c r="F10979" s="11" t="n">
        <v>26.6</v>
      </c>
      <c r="G10979" s="11" t="n">
        <v>26.6</v>
      </c>
      <c r="H10979" s="11"/>
      <c r="I10979" s="11"/>
    </row>
    <row r="10980" customFormat="false" ht="98" hidden="false" customHeight="true" outlineLevel="0" collapsed="false">
      <c r="A10980" s="11" t="s">
        <v>8</v>
      </c>
      <c r="B10980" s="11" t="s">
        <v>8</v>
      </c>
      <c r="C10980" s="11" t="s">
        <v>8</v>
      </c>
      <c r="D10980" s="11" t="s">
        <v>8</v>
      </c>
      <c r="E10980" s="11" t="s">
        <v>176</v>
      </c>
      <c r="F10980" s="11" t="s">
        <v>176</v>
      </c>
      <c r="G10980" s="11" t="s">
        <v>176</v>
      </c>
      <c r="H10980" s="11" t="s">
        <v>2550</v>
      </c>
      <c r="I10980" s="11" t="s">
        <v>2550</v>
      </c>
    </row>
    <row r="10981" customFormat="false" ht="98" hidden="false" customHeight="true" outlineLevel="0" collapsed="false">
      <c r="A10981" s="11" t="s">
        <v>221</v>
      </c>
      <c r="B10981" s="11" t="s">
        <v>221</v>
      </c>
      <c r="C10981" s="11" t="s">
        <v>221</v>
      </c>
      <c r="D10981" s="11" t="s">
        <v>221</v>
      </c>
      <c r="E10981" s="11" t="s">
        <v>2536</v>
      </c>
      <c r="F10981" s="11" t="s">
        <v>2536</v>
      </c>
      <c r="G10981" s="11" t="s">
        <v>2536</v>
      </c>
      <c r="H10981" s="11" t="s">
        <v>2550</v>
      </c>
      <c r="I10981" s="11" t="s">
        <v>2550</v>
      </c>
    </row>
    <row r="10982" customFormat="false" ht="98" hidden="false" customHeight="true" outlineLevel="0" collapsed="false">
      <c r="A10982" s="11" t="s">
        <v>211</v>
      </c>
      <c r="B10982" s="11" t="s">
        <v>211</v>
      </c>
      <c r="C10982" s="11" t="s">
        <v>211</v>
      </c>
      <c r="D10982" s="11" t="s">
        <v>211</v>
      </c>
      <c r="E10982" s="11" t="n">
        <v>26.6</v>
      </c>
      <c r="F10982" s="11" t="n">
        <v>26.6</v>
      </c>
      <c r="G10982" s="11" t="n">
        <v>26.6</v>
      </c>
      <c r="H10982" s="11" t="s">
        <v>2550</v>
      </c>
      <c r="I10982" s="11" t="s">
        <v>2550</v>
      </c>
    </row>
    <row r="10983" customFormat="false" ht="98" hidden="false" customHeight="true" outlineLevel="0" collapsed="false">
      <c r="A10983" s="11" t="s">
        <v>2062</v>
      </c>
      <c r="B10983" s="11" t="s">
        <v>2062</v>
      </c>
      <c r="C10983" s="11" t="s">
        <v>2062</v>
      </c>
      <c r="D10983" s="11" t="s">
        <v>2062</v>
      </c>
      <c r="E10983" s="11" t="s">
        <v>2538</v>
      </c>
      <c r="F10983" s="11" t="s">
        <v>2538</v>
      </c>
      <c r="G10983" s="11" t="s">
        <v>2538</v>
      </c>
      <c r="H10983" s="11" t="s">
        <v>2550</v>
      </c>
      <c r="I10983" s="11" t="s">
        <v>2550</v>
      </c>
    </row>
    <row r="10984" customFormat="false" ht="98" hidden="false" customHeight="true" outlineLevel="0" collapsed="false">
      <c r="A10984" s="11" t="s">
        <v>2064</v>
      </c>
      <c r="B10984" s="11" t="s">
        <v>2064</v>
      </c>
      <c r="C10984" s="11" t="s">
        <v>2064</v>
      </c>
      <c r="D10984" s="11" t="s">
        <v>2064</v>
      </c>
      <c r="E10984" s="11" t="s">
        <v>99</v>
      </c>
      <c r="F10984" s="11" t="s">
        <v>99</v>
      </c>
      <c r="G10984" s="11" t="s">
        <v>99</v>
      </c>
      <c r="H10984" s="11" t="s">
        <v>2550</v>
      </c>
      <c r="I10984" s="11" t="s">
        <v>2550</v>
      </c>
    </row>
    <row r="10985" customFormat="false" ht="98" hidden="false" customHeight="true" outlineLevel="0" collapsed="false">
      <c r="A10985" s="11" t="s">
        <v>2222</v>
      </c>
      <c r="B10985" s="11" t="s">
        <v>2222</v>
      </c>
      <c r="C10985" s="11" t="s">
        <v>2222</v>
      </c>
      <c r="D10985" s="11" t="s">
        <v>2222</v>
      </c>
      <c r="E10985" s="11" t="n">
        <v>0.385</v>
      </c>
      <c r="F10985" s="11" t="n">
        <v>0.385</v>
      </c>
      <c r="G10985" s="11" t="n">
        <v>0.385</v>
      </c>
      <c r="H10985" s="11" t="s">
        <v>2550</v>
      </c>
      <c r="I10985" s="11" t="s">
        <v>2550</v>
      </c>
    </row>
    <row r="10986" customFormat="false" ht="98" hidden="false" customHeight="true" outlineLevel="0" collapsed="false">
      <c r="A10986" s="11" t="s">
        <v>2216</v>
      </c>
      <c r="B10986" s="11" t="s">
        <v>2216</v>
      </c>
      <c r="C10986" s="11" t="s">
        <v>2216</v>
      </c>
      <c r="D10986" s="11" t="s">
        <v>2216</v>
      </c>
      <c r="E10986" s="11" t="n">
        <v>1</v>
      </c>
      <c r="F10986" s="11" t="n">
        <v>1</v>
      </c>
      <c r="G10986" s="11" t="n">
        <v>1</v>
      </c>
      <c r="H10986" s="11" t="s">
        <v>2550</v>
      </c>
      <c r="I10986" s="11" t="s">
        <v>2550</v>
      </c>
    </row>
    <row r="10987" customFormat="false" ht="98" hidden="false" customHeight="true" outlineLevel="0" collapsed="false">
      <c r="A10987" s="11" t="s">
        <v>2539</v>
      </c>
      <c r="B10987" s="11" t="s">
        <v>2539</v>
      </c>
      <c r="C10987" s="11" t="s">
        <v>2539</v>
      </c>
      <c r="D10987" s="11" t="s">
        <v>2539</v>
      </c>
      <c r="E10987" s="11" t="s">
        <v>2551</v>
      </c>
      <c r="F10987" s="11" t="s">
        <v>2551</v>
      </c>
      <c r="G10987" s="11" t="s">
        <v>2551</v>
      </c>
      <c r="H10987" s="11" t="s">
        <v>2550</v>
      </c>
      <c r="I10987" s="11" t="s">
        <v>2550</v>
      </c>
    </row>
    <row r="10988" customFormat="false" ht="98" hidden="false" customHeight="true" outlineLevel="0" collapsed="false">
      <c r="A10988" s="11" t="s">
        <v>2464</v>
      </c>
      <c r="B10988" s="11" t="s">
        <v>2464</v>
      </c>
      <c r="C10988" s="11" t="s">
        <v>2464</v>
      </c>
      <c r="D10988" s="11" t="s">
        <v>2464</v>
      </c>
      <c r="E10988" s="11" t="s">
        <v>2501</v>
      </c>
      <c r="F10988" s="11" t="s">
        <v>2501</v>
      </c>
      <c r="G10988" s="11" t="s">
        <v>2501</v>
      </c>
      <c r="H10988" s="11" t="s">
        <v>2550</v>
      </c>
      <c r="I10988" s="11" t="s">
        <v>2550</v>
      </c>
    </row>
    <row r="10989" customFormat="false" ht="98" hidden="false" customHeight="true" outlineLevel="0" collapsed="false">
      <c r="A10989" s="11" t="s">
        <v>2214</v>
      </c>
      <c r="B10989" s="11" t="s">
        <v>2214</v>
      </c>
      <c r="C10989" s="11" t="s">
        <v>2214</v>
      </c>
      <c r="D10989" s="11" t="s">
        <v>2214</v>
      </c>
      <c r="E10989" s="11" t="s">
        <v>2126</v>
      </c>
      <c r="F10989" s="11" t="s">
        <v>2126</v>
      </c>
      <c r="G10989" s="11" t="s">
        <v>2126</v>
      </c>
      <c r="H10989" s="11" t="s">
        <v>2550</v>
      </c>
      <c r="I10989" s="11" t="s">
        <v>2550</v>
      </c>
    </row>
    <row r="10990" customFormat="false" ht="98" hidden="false" customHeight="true" outlineLevel="0" collapsed="false">
      <c r="A10990" s="11" t="s">
        <v>2215</v>
      </c>
      <c r="B10990" s="11" t="s">
        <v>2215</v>
      </c>
      <c r="C10990" s="11" t="s">
        <v>2215</v>
      </c>
      <c r="D10990" s="11" t="s">
        <v>2215</v>
      </c>
      <c r="E10990" s="11" t="n">
        <v>22</v>
      </c>
      <c r="F10990" s="11" t="n">
        <v>22</v>
      </c>
      <c r="G10990" s="11" t="n">
        <v>22</v>
      </c>
      <c r="H10990" s="11" t="s">
        <v>2550</v>
      </c>
      <c r="I10990" s="11" t="s">
        <v>2550</v>
      </c>
    </row>
    <row r="10991" customFormat="false" ht="98" hidden="false" customHeight="true" outlineLevel="0" collapsed="false">
      <c r="A10991" s="11" t="s">
        <v>2226</v>
      </c>
      <c r="B10991" s="11" t="s">
        <v>2226</v>
      </c>
      <c r="C10991" s="11" t="s">
        <v>2226</v>
      </c>
      <c r="D10991" s="11" t="s">
        <v>2226</v>
      </c>
      <c r="E10991" s="11" t="s">
        <v>2541</v>
      </c>
      <c r="F10991" s="11" t="s">
        <v>2541</v>
      </c>
      <c r="G10991" s="11" t="s">
        <v>2541</v>
      </c>
      <c r="H10991" s="11" t="s">
        <v>2550</v>
      </c>
      <c r="I10991" s="11" t="s">
        <v>2550</v>
      </c>
    </row>
    <row r="10992" customFormat="false" ht="98" hidden="false" customHeight="true" outlineLevel="0" collapsed="false">
      <c r="A10992" s="11" t="s">
        <v>2223</v>
      </c>
      <c r="B10992" s="11" t="s">
        <v>2223</v>
      </c>
      <c r="C10992" s="11" t="s">
        <v>2223</v>
      </c>
      <c r="D10992" s="11" t="s">
        <v>2223</v>
      </c>
      <c r="E10992" s="11" t="s">
        <v>2542</v>
      </c>
      <c r="F10992" s="11" t="s">
        <v>2542</v>
      </c>
      <c r="G10992" s="11" t="s">
        <v>2542</v>
      </c>
      <c r="H10992" s="11" t="s">
        <v>2550</v>
      </c>
      <c r="I10992" s="11" t="s">
        <v>2550</v>
      </c>
    </row>
    <row r="10993" customFormat="false" ht="98" hidden="false" customHeight="true" outlineLevel="0" collapsed="false">
      <c r="A10993" s="11" t="s">
        <v>2225</v>
      </c>
      <c r="B10993" s="11" t="s">
        <v>2225</v>
      </c>
      <c r="C10993" s="11" t="s">
        <v>2225</v>
      </c>
      <c r="D10993" s="11" t="s">
        <v>2225</v>
      </c>
      <c r="E10993" s="11" t="s">
        <v>2542</v>
      </c>
      <c r="F10993" s="11" t="s">
        <v>2542</v>
      </c>
      <c r="G10993" s="11" t="s">
        <v>2542</v>
      </c>
      <c r="H10993" s="11" t="s">
        <v>2550</v>
      </c>
      <c r="I10993" s="11" t="s">
        <v>2550</v>
      </c>
    </row>
    <row r="10994" customFormat="false" ht="98" hidden="false" customHeight="true" outlineLevel="0" collapsed="false">
      <c r="A10994" s="11" t="s">
        <v>2543</v>
      </c>
      <c r="B10994" s="11" t="s">
        <v>2543</v>
      </c>
      <c r="C10994" s="11" t="s">
        <v>2543</v>
      </c>
      <c r="D10994" s="11" t="s">
        <v>2543</v>
      </c>
      <c r="E10994" s="11" t="s">
        <v>2544</v>
      </c>
      <c r="F10994" s="11" t="s">
        <v>2544</v>
      </c>
      <c r="G10994" s="11" t="s">
        <v>2544</v>
      </c>
      <c r="H10994" s="11" t="s">
        <v>2550</v>
      </c>
      <c r="I10994" s="11" t="s">
        <v>2550</v>
      </c>
    </row>
    <row r="10995" customFormat="false" ht="98" hidden="false" customHeight="true" outlineLevel="0" collapsed="false">
      <c r="A10995" s="11" t="s">
        <v>249</v>
      </c>
      <c r="B10995" s="11" t="s">
        <v>249</v>
      </c>
      <c r="C10995" s="11" t="s">
        <v>249</v>
      </c>
      <c r="D10995" s="11" t="s">
        <v>249</v>
      </c>
      <c r="E10995" s="11" t="n">
        <v>30.2</v>
      </c>
      <c r="F10995" s="11" t="n">
        <v>30.2</v>
      </c>
      <c r="G10995" s="11" t="n">
        <v>30.2</v>
      </c>
      <c r="H10995" s="11" t="s">
        <v>2550</v>
      </c>
      <c r="I10995" s="11" t="s">
        <v>2550</v>
      </c>
    </row>
    <row r="10996" customFormat="false" ht="98" hidden="false" customHeight="true" outlineLevel="0" collapsed="false">
      <c r="A10996" s="11" t="s">
        <v>2074</v>
      </c>
      <c r="B10996" s="11" t="s">
        <v>2074</v>
      </c>
      <c r="C10996" s="11" t="s">
        <v>2074</v>
      </c>
      <c r="D10996" s="11" t="s">
        <v>2074</v>
      </c>
      <c r="E10996" s="11" t="s">
        <v>2545</v>
      </c>
      <c r="F10996" s="11" t="s">
        <v>2545</v>
      </c>
      <c r="G10996" s="11" t="s">
        <v>2545</v>
      </c>
      <c r="H10996" s="11" t="s">
        <v>2550</v>
      </c>
      <c r="I10996" s="11" t="s">
        <v>2550</v>
      </c>
    </row>
    <row r="10997" customFormat="false" ht="98" hidden="false" customHeight="true" outlineLevel="0" collapsed="false">
      <c r="A10997" s="11" t="s">
        <v>2065</v>
      </c>
      <c r="B10997" s="11" t="s">
        <v>2065</v>
      </c>
      <c r="C10997" s="11" t="s">
        <v>2065</v>
      </c>
      <c r="D10997" s="11" t="s">
        <v>2065</v>
      </c>
      <c r="E10997" s="11" t="n">
        <v>92</v>
      </c>
      <c r="F10997" s="11" t="n">
        <v>92</v>
      </c>
      <c r="G10997" s="11" t="n">
        <v>92</v>
      </c>
      <c r="H10997" s="11" t="s">
        <v>2550</v>
      </c>
      <c r="I10997" s="11" t="s">
        <v>2550</v>
      </c>
    </row>
    <row r="10998" customFormat="false" ht="98" hidden="false" customHeight="true" outlineLevel="0" collapsed="false">
      <c r="A10998" s="11" t="s">
        <v>2082</v>
      </c>
      <c r="B10998" s="11" t="s">
        <v>2082</v>
      </c>
      <c r="C10998" s="11" t="s">
        <v>2082</v>
      </c>
      <c r="D10998" s="11" t="s">
        <v>2082</v>
      </c>
      <c r="E10998" s="11" t="s">
        <v>2122</v>
      </c>
      <c r="F10998" s="11" t="s">
        <v>2122</v>
      </c>
      <c r="G10998" s="11" t="s">
        <v>2122</v>
      </c>
      <c r="H10998" s="11" t="s">
        <v>2550</v>
      </c>
      <c r="I10998" s="11" t="s">
        <v>2550</v>
      </c>
    </row>
    <row r="10999" customFormat="false" ht="98" hidden="false" customHeight="true" outlineLevel="0" collapsed="false">
      <c r="A10999" s="11" t="s">
        <v>2546</v>
      </c>
      <c r="B10999" s="11" t="s">
        <v>2546</v>
      </c>
      <c r="C10999" s="11" t="s">
        <v>2546</v>
      </c>
      <c r="D10999" s="11" t="s">
        <v>2546</v>
      </c>
      <c r="E10999" s="11" t="s">
        <v>2547</v>
      </c>
      <c r="F10999" s="11" t="s">
        <v>2547</v>
      </c>
      <c r="G10999" s="11" t="s">
        <v>2547</v>
      </c>
      <c r="H10999" s="11" t="s">
        <v>2550</v>
      </c>
      <c r="I10999" s="11" t="s">
        <v>2550</v>
      </c>
    </row>
    <row r="11000" customFormat="false" ht="58" hidden="false" customHeight="true" outlineLevel="0" collapsed="false">
      <c r="A11000" s="4" t="s">
        <v>2552</v>
      </c>
      <c r="B11000" s="4" t="s">
        <v>2552</v>
      </c>
      <c r="C11000" s="4" t="s">
        <v>2552</v>
      </c>
      <c r="D11000" s="4" t="s">
        <v>2552</v>
      </c>
      <c r="E11000" s="4" t="s">
        <v>2552</v>
      </c>
      <c r="F11000" s="4" t="s">
        <v>2552</v>
      </c>
      <c r="G11000" s="4" t="s">
        <v>2552</v>
      </c>
      <c r="H11000" s="4" t="s">
        <v>2552</v>
      </c>
      <c r="I11000" s="4" t="s">
        <v>2552</v>
      </c>
    </row>
    <row r="11001" customFormat="false" ht="27" hidden="false" customHeight="true" outlineLevel="0" collapsed="false">
      <c r="A11001" s="1"/>
      <c r="B11001" s="1"/>
      <c r="C11001" s="1"/>
      <c r="D11001" s="1"/>
      <c r="E11001" s="1"/>
      <c r="F11001" s="1"/>
      <c r="G11001" s="1"/>
      <c r="H11001" s="1"/>
      <c r="I11001" s="1"/>
    </row>
    <row r="11002" customFormat="false" ht="31" hidden="false" customHeight="true" outlineLevel="0" collapsed="false">
      <c r="A11002" s="10" t="s">
        <v>250</v>
      </c>
      <c r="B11002" s="10" t="s">
        <v>250</v>
      </c>
      <c r="C11002" s="10" t="s">
        <v>250</v>
      </c>
      <c r="D11002" s="10" t="s">
        <v>250</v>
      </c>
      <c r="E11002" s="10" t="s">
        <v>250</v>
      </c>
      <c r="F11002" s="10" t="s">
        <v>250</v>
      </c>
      <c r="G11002" s="10" t="s">
        <v>250</v>
      </c>
      <c r="H11002" s="10" t="s">
        <v>250</v>
      </c>
      <c r="I11002" s="3" t="str">
        <f aca="false">HYPERLINK("#'Главная'!A216","На главную")</f>
        <v>На главную</v>
      </c>
    </row>
    <row r="11003" customFormat="false" ht="34" hidden="false" customHeight="true" outlineLevel="0" collapsed="false">
      <c r="A11003" s="12" t="s">
        <v>251</v>
      </c>
      <c r="B11003" s="12" t="s">
        <v>251</v>
      </c>
      <c r="C11003" s="12" t="s">
        <v>251</v>
      </c>
      <c r="D11003" s="12" t="s">
        <v>252</v>
      </c>
      <c r="E11003" s="12" t="s">
        <v>252</v>
      </c>
      <c r="F11003" s="12" t="s">
        <v>252</v>
      </c>
      <c r="G11003" s="12" t="s">
        <v>253</v>
      </c>
      <c r="H11003" s="12" t="s">
        <v>254</v>
      </c>
      <c r="I11003" s="12" t="s">
        <v>254</v>
      </c>
    </row>
    <row r="11004" customFormat="false" ht="68" hidden="false" customHeight="true" outlineLevel="0" collapsed="false">
      <c r="A11004" s="1" t="s">
        <v>2090</v>
      </c>
      <c r="B11004" s="1" t="s">
        <v>2090</v>
      </c>
      <c r="C11004" s="1" t="s">
        <v>2090</v>
      </c>
      <c r="D11004" s="1" t="s">
        <v>292</v>
      </c>
      <c r="E11004" s="1" t="s">
        <v>292</v>
      </c>
      <c r="F11004" s="1" t="s">
        <v>292</v>
      </c>
      <c r="G11004" s="1" t="n">
        <v>5.4</v>
      </c>
      <c r="H11004" s="1" t="s">
        <v>2548</v>
      </c>
      <c r="I11004" s="1" t="s">
        <v>2548</v>
      </c>
    </row>
    <row r="11005" customFormat="false" ht="68" hidden="false" customHeight="true" outlineLevel="0" collapsed="false">
      <c r="A11005" s="1" t="s">
        <v>2090</v>
      </c>
      <c r="B11005" s="1" t="s">
        <v>2090</v>
      </c>
      <c r="C11005" s="1" t="s">
        <v>2090</v>
      </c>
      <c r="D11005" s="1" t="s">
        <v>258</v>
      </c>
      <c r="E11005" s="1" t="s">
        <v>258</v>
      </c>
      <c r="F11005" s="1" t="s">
        <v>258</v>
      </c>
      <c r="G11005" s="1" t="n">
        <v>8</v>
      </c>
      <c r="H11005" s="1" t="s">
        <v>2548</v>
      </c>
      <c r="I11005" s="1" t="s">
        <v>2548</v>
      </c>
    </row>
    <row r="11006" customFormat="false" ht="68" hidden="false" customHeight="true" outlineLevel="0" collapsed="false">
      <c r="A11006" s="1" t="s">
        <v>2090</v>
      </c>
      <c r="B11006" s="1" t="s">
        <v>2090</v>
      </c>
      <c r="C11006" s="1" t="s">
        <v>2090</v>
      </c>
      <c r="D11006" s="1" t="s">
        <v>2091</v>
      </c>
      <c r="E11006" s="1" t="s">
        <v>2091</v>
      </c>
      <c r="F11006" s="1" t="s">
        <v>2091</v>
      </c>
      <c r="G11006" s="1" t="n">
        <v>1020</v>
      </c>
      <c r="H11006" s="1" t="s">
        <v>2548</v>
      </c>
      <c r="I11006" s="1" t="s">
        <v>2548</v>
      </c>
    </row>
    <row r="11007" customFormat="false" ht="68" hidden="false" customHeight="true" outlineLevel="0" collapsed="false">
      <c r="A11007" s="1" t="s">
        <v>2090</v>
      </c>
      <c r="B11007" s="1" t="s">
        <v>2090</v>
      </c>
      <c r="C11007" s="1" t="s">
        <v>2090</v>
      </c>
      <c r="D11007" s="1" t="s">
        <v>2063</v>
      </c>
      <c r="E11007" s="1" t="s">
        <v>2063</v>
      </c>
      <c r="F11007" s="1" t="s">
        <v>2063</v>
      </c>
      <c r="G11007" s="1" t="n">
        <v>45</v>
      </c>
      <c r="H11007" s="1" t="s">
        <v>2548</v>
      </c>
      <c r="I11007" s="1" t="s">
        <v>2548</v>
      </c>
    </row>
    <row r="11008" customFormat="false" ht="27" hidden="false" customHeight="true" outlineLevel="0" collapsed="false">
      <c r="A11008" s="1"/>
      <c r="B11008" s="1"/>
      <c r="C11008" s="1"/>
      <c r="D11008" s="1"/>
      <c r="E11008" s="1"/>
      <c r="F11008" s="1"/>
      <c r="G11008" s="1"/>
      <c r="H11008" s="1"/>
      <c r="I11008" s="1"/>
    </row>
    <row r="11009" customFormat="false" ht="31" hidden="false" customHeight="true" outlineLevel="0" collapsed="false">
      <c r="A11009" s="10" t="s">
        <v>304</v>
      </c>
      <c r="B11009" s="10" t="s">
        <v>304</v>
      </c>
      <c r="C11009" s="10" t="s">
        <v>304</v>
      </c>
      <c r="D11009" s="10" t="s">
        <v>304</v>
      </c>
      <c r="E11009" s="10" t="s">
        <v>304</v>
      </c>
      <c r="F11009" s="10" t="s">
        <v>304</v>
      </c>
      <c r="G11009" s="10" t="s">
        <v>304</v>
      </c>
      <c r="H11009" s="10" t="s">
        <v>304</v>
      </c>
      <c r="I11009" s="1"/>
    </row>
    <row r="11010" customFormat="false" ht="28" hidden="false" customHeight="true" outlineLevel="0" collapsed="false">
      <c r="A11010" s="4" t="s">
        <v>305</v>
      </c>
      <c r="B11010" s="4" t="s">
        <v>305</v>
      </c>
      <c r="C11010" s="4" t="s">
        <v>305</v>
      </c>
      <c r="D11010" s="4" t="s">
        <v>305</v>
      </c>
      <c r="E11010" s="4" t="s">
        <v>305</v>
      </c>
      <c r="F11010" s="4" t="s">
        <v>305</v>
      </c>
      <c r="G11010" s="4" t="s">
        <v>305</v>
      </c>
      <c r="H11010" s="4" t="s">
        <v>305</v>
      </c>
      <c r="I11010" s="4" t="s">
        <v>305</v>
      </c>
    </row>
    <row r="11011" customFormat="false" ht="27" hidden="false" customHeight="true" outlineLevel="0" collapsed="false">
      <c r="A11011" s="1"/>
      <c r="B11011" s="1"/>
      <c r="C11011" s="1"/>
      <c r="D11011" s="1"/>
      <c r="E11011" s="1"/>
      <c r="F11011" s="1"/>
      <c r="G11011" s="1"/>
      <c r="H11011" s="1"/>
      <c r="I11011" s="1"/>
    </row>
    <row r="11012" customFormat="false" ht="27" hidden="false" customHeight="true" outlineLevel="0" collapsed="false">
      <c r="A11012" s="1"/>
      <c r="B11012" s="1"/>
      <c r="C11012" s="1"/>
      <c r="D11012" s="1"/>
      <c r="E11012" s="1"/>
      <c r="F11012" s="1"/>
      <c r="G11012" s="1"/>
      <c r="H11012" s="1"/>
      <c r="I11012" s="1"/>
    </row>
    <row r="11013" customFormat="false" ht="27" hidden="false" customHeight="true" outlineLevel="0" collapsed="false">
      <c r="A11013" s="1"/>
      <c r="B11013" s="1"/>
      <c r="C11013" s="1"/>
      <c r="D11013" s="1"/>
      <c r="E11013" s="1"/>
      <c r="F11013" s="1"/>
      <c r="G11013" s="1"/>
      <c r="H11013" s="1"/>
      <c r="I11013" s="1"/>
    </row>
    <row r="11014" customFormat="false" ht="35" hidden="false" customHeight="true" outlineLevel="0" collapsed="false">
      <c r="A11014" s="2" t="s">
        <v>2553</v>
      </c>
      <c r="B11014" s="2" t="s">
        <v>2553</v>
      </c>
      <c r="C11014" s="2" t="s">
        <v>2553</v>
      </c>
      <c r="D11014" s="2" t="s">
        <v>2553</v>
      </c>
      <c r="E11014" s="2" t="s">
        <v>2553</v>
      </c>
      <c r="F11014" s="2" t="s">
        <v>2553</v>
      </c>
      <c r="G11014" s="2" t="s">
        <v>2553</v>
      </c>
      <c r="H11014" s="2" t="s">
        <v>2553</v>
      </c>
      <c r="I11014" s="3" t="str">
        <f aca="false">HYPERLINK("#'Главная'!A217","На главную")</f>
        <v>На главную</v>
      </c>
    </row>
    <row r="11015" customFormat="false" ht="42" hidden="false" customHeight="true" outlineLevel="0" collapsed="false">
      <c r="A11015" s="4" t="s">
        <v>2534</v>
      </c>
      <c r="B11015" s="4" t="s">
        <v>2534</v>
      </c>
      <c r="C11015" s="4" t="s">
        <v>2534</v>
      </c>
      <c r="D11015" s="4" t="s">
        <v>2534</v>
      </c>
      <c r="E11015" s="4" t="s">
        <v>2534</v>
      </c>
      <c r="F11015" s="4" t="s">
        <v>2534</v>
      </c>
      <c r="G11015" s="4" t="s">
        <v>2534</v>
      </c>
      <c r="H11015" s="4" t="s">
        <v>2534</v>
      </c>
      <c r="I11015" s="4" t="s">
        <v>2534</v>
      </c>
    </row>
    <row r="11016" customFormat="false" ht="27" hidden="false" customHeight="true" outlineLevel="0" collapsed="false">
      <c r="A11016" s="3" t="str">
        <f aca="false">HYPERLINK("#'Главная'!A217","Список моделей")</f>
        <v>Список моделей</v>
      </c>
      <c r="B11016" s="1"/>
      <c r="C11016" s="3" t="str">
        <f aca="false">HYPERLINK("#'Данные моделей'!A11017","Характеристики")</f>
        <v>Характеристики</v>
      </c>
      <c r="D11016" s="1"/>
      <c r="E11016" s="1"/>
      <c r="F11016" s="3" t="str">
        <f aca="false">HYPERLINK("#'Данные моделей'!A11044","Рабочие точки")</f>
        <v>Рабочие точки</v>
      </c>
      <c r="G11016" s="1"/>
      <c r="H11016" s="3" t="str">
        <f aca="false">HYPERLINK("#'Данные моделей'!A11051","Карты")</f>
        <v>Карты</v>
      </c>
      <c r="I11016" s="1"/>
    </row>
    <row r="11017" customFormat="false" ht="31" hidden="false" customHeight="true" outlineLevel="0" collapsed="false">
      <c r="A11017" s="10" t="s">
        <v>9</v>
      </c>
      <c r="B11017" s="10" t="s">
        <v>9</v>
      </c>
      <c r="C11017" s="10" t="s">
        <v>9</v>
      </c>
      <c r="D11017" s="10" t="s">
        <v>9</v>
      </c>
      <c r="E11017" s="10" t="s">
        <v>9</v>
      </c>
      <c r="F11017" s="10" t="s">
        <v>9</v>
      </c>
      <c r="G11017" s="10" t="s">
        <v>9</v>
      </c>
      <c r="H11017" s="10" t="s">
        <v>9</v>
      </c>
      <c r="I11017" s="1"/>
    </row>
    <row r="11018" customFormat="false" ht="28" hidden="false" customHeight="true" outlineLevel="0" collapsed="false">
      <c r="A11018" s="11" t="s">
        <v>207</v>
      </c>
      <c r="B11018" s="11" t="s">
        <v>207</v>
      </c>
      <c r="C11018" s="11" t="s">
        <v>207</v>
      </c>
      <c r="D11018" s="11" t="s">
        <v>207</v>
      </c>
      <c r="E11018" s="11" t="s">
        <v>2535</v>
      </c>
      <c r="F11018" s="11" t="s">
        <v>2535</v>
      </c>
      <c r="G11018" s="11" t="s">
        <v>2535</v>
      </c>
      <c r="H11018" s="11"/>
      <c r="I11018" s="11"/>
    </row>
    <row r="11019" customFormat="false" ht="28" hidden="false" customHeight="true" outlineLevel="0" collapsed="false">
      <c r="A11019" s="11" t="s">
        <v>8</v>
      </c>
      <c r="B11019" s="11" t="s">
        <v>8</v>
      </c>
      <c r="C11019" s="11" t="s">
        <v>8</v>
      </c>
      <c r="D11019" s="11" t="s">
        <v>8</v>
      </c>
      <c r="E11019" s="11" t="s">
        <v>176</v>
      </c>
      <c r="F11019" s="11" t="s">
        <v>176</v>
      </c>
      <c r="G11019" s="11" t="s">
        <v>176</v>
      </c>
      <c r="H11019" s="11"/>
      <c r="I11019" s="11"/>
    </row>
    <row r="11020" customFormat="false" ht="28" hidden="false" customHeight="true" outlineLevel="0" collapsed="false">
      <c r="A11020" s="11" t="s">
        <v>209</v>
      </c>
      <c r="B11020" s="11" t="s">
        <v>209</v>
      </c>
      <c r="C11020" s="11" t="s">
        <v>209</v>
      </c>
      <c r="D11020" s="11" t="s">
        <v>209</v>
      </c>
      <c r="E11020" s="11" t="s">
        <v>2536</v>
      </c>
      <c r="F11020" s="11" t="s">
        <v>2536</v>
      </c>
      <c r="G11020" s="11" t="s">
        <v>2536</v>
      </c>
      <c r="H11020" s="11"/>
      <c r="I11020" s="11"/>
    </row>
    <row r="11021" customFormat="false" ht="28" hidden="false" customHeight="true" outlineLevel="0" collapsed="false">
      <c r="A11021" s="11" t="s">
        <v>211</v>
      </c>
      <c r="B11021" s="11" t="s">
        <v>211</v>
      </c>
      <c r="C11021" s="11" t="s">
        <v>211</v>
      </c>
      <c r="D11021" s="11" t="s">
        <v>211</v>
      </c>
      <c r="E11021" s="11" t="n">
        <v>27.2</v>
      </c>
      <c r="F11021" s="11" t="n">
        <v>27.2</v>
      </c>
      <c r="G11021" s="11" t="n">
        <v>27.2</v>
      </c>
      <c r="H11021" s="11"/>
      <c r="I11021" s="11"/>
    </row>
    <row r="11022" customFormat="false" ht="83" hidden="false" customHeight="true" outlineLevel="0" collapsed="false">
      <c r="A11022" s="11" t="s">
        <v>8</v>
      </c>
      <c r="B11022" s="11" t="s">
        <v>8</v>
      </c>
      <c r="C11022" s="11" t="s">
        <v>8</v>
      </c>
      <c r="D11022" s="11" t="s">
        <v>8</v>
      </c>
      <c r="E11022" s="11" t="s">
        <v>176</v>
      </c>
      <c r="F11022" s="11" t="s">
        <v>176</v>
      </c>
      <c r="G11022" s="11" t="s">
        <v>176</v>
      </c>
      <c r="H11022" s="11" t="s">
        <v>2537</v>
      </c>
      <c r="I11022" s="11" t="s">
        <v>2537</v>
      </c>
    </row>
    <row r="11023" customFormat="false" ht="83" hidden="false" customHeight="true" outlineLevel="0" collapsed="false">
      <c r="A11023" s="11" t="s">
        <v>221</v>
      </c>
      <c r="B11023" s="11" t="s">
        <v>221</v>
      </c>
      <c r="C11023" s="11" t="s">
        <v>221</v>
      </c>
      <c r="D11023" s="11" t="s">
        <v>221</v>
      </c>
      <c r="E11023" s="11" t="s">
        <v>2536</v>
      </c>
      <c r="F11023" s="11" t="s">
        <v>2536</v>
      </c>
      <c r="G11023" s="11" t="s">
        <v>2536</v>
      </c>
      <c r="H11023" s="11" t="s">
        <v>2537</v>
      </c>
      <c r="I11023" s="11" t="s">
        <v>2537</v>
      </c>
    </row>
    <row r="11024" customFormat="false" ht="83" hidden="false" customHeight="true" outlineLevel="0" collapsed="false">
      <c r="A11024" s="11" t="s">
        <v>211</v>
      </c>
      <c r="B11024" s="11" t="s">
        <v>211</v>
      </c>
      <c r="C11024" s="11" t="s">
        <v>211</v>
      </c>
      <c r="D11024" s="11" t="s">
        <v>211</v>
      </c>
      <c r="E11024" s="11" t="n">
        <v>27.2</v>
      </c>
      <c r="F11024" s="11" t="n">
        <v>27.2</v>
      </c>
      <c r="G11024" s="11" t="n">
        <v>27.2</v>
      </c>
      <c r="H11024" s="11" t="s">
        <v>2537</v>
      </c>
      <c r="I11024" s="11" t="s">
        <v>2537</v>
      </c>
    </row>
    <row r="11025" customFormat="false" ht="83" hidden="false" customHeight="true" outlineLevel="0" collapsed="false">
      <c r="A11025" s="11" t="s">
        <v>2062</v>
      </c>
      <c r="B11025" s="11" t="s">
        <v>2062</v>
      </c>
      <c r="C11025" s="11" t="s">
        <v>2062</v>
      </c>
      <c r="D11025" s="11" t="s">
        <v>2062</v>
      </c>
      <c r="E11025" s="11" t="s">
        <v>2538</v>
      </c>
      <c r="F11025" s="11" t="s">
        <v>2538</v>
      </c>
      <c r="G11025" s="11" t="s">
        <v>2538</v>
      </c>
      <c r="H11025" s="11" t="s">
        <v>2537</v>
      </c>
      <c r="I11025" s="11" t="s">
        <v>2537</v>
      </c>
    </row>
    <row r="11026" customFormat="false" ht="83" hidden="false" customHeight="true" outlineLevel="0" collapsed="false">
      <c r="A11026" s="11" t="s">
        <v>2064</v>
      </c>
      <c r="B11026" s="11" t="s">
        <v>2064</v>
      </c>
      <c r="C11026" s="11" t="s">
        <v>2064</v>
      </c>
      <c r="D11026" s="11" t="s">
        <v>2064</v>
      </c>
      <c r="E11026" s="11" t="s">
        <v>99</v>
      </c>
      <c r="F11026" s="11" t="s">
        <v>99</v>
      </c>
      <c r="G11026" s="11" t="s">
        <v>99</v>
      </c>
      <c r="H11026" s="11" t="s">
        <v>2537</v>
      </c>
      <c r="I11026" s="11" t="s">
        <v>2537</v>
      </c>
    </row>
    <row r="11027" customFormat="false" ht="83" hidden="false" customHeight="true" outlineLevel="0" collapsed="false">
      <c r="A11027" s="11" t="s">
        <v>2222</v>
      </c>
      <c r="B11027" s="11" t="s">
        <v>2222</v>
      </c>
      <c r="C11027" s="11" t="s">
        <v>2222</v>
      </c>
      <c r="D11027" s="11" t="s">
        <v>2222</v>
      </c>
      <c r="E11027" s="11" t="n">
        <v>0.561</v>
      </c>
      <c r="F11027" s="11" t="n">
        <v>0.561</v>
      </c>
      <c r="G11027" s="11" t="n">
        <v>0.561</v>
      </c>
      <c r="H11027" s="11" t="s">
        <v>2537</v>
      </c>
      <c r="I11027" s="11" t="s">
        <v>2537</v>
      </c>
    </row>
    <row r="11028" customFormat="false" ht="83" hidden="false" customHeight="true" outlineLevel="0" collapsed="false">
      <c r="A11028" s="11" t="s">
        <v>2216</v>
      </c>
      <c r="B11028" s="11" t="s">
        <v>2216</v>
      </c>
      <c r="C11028" s="11" t="s">
        <v>2216</v>
      </c>
      <c r="D11028" s="11" t="s">
        <v>2216</v>
      </c>
      <c r="E11028" s="11" t="n">
        <v>1</v>
      </c>
      <c r="F11028" s="11" t="n">
        <v>1</v>
      </c>
      <c r="G11028" s="11" t="n">
        <v>1</v>
      </c>
      <c r="H11028" s="11" t="s">
        <v>2537</v>
      </c>
      <c r="I11028" s="11" t="s">
        <v>2537</v>
      </c>
    </row>
    <row r="11029" customFormat="false" ht="83" hidden="false" customHeight="true" outlineLevel="0" collapsed="false">
      <c r="A11029" s="11" t="s">
        <v>2539</v>
      </c>
      <c r="B11029" s="11" t="s">
        <v>2539</v>
      </c>
      <c r="C11029" s="11" t="s">
        <v>2539</v>
      </c>
      <c r="D11029" s="11" t="s">
        <v>2539</v>
      </c>
      <c r="E11029" s="11" t="s">
        <v>2554</v>
      </c>
      <c r="F11029" s="11" t="s">
        <v>2554</v>
      </c>
      <c r="G11029" s="11" t="s">
        <v>2554</v>
      </c>
      <c r="H11029" s="11" t="s">
        <v>2537</v>
      </c>
      <c r="I11029" s="11" t="s">
        <v>2537</v>
      </c>
    </row>
    <row r="11030" customFormat="false" ht="83" hidden="false" customHeight="true" outlineLevel="0" collapsed="false">
      <c r="A11030" s="11" t="s">
        <v>2464</v>
      </c>
      <c r="B11030" s="11" t="s">
        <v>2464</v>
      </c>
      <c r="C11030" s="11" t="s">
        <v>2464</v>
      </c>
      <c r="D11030" s="11" t="s">
        <v>2464</v>
      </c>
      <c r="E11030" s="11" t="s">
        <v>2501</v>
      </c>
      <c r="F11030" s="11" t="s">
        <v>2501</v>
      </c>
      <c r="G11030" s="11" t="s">
        <v>2501</v>
      </c>
      <c r="H11030" s="11" t="s">
        <v>2537</v>
      </c>
      <c r="I11030" s="11" t="s">
        <v>2537</v>
      </c>
    </row>
    <row r="11031" customFormat="false" ht="83" hidden="false" customHeight="true" outlineLevel="0" collapsed="false">
      <c r="A11031" s="11" t="s">
        <v>2214</v>
      </c>
      <c r="B11031" s="11" t="s">
        <v>2214</v>
      </c>
      <c r="C11031" s="11" t="s">
        <v>2214</v>
      </c>
      <c r="D11031" s="11" t="s">
        <v>2214</v>
      </c>
      <c r="E11031" s="11" t="n">
        <v>1.08</v>
      </c>
      <c r="F11031" s="11" t="n">
        <v>1.08</v>
      </c>
      <c r="G11031" s="11" t="n">
        <v>1.08</v>
      </c>
      <c r="H11031" s="11" t="s">
        <v>2537</v>
      </c>
      <c r="I11031" s="11" t="s">
        <v>2537</v>
      </c>
    </row>
    <row r="11032" customFormat="false" ht="83" hidden="false" customHeight="true" outlineLevel="0" collapsed="false">
      <c r="A11032" s="11" t="s">
        <v>2215</v>
      </c>
      <c r="B11032" s="11" t="s">
        <v>2215</v>
      </c>
      <c r="C11032" s="11" t="s">
        <v>2215</v>
      </c>
      <c r="D11032" s="11" t="s">
        <v>2215</v>
      </c>
      <c r="E11032" s="11" t="n">
        <v>25</v>
      </c>
      <c r="F11032" s="11" t="n">
        <v>25</v>
      </c>
      <c r="G11032" s="11" t="n">
        <v>25</v>
      </c>
      <c r="H11032" s="11" t="s">
        <v>2537</v>
      </c>
      <c r="I11032" s="11" t="s">
        <v>2537</v>
      </c>
    </row>
    <row r="11033" customFormat="false" ht="83" hidden="false" customHeight="true" outlineLevel="0" collapsed="false">
      <c r="A11033" s="11" t="s">
        <v>2226</v>
      </c>
      <c r="B11033" s="11" t="s">
        <v>2226</v>
      </c>
      <c r="C11033" s="11" t="s">
        <v>2226</v>
      </c>
      <c r="D11033" s="11" t="s">
        <v>2226</v>
      </c>
      <c r="E11033" s="11" t="s">
        <v>2541</v>
      </c>
      <c r="F11033" s="11" t="s">
        <v>2541</v>
      </c>
      <c r="G11033" s="11" t="s">
        <v>2541</v>
      </c>
      <c r="H11033" s="11" t="s">
        <v>2537</v>
      </c>
      <c r="I11033" s="11" t="s">
        <v>2537</v>
      </c>
    </row>
    <row r="11034" customFormat="false" ht="83" hidden="false" customHeight="true" outlineLevel="0" collapsed="false">
      <c r="A11034" s="11" t="s">
        <v>2223</v>
      </c>
      <c r="B11034" s="11" t="s">
        <v>2223</v>
      </c>
      <c r="C11034" s="11" t="s">
        <v>2223</v>
      </c>
      <c r="D11034" s="11" t="s">
        <v>2223</v>
      </c>
      <c r="E11034" s="11" t="s">
        <v>2542</v>
      </c>
      <c r="F11034" s="11" t="s">
        <v>2542</v>
      </c>
      <c r="G11034" s="11" t="s">
        <v>2542</v>
      </c>
      <c r="H11034" s="11" t="s">
        <v>2537</v>
      </c>
      <c r="I11034" s="11" t="s">
        <v>2537</v>
      </c>
    </row>
    <row r="11035" customFormat="false" ht="83" hidden="false" customHeight="true" outlineLevel="0" collapsed="false">
      <c r="A11035" s="11" t="s">
        <v>2225</v>
      </c>
      <c r="B11035" s="11" t="s">
        <v>2225</v>
      </c>
      <c r="C11035" s="11" t="s">
        <v>2225</v>
      </c>
      <c r="D11035" s="11" t="s">
        <v>2225</v>
      </c>
      <c r="E11035" s="11" t="s">
        <v>2542</v>
      </c>
      <c r="F11035" s="11" t="s">
        <v>2542</v>
      </c>
      <c r="G11035" s="11" t="s">
        <v>2542</v>
      </c>
      <c r="H11035" s="11" t="s">
        <v>2537</v>
      </c>
      <c r="I11035" s="11" t="s">
        <v>2537</v>
      </c>
    </row>
    <row r="11036" customFormat="false" ht="83" hidden="false" customHeight="true" outlineLevel="0" collapsed="false">
      <c r="A11036" s="11" t="s">
        <v>2543</v>
      </c>
      <c r="B11036" s="11" t="s">
        <v>2543</v>
      </c>
      <c r="C11036" s="11" t="s">
        <v>2543</v>
      </c>
      <c r="D11036" s="11" t="s">
        <v>2543</v>
      </c>
      <c r="E11036" s="11" t="s">
        <v>2544</v>
      </c>
      <c r="F11036" s="11" t="s">
        <v>2544</v>
      </c>
      <c r="G11036" s="11" t="s">
        <v>2544</v>
      </c>
      <c r="H11036" s="11" t="s">
        <v>2537</v>
      </c>
      <c r="I11036" s="11" t="s">
        <v>2537</v>
      </c>
    </row>
    <row r="11037" customFormat="false" ht="83" hidden="false" customHeight="true" outlineLevel="0" collapsed="false">
      <c r="A11037" s="11" t="s">
        <v>249</v>
      </c>
      <c r="B11037" s="11" t="s">
        <v>249</v>
      </c>
      <c r="C11037" s="11" t="s">
        <v>249</v>
      </c>
      <c r="D11037" s="11" t="s">
        <v>249</v>
      </c>
      <c r="E11037" s="11" t="n">
        <v>30.7</v>
      </c>
      <c r="F11037" s="11" t="n">
        <v>30.7</v>
      </c>
      <c r="G11037" s="11" t="n">
        <v>30.7</v>
      </c>
      <c r="H11037" s="11" t="s">
        <v>2537</v>
      </c>
      <c r="I11037" s="11" t="s">
        <v>2537</v>
      </c>
    </row>
    <row r="11038" customFormat="false" ht="83" hidden="false" customHeight="true" outlineLevel="0" collapsed="false">
      <c r="A11038" s="11" t="s">
        <v>2074</v>
      </c>
      <c r="B11038" s="11" t="s">
        <v>2074</v>
      </c>
      <c r="C11038" s="11" t="s">
        <v>2074</v>
      </c>
      <c r="D11038" s="11" t="s">
        <v>2074</v>
      </c>
      <c r="E11038" s="11" t="s">
        <v>2545</v>
      </c>
      <c r="F11038" s="11" t="s">
        <v>2545</v>
      </c>
      <c r="G11038" s="11" t="s">
        <v>2545</v>
      </c>
      <c r="H11038" s="11" t="s">
        <v>2537</v>
      </c>
      <c r="I11038" s="11" t="s">
        <v>2537</v>
      </c>
    </row>
    <row r="11039" customFormat="false" ht="83" hidden="false" customHeight="true" outlineLevel="0" collapsed="false">
      <c r="A11039" s="11" t="s">
        <v>2065</v>
      </c>
      <c r="B11039" s="11" t="s">
        <v>2065</v>
      </c>
      <c r="C11039" s="11" t="s">
        <v>2065</v>
      </c>
      <c r="D11039" s="11" t="s">
        <v>2065</v>
      </c>
      <c r="E11039" s="11" t="n">
        <v>126</v>
      </c>
      <c r="F11039" s="11" t="n">
        <v>126</v>
      </c>
      <c r="G11039" s="11" t="n">
        <v>126</v>
      </c>
      <c r="H11039" s="11" t="s">
        <v>2537</v>
      </c>
      <c r="I11039" s="11" t="s">
        <v>2537</v>
      </c>
    </row>
    <row r="11040" customFormat="false" ht="83" hidden="false" customHeight="true" outlineLevel="0" collapsed="false">
      <c r="A11040" s="11" t="s">
        <v>2082</v>
      </c>
      <c r="B11040" s="11" t="s">
        <v>2082</v>
      </c>
      <c r="C11040" s="11" t="s">
        <v>2082</v>
      </c>
      <c r="D11040" s="11" t="s">
        <v>2082</v>
      </c>
      <c r="E11040" s="11" t="s">
        <v>2131</v>
      </c>
      <c r="F11040" s="11" t="s">
        <v>2131</v>
      </c>
      <c r="G11040" s="11" t="s">
        <v>2131</v>
      </c>
      <c r="H11040" s="11" t="s">
        <v>2537</v>
      </c>
      <c r="I11040" s="11" t="s">
        <v>2537</v>
      </c>
    </row>
    <row r="11041" customFormat="false" ht="83" hidden="false" customHeight="true" outlineLevel="0" collapsed="false">
      <c r="A11041" s="11" t="s">
        <v>2546</v>
      </c>
      <c r="B11041" s="11" t="s">
        <v>2546</v>
      </c>
      <c r="C11041" s="11" t="s">
        <v>2546</v>
      </c>
      <c r="D11041" s="11" t="s">
        <v>2546</v>
      </c>
      <c r="E11041" s="11" t="s">
        <v>2555</v>
      </c>
      <c r="F11041" s="11" t="s">
        <v>2555</v>
      </c>
      <c r="G11041" s="11" t="s">
        <v>2555</v>
      </c>
      <c r="H11041" s="11" t="s">
        <v>2537</v>
      </c>
      <c r="I11041" s="11" t="s">
        <v>2537</v>
      </c>
    </row>
    <row r="11042" customFormat="false" ht="42" hidden="false" customHeight="true" outlineLevel="0" collapsed="false">
      <c r="A11042" s="4" t="s">
        <v>2537</v>
      </c>
      <c r="B11042" s="4" t="s">
        <v>2537</v>
      </c>
      <c r="C11042" s="4" t="s">
        <v>2537</v>
      </c>
      <c r="D11042" s="4" t="s">
        <v>2537</v>
      </c>
      <c r="E11042" s="4" t="s">
        <v>2537</v>
      </c>
      <c r="F11042" s="4" t="s">
        <v>2537</v>
      </c>
      <c r="G11042" s="4" t="s">
        <v>2537</v>
      </c>
      <c r="H11042" s="4" t="s">
        <v>2537</v>
      </c>
      <c r="I11042" s="4" t="s">
        <v>2537</v>
      </c>
    </row>
    <row r="11043" customFormat="false" ht="27" hidden="false" customHeight="true" outlineLevel="0" collapsed="false">
      <c r="A11043" s="1"/>
      <c r="B11043" s="1"/>
      <c r="C11043" s="1"/>
      <c r="D11043" s="1"/>
      <c r="E11043" s="1"/>
      <c r="F11043" s="1"/>
      <c r="G11043" s="1"/>
      <c r="H11043" s="1"/>
      <c r="I11043" s="1"/>
    </row>
    <row r="11044" customFormat="false" ht="31" hidden="false" customHeight="true" outlineLevel="0" collapsed="false">
      <c r="A11044" s="10" t="s">
        <v>250</v>
      </c>
      <c r="B11044" s="10" t="s">
        <v>250</v>
      </c>
      <c r="C11044" s="10" t="s">
        <v>250</v>
      </c>
      <c r="D11044" s="10" t="s">
        <v>250</v>
      </c>
      <c r="E11044" s="10" t="s">
        <v>250</v>
      </c>
      <c r="F11044" s="10" t="s">
        <v>250</v>
      </c>
      <c r="G11044" s="10" t="s">
        <v>250</v>
      </c>
      <c r="H11044" s="10" t="s">
        <v>250</v>
      </c>
      <c r="I11044" s="3" t="str">
        <f aca="false">HYPERLINK("#'Главная'!A217","На главную")</f>
        <v>На главную</v>
      </c>
    </row>
    <row r="11045" customFormat="false" ht="34" hidden="false" customHeight="true" outlineLevel="0" collapsed="false">
      <c r="A11045" s="12" t="s">
        <v>251</v>
      </c>
      <c r="B11045" s="12" t="s">
        <v>251</v>
      </c>
      <c r="C11045" s="12" t="s">
        <v>251</v>
      </c>
      <c r="D11045" s="12" t="s">
        <v>252</v>
      </c>
      <c r="E11045" s="12" t="s">
        <v>252</v>
      </c>
      <c r="F11045" s="12" t="s">
        <v>252</v>
      </c>
      <c r="G11045" s="12" t="s">
        <v>253</v>
      </c>
      <c r="H11045" s="12" t="s">
        <v>254</v>
      </c>
      <c r="I11045" s="12" t="s">
        <v>254</v>
      </c>
    </row>
    <row r="11046" customFormat="false" ht="68" hidden="false" customHeight="true" outlineLevel="0" collapsed="false">
      <c r="A11046" s="1" t="s">
        <v>2090</v>
      </c>
      <c r="B11046" s="1" t="s">
        <v>2090</v>
      </c>
      <c r="C11046" s="1" t="s">
        <v>2090</v>
      </c>
      <c r="D11046" s="1" t="s">
        <v>292</v>
      </c>
      <c r="E11046" s="1" t="s">
        <v>292</v>
      </c>
      <c r="F11046" s="1" t="s">
        <v>292</v>
      </c>
      <c r="G11046" s="1" t="n">
        <v>7.2</v>
      </c>
      <c r="H11046" s="1" t="s">
        <v>2548</v>
      </c>
      <c r="I11046" s="1" t="s">
        <v>2548</v>
      </c>
    </row>
    <row r="11047" customFormat="false" ht="68" hidden="false" customHeight="true" outlineLevel="0" collapsed="false">
      <c r="A11047" s="1" t="s">
        <v>2090</v>
      </c>
      <c r="B11047" s="1" t="s">
        <v>2090</v>
      </c>
      <c r="C11047" s="1" t="s">
        <v>2090</v>
      </c>
      <c r="D11047" s="1" t="s">
        <v>258</v>
      </c>
      <c r="E11047" s="1" t="s">
        <v>258</v>
      </c>
      <c r="F11047" s="1" t="s">
        <v>258</v>
      </c>
      <c r="G11047" s="1" t="n">
        <v>10.8</v>
      </c>
      <c r="H11047" s="1" t="s">
        <v>2548</v>
      </c>
      <c r="I11047" s="1" t="s">
        <v>2548</v>
      </c>
    </row>
    <row r="11048" customFormat="false" ht="68" hidden="false" customHeight="true" outlineLevel="0" collapsed="false">
      <c r="A11048" s="1" t="s">
        <v>2090</v>
      </c>
      <c r="B11048" s="1" t="s">
        <v>2090</v>
      </c>
      <c r="C11048" s="1" t="s">
        <v>2090</v>
      </c>
      <c r="D11048" s="1" t="s">
        <v>2091</v>
      </c>
      <c r="E11048" s="1" t="s">
        <v>2091</v>
      </c>
      <c r="F11048" s="1" t="s">
        <v>2091</v>
      </c>
      <c r="G11048" s="1" t="n">
        <v>1360</v>
      </c>
      <c r="H11048" s="1" t="s">
        <v>2548</v>
      </c>
      <c r="I11048" s="1" t="s">
        <v>2548</v>
      </c>
    </row>
    <row r="11049" customFormat="false" ht="68" hidden="false" customHeight="true" outlineLevel="0" collapsed="false">
      <c r="A11049" s="1" t="s">
        <v>2090</v>
      </c>
      <c r="B11049" s="1" t="s">
        <v>2090</v>
      </c>
      <c r="C11049" s="1" t="s">
        <v>2090</v>
      </c>
      <c r="D11049" s="1" t="s">
        <v>2063</v>
      </c>
      <c r="E11049" s="1" t="s">
        <v>2063</v>
      </c>
      <c r="F11049" s="1" t="s">
        <v>2063</v>
      </c>
      <c r="G11049" s="1" t="n">
        <v>46</v>
      </c>
      <c r="H11049" s="1" t="s">
        <v>2548</v>
      </c>
      <c r="I11049" s="1" t="s">
        <v>2548</v>
      </c>
    </row>
    <row r="11050" customFormat="false" ht="27" hidden="false" customHeight="true" outlineLevel="0" collapsed="false">
      <c r="A11050" s="1"/>
      <c r="B11050" s="1"/>
      <c r="C11050" s="1"/>
      <c r="D11050" s="1"/>
      <c r="E11050" s="1"/>
      <c r="F11050" s="1"/>
      <c r="G11050" s="1"/>
      <c r="H11050" s="1"/>
      <c r="I11050" s="1"/>
    </row>
    <row r="11051" customFormat="false" ht="31" hidden="false" customHeight="true" outlineLevel="0" collapsed="false">
      <c r="A11051" s="10" t="s">
        <v>304</v>
      </c>
      <c r="B11051" s="10" t="s">
        <v>304</v>
      </c>
      <c r="C11051" s="10" t="s">
        <v>304</v>
      </c>
      <c r="D11051" s="10" t="s">
        <v>304</v>
      </c>
      <c r="E11051" s="10" t="s">
        <v>304</v>
      </c>
      <c r="F11051" s="10" t="s">
        <v>304</v>
      </c>
      <c r="G11051" s="10" t="s">
        <v>304</v>
      </c>
      <c r="H11051" s="10" t="s">
        <v>304</v>
      </c>
      <c r="I11051" s="1"/>
    </row>
    <row r="11052" customFormat="false" ht="28" hidden="false" customHeight="true" outlineLevel="0" collapsed="false">
      <c r="A11052" s="4" t="s">
        <v>305</v>
      </c>
      <c r="B11052" s="4" t="s">
        <v>305</v>
      </c>
      <c r="C11052" s="4" t="s">
        <v>305</v>
      </c>
      <c r="D11052" s="4" t="s">
        <v>305</v>
      </c>
      <c r="E11052" s="4" t="s">
        <v>305</v>
      </c>
      <c r="F11052" s="4" t="s">
        <v>305</v>
      </c>
      <c r="G11052" s="4" t="s">
        <v>305</v>
      </c>
      <c r="H11052" s="4" t="s">
        <v>305</v>
      </c>
      <c r="I11052" s="4" t="s">
        <v>305</v>
      </c>
    </row>
    <row r="11053" customFormat="false" ht="27" hidden="false" customHeight="true" outlineLevel="0" collapsed="false">
      <c r="A11053" s="1"/>
      <c r="B11053" s="1"/>
      <c r="C11053" s="1"/>
      <c r="D11053" s="1"/>
      <c r="E11053" s="1"/>
      <c r="F11053" s="1"/>
      <c r="G11053" s="1"/>
      <c r="H11053" s="1"/>
      <c r="I11053" s="1"/>
    </row>
    <row r="11054" customFormat="false" ht="27" hidden="false" customHeight="true" outlineLevel="0" collapsed="false">
      <c r="A11054" s="1"/>
      <c r="B11054" s="1"/>
      <c r="C11054" s="1"/>
      <c r="D11054" s="1"/>
      <c r="E11054" s="1"/>
      <c r="F11054" s="1"/>
      <c r="G11054" s="1"/>
      <c r="H11054" s="1"/>
      <c r="I11054" s="1"/>
    </row>
    <row r="11055" customFormat="false" ht="27" hidden="false" customHeight="true" outlineLevel="0" collapsed="false">
      <c r="A11055" s="1"/>
      <c r="B11055" s="1"/>
      <c r="C11055" s="1"/>
      <c r="D11055" s="1"/>
      <c r="E11055" s="1"/>
      <c r="F11055" s="1"/>
      <c r="G11055" s="1"/>
      <c r="H11055" s="1"/>
      <c r="I11055" s="1"/>
    </row>
    <row r="11056" customFormat="false" ht="35" hidden="false" customHeight="true" outlineLevel="0" collapsed="false">
      <c r="A11056" s="2" t="s">
        <v>2556</v>
      </c>
      <c r="B11056" s="2" t="s">
        <v>2556</v>
      </c>
      <c r="C11056" s="2" t="s">
        <v>2556</v>
      </c>
      <c r="D11056" s="2" t="s">
        <v>2556</v>
      </c>
      <c r="E11056" s="2" t="s">
        <v>2556</v>
      </c>
      <c r="F11056" s="2" t="s">
        <v>2556</v>
      </c>
      <c r="G11056" s="2" t="s">
        <v>2556</v>
      </c>
      <c r="H11056" s="2" t="s">
        <v>2556</v>
      </c>
      <c r="I11056" s="3" t="str">
        <f aca="false">HYPERLINK("#'Главная'!A218","На главную")</f>
        <v>На главную</v>
      </c>
    </row>
    <row r="11057" customFormat="false" ht="42" hidden="false" customHeight="true" outlineLevel="0" collapsed="false">
      <c r="A11057" s="4" t="s">
        <v>2534</v>
      </c>
      <c r="B11057" s="4" t="s">
        <v>2534</v>
      </c>
      <c r="C11057" s="4" t="s">
        <v>2534</v>
      </c>
      <c r="D11057" s="4" t="s">
        <v>2534</v>
      </c>
      <c r="E11057" s="4" t="s">
        <v>2534</v>
      </c>
      <c r="F11057" s="4" t="s">
        <v>2534</v>
      </c>
      <c r="G11057" s="4" t="s">
        <v>2534</v>
      </c>
      <c r="H11057" s="4" t="s">
        <v>2534</v>
      </c>
      <c r="I11057" s="4" t="s">
        <v>2534</v>
      </c>
    </row>
    <row r="11058" customFormat="false" ht="27" hidden="false" customHeight="true" outlineLevel="0" collapsed="false">
      <c r="A11058" s="3" t="str">
        <f aca="false">HYPERLINK("#'Главная'!A218","Список моделей")</f>
        <v>Список моделей</v>
      </c>
      <c r="B11058" s="1"/>
      <c r="C11058" s="3" t="str">
        <f aca="false">HYPERLINK("#'Данные моделей'!A11059","Характеристики")</f>
        <v>Характеристики</v>
      </c>
      <c r="D11058" s="1"/>
      <c r="E11058" s="1"/>
      <c r="F11058" s="3" t="str">
        <f aca="false">HYPERLINK("#'Данные моделей'!A11094","Рабочие точки")</f>
        <v>Рабочие точки</v>
      </c>
      <c r="G11058" s="1"/>
      <c r="H11058" s="3" t="str">
        <f aca="false">HYPERLINK("#'Данные моделей'!A11101","Карты")</f>
        <v>Карты</v>
      </c>
      <c r="I11058" s="1"/>
    </row>
    <row r="11059" customFormat="false" ht="31" hidden="false" customHeight="true" outlineLevel="0" collapsed="false">
      <c r="A11059" s="10" t="s">
        <v>9</v>
      </c>
      <c r="B11059" s="10" t="s">
        <v>9</v>
      </c>
      <c r="C11059" s="10" t="s">
        <v>9</v>
      </c>
      <c r="D11059" s="10" t="s">
        <v>9</v>
      </c>
      <c r="E11059" s="10" t="s">
        <v>9</v>
      </c>
      <c r="F11059" s="10" t="s">
        <v>9</v>
      </c>
      <c r="G11059" s="10" t="s">
        <v>9</v>
      </c>
      <c r="H11059" s="10" t="s">
        <v>9</v>
      </c>
      <c r="I11059" s="1"/>
    </row>
    <row r="11060" customFormat="false" ht="28" hidden="false" customHeight="true" outlineLevel="0" collapsed="false">
      <c r="A11060" s="11" t="s">
        <v>207</v>
      </c>
      <c r="B11060" s="11" t="s">
        <v>207</v>
      </c>
      <c r="C11060" s="11" t="s">
        <v>207</v>
      </c>
      <c r="D11060" s="11" t="s">
        <v>207</v>
      </c>
      <c r="E11060" s="11" t="s">
        <v>2535</v>
      </c>
      <c r="F11060" s="11" t="s">
        <v>2535</v>
      </c>
      <c r="G11060" s="11" t="s">
        <v>2535</v>
      </c>
      <c r="H11060" s="11"/>
      <c r="I11060" s="11"/>
    </row>
    <row r="11061" customFormat="false" ht="28" hidden="false" customHeight="true" outlineLevel="0" collapsed="false">
      <c r="A11061" s="11" t="s">
        <v>8</v>
      </c>
      <c r="B11061" s="11" t="s">
        <v>8</v>
      </c>
      <c r="C11061" s="11" t="s">
        <v>8</v>
      </c>
      <c r="D11061" s="11" t="s">
        <v>8</v>
      </c>
      <c r="E11061" s="11" t="s">
        <v>176</v>
      </c>
      <c r="F11061" s="11" t="s">
        <v>176</v>
      </c>
      <c r="G11061" s="11" t="s">
        <v>176</v>
      </c>
      <c r="H11061" s="11"/>
      <c r="I11061" s="11"/>
    </row>
    <row r="11062" customFormat="false" ht="28" hidden="false" customHeight="true" outlineLevel="0" collapsed="false">
      <c r="A11062" s="11" t="s">
        <v>209</v>
      </c>
      <c r="B11062" s="11" t="s">
        <v>209</v>
      </c>
      <c r="C11062" s="11" t="s">
        <v>209</v>
      </c>
      <c r="D11062" s="11" t="s">
        <v>209</v>
      </c>
      <c r="E11062" s="11" t="s">
        <v>2557</v>
      </c>
      <c r="F11062" s="11" t="s">
        <v>2557</v>
      </c>
      <c r="G11062" s="11" t="s">
        <v>2557</v>
      </c>
      <c r="H11062" s="11"/>
      <c r="I11062" s="11"/>
    </row>
    <row r="11063" customFormat="false" ht="28" hidden="false" customHeight="true" outlineLevel="0" collapsed="false">
      <c r="A11063" s="11" t="s">
        <v>211</v>
      </c>
      <c r="B11063" s="11" t="s">
        <v>211</v>
      </c>
      <c r="C11063" s="11" t="s">
        <v>211</v>
      </c>
      <c r="D11063" s="11" t="s">
        <v>211</v>
      </c>
      <c r="E11063" s="11" t="n">
        <v>34.5</v>
      </c>
      <c r="F11063" s="11" t="n">
        <v>34.5</v>
      </c>
      <c r="G11063" s="11" t="n">
        <v>34.5</v>
      </c>
      <c r="H11063" s="11"/>
      <c r="I11063" s="11"/>
    </row>
    <row r="11064" customFormat="false" ht="128" hidden="false" customHeight="true" outlineLevel="0" collapsed="false">
      <c r="A11064" s="11" t="s">
        <v>8</v>
      </c>
      <c r="B11064" s="11" t="s">
        <v>8</v>
      </c>
      <c r="C11064" s="11" t="s">
        <v>8</v>
      </c>
      <c r="D11064" s="11" t="s">
        <v>8</v>
      </c>
      <c r="E11064" s="11" t="s">
        <v>176</v>
      </c>
      <c r="F11064" s="11" t="s">
        <v>176</v>
      </c>
      <c r="G11064" s="11" t="s">
        <v>176</v>
      </c>
      <c r="H11064" s="11" t="s">
        <v>2558</v>
      </c>
      <c r="I11064" s="11" t="s">
        <v>2558</v>
      </c>
    </row>
    <row r="11065" customFormat="false" ht="128" hidden="false" customHeight="true" outlineLevel="0" collapsed="false">
      <c r="A11065" s="11" t="s">
        <v>221</v>
      </c>
      <c r="B11065" s="11" t="s">
        <v>221</v>
      </c>
      <c r="C11065" s="11" t="s">
        <v>221</v>
      </c>
      <c r="D11065" s="11" t="s">
        <v>221</v>
      </c>
      <c r="E11065" s="11" t="s">
        <v>2557</v>
      </c>
      <c r="F11065" s="11" t="s">
        <v>2557</v>
      </c>
      <c r="G11065" s="11" t="s">
        <v>2557</v>
      </c>
      <c r="H11065" s="11" t="s">
        <v>2558</v>
      </c>
      <c r="I11065" s="11" t="s">
        <v>2558</v>
      </c>
    </row>
    <row r="11066" customFormat="false" ht="128" hidden="false" customHeight="true" outlineLevel="0" collapsed="false">
      <c r="A11066" s="11" t="s">
        <v>211</v>
      </c>
      <c r="B11066" s="11" t="s">
        <v>211</v>
      </c>
      <c r="C11066" s="11" t="s">
        <v>211</v>
      </c>
      <c r="D11066" s="11" t="s">
        <v>211</v>
      </c>
      <c r="E11066" s="11" t="n">
        <v>34.5</v>
      </c>
      <c r="F11066" s="11" t="n">
        <v>34.5</v>
      </c>
      <c r="G11066" s="11" t="n">
        <v>34.5</v>
      </c>
      <c r="H11066" s="11" t="s">
        <v>2558</v>
      </c>
      <c r="I11066" s="11" t="s">
        <v>2558</v>
      </c>
    </row>
    <row r="11067" customFormat="false" ht="128" hidden="false" customHeight="true" outlineLevel="0" collapsed="false">
      <c r="A11067" s="11" t="s">
        <v>2062</v>
      </c>
      <c r="B11067" s="11" t="s">
        <v>2062</v>
      </c>
      <c r="C11067" s="11" t="s">
        <v>2062</v>
      </c>
      <c r="D11067" s="11" t="s">
        <v>2062</v>
      </c>
      <c r="E11067" s="11" t="s">
        <v>2538</v>
      </c>
      <c r="F11067" s="11" t="s">
        <v>2538</v>
      </c>
      <c r="G11067" s="11" t="s">
        <v>2538</v>
      </c>
      <c r="H11067" s="11" t="s">
        <v>2558</v>
      </c>
      <c r="I11067" s="11" t="s">
        <v>2558</v>
      </c>
    </row>
    <row r="11068" customFormat="false" ht="128" hidden="false" customHeight="true" outlineLevel="0" collapsed="false">
      <c r="A11068" s="11" t="s">
        <v>2064</v>
      </c>
      <c r="B11068" s="11" t="s">
        <v>2064</v>
      </c>
      <c r="C11068" s="11" t="s">
        <v>2064</v>
      </c>
      <c r="D11068" s="11" t="s">
        <v>2064</v>
      </c>
      <c r="E11068" s="11" t="s">
        <v>99</v>
      </c>
      <c r="F11068" s="11" t="s">
        <v>99</v>
      </c>
      <c r="G11068" s="11" t="s">
        <v>99</v>
      </c>
      <c r="H11068" s="11" t="s">
        <v>2558</v>
      </c>
      <c r="I11068" s="11" t="s">
        <v>2558</v>
      </c>
    </row>
    <row r="11069" customFormat="false" ht="128" hidden="false" customHeight="true" outlineLevel="0" collapsed="false">
      <c r="A11069" s="11" t="s">
        <v>2222</v>
      </c>
      <c r="B11069" s="11" t="s">
        <v>2222</v>
      </c>
      <c r="C11069" s="11" t="s">
        <v>2222</v>
      </c>
      <c r="D11069" s="11" t="s">
        <v>2222</v>
      </c>
      <c r="E11069" s="11" t="n">
        <v>0.547</v>
      </c>
      <c r="F11069" s="11" t="n">
        <v>0.547</v>
      </c>
      <c r="G11069" s="11" t="n">
        <v>0.547</v>
      </c>
      <c r="H11069" s="11" t="s">
        <v>2558</v>
      </c>
      <c r="I11069" s="11" t="s">
        <v>2558</v>
      </c>
    </row>
    <row r="11070" customFormat="false" ht="128" hidden="false" customHeight="true" outlineLevel="0" collapsed="false">
      <c r="A11070" s="11" t="s">
        <v>2216</v>
      </c>
      <c r="B11070" s="11" t="s">
        <v>2216</v>
      </c>
      <c r="C11070" s="11" t="s">
        <v>2216</v>
      </c>
      <c r="D11070" s="11" t="s">
        <v>2216</v>
      </c>
      <c r="E11070" s="11" t="n">
        <v>1</v>
      </c>
      <c r="F11070" s="11" t="n">
        <v>1</v>
      </c>
      <c r="G11070" s="11" t="n">
        <v>1</v>
      </c>
      <c r="H11070" s="11" t="s">
        <v>2558</v>
      </c>
      <c r="I11070" s="11" t="s">
        <v>2558</v>
      </c>
    </row>
    <row r="11071" customFormat="false" ht="128" hidden="false" customHeight="true" outlineLevel="0" collapsed="false">
      <c r="A11071" s="11" t="s">
        <v>2539</v>
      </c>
      <c r="B11071" s="11" t="s">
        <v>2539</v>
      </c>
      <c r="C11071" s="11" t="s">
        <v>2539</v>
      </c>
      <c r="D11071" s="11" t="s">
        <v>2539</v>
      </c>
      <c r="E11071" s="11" t="s">
        <v>2559</v>
      </c>
      <c r="F11071" s="11" t="s">
        <v>2559</v>
      </c>
      <c r="G11071" s="11" t="s">
        <v>2559</v>
      </c>
      <c r="H11071" s="11" t="s">
        <v>2558</v>
      </c>
      <c r="I11071" s="11" t="s">
        <v>2558</v>
      </c>
    </row>
    <row r="11072" customFormat="false" ht="128" hidden="false" customHeight="true" outlineLevel="0" collapsed="false">
      <c r="A11072" s="11" t="s">
        <v>2464</v>
      </c>
      <c r="B11072" s="11" t="s">
        <v>2464</v>
      </c>
      <c r="C11072" s="11" t="s">
        <v>2464</v>
      </c>
      <c r="D11072" s="11" t="s">
        <v>2464</v>
      </c>
      <c r="E11072" s="11" t="s">
        <v>2501</v>
      </c>
      <c r="F11072" s="11" t="s">
        <v>2501</v>
      </c>
      <c r="G11072" s="11" t="s">
        <v>2501</v>
      </c>
      <c r="H11072" s="11" t="s">
        <v>2558</v>
      </c>
      <c r="I11072" s="11" t="s">
        <v>2558</v>
      </c>
    </row>
    <row r="11073" customFormat="false" ht="128" hidden="false" customHeight="true" outlineLevel="0" collapsed="false">
      <c r="A11073" s="11" t="s">
        <v>2214</v>
      </c>
      <c r="B11073" s="11" t="s">
        <v>2214</v>
      </c>
      <c r="C11073" s="11" t="s">
        <v>2214</v>
      </c>
      <c r="D11073" s="11" t="s">
        <v>2214</v>
      </c>
      <c r="E11073" s="11" t="n">
        <v>1.58</v>
      </c>
      <c r="F11073" s="11" t="n">
        <v>1.58</v>
      </c>
      <c r="G11073" s="11" t="n">
        <v>1.58</v>
      </c>
      <c r="H11073" s="11" t="s">
        <v>2558</v>
      </c>
      <c r="I11073" s="11" t="s">
        <v>2558</v>
      </c>
    </row>
    <row r="11074" customFormat="false" ht="128" hidden="false" customHeight="true" outlineLevel="0" collapsed="false">
      <c r="A11074" s="11" t="s">
        <v>2215</v>
      </c>
      <c r="B11074" s="11" t="s">
        <v>2215</v>
      </c>
      <c r="C11074" s="11" t="s">
        <v>2215</v>
      </c>
      <c r="D11074" s="11" t="s">
        <v>2215</v>
      </c>
      <c r="E11074" s="11" t="n">
        <v>39</v>
      </c>
      <c r="F11074" s="11" t="n">
        <v>39</v>
      </c>
      <c r="G11074" s="11" t="n">
        <v>39</v>
      </c>
      <c r="H11074" s="11" t="s">
        <v>2558</v>
      </c>
      <c r="I11074" s="11" t="s">
        <v>2558</v>
      </c>
    </row>
    <row r="11075" customFormat="false" ht="128" hidden="false" customHeight="true" outlineLevel="0" collapsed="false">
      <c r="A11075" s="11" t="s">
        <v>2226</v>
      </c>
      <c r="B11075" s="11" t="s">
        <v>2226</v>
      </c>
      <c r="C11075" s="11" t="s">
        <v>2226</v>
      </c>
      <c r="D11075" s="11" t="s">
        <v>2226</v>
      </c>
      <c r="E11075" s="11" t="s">
        <v>2541</v>
      </c>
      <c r="F11075" s="11" t="s">
        <v>2541</v>
      </c>
      <c r="G11075" s="11" t="s">
        <v>2541</v>
      </c>
      <c r="H11075" s="11" t="s">
        <v>2558</v>
      </c>
      <c r="I11075" s="11" t="s">
        <v>2558</v>
      </c>
    </row>
    <row r="11076" customFormat="false" ht="128" hidden="false" customHeight="true" outlineLevel="0" collapsed="false">
      <c r="A11076" s="11" t="s">
        <v>2223</v>
      </c>
      <c r="B11076" s="11" t="s">
        <v>2223</v>
      </c>
      <c r="C11076" s="11" t="s">
        <v>2223</v>
      </c>
      <c r="D11076" s="11" t="s">
        <v>2223</v>
      </c>
      <c r="E11076" s="11" t="s">
        <v>2542</v>
      </c>
      <c r="F11076" s="11" t="s">
        <v>2542</v>
      </c>
      <c r="G11076" s="11" t="s">
        <v>2542</v>
      </c>
      <c r="H11076" s="11" t="s">
        <v>2558</v>
      </c>
      <c r="I11076" s="11" t="s">
        <v>2558</v>
      </c>
    </row>
    <row r="11077" customFormat="false" ht="128" hidden="false" customHeight="true" outlineLevel="0" collapsed="false">
      <c r="A11077" s="11" t="s">
        <v>2225</v>
      </c>
      <c r="B11077" s="11" t="s">
        <v>2225</v>
      </c>
      <c r="C11077" s="11" t="s">
        <v>2225</v>
      </c>
      <c r="D11077" s="11" t="s">
        <v>2225</v>
      </c>
      <c r="E11077" s="11" t="s">
        <v>2542</v>
      </c>
      <c r="F11077" s="11" t="s">
        <v>2542</v>
      </c>
      <c r="G11077" s="11" t="s">
        <v>2542</v>
      </c>
      <c r="H11077" s="11" t="s">
        <v>2558</v>
      </c>
      <c r="I11077" s="11" t="s">
        <v>2558</v>
      </c>
    </row>
    <row r="11078" customFormat="false" ht="128" hidden="false" customHeight="true" outlineLevel="0" collapsed="false">
      <c r="A11078" s="11" t="s">
        <v>2543</v>
      </c>
      <c r="B11078" s="11" t="s">
        <v>2543</v>
      </c>
      <c r="C11078" s="11" t="s">
        <v>2543</v>
      </c>
      <c r="D11078" s="11" t="s">
        <v>2543</v>
      </c>
      <c r="E11078" s="11" t="s">
        <v>2544</v>
      </c>
      <c r="F11078" s="11" t="s">
        <v>2544</v>
      </c>
      <c r="G11078" s="11" t="s">
        <v>2544</v>
      </c>
      <c r="H11078" s="11" t="s">
        <v>2558</v>
      </c>
      <c r="I11078" s="11" t="s">
        <v>2558</v>
      </c>
    </row>
    <row r="11079" customFormat="false" ht="128" hidden="false" customHeight="true" outlineLevel="0" collapsed="false">
      <c r="A11079" s="11" t="s">
        <v>249</v>
      </c>
      <c r="B11079" s="11" t="s">
        <v>249</v>
      </c>
      <c r="C11079" s="11" t="s">
        <v>249</v>
      </c>
      <c r="D11079" s="11" t="s">
        <v>249</v>
      </c>
      <c r="E11079" s="11" t="n">
        <v>37.7</v>
      </c>
      <c r="F11079" s="11" t="n">
        <v>37.7</v>
      </c>
      <c r="G11079" s="11" t="n">
        <v>37.7</v>
      </c>
      <c r="H11079" s="11" t="s">
        <v>2558</v>
      </c>
      <c r="I11079" s="11" t="s">
        <v>2558</v>
      </c>
    </row>
    <row r="11080" customFormat="false" ht="128" hidden="false" customHeight="true" outlineLevel="0" collapsed="false">
      <c r="A11080" s="11" t="s">
        <v>2074</v>
      </c>
      <c r="B11080" s="11" t="s">
        <v>2074</v>
      </c>
      <c r="C11080" s="11" t="s">
        <v>2074</v>
      </c>
      <c r="D11080" s="11" t="s">
        <v>2074</v>
      </c>
      <c r="E11080" s="11" t="s">
        <v>2560</v>
      </c>
      <c r="F11080" s="11" t="s">
        <v>2560</v>
      </c>
      <c r="G11080" s="11" t="s">
        <v>2560</v>
      </c>
      <c r="H11080" s="11" t="s">
        <v>2558</v>
      </c>
      <c r="I11080" s="11" t="s">
        <v>2558</v>
      </c>
    </row>
    <row r="11081" customFormat="false" ht="128" hidden="false" customHeight="true" outlineLevel="0" collapsed="false">
      <c r="A11081" s="11" t="s">
        <v>2065</v>
      </c>
      <c r="B11081" s="11" t="s">
        <v>2065</v>
      </c>
      <c r="C11081" s="11" t="s">
        <v>2065</v>
      </c>
      <c r="D11081" s="11" t="s">
        <v>2065</v>
      </c>
      <c r="E11081" s="11" t="n">
        <v>128</v>
      </c>
      <c r="F11081" s="11" t="n">
        <v>128</v>
      </c>
      <c r="G11081" s="11" t="n">
        <v>128</v>
      </c>
      <c r="H11081" s="11" t="s">
        <v>2558</v>
      </c>
      <c r="I11081" s="11" t="s">
        <v>2558</v>
      </c>
    </row>
    <row r="11082" customFormat="false" ht="128" hidden="false" customHeight="true" outlineLevel="0" collapsed="false">
      <c r="A11082" s="11" t="s">
        <v>2082</v>
      </c>
      <c r="B11082" s="11" t="s">
        <v>2082</v>
      </c>
      <c r="C11082" s="11" t="s">
        <v>2082</v>
      </c>
      <c r="D11082" s="11" t="s">
        <v>2082</v>
      </c>
      <c r="E11082" s="11" t="s">
        <v>2140</v>
      </c>
      <c r="F11082" s="11" t="s">
        <v>2140</v>
      </c>
      <c r="G11082" s="11" t="s">
        <v>2140</v>
      </c>
      <c r="H11082" s="11" t="s">
        <v>2558</v>
      </c>
      <c r="I11082" s="11" t="s">
        <v>2558</v>
      </c>
    </row>
    <row r="11083" customFormat="false" ht="128" hidden="false" customHeight="true" outlineLevel="0" collapsed="false">
      <c r="A11083" s="11" t="s">
        <v>2546</v>
      </c>
      <c r="B11083" s="11" t="s">
        <v>2546</v>
      </c>
      <c r="C11083" s="11" t="s">
        <v>2546</v>
      </c>
      <c r="D11083" s="11" t="s">
        <v>2546</v>
      </c>
      <c r="E11083" s="11" t="s">
        <v>2561</v>
      </c>
      <c r="F11083" s="11" t="s">
        <v>2561</v>
      </c>
      <c r="G11083" s="11" t="s">
        <v>2561</v>
      </c>
      <c r="H11083" s="11" t="s">
        <v>2558</v>
      </c>
      <c r="I11083" s="11" t="s">
        <v>2558</v>
      </c>
    </row>
    <row r="11084" customFormat="false" ht="128" hidden="false" customHeight="true" outlineLevel="0" collapsed="false">
      <c r="A11084" s="11" t="s">
        <v>2085</v>
      </c>
      <c r="B11084" s="11" t="s">
        <v>2085</v>
      </c>
      <c r="C11084" s="11" t="s">
        <v>2085</v>
      </c>
      <c r="D11084" s="11" t="s">
        <v>2085</v>
      </c>
      <c r="E11084" s="11" t="n">
        <v>850</v>
      </c>
      <c r="F11084" s="11" t="n">
        <v>850</v>
      </c>
      <c r="G11084" s="11" t="n">
        <v>850</v>
      </c>
      <c r="H11084" s="11" t="s">
        <v>2558</v>
      </c>
      <c r="I11084" s="11" t="s">
        <v>2558</v>
      </c>
    </row>
    <row r="11085" customFormat="false" ht="128" hidden="false" customHeight="true" outlineLevel="0" collapsed="false">
      <c r="A11085" s="11" t="s">
        <v>2086</v>
      </c>
      <c r="B11085" s="11" t="s">
        <v>2086</v>
      </c>
      <c r="C11085" s="11" t="s">
        <v>2086</v>
      </c>
      <c r="D11085" s="11" t="s">
        <v>2086</v>
      </c>
      <c r="E11085" s="11" t="n">
        <v>760</v>
      </c>
      <c r="F11085" s="11" t="n">
        <v>760</v>
      </c>
      <c r="G11085" s="11" t="n">
        <v>760</v>
      </c>
      <c r="H11085" s="11" t="s">
        <v>2558</v>
      </c>
      <c r="I11085" s="11" t="s">
        <v>2558</v>
      </c>
    </row>
    <row r="11086" customFormat="false" ht="128" hidden="false" customHeight="true" outlineLevel="0" collapsed="false">
      <c r="A11086" s="11" t="s">
        <v>2087</v>
      </c>
      <c r="B11086" s="11" t="s">
        <v>2087</v>
      </c>
      <c r="C11086" s="11" t="s">
        <v>2087</v>
      </c>
      <c r="D11086" s="11" t="s">
        <v>2087</v>
      </c>
      <c r="E11086" s="11" t="n">
        <v>678</v>
      </c>
      <c r="F11086" s="11" t="n">
        <v>678</v>
      </c>
      <c r="G11086" s="11" t="n">
        <v>678</v>
      </c>
      <c r="H11086" s="11" t="s">
        <v>2558</v>
      </c>
      <c r="I11086" s="11" t="s">
        <v>2558</v>
      </c>
    </row>
    <row r="11087" customFormat="false" ht="128" hidden="false" customHeight="true" outlineLevel="0" collapsed="false">
      <c r="A11087" s="11" t="s">
        <v>2523</v>
      </c>
      <c r="B11087" s="11" t="s">
        <v>2523</v>
      </c>
      <c r="C11087" s="11" t="s">
        <v>2523</v>
      </c>
      <c r="D11087" s="11" t="s">
        <v>2523</v>
      </c>
      <c r="E11087" s="11" t="n">
        <v>642</v>
      </c>
      <c r="F11087" s="11" t="n">
        <v>642</v>
      </c>
      <c r="G11087" s="11" t="n">
        <v>642</v>
      </c>
      <c r="H11087" s="11" t="s">
        <v>2558</v>
      </c>
      <c r="I11087" s="11" t="s">
        <v>2558</v>
      </c>
    </row>
    <row r="11088" customFormat="false" ht="128" hidden="false" customHeight="true" outlineLevel="0" collapsed="false">
      <c r="A11088" s="11" t="s">
        <v>2562</v>
      </c>
      <c r="B11088" s="11" t="s">
        <v>2562</v>
      </c>
      <c r="C11088" s="11" t="s">
        <v>2562</v>
      </c>
      <c r="D11088" s="11" t="s">
        <v>2562</v>
      </c>
      <c r="E11088" s="11" t="n">
        <v>290</v>
      </c>
      <c r="F11088" s="11" t="n">
        <v>290</v>
      </c>
      <c r="G11088" s="11" t="n">
        <v>290</v>
      </c>
      <c r="H11088" s="11" t="s">
        <v>2558</v>
      </c>
      <c r="I11088" s="11" t="s">
        <v>2558</v>
      </c>
    </row>
    <row r="11089" customFormat="false" ht="128" hidden="false" customHeight="true" outlineLevel="0" collapsed="false">
      <c r="A11089" s="11" t="s">
        <v>2563</v>
      </c>
      <c r="B11089" s="11" t="s">
        <v>2563</v>
      </c>
      <c r="C11089" s="11" t="s">
        <v>2563</v>
      </c>
      <c r="D11089" s="11" t="s">
        <v>2563</v>
      </c>
      <c r="E11089" s="11" t="n">
        <v>140</v>
      </c>
      <c r="F11089" s="11" t="n">
        <v>140</v>
      </c>
      <c r="G11089" s="11" t="n">
        <v>140</v>
      </c>
      <c r="H11089" s="11" t="s">
        <v>2558</v>
      </c>
      <c r="I11089" s="11" t="s">
        <v>2558</v>
      </c>
    </row>
    <row r="11090" customFormat="false" ht="128" hidden="false" customHeight="true" outlineLevel="0" collapsed="false">
      <c r="A11090" s="11" t="s">
        <v>2564</v>
      </c>
      <c r="B11090" s="11" t="s">
        <v>2564</v>
      </c>
      <c r="C11090" s="11" t="s">
        <v>2564</v>
      </c>
      <c r="D11090" s="11" t="s">
        <v>2564</v>
      </c>
      <c r="E11090" s="11" t="n">
        <v>50</v>
      </c>
      <c r="F11090" s="11" t="n">
        <v>50</v>
      </c>
      <c r="G11090" s="11" t="n">
        <v>50</v>
      </c>
      <c r="H11090" s="11" t="s">
        <v>2558</v>
      </c>
      <c r="I11090" s="11" t="s">
        <v>2558</v>
      </c>
    </row>
    <row r="11091" customFormat="false" ht="128" hidden="false" customHeight="true" outlineLevel="0" collapsed="false">
      <c r="A11091" s="11" t="s">
        <v>2565</v>
      </c>
      <c r="B11091" s="11" t="s">
        <v>2565</v>
      </c>
      <c r="C11091" s="11" t="s">
        <v>2565</v>
      </c>
      <c r="D11091" s="11" t="s">
        <v>2565</v>
      </c>
      <c r="E11091" s="11" t="n">
        <v>50</v>
      </c>
      <c r="F11091" s="11" t="n">
        <v>50</v>
      </c>
      <c r="G11091" s="11" t="n">
        <v>50</v>
      </c>
      <c r="H11091" s="11" t="s">
        <v>2558</v>
      </c>
      <c r="I11091" s="11" t="s">
        <v>2558</v>
      </c>
    </row>
    <row r="11092" customFormat="false" ht="58" hidden="false" customHeight="true" outlineLevel="0" collapsed="false">
      <c r="A11092" s="4" t="s">
        <v>2558</v>
      </c>
      <c r="B11092" s="4" t="s">
        <v>2558</v>
      </c>
      <c r="C11092" s="4" t="s">
        <v>2558</v>
      </c>
      <c r="D11092" s="4" t="s">
        <v>2558</v>
      </c>
      <c r="E11092" s="4" t="s">
        <v>2558</v>
      </c>
      <c r="F11092" s="4" t="s">
        <v>2558</v>
      </c>
      <c r="G11092" s="4" t="s">
        <v>2558</v>
      </c>
      <c r="H11092" s="4" t="s">
        <v>2558</v>
      </c>
      <c r="I11092" s="4" t="s">
        <v>2558</v>
      </c>
    </row>
    <row r="11093" customFormat="false" ht="27" hidden="false" customHeight="true" outlineLevel="0" collapsed="false">
      <c r="A11093" s="1"/>
      <c r="B11093" s="1"/>
      <c r="C11093" s="1"/>
      <c r="D11093" s="1"/>
      <c r="E11093" s="1"/>
      <c r="F11093" s="1"/>
      <c r="G11093" s="1"/>
      <c r="H11093" s="1"/>
      <c r="I11093" s="1"/>
    </row>
    <row r="11094" customFormat="false" ht="31" hidden="false" customHeight="true" outlineLevel="0" collapsed="false">
      <c r="A11094" s="10" t="s">
        <v>250</v>
      </c>
      <c r="B11094" s="10" t="s">
        <v>250</v>
      </c>
      <c r="C11094" s="10" t="s">
        <v>250</v>
      </c>
      <c r="D11094" s="10" t="s">
        <v>250</v>
      </c>
      <c r="E11094" s="10" t="s">
        <v>250</v>
      </c>
      <c r="F11094" s="10" t="s">
        <v>250</v>
      </c>
      <c r="G11094" s="10" t="s">
        <v>250</v>
      </c>
      <c r="H11094" s="10" t="s">
        <v>250</v>
      </c>
      <c r="I11094" s="3" t="str">
        <f aca="false">HYPERLINK("#'Главная'!A218","На главную")</f>
        <v>На главную</v>
      </c>
    </row>
    <row r="11095" customFormat="false" ht="34" hidden="false" customHeight="true" outlineLevel="0" collapsed="false">
      <c r="A11095" s="12" t="s">
        <v>251</v>
      </c>
      <c r="B11095" s="12" t="s">
        <v>251</v>
      </c>
      <c r="C11095" s="12" t="s">
        <v>251</v>
      </c>
      <c r="D11095" s="12" t="s">
        <v>252</v>
      </c>
      <c r="E11095" s="12" t="s">
        <v>252</v>
      </c>
      <c r="F11095" s="12" t="s">
        <v>252</v>
      </c>
      <c r="G11095" s="12" t="s">
        <v>253</v>
      </c>
      <c r="H11095" s="12" t="s">
        <v>254</v>
      </c>
      <c r="I11095" s="12" t="s">
        <v>254</v>
      </c>
    </row>
    <row r="11096" customFormat="false" ht="68" hidden="false" customHeight="true" outlineLevel="0" collapsed="false">
      <c r="A11096" s="1" t="s">
        <v>2090</v>
      </c>
      <c r="B11096" s="1" t="s">
        <v>2090</v>
      </c>
      <c r="C11096" s="1" t="s">
        <v>2090</v>
      </c>
      <c r="D11096" s="1" t="s">
        <v>292</v>
      </c>
      <c r="E11096" s="1" t="s">
        <v>292</v>
      </c>
      <c r="F11096" s="1" t="s">
        <v>292</v>
      </c>
      <c r="G11096" s="1" t="n">
        <v>9.9</v>
      </c>
      <c r="H11096" s="1" t="s">
        <v>2548</v>
      </c>
      <c r="I11096" s="1" t="s">
        <v>2548</v>
      </c>
    </row>
    <row r="11097" customFormat="false" ht="68" hidden="false" customHeight="true" outlineLevel="0" collapsed="false">
      <c r="A11097" s="1" t="s">
        <v>2090</v>
      </c>
      <c r="B11097" s="1" t="s">
        <v>2090</v>
      </c>
      <c r="C11097" s="1" t="s">
        <v>2090</v>
      </c>
      <c r="D11097" s="1" t="s">
        <v>258</v>
      </c>
      <c r="E11097" s="1" t="s">
        <v>258</v>
      </c>
      <c r="F11097" s="1" t="s">
        <v>258</v>
      </c>
      <c r="G11097" s="1" t="n">
        <v>14.5</v>
      </c>
      <c r="H11097" s="1" t="s">
        <v>2548</v>
      </c>
      <c r="I11097" s="1" t="s">
        <v>2548</v>
      </c>
    </row>
    <row r="11098" customFormat="false" ht="68" hidden="false" customHeight="true" outlineLevel="0" collapsed="false">
      <c r="A11098" s="1" t="s">
        <v>2090</v>
      </c>
      <c r="B11098" s="1" t="s">
        <v>2090</v>
      </c>
      <c r="C11098" s="1" t="s">
        <v>2090</v>
      </c>
      <c r="D11098" s="1" t="s">
        <v>2091</v>
      </c>
      <c r="E11098" s="1" t="s">
        <v>2091</v>
      </c>
      <c r="F11098" s="1" t="s">
        <v>2091</v>
      </c>
      <c r="G11098" s="1" t="n">
        <v>1700</v>
      </c>
      <c r="H11098" s="1" t="s">
        <v>2548</v>
      </c>
      <c r="I11098" s="1" t="s">
        <v>2548</v>
      </c>
    </row>
    <row r="11099" customFormat="false" ht="68" hidden="false" customHeight="true" outlineLevel="0" collapsed="false">
      <c r="A11099" s="1" t="s">
        <v>2090</v>
      </c>
      <c r="B11099" s="1" t="s">
        <v>2090</v>
      </c>
      <c r="C11099" s="1" t="s">
        <v>2090</v>
      </c>
      <c r="D11099" s="1" t="s">
        <v>2063</v>
      </c>
      <c r="E11099" s="1" t="s">
        <v>2063</v>
      </c>
      <c r="F11099" s="1" t="s">
        <v>2063</v>
      </c>
      <c r="G11099" s="1" t="n">
        <v>47</v>
      </c>
      <c r="H11099" s="1" t="s">
        <v>2548</v>
      </c>
      <c r="I11099" s="1" t="s">
        <v>2548</v>
      </c>
    </row>
    <row r="11100" customFormat="false" ht="27" hidden="false" customHeight="true" outlineLevel="0" collapsed="false">
      <c r="A11100" s="1"/>
      <c r="B11100" s="1"/>
      <c r="C11100" s="1"/>
      <c r="D11100" s="1"/>
      <c r="E11100" s="1"/>
      <c r="F11100" s="1"/>
      <c r="G11100" s="1"/>
      <c r="H11100" s="1"/>
      <c r="I11100" s="1"/>
    </row>
    <row r="11101" customFormat="false" ht="31" hidden="false" customHeight="true" outlineLevel="0" collapsed="false">
      <c r="A11101" s="10" t="s">
        <v>304</v>
      </c>
      <c r="B11101" s="10" t="s">
        <v>304</v>
      </c>
      <c r="C11101" s="10" t="s">
        <v>304</v>
      </c>
      <c r="D11101" s="10" t="s">
        <v>304</v>
      </c>
      <c r="E11101" s="10" t="s">
        <v>304</v>
      </c>
      <c r="F11101" s="10" t="s">
        <v>304</v>
      </c>
      <c r="G11101" s="10" t="s">
        <v>304</v>
      </c>
      <c r="H11101" s="10" t="s">
        <v>304</v>
      </c>
      <c r="I11101" s="1"/>
    </row>
    <row r="11102" customFormat="false" ht="28" hidden="false" customHeight="true" outlineLevel="0" collapsed="false">
      <c r="A11102" s="4" t="s">
        <v>305</v>
      </c>
      <c r="B11102" s="4" t="s">
        <v>305</v>
      </c>
      <c r="C11102" s="4" t="s">
        <v>305</v>
      </c>
      <c r="D11102" s="4" t="s">
        <v>305</v>
      </c>
      <c r="E11102" s="4" t="s">
        <v>305</v>
      </c>
      <c r="F11102" s="4" t="s">
        <v>305</v>
      </c>
      <c r="G11102" s="4" t="s">
        <v>305</v>
      </c>
      <c r="H11102" s="4" t="s">
        <v>305</v>
      </c>
      <c r="I11102" s="4" t="s">
        <v>305</v>
      </c>
    </row>
    <row r="11103" customFormat="false" ht="27" hidden="false" customHeight="true" outlineLevel="0" collapsed="false">
      <c r="A11103" s="1"/>
      <c r="B11103" s="1"/>
      <c r="C11103" s="1"/>
      <c r="D11103" s="1"/>
      <c r="E11103" s="1"/>
      <c r="F11103" s="1"/>
      <c r="G11103" s="1"/>
      <c r="H11103" s="1"/>
      <c r="I11103" s="1"/>
    </row>
    <row r="11104" customFormat="false" ht="27" hidden="false" customHeight="true" outlineLevel="0" collapsed="false">
      <c r="A11104" s="1"/>
      <c r="B11104" s="1"/>
      <c r="C11104" s="1"/>
      <c r="D11104" s="1"/>
      <c r="E11104" s="1"/>
      <c r="F11104" s="1"/>
      <c r="G11104" s="1"/>
      <c r="H11104" s="1"/>
      <c r="I11104" s="1"/>
    </row>
    <row r="11105" customFormat="false" ht="27" hidden="false" customHeight="true" outlineLevel="0" collapsed="false">
      <c r="A11105" s="1"/>
      <c r="B11105" s="1"/>
      <c r="C11105" s="1"/>
      <c r="D11105" s="1"/>
      <c r="E11105" s="1"/>
      <c r="F11105" s="1"/>
      <c r="G11105" s="1"/>
      <c r="H11105" s="1"/>
      <c r="I11105" s="1"/>
    </row>
    <row r="11106" customFormat="false" ht="35" hidden="false" customHeight="true" outlineLevel="0" collapsed="false">
      <c r="A11106" s="2" t="s">
        <v>2566</v>
      </c>
      <c r="B11106" s="2" t="s">
        <v>2566</v>
      </c>
      <c r="C11106" s="2" t="s">
        <v>2566</v>
      </c>
      <c r="D11106" s="2" t="s">
        <v>2566</v>
      </c>
      <c r="E11106" s="2" t="s">
        <v>2566</v>
      </c>
      <c r="F11106" s="2" t="s">
        <v>2566</v>
      </c>
      <c r="G11106" s="2" t="s">
        <v>2566</v>
      </c>
      <c r="H11106" s="2" t="s">
        <v>2566</v>
      </c>
      <c r="I11106" s="3" t="str">
        <f aca="false">HYPERLINK("#'Главная'!A219","На главную")</f>
        <v>На главную</v>
      </c>
    </row>
    <row r="11107" customFormat="false" ht="42" hidden="false" customHeight="true" outlineLevel="0" collapsed="false">
      <c r="A11107" s="4" t="s">
        <v>2534</v>
      </c>
      <c r="B11107" s="4" t="s">
        <v>2534</v>
      </c>
      <c r="C11107" s="4" t="s">
        <v>2534</v>
      </c>
      <c r="D11107" s="4" t="s">
        <v>2534</v>
      </c>
      <c r="E11107" s="4" t="s">
        <v>2534</v>
      </c>
      <c r="F11107" s="4" t="s">
        <v>2534</v>
      </c>
      <c r="G11107" s="4" t="s">
        <v>2534</v>
      </c>
      <c r="H11107" s="4" t="s">
        <v>2534</v>
      </c>
      <c r="I11107" s="4" t="s">
        <v>2534</v>
      </c>
    </row>
    <row r="11108" customFormat="false" ht="27" hidden="false" customHeight="true" outlineLevel="0" collapsed="false">
      <c r="A11108" s="3" t="str">
        <f aca="false">HYPERLINK("#'Главная'!A219","Список моделей")</f>
        <v>Список моделей</v>
      </c>
      <c r="B11108" s="1"/>
      <c r="C11108" s="3" t="str">
        <f aca="false">HYPERLINK("#'Данные моделей'!A11109","Характеристики")</f>
        <v>Характеристики</v>
      </c>
      <c r="D11108" s="1"/>
      <c r="E11108" s="1"/>
      <c r="F11108" s="3" t="str">
        <f aca="false">HYPERLINK("#'Данные моделей'!A11144","Рабочие точки")</f>
        <v>Рабочие точки</v>
      </c>
      <c r="G11108" s="1"/>
      <c r="H11108" s="3" t="str">
        <f aca="false">HYPERLINK("#'Данные моделей'!A11151","Карты")</f>
        <v>Карты</v>
      </c>
      <c r="I11108" s="1"/>
    </row>
    <row r="11109" customFormat="false" ht="31" hidden="false" customHeight="true" outlineLevel="0" collapsed="false">
      <c r="A11109" s="10" t="s">
        <v>9</v>
      </c>
      <c r="B11109" s="10" t="s">
        <v>9</v>
      </c>
      <c r="C11109" s="10" t="s">
        <v>9</v>
      </c>
      <c r="D11109" s="10" t="s">
        <v>9</v>
      </c>
      <c r="E11109" s="10" t="s">
        <v>9</v>
      </c>
      <c r="F11109" s="10" t="s">
        <v>9</v>
      </c>
      <c r="G11109" s="10" t="s">
        <v>9</v>
      </c>
      <c r="H11109" s="10" t="s">
        <v>9</v>
      </c>
      <c r="I11109" s="1"/>
    </row>
    <row r="11110" customFormat="false" ht="28" hidden="false" customHeight="true" outlineLevel="0" collapsed="false">
      <c r="A11110" s="11" t="s">
        <v>207</v>
      </c>
      <c r="B11110" s="11" t="s">
        <v>207</v>
      </c>
      <c r="C11110" s="11" t="s">
        <v>207</v>
      </c>
      <c r="D11110" s="11" t="s">
        <v>207</v>
      </c>
      <c r="E11110" s="11" t="s">
        <v>2535</v>
      </c>
      <c r="F11110" s="11" t="s">
        <v>2535</v>
      </c>
      <c r="G11110" s="11" t="s">
        <v>2535</v>
      </c>
      <c r="H11110" s="11"/>
      <c r="I11110" s="11"/>
    </row>
    <row r="11111" customFormat="false" ht="28" hidden="false" customHeight="true" outlineLevel="0" collapsed="false">
      <c r="A11111" s="11" t="s">
        <v>8</v>
      </c>
      <c r="B11111" s="11" t="s">
        <v>8</v>
      </c>
      <c r="C11111" s="11" t="s">
        <v>8</v>
      </c>
      <c r="D11111" s="11" t="s">
        <v>8</v>
      </c>
      <c r="E11111" s="11" t="s">
        <v>176</v>
      </c>
      <c r="F11111" s="11" t="s">
        <v>176</v>
      </c>
      <c r="G11111" s="11" t="s">
        <v>176</v>
      </c>
      <c r="H11111" s="11"/>
      <c r="I11111" s="11"/>
    </row>
    <row r="11112" customFormat="false" ht="28" hidden="false" customHeight="true" outlineLevel="0" collapsed="false">
      <c r="A11112" s="11" t="s">
        <v>209</v>
      </c>
      <c r="B11112" s="11" t="s">
        <v>209</v>
      </c>
      <c r="C11112" s="11" t="s">
        <v>209</v>
      </c>
      <c r="D11112" s="11" t="s">
        <v>209</v>
      </c>
      <c r="E11112" s="11" t="s">
        <v>2557</v>
      </c>
      <c r="F11112" s="11" t="s">
        <v>2557</v>
      </c>
      <c r="G11112" s="11" t="s">
        <v>2557</v>
      </c>
      <c r="H11112" s="11"/>
      <c r="I11112" s="11"/>
    </row>
    <row r="11113" customFormat="false" ht="28" hidden="false" customHeight="true" outlineLevel="0" collapsed="false">
      <c r="A11113" s="11" t="s">
        <v>211</v>
      </c>
      <c r="B11113" s="11" t="s">
        <v>211</v>
      </c>
      <c r="C11113" s="11" t="s">
        <v>211</v>
      </c>
      <c r="D11113" s="11" t="s">
        <v>211</v>
      </c>
      <c r="E11113" s="11" t="n">
        <v>34.7</v>
      </c>
      <c r="F11113" s="11" t="n">
        <v>34.7</v>
      </c>
      <c r="G11113" s="11" t="n">
        <v>34.7</v>
      </c>
      <c r="H11113" s="11"/>
      <c r="I11113" s="11"/>
    </row>
    <row r="11114" customFormat="false" ht="83" hidden="false" customHeight="true" outlineLevel="0" collapsed="false">
      <c r="A11114" s="11" t="s">
        <v>8</v>
      </c>
      <c r="B11114" s="11" t="s">
        <v>8</v>
      </c>
      <c r="C11114" s="11" t="s">
        <v>8</v>
      </c>
      <c r="D11114" s="11" t="s">
        <v>8</v>
      </c>
      <c r="E11114" s="11" t="s">
        <v>176</v>
      </c>
      <c r="F11114" s="11" t="s">
        <v>176</v>
      </c>
      <c r="G11114" s="11" t="s">
        <v>176</v>
      </c>
      <c r="H11114" s="11" t="s">
        <v>2537</v>
      </c>
      <c r="I11114" s="11" t="s">
        <v>2537</v>
      </c>
    </row>
    <row r="11115" customFormat="false" ht="83" hidden="false" customHeight="true" outlineLevel="0" collapsed="false">
      <c r="A11115" s="11" t="s">
        <v>221</v>
      </c>
      <c r="B11115" s="11" t="s">
        <v>221</v>
      </c>
      <c r="C11115" s="11" t="s">
        <v>221</v>
      </c>
      <c r="D11115" s="11" t="s">
        <v>221</v>
      </c>
      <c r="E11115" s="11" t="s">
        <v>2557</v>
      </c>
      <c r="F11115" s="11" t="s">
        <v>2557</v>
      </c>
      <c r="G11115" s="11" t="s">
        <v>2557</v>
      </c>
      <c r="H11115" s="11" t="s">
        <v>2537</v>
      </c>
      <c r="I11115" s="11" t="s">
        <v>2537</v>
      </c>
    </row>
    <row r="11116" customFormat="false" ht="83" hidden="false" customHeight="true" outlineLevel="0" collapsed="false">
      <c r="A11116" s="11" t="s">
        <v>211</v>
      </c>
      <c r="B11116" s="11" t="s">
        <v>211</v>
      </c>
      <c r="C11116" s="11" t="s">
        <v>211</v>
      </c>
      <c r="D11116" s="11" t="s">
        <v>211</v>
      </c>
      <c r="E11116" s="11" t="n">
        <v>34.7</v>
      </c>
      <c r="F11116" s="11" t="n">
        <v>34.7</v>
      </c>
      <c r="G11116" s="11" t="n">
        <v>34.7</v>
      </c>
      <c r="H11116" s="11" t="s">
        <v>2537</v>
      </c>
      <c r="I11116" s="11" t="s">
        <v>2537</v>
      </c>
    </row>
    <row r="11117" customFormat="false" ht="83" hidden="false" customHeight="true" outlineLevel="0" collapsed="false">
      <c r="A11117" s="11" t="s">
        <v>2062</v>
      </c>
      <c r="B11117" s="11" t="s">
        <v>2062</v>
      </c>
      <c r="C11117" s="11" t="s">
        <v>2062</v>
      </c>
      <c r="D11117" s="11" t="s">
        <v>2062</v>
      </c>
      <c r="E11117" s="11" t="s">
        <v>2538</v>
      </c>
      <c r="F11117" s="11" t="s">
        <v>2538</v>
      </c>
      <c r="G11117" s="11" t="s">
        <v>2538</v>
      </c>
      <c r="H11117" s="11" t="s">
        <v>2537</v>
      </c>
      <c r="I11117" s="11" t="s">
        <v>2537</v>
      </c>
    </row>
    <row r="11118" customFormat="false" ht="83" hidden="false" customHeight="true" outlineLevel="0" collapsed="false">
      <c r="A11118" s="11" t="s">
        <v>2064</v>
      </c>
      <c r="B11118" s="11" t="s">
        <v>2064</v>
      </c>
      <c r="C11118" s="11" t="s">
        <v>2064</v>
      </c>
      <c r="D11118" s="11" t="s">
        <v>2064</v>
      </c>
      <c r="E11118" s="11" t="s">
        <v>99</v>
      </c>
      <c r="F11118" s="11" t="s">
        <v>99</v>
      </c>
      <c r="G11118" s="11" t="s">
        <v>99</v>
      </c>
      <c r="H11118" s="11" t="s">
        <v>2537</v>
      </c>
      <c r="I11118" s="11" t="s">
        <v>2537</v>
      </c>
    </row>
    <row r="11119" customFormat="false" ht="83" hidden="false" customHeight="true" outlineLevel="0" collapsed="false">
      <c r="A11119" s="11" t="s">
        <v>2222</v>
      </c>
      <c r="B11119" s="11" t="s">
        <v>2222</v>
      </c>
      <c r="C11119" s="11" t="s">
        <v>2222</v>
      </c>
      <c r="D11119" s="11" t="s">
        <v>2222</v>
      </c>
      <c r="E11119" s="11" t="n">
        <v>0.677</v>
      </c>
      <c r="F11119" s="11" t="n">
        <v>0.677</v>
      </c>
      <c r="G11119" s="11" t="n">
        <v>0.677</v>
      </c>
      <c r="H11119" s="11" t="s">
        <v>2537</v>
      </c>
      <c r="I11119" s="11" t="s">
        <v>2537</v>
      </c>
    </row>
    <row r="11120" customFormat="false" ht="83" hidden="false" customHeight="true" outlineLevel="0" collapsed="false">
      <c r="A11120" s="11" t="s">
        <v>2216</v>
      </c>
      <c r="B11120" s="11" t="s">
        <v>2216</v>
      </c>
      <c r="C11120" s="11" t="s">
        <v>2216</v>
      </c>
      <c r="D11120" s="11" t="s">
        <v>2216</v>
      </c>
      <c r="E11120" s="11" t="n">
        <v>1</v>
      </c>
      <c r="F11120" s="11" t="n">
        <v>1</v>
      </c>
      <c r="G11120" s="11" t="n">
        <v>1</v>
      </c>
      <c r="H11120" s="11" t="s">
        <v>2537</v>
      </c>
      <c r="I11120" s="11" t="s">
        <v>2537</v>
      </c>
    </row>
    <row r="11121" customFormat="false" ht="83" hidden="false" customHeight="true" outlineLevel="0" collapsed="false">
      <c r="A11121" s="11" t="s">
        <v>2539</v>
      </c>
      <c r="B11121" s="11" t="s">
        <v>2539</v>
      </c>
      <c r="C11121" s="11" t="s">
        <v>2539</v>
      </c>
      <c r="D11121" s="11" t="s">
        <v>2539</v>
      </c>
      <c r="E11121" s="11" t="s">
        <v>2567</v>
      </c>
      <c r="F11121" s="11" t="s">
        <v>2567</v>
      </c>
      <c r="G11121" s="11" t="s">
        <v>2567</v>
      </c>
      <c r="H11121" s="11" t="s">
        <v>2537</v>
      </c>
      <c r="I11121" s="11" t="s">
        <v>2537</v>
      </c>
    </row>
    <row r="11122" customFormat="false" ht="83" hidden="false" customHeight="true" outlineLevel="0" collapsed="false">
      <c r="A11122" s="11" t="s">
        <v>2464</v>
      </c>
      <c r="B11122" s="11" t="s">
        <v>2464</v>
      </c>
      <c r="C11122" s="11" t="s">
        <v>2464</v>
      </c>
      <c r="D11122" s="11" t="s">
        <v>2464</v>
      </c>
      <c r="E11122" s="11" t="s">
        <v>2501</v>
      </c>
      <c r="F11122" s="11" t="s">
        <v>2501</v>
      </c>
      <c r="G11122" s="11" t="s">
        <v>2501</v>
      </c>
      <c r="H11122" s="11" t="s">
        <v>2537</v>
      </c>
      <c r="I11122" s="11" t="s">
        <v>2537</v>
      </c>
    </row>
    <row r="11123" customFormat="false" ht="83" hidden="false" customHeight="true" outlineLevel="0" collapsed="false">
      <c r="A11123" s="11" t="s">
        <v>2214</v>
      </c>
      <c r="B11123" s="11" t="s">
        <v>2214</v>
      </c>
      <c r="C11123" s="11" t="s">
        <v>2214</v>
      </c>
      <c r="D11123" s="11" t="s">
        <v>2214</v>
      </c>
      <c r="E11123" s="11" t="n">
        <v>1.78</v>
      </c>
      <c r="F11123" s="11" t="n">
        <v>1.78</v>
      </c>
      <c r="G11123" s="11" t="n">
        <v>1.78</v>
      </c>
      <c r="H11123" s="11" t="s">
        <v>2537</v>
      </c>
      <c r="I11123" s="11" t="s">
        <v>2537</v>
      </c>
    </row>
    <row r="11124" customFormat="false" ht="83" hidden="false" customHeight="true" outlineLevel="0" collapsed="false">
      <c r="A11124" s="11" t="s">
        <v>2215</v>
      </c>
      <c r="B11124" s="11" t="s">
        <v>2215</v>
      </c>
      <c r="C11124" s="11" t="s">
        <v>2215</v>
      </c>
      <c r="D11124" s="11" t="s">
        <v>2215</v>
      </c>
      <c r="E11124" s="11" t="n">
        <v>44</v>
      </c>
      <c r="F11124" s="11" t="n">
        <v>44</v>
      </c>
      <c r="G11124" s="11" t="n">
        <v>44</v>
      </c>
      <c r="H11124" s="11" t="s">
        <v>2537</v>
      </c>
      <c r="I11124" s="11" t="s">
        <v>2537</v>
      </c>
    </row>
    <row r="11125" customFormat="false" ht="83" hidden="false" customHeight="true" outlineLevel="0" collapsed="false">
      <c r="A11125" s="11" t="s">
        <v>2226</v>
      </c>
      <c r="B11125" s="11" t="s">
        <v>2226</v>
      </c>
      <c r="C11125" s="11" t="s">
        <v>2226</v>
      </c>
      <c r="D11125" s="11" t="s">
        <v>2226</v>
      </c>
      <c r="E11125" s="11" t="s">
        <v>2541</v>
      </c>
      <c r="F11125" s="11" t="s">
        <v>2541</v>
      </c>
      <c r="G11125" s="11" t="s">
        <v>2541</v>
      </c>
      <c r="H11125" s="11" t="s">
        <v>2537</v>
      </c>
      <c r="I11125" s="11" t="s">
        <v>2537</v>
      </c>
    </row>
    <row r="11126" customFormat="false" ht="83" hidden="false" customHeight="true" outlineLevel="0" collapsed="false">
      <c r="A11126" s="11" t="s">
        <v>2223</v>
      </c>
      <c r="B11126" s="11" t="s">
        <v>2223</v>
      </c>
      <c r="C11126" s="11" t="s">
        <v>2223</v>
      </c>
      <c r="D11126" s="11" t="s">
        <v>2223</v>
      </c>
      <c r="E11126" s="11" t="s">
        <v>2542</v>
      </c>
      <c r="F11126" s="11" t="s">
        <v>2542</v>
      </c>
      <c r="G11126" s="11" t="s">
        <v>2542</v>
      </c>
      <c r="H11126" s="11" t="s">
        <v>2537</v>
      </c>
      <c r="I11126" s="11" t="s">
        <v>2537</v>
      </c>
    </row>
    <row r="11127" customFormat="false" ht="83" hidden="false" customHeight="true" outlineLevel="0" collapsed="false">
      <c r="A11127" s="11" t="s">
        <v>2225</v>
      </c>
      <c r="B11127" s="11" t="s">
        <v>2225</v>
      </c>
      <c r="C11127" s="11" t="s">
        <v>2225</v>
      </c>
      <c r="D11127" s="11" t="s">
        <v>2225</v>
      </c>
      <c r="E11127" s="11" t="s">
        <v>2542</v>
      </c>
      <c r="F11127" s="11" t="s">
        <v>2542</v>
      </c>
      <c r="G11127" s="11" t="s">
        <v>2542</v>
      </c>
      <c r="H11127" s="11" t="s">
        <v>2537</v>
      </c>
      <c r="I11127" s="11" t="s">
        <v>2537</v>
      </c>
    </row>
    <row r="11128" customFormat="false" ht="83" hidden="false" customHeight="true" outlineLevel="0" collapsed="false">
      <c r="A11128" s="11" t="s">
        <v>2543</v>
      </c>
      <c r="B11128" s="11" t="s">
        <v>2543</v>
      </c>
      <c r="C11128" s="11" t="s">
        <v>2543</v>
      </c>
      <c r="D11128" s="11" t="s">
        <v>2543</v>
      </c>
      <c r="E11128" s="11" t="s">
        <v>2544</v>
      </c>
      <c r="F11128" s="11" t="s">
        <v>2544</v>
      </c>
      <c r="G11128" s="11" t="s">
        <v>2544</v>
      </c>
      <c r="H11128" s="11" t="s">
        <v>2537</v>
      </c>
      <c r="I11128" s="11" t="s">
        <v>2537</v>
      </c>
    </row>
    <row r="11129" customFormat="false" ht="83" hidden="false" customHeight="true" outlineLevel="0" collapsed="false">
      <c r="A11129" s="11" t="s">
        <v>249</v>
      </c>
      <c r="B11129" s="11" t="s">
        <v>249</v>
      </c>
      <c r="C11129" s="11" t="s">
        <v>249</v>
      </c>
      <c r="D11129" s="11" t="s">
        <v>249</v>
      </c>
      <c r="E11129" s="11" t="n">
        <v>38.2</v>
      </c>
      <c r="F11129" s="11" t="n">
        <v>38.2</v>
      </c>
      <c r="G11129" s="11" t="n">
        <v>38.2</v>
      </c>
      <c r="H11129" s="11" t="s">
        <v>2537</v>
      </c>
      <c r="I11129" s="11" t="s">
        <v>2537</v>
      </c>
    </row>
    <row r="11130" customFormat="false" ht="83" hidden="false" customHeight="true" outlineLevel="0" collapsed="false">
      <c r="A11130" s="11" t="s">
        <v>2074</v>
      </c>
      <c r="B11130" s="11" t="s">
        <v>2074</v>
      </c>
      <c r="C11130" s="11" t="s">
        <v>2074</v>
      </c>
      <c r="D11130" s="11" t="s">
        <v>2074</v>
      </c>
      <c r="E11130" s="11" t="s">
        <v>2560</v>
      </c>
      <c r="F11130" s="11" t="s">
        <v>2560</v>
      </c>
      <c r="G11130" s="11" t="s">
        <v>2560</v>
      </c>
      <c r="H11130" s="11" t="s">
        <v>2537</v>
      </c>
      <c r="I11130" s="11" t="s">
        <v>2537</v>
      </c>
    </row>
    <row r="11131" customFormat="false" ht="83" hidden="false" customHeight="true" outlineLevel="0" collapsed="false">
      <c r="A11131" s="11" t="s">
        <v>2065</v>
      </c>
      <c r="B11131" s="11" t="s">
        <v>2065</v>
      </c>
      <c r="C11131" s="11" t="s">
        <v>2065</v>
      </c>
      <c r="D11131" s="11" t="s">
        <v>2065</v>
      </c>
      <c r="E11131" s="11" t="n">
        <v>152</v>
      </c>
      <c r="F11131" s="11" t="n">
        <v>152</v>
      </c>
      <c r="G11131" s="11" t="n">
        <v>152</v>
      </c>
      <c r="H11131" s="11" t="s">
        <v>2537</v>
      </c>
      <c r="I11131" s="11" t="s">
        <v>2537</v>
      </c>
    </row>
    <row r="11132" customFormat="false" ht="83" hidden="false" customHeight="true" outlineLevel="0" collapsed="false">
      <c r="A11132" s="11" t="s">
        <v>2082</v>
      </c>
      <c r="B11132" s="11" t="s">
        <v>2082</v>
      </c>
      <c r="C11132" s="11" t="s">
        <v>2082</v>
      </c>
      <c r="D11132" s="11" t="s">
        <v>2082</v>
      </c>
      <c r="E11132" s="11" t="s">
        <v>2148</v>
      </c>
      <c r="F11132" s="11" t="s">
        <v>2148</v>
      </c>
      <c r="G11132" s="11" t="s">
        <v>2148</v>
      </c>
      <c r="H11132" s="11" t="s">
        <v>2537</v>
      </c>
      <c r="I11132" s="11" t="s">
        <v>2537</v>
      </c>
    </row>
    <row r="11133" customFormat="false" ht="83" hidden="false" customHeight="true" outlineLevel="0" collapsed="false">
      <c r="A11133" s="11" t="s">
        <v>2546</v>
      </c>
      <c r="B11133" s="11" t="s">
        <v>2546</v>
      </c>
      <c r="C11133" s="11" t="s">
        <v>2546</v>
      </c>
      <c r="D11133" s="11" t="s">
        <v>2546</v>
      </c>
      <c r="E11133" s="11" t="s">
        <v>2561</v>
      </c>
      <c r="F11133" s="11" t="s">
        <v>2561</v>
      </c>
      <c r="G11133" s="11" t="s">
        <v>2561</v>
      </c>
      <c r="H11133" s="11" t="s">
        <v>2537</v>
      </c>
      <c r="I11133" s="11" t="s">
        <v>2537</v>
      </c>
    </row>
    <row r="11134" customFormat="false" ht="83" hidden="false" customHeight="true" outlineLevel="0" collapsed="false">
      <c r="A11134" s="11" t="s">
        <v>2085</v>
      </c>
      <c r="B11134" s="11" t="s">
        <v>2085</v>
      </c>
      <c r="C11134" s="11" t="s">
        <v>2085</v>
      </c>
      <c r="D11134" s="11" t="s">
        <v>2085</v>
      </c>
      <c r="E11134" s="11" t="n">
        <v>950</v>
      </c>
      <c r="F11134" s="11" t="n">
        <v>950</v>
      </c>
      <c r="G11134" s="11" t="n">
        <v>950</v>
      </c>
      <c r="H11134" s="11" t="s">
        <v>2537</v>
      </c>
      <c r="I11134" s="11" t="s">
        <v>2537</v>
      </c>
    </row>
    <row r="11135" customFormat="false" ht="83" hidden="false" customHeight="true" outlineLevel="0" collapsed="false">
      <c r="A11135" s="11" t="s">
        <v>2086</v>
      </c>
      <c r="B11135" s="11" t="s">
        <v>2086</v>
      </c>
      <c r="C11135" s="11" t="s">
        <v>2086</v>
      </c>
      <c r="D11135" s="11" t="s">
        <v>2086</v>
      </c>
      <c r="E11135" s="11" t="n">
        <v>836</v>
      </c>
      <c r="F11135" s="11" t="n">
        <v>836</v>
      </c>
      <c r="G11135" s="11" t="n">
        <v>836</v>
      </c>
      <c r="H11135" s="11" t="s">
        <v>2537</v>
      </c>
      <c r="I11135" s="11" t="s">
        <v>2537</v>
      </c>
    </row>
    <row r="11136" customFormat="false" ht="83" hidden="false" customHeight="true" outlineLevel="0" collapsed="false">
      <c r="A11136" s="11" t="s">
        <v>2087</v>
      </c>
      <c r="B11136" s="11" t="s">
        <v>2087</v>
      </c>
      <c r="C11136" s="11" t="s">
        <v>2087</v>
      </c>
      <c r="D11136" s="11" t="s">
        <v>2087</v>
      </c>
      <c r="E11136" s="11" t="n">
        <v>863</v>
      </c>
      <c r="F11136" s="11" t="n">
        <v>863</v>
      </c>
      <c r="G11136" s="11" t="n">
        <v>863</v>
      </c>
      <c r="H11136" s="11" t="s">
        <v>2537</v>
      </c>
      <c r="I11136" s="11" t="s">
        <v>2537</v>
      </c>
    </row>
    <row r="11137" customFormat="false" ht="83" hidden="false" customHeight="true" outlineLevel="0" collapsed="false">
      <c r="A11137" s="11" t="s">
        <v>2523</v>
      </c>
      <c r="B11137" s="11" t="s">
        <v>2523</v>
      </c>
      <c r="C11137" s="11" t="s">
        <v>2523</v>
      </c>
      <c r="D11137" s="11" t="s">
        <v>2523</v>
      </c>
      <c r="E11137" s="11" t="n">
        <v>727</v>
      </c>
      <c r="F11137" s="11" t="n">
        <v>727</v>
      </c>
      <c r="G11137" s="11" t="n">
        <v>727</v>
      </c>
      <c r="H11137" s="11" t="s">
        <v>2537</v>
      </c>
      <c r="I11137" s="11" t="s">
        <v>2537</v>
      </c>
    </row>
    <row r="11138" customFormat="false" ht="83" hidden="false" customHeight="true" outlineLevel="0" collapsed="false">
      <c r="A11138" s="11" t="s">
        <v>2562</v>
      </c>
      <c r="B11138" s="11" t="s">
        <v>2562</v>
      </c>
      <c r="C11138" s="11" t="s">
        <v>2562</v>
      </c>
      <c r="D11138" s="11" t="s">
        <v>2562</v>
      </c>
      <c r="E11138" s="11" t="n">
        <v>290</v>
      </c>
      <c r="F11138" s="11" t="n">
        <v>290</v>
      </c>
      <c r="G11138" s="11" t="n">
        <v>290</v>
      </c>
      <c r="H11138" s="11" t="s">
        <v>2537</v>
      </c>
      <c r="I11138" s="11" t="s">
        <v>2537</v>
      </c>
    </row>
    <row r="11139" customFormat="false" ht="83" hidden="false" customHeight="true" outlineLevel="0" collapsed="false">
      <c r="A11139" s="11" t="s">
        <v>2563</v>
      </c>
      <c r="B11139" s="11" t="s">
        <v>2563</v>
      </c>
      <c r="C11139" s="11" t="s">
        <v>2563</v>
      </c>
      <c r="D11139" s="11" t="s">
        <v>2563</v>
      </c>
      <c r="E11139" s="11" t="n">
        <v>140</v>
      </c>
      <c r="F11139" s="11" t="n">
        <v>140</v>
      </c>
      <c r="G11139" s="11" t="n">
        <v>140</v>
      </c>
      <c r="H11139" s="11" t="s">
        <v>2537</v>
      </c>
      <c r="I11139" s="11" t="s">
        <v>2537</v>
      </c>
    </row>
    <row r="11140" customFormat="false" ht="83" hidden="false" customHeight="true" outlineLevel="0" collapsed="false">
      <c r="A11140" s="11" t="s">
        <v>2564</v>
      </c>
      <c r="B11140" s="11" t="s">
        <v>2564</v>
      </c>
      <c r="C11140" s="11" t="s">
        <v>2564</v>
      </c>
      <c r="D11140" s="11" t="s">
        <v>2564</v>
      </c>
      <c r="E11140" s="11" t="n">
        <v>50</v>
      </c>
      <c r="F11140" s="11" t="n">
        <v>50</v>
      </c>
      <c r="G11140" s="11" t="n">
        <v>50</v>
      </c>
      <c r="H11140" s="11" t="s">
        <v>2537</v>
      </c>
      <c r="I11140" s="11" t="s">
        <v>2537</v>
      </c>
    </row>
    <row r="11141" customFormat="false" ht="83" hidden="false" customHeight="true" outlineLevel="0" collapsed="false">
      <c r="A11141" s="11" t="s">
        <v>2565</v>
      </c>
      <c r="B11141" s="11" t="s">
        <v>2565</v>
      </c>
      <c r="C11141" s="11" t="s">
        <v>2565</v>
      </c>
      <c r="D11141" s="11" t="s">
        <v>2565</v>
      </c>
      <c r="E11141" s="11" t="n">
        <v>54</v>
      </c>
      <c r="F11141" s="11" t="n">
        <v>54</v>
      </c>
      <c r="G11141" s="11" t="n">
        <v>54</v>
      </c>
      <c r="H11141" s="11" t="s">
        <v>2537</v>
      </c>
      <c r="I11141" s="11" t="s">
        <v>2537</v>
      </c>
    </row>
    <row r="11142" customFormat="false" ht="42" hidden="false" customHeight="true" outlineLevel="0" collapsed="false">
      <c r="A11142" s="4" t="s">
        <v>2537</v>
      </c>
      <c r="B11142" s="4" t="s">
        <v>2537</v>
      </c>
      <c r="C11142" s="4" t="s">
        <v>2537</v>
      </c>
      <c r="D11142" s="4" t="s">
        <v>2537</v>
      </c>
      <c r="E11142" s="4" t="s">
        <v>2537</v>
      </c>
      <c r="F11142" s="4" t="s">
        <v>2537</v>
      </c>
      <c r="G11142" s="4" t="s">
        <v>2537</v>
      </c>
      <c r="H11142" s="4" t="s">
        <v>2537</v>
      </c>
      <c r="I11142" s="4" t="s">
        <v>2537</v>
      </c>
    </row>
    <row r="11143" customFormat="false" ht="27" hidden="false" customHeight="true" outlineLevel="0" collapsed="false">
      <c r="A11143" s="1"/>
      <c r="B11143" s="1"/>
      <c r="C11143" s="1"/>
      <c r="D11143" s="1"/>
      <c r="E11143" s="1"/>
      <c r="F11143" s="1"/>
      <c r="G11143" s="1"/>
      <c r="H11143" s="1"/>
      <c r="I11143" s="1"/>
    </row>
    <row r="11144" customFormat="false" ht="31" hidden="false" customHeight="true" outlineLevel="0" collapsed="false">
      <c r="A11144" s="10" t="s">
        <v>250</v>
      </c>
      <c r="B11144" s="10" t="s">
        <v>250</v>
      </c>
      <c r="C11144" s="10" t="s">
        <v>250</v>
      </c>
      <c r="D11144" s="10" t="s">
        <v>250</v>
      </c>
      <c r="E11144" s="10" t="s">
        <v>250</v>
      </c>
      <c r="F11144" s="10" t="s">
        <v>250</v>
      </c>
      <c r="G11144" s="10" t="s">
        <v>250</v>
      </c>
      <c r="H11144" s="10" t="s">
        <v>250</v>
      </c>
      <c r="I11144" s="3" t="str">
        <f aca="false">HYPERLINK("#'Главная'!A219","На главную")</f>
        <v>На главную</v>
      </c>
    </row>
    <row r="11145" customFormat="false" ht="34" hidden="false" customHeight="true" outlineLevel="0" collapsed="false">
      <c r="A11145" s="12" t="s">
        <v>251</v>
      </c>
      <c r="B11145" s="12" t="s">
        <v>251</v>
      </c>
      <c r="C11145" s="12" t="s">
        <v>251</v>
      </c>
      <c r="D11145" s="12" t="s">
        <v>252</v>
      </c>
      <c r="E11145" s="12" t="s">
        <v>252</v>
      </c>
      <c r="F11145" s="12" t="s">
        <v>252</v>
      </c>
      <c r="G11145" s="12" t="s">
        <v>253</v>
      </c>
      <c r="H11145" s="12" t="s">
        <v>254</v>
      </c>
      <c r="I11145" s="12" t="s">
        <v>254</v>
      </c>
    </row>
    <row r="11146" customFormat="false" ht="68" hidden="false" customHeight="true" outlineLevel="0" collapsed="false">
      <c r="A11146" s="1" t="s">
        <v>2090</v>
      </c>
      <c r="B11146" s="1" t="s">
        <v>2090</v>
      </c>
      <c r="C11146" s="1" t="s">
        <v>2090</v>
      </c>
      <c r="D11146" s="1" t="s">
        <v>292</v>
      </c>
      <c r="E11146" s="1" t="s">
        <v>292</v>
      </c>
      <c r="F11146" s="1" t="s">
        <v>292</v>
      </c>
      <c r="G11146" s="1" t="n">
        <v>10.8</v>
      </c>
      <c r="H11146" s="1" t="s">
        <v>2548</v>
      </c>
      <c r="I11146" s="1" t="s">
        <v>2548</v>
      </c>
    </row>
    <row r="11147" customFormat="false" ht="68" hidden="false" customHeight="true" outlineLevel="0" collapsed="false">
      <c r="A11147" s="1" t="s">
        <v>2090</v>
      </c>
      <c r="B11147" s="1" t="s">
        <v>2090</v>
      </c>
      <c r="C11147" s="1" t="s">
        <v>2090</v>
      </c>
      <c r="D11147" s="1" t="s">
        <v>258</v>
      </c>
      <c r="E11147" s="1" t="s">
        <v>258</v>
      </c>
      <c r="F11147" s="1" t="s">
        <v>258</v>
      </c>
      <c r="G11147" s="1" t="n">
        <v>16.2</v>
      </c>
      <c r="H11147" s="1" t="s">
        <v>2548</v>
      </c>
      <c r="I11147" s="1" t="s">
        <v>2548</v>
      </c>
    </row>
    <row r="11148" customFormat="false" ht="68" hidden="false" customHeight="true" outlineLevel="0" collapsed="false">
      <c r="A11148" s="1" t="s">
        <v>2090</v>
      </c>
      <c r="B11148" s="1" t="s">
        <v>2090</v>
      </c>
      <c r="C11148" s="1" t="s">
        <v>2090</v>
      </c>
      <c r="D11148" s="1" t="s">
        <v>2091</v>
      </c>
      <c r="E11148" s="1" t="s">
        <v>2091</v>
      </c>
      <c r="F11148" s="1" t="s">
        <v>2091</v>
      </c>
      <c r="G11148" s="1" t="n">
        <v>2040</v>
      </c>
      <c r="H11148" s="1" t="s">
        <v>2548</v>
      </c>
      <c r="I11148" s="1" t="s">
        <v>2548</v>
      </c>
    </row>
    <row r="11149" customFormat="false" ht="68" hidden="false" customHeight="true" outlineLevel="0" collapsed="false">
      <c r="A11149" s="1" t="s">
        <v>2090</v>
      </c>
      <c r="B11149" s="1" t="s">
        <v>2090</v>
      </c>
      <c r="C11149" s="1" t="s">
        <v>2090</v>
      </c>
      <c r="D11149" s="1" t="s">
        <v>2063</v>
      </c>
      <c r="E11149" s="1" t="s">
        <v>2063</v>
      </c>
      <c r="F11149" s="1" t="s">
        <v>2063</v>
      </c>
      <c r="G11149" s="1" t="n">
        <v>49</v>
      </c>
      <c r="H11149" s="1" t="s">
        <v>2548</v>
      </c>
      <c r="I11149" s="1" t="s">
        <v>2548</v>
      </c>
    </row>
    <row r="11150" customFormat="false" ht="27" hidden="false" customHeight="true" outlineLevel="0" collapsed="false">
      <c r="A11150" s="1"/>
      <c r="B11150" s="1"/>
      <c r="C11150" s="1"/>
      <c r="D11150" s="1"/>
      <c r="E11150" s="1"/>
      <c r="F11150" s="1"/>
      <c r="G11150" s="1"/>
      <c r="H11150" s="1"/>
      <c r="I11150" s="1"/>
    </row>
    <row r="11151" customFormat="false" ht="31" hidden="false" customHeight="true" outlineLevel="0" collapsed="false">
      <c r="A11151" s="10" t="s">
        <v>304</v>
      </c>
      <c r="B11151" s="10" t="s">
        <v>304</v>
      </c>
      <c r="C11151" s="10" t="s">
        <v>304</v>
      </c>
      <c r="D11151" s="10" t="s">
        <v>304</v>
      </c>
      <c r="E11151" s="10" t="s">
        <v>304</v>
      </c>
      <c r="F11151" s="10" t="s">
        <v>304</v>
      </c>
      <c r="G11151" s="10" t="s">
        <v>304</v>
      </c>
      <c r="H11151" s="10" t="s">
        <v>304</v>
      </c>
      <c r="I11151" s="1"/>
    </row>
    <row r="11152" customFormat="false" ht="28" hidden="false" customHeight="true" outlineLevel="0" collapsed="false">
      <c r="A11152" s="4" t="s">
        <v>305</v>
      </c>
      <c r="B11152" s="4" t="s">
        <v>305</v>
      </c>
      <c r="C11152" s="4" t="s">
        <v>305</v>
      </c>
      <c r="D11152" s="4" t="s">
        <v>305</v>
      </c>
      <c r="E11152" s="4" t="s">
        <v>305</v>
      </c>
      <c r="F11152" s="4" t="s">
        <v>305</v>
      </c>
      <c r="G11152" s="4" t="s">
        <v>305</v>
      </c>
      <c r="H11152" s="4" t="s">
        <v>305</v>
      </c>
      <c r="I11152" s="4" t="s">
        <v>305</v>
      </c>
    </row>
    <row r="11153" customFormat="false" ht="27" hidden="false" customHeight="true" outlineLevel="0" collapsed="false">
      <c r="A11153" s="1"/>
      <c r="B11153" s="1"/>
      <c r="C11153" s="1"/>
      <c r="D11153" s="1"/>
      <c r="E11153" s="1"/>
      <c r="F11153" s="1"/>
      <c r="G11153" s="1"/>
      <c r="H11153" s="1"/>
      <c r="I11153" s="1"/>
    </row>
    <row r="11154" customFormat="false" ht="27" hidden="false" customHeight="true" outlineLevel="0" collapsed="false">
      <c r="A11154" s="1"/>
      <c r="B11154" s="1"/>
      <c r="C11154" s="1"/>
      <c r="D11154" s="1"/>
      <c r="E11154" s="1"/>
      <c r="F11154" s="1"/>
      <c r="G11154" s="1"/>
      <c r="H11154" s="1"/>
      <c r="I11154" s="1"/>
    </row>
    <row r="11155" customFormat="false" ht="27" hidden="false" customHeight="true" outlineLevel="0" collapsed="false">
      <c r="A11155" s="1"/>
      <c r="B11155" s="1"/>
      <c r="C11155" s="1"/>
      <c r="D11155" s="1"/>
      <c r="E11155" s="1"/>
      <c r="F11155" s="1"/>
      <c r="G11155" s="1"/>
      <c r="H11155" s="1"/>
      <c r="I11155" s="1"/>
    </row>
    <row r="11156" customFormat="false" ht="35" hidden="false" customHeight="true" outlineLevel="0" collapsed="false">
      <c r="A11156" s="2" t="s">
        <v>2568</v>
      </c>
      <c r="B11156" s="2" t="s">
        <v>2568</v>
      </c>
      <c r="C11156" s="2" t="s">
        <v>2568</v>
      </c>
      <c r="D11156" s="2" t="s">
        <v>2568</v>
      </c>
      <c r="E11156" s="2" t="s">
        <v>2568</v>
      </c>
      <c r="F11156" s="2" t="s">
        <v>2568</v>
      </c>
      <c r="G11156" s="2" t="s">
        <v>2568</v>
      </c>
      <c r="H11156" s="2" t="s">
        <v>2568</v>
      </c>
      <c r="I11156" s="3" t="str">
        <f aca="false">HYPERLINK("#'Главная'!A220","На главную")</f>
        <v>На главную</v>
      </c>
    </row>
    <row r="11157" customFormat="false" ht="42" hidden="false" customHeight="true" outlineLevel="0" collapsed="false">
      <c r="A11157" s="4" t="s">
        <v>2534</v>
      </c>
      <c r="B11157" s="4" t="s">
        <v>2534</v>
      </c>
      <c r="C11157" s="4" t="s">
        <v>2534</v>
      </c>
      <c r="D11157" s="4" t="s">
        <v>2534</v>
      </c>
      <c r="E11157" s="4" t="s">
        <v>2534</v>
      </c>
      <c r="F11157" s="4" t="s">
        <v>2534</v>
      </c>
      <c r="G11157" s="4" t="s">
        <v>2534</v>
      </c>
      <c r="H11157" s="4" t="s">
        <v>2534</v>
      </c>
      <c r="I11157" s="4" t="s">
        <v>2534</v>
      </c>
    </row>
    <row r="11158" customFormat="false" ht="27" hidden="false" customHeight="true" outlineLevel="0" collapsed="false">
      <c r="A11158" s="3" t="str">
        <f aca="false">HYPERLINK("#'Главная'!A220","Список моделей")</f>
        <v>Список моделей</v>
      </c>
      <c r="B11158" s="1"/>
      <c r="C11158" s="3" t="str">
        <f aca="false">HYPERLINK("#'Данные моделей'!A11159","Характеристики")</f>
        <v>Характеристики</v>
      </c>
      <c r="D11158" s="1"/>
      <c r="E11158" s="1"/>
      <c r="F11158" s="3" t="str">
        <f aca="false">HYPERLINK("#'Данные моделей'!A11194","Рабочие точки")</f>
        <v>Рабочие точки</v>
      </c>
      <c r="G11158" s="1"/>
      <c r="H11158" s="3" t="str">
        <f aca="false">HYPERLINK("#'Данные моделей'!A11201","Карты")</f>
        <v>Карты</v>
      </c>
      <c r="I11158" s="1"/>
    </row>
    <row r="11159" customFormat="false" ht="31" hidden="false" customHeight="true" outlineLevel="0" collapsed="false">
      <c r="A11159" s="10" t="s">
        <v>9</v>
      </c>
      <c r="B11159" s="10" t="s">
        <v>9</v>
      </c>
      <c r="C11159" s="10" t="s">
        <v>9</v>
      </c>
      <c r="D11159" s="10" t="s">
        <v>9</v>
      </c>
      <c r="E11159" s="10" t="s">
        <v>9</v>
      </c>
      <c r="F11159" s="10" t="s">
        <v>9</v>
      </c>
      <c r="G11159" s="10" t="s">
        <v>9</v>
      </c>
      <c r="H11159" s="10" t="s">
        <v>9</v>
      </c>
      <c r="I11159" s="1"/>
    </row>
    <row r="11160" customFormat="false" ht="28" hidden="false" customHeight="true" outlineLevel="0" collapsed="false">
      <c r="A11160" s="11" t="s">
        <v>207</v>
      </c>
      <c r="B11160" s="11" t="s">
        <v>207</v>
      </c>
      <c r="C11160" s="11" t="s">
        <v>207</v>
      </c>
      <c r="D11160" s="11" t="s">
        <v>207</v>
      </c>
      <c r="E11160" s="11" t="s">
        <v>2535</v>
      </c>
      <c r="F11160" s="11" t="s">
        <v>2535</v>
      </c>
      <c r="G11160" s="11" t="s">
        <v>2535</v>
      </c>
      <c r="H11160" s="11"/>
      <c r="I11160" s="11"/>
    </row>
    <row r="11161" customFormat="false" ht="28" hidden="false" customHeight="true" outlineLevel="0" collapsed="false">
      <c r="A11161" s="11" t="s">
        <v>8</v>
      </c>
      <c r="B11161" s="11" t="s">
        <v>8</v>
      </c>
      <c r="C11161" s="11" t="s">
        <v>8</v>
      </c>
      <c r="D11161" s="11" t="s">
        <v>8</v>
      </c>
      <c r="E11161" s="11" t="s">
        <v>176</v>
      </c>
      <c r="F11161" s="11" t="s">
        <v>176</v>
      </c>
      <c r="G11161" s="11" t="s">
        <v>176</v>
      </c>
      <c r="H11161" s="11"/>
      <c r="I11161" s="11"/>
    </row>
    <row r="11162" customFormat="false" ht="28" hidden="false" customHeight="true" outlineLevel="0" collapsed="false">
      <c r="A11162" s="11" t="s">
        <v>209</v>
      </c>
      <c r="B11162" s="11" t="s">
        <v>209</v>
      </c>
      <c r="C11162" s="11" t="s">
        <v>209</v>
      </c>
      <c r="D11162" s="11" t="s">
        <v>209</v>
      </c>
      <c r="E11162" s="11" t="s">
        <v>2557</v>
      </c>
      <c r="F11162" s="11" t="s">
        <v>2557</v>
      </c>
      <c r="G11162" s="11" t="s">
        <v>2557</v>
      </c>
      <c r="H11162" s="11"/>
      <c r="I11162" s="11"/>
    </row>
    <row r="11163" customFormat="false" ht="28" hidden="false" customHeight="true" outlineLevel="0" collapsed="false">
      <c r="A11163" s="11" t="s">
        <v>211</v>
      </c>
      <c r="B11163" s="11" t="s">
        <v>211</v>
      </c>
      <c r="C11163" s="11" t="s">
        <v>211</v>
      </c>
      <c r="D11163" s="11" t="s">
        <v>211</v>
      </c>
      <c r="E11163" s="11" t="n">
        <v>36</v>
      </c>
      <c r="F11163" s="11" t="n">
        <v>36</v>
      </c>
      <c r="G11163" s="11" t="n">
        <v>36</v>
      </c>
      <c r="H11163" s="11"/>
      <c r="I11163" s="11"/>
    </row>
    <row r="11164" customFormat="false" ht="83" hidden="false" customHeight="true" outlineLevel="0" collapsed="false">
      <c r="A11164" s="11" t="s">
        <v>8</v>
      </c>
      <c r="B11164" s="11" t="s">
        <v>8</v>
      </c>
      <c r="C11164" s="11" t="s">
        <v>8</v>
      </c>
      <c r="D11164" s="11" t="s">
        <v>8</v>
      </c>
      <c r="E11164" s="11" t="s">
        <v>176</v>
      </c>
      <c r="F11164" s="11" t="s">
        <v>176</v>
      </c>
      <c r="G11164" s="11" t="s">
        <v>176</v>
      </c>
      <c r="H11164" s="11" t="s">
        <v>2537</v>
      </c>
      <c r="I11164" s="11" t="s">
        <v>2537</v>
      </c>
    </row>
    <row r="11165" customFormat="false" ht="83" hidden="false" customHeight="true" outlineLevel="0" collapsed="false">
      <c r="A11165" s="11" t="s">
        <v>221</v>
      </c>
      <c r="B11165" s="11" t="s">
        <v>221</v>
      </c>
      <c r="C11165" s="11" t="s">
        <v>221</v>
      </c>
      <c r="D11165" s="11" t="s">
        <v>221</v>
      </c>
      <c r="E11165" s="11" t="s">
        <v>2557</v>
      </c>
      <c r="F11165" s="11" t="s">
        <v>2557</v>
      </c>
      <c r="G11165" s="11" t="s">
        <v>2557</v>
      </c>
      <c r="H11165" s="11" t="s">
        <v>2537</v>
      </c>
      <c r="I11165" s="11" t="s">
        <v>2537</v>
      </c>
    </row>
    <row r="11166" customFormat="false" ht="83" hidden="false" customHeight="true" outlineLevel="0" collapsed="false">
      <c r="A11166" s="11" t="s">
        <v>211</v>
      </c>
      <c r="B11166" s="11" t="s">
        <v>211</v>
      </c>
      <c r="C11166" s="11" t="s">
        <v>211</v>
      </c>
      <c r="D11166" s="11" t="s">
        <v>211</v>
      </c>
      <c r="E11166" s="11" t="n">
        <v>36</v>
      </c>
      <c r="F11166" s="11" t="n">
        <v>36</v>
      </c>
      <c r="G11166" s="11" t="n">
        <v>36</v>
      </c>
      <c r="H11166" s="11" t="s">
        <v>2537</v>
      </c>
      <c r="I11166" s="11" t="s">
        <v>2537</v>
      </c>
    </row>
    <row r="11167" customFormat="false" ht="83" hidden="false" customHeight="true" outlineLevel="0" collapsed="false">
      <c r="A11167" s="11" t="s">
        <v>2062</v>
      </c>
      <c r="B11167" s="11" t="s">
        <v>2062</v>
      </c>
      <c r="C11167" s="11" t="s">
        <v>2062</v>
      </c>
      <c r="D11167" s="11" t="s">
        <v>2062</v>
      </c>
      <c r="E11167" s="11" t="s">
        <v>2538</v>
      </c>
      <c r="F11167" s="11" t="s">
        <v>2538</v>
      </c>
      <c r="G11167" s="11" t="s">
        <v>2538</v>
      </c>
      <c r="H11167" s="11" t="s">
        <v>2537</v>
      </c>
      <c r="I11167" s="11" t="s">
        <v>2537</v>
      </c>
    </row>
    <row r="11168" customFormat="false" ht="83" hidden="false" customHeight="true" outlineLevel="0" collapsed="false">
      <c r="A11168" s="11" t="s">
        <v>2064</v>
      </c>
      <c r="B11168" s="11" t="s">
        <v>2064</v>
      </c>
      <c r="C11168" s="11" t="s">
        <v>2064</v>
      </c>
      <c r="D11168" s="11" t="s">
        <v>2064</v>
      </c>
      <c r="E11168" s="11" t="s">
        <v>99</v>
      </c>
      <c r="F11168" s="11" t="s">
        <v>99</v>
      </c>
      <c r="G11168" s="11" t="s">
        <v>99</v>
      </c>
      <c r="H11168" s="11" t="s">
        <v>2537</v>
      </c>
      <c r="I11168" s="11" t="s">
        <v>2537</v>
      </c>
    </row>
    <row r="11169" customFormat="false" ht="83" hidden="false" customHeight="true" outlineLevel="0" collapsed="false">
      <c r="A11169" s="11" t="s">
        <v>2222</v>
      </c>
      <c r="B11169" s="11" t="s">
        <v>2222</v>
      </c>
      <c r="C11169" s="11" t="s">
        <v>2222</v>
      </c>
      <c r="D11169" s="11" t="s">
        <v>2222</v>
      </c>
      <c r="E11169" s="11" t="n">
        <v>0.882</v>
      </c>
      <c r="F11169" s="11" t="n">
        <v>0.882</v>
      </c>
      <c r="G11169" s="11" t="n">
        <v>0.882</v>
      </c>
      <c r="H11169" s="11" t="s">
        <v>2537</v>
      </c>
      <c r="I11169" s="11" t="s">
        <v>2537</v>
      </c>
    </row>
    <row r="11170" customFormat="false" ht="83" hidden="false" customHeight="true" outlineLevel="0" collapsed="false">
      <c r="A11170" s="11" t="s">
        <v>2216</v>
      </c>
      <c r="B11170" s="11" t="s">
        <v>2216</v>
      </c>
      <c r="C11170" s="11" t="s">
        <v>2216</v>
      </c>
      <c r="D11170" s="11" t="s">
        <v>2216</v>
      </c>
      <c r="E11170" s="11" t="n">
        <v>1</v>
      </c>
      <c r="F11170" s="11" t="n">
        <v>1</v>
      </c>
      <c r="G11170" s="11" t="n">
        <v>1</v>
      </c>
      <c r="H11170" s="11" t="s">
        <v>2537</v>
      </c>
      <c r="I11170" s="11" t="s">
        <v>2537</v>
      </c>
    </row>
    <row r="11171" customFormat="false" ht="83" hidden="false" customHeight="true" outlineLevel="0" collapsed="false">
      <c r="A11171" s="11" t="s">
        <v>2539</v>
      </c>
      <c r="B11171" s="11" t="s">
        <v>2539</v>
      </c>
      <c r="C11171" s="11" t="s">
        <v>2539</v>
      </c>
      <c r="D11171" s="11" t="s">
        <v>2539</v>
      </c>
      <c r="E11171" s="11" t="s">
        <v>2569</v>
      </c>
      <c r="F11171" s="11" t="s">
        <v>2569</v>
      </c>
      <c r="G11171" s="11" t="s">
        <v>2569</v>
      </c>
      <c r="H11171" s="11" t="s">
        <v>2537</v>
      </c>
      <c r="I11171" s="11" t="s">
        <v>2537</v>
      </c>
    </row>
    <row r="11172" customFormat="false" ht="83" hidden="false" customHeight="true" outlineLevel="0" collapsed="false">
      <c r="A11172" s="11" t="s">
        <v>2464</v>
      </c>
      <c r="B11172" s="11" t="s">
        <v>2464</v>
      </c>
      <c r="C11172" s="11" t="s">
        <v>2464</v>
      </c>
      <c r="D11172" s="11" t="s">
        <v>2464</v>
      </c>
      <c r="E11172" s="11" t="s">
        <v>2501</v>
      </c>
      <c r="F11172" s="11" t="s">
        <v>2501</v>
      </c>
      <c r="G11172" s="11" t="s">
        <v>2501</v>
      </c>
      <c r="H11172" s="11" t="s">
        <v>2537</v>
      </c>
      <c r="I11172" s="11" t="s">
        <v>2537</v>
      </c>
    </row>
    <row r="11173" customFormat="false" ht="83" hidden="false" customHeight="true" outlineLevel="0" collapsed="false">
      <c r="A11173" s="11" t="s">
        <v>2214</v>
      </c>
      <c r="B11173" s="11" t="s">
        <v>2214</v>
      </c>
      <c r="C11173" s="11" t="s">
        <v>2214</v>
      </c>
      <c r="D11173" s="11" t="s">
        <v>2214</v>
      </c>
      <c r="E11173" s="11" t="n">
        <v>1.98</v>
      </c>
      <c r="F11173" s="11" t="n">
        <v>1.98</v>
      </c>
      <c r="G11173" s="11" t="n">
        <v>1.98</v>
      </c>
      <c r="H11173" s="11" t="s">
        <v>2537</v>
      </c>
      <c r="I11173" s="11" t="s">
        <v>2537</v>
      </c>
    </row>
    <row r="11174" customFormat="false" ht="83" hidden="false" customHeight="true" outlineLevel="0" collapsed="false">
      <c r="A11174" s="11" t="s">
        <v>2215</v>
      </c>
      <c r="B11174" s="11" t="s">
        <v>2215</v>
      </c>
      <c r="C11174" s="11" t="s">
        <v>2215</v>
      </c>
      <c r="D11174" s="11" t="s">
        <v>2215</v>
      </c>
      <c r="E11174" s="11" t="n">
        <v>46</v>
      </c>
      <c r="F11174" s="11" t="n">
        <v>46</v>
      </c>
      <c r="G11174" s="11" t="n">
        <v>46</v>
      </c>
      <c r="H11174" s="11" t="s">
        <v>2537</v>
      </c>
      <c r="I11174" s="11" t="s">
        <v>2537</v>
      </c>
    </row>
    <row r="11175" customFormat="false" ht="83" hidden="false" customHeight="true" outlineLevel="0" collapsed="false">
      <c r="A11175" s="11" t="s">
        <v>2226</v>
      </c>
      <c r="B11175" s="11" t="s">
        <v>2226</v>
      </c>
      <c r="C11175" s="11" t="s">
        <v>2226</v>
      </c>
      <c r="D11175" s="11" t="s">
        <v>2226</v>
      </c>
      <c r="E11175" s="11" t="s">
        <v>2541</v>
      </c>
      <c r="F11175" s="11" t="s">
        <v>2541</v>
      </c>
      <c r="G11175" s="11" t="s">
        <v>2541</v>
      </c>
      <c r="H11175" s="11" t="s">
        <v>2537</v>
      </c>
      <c r="I11175" s="11" t="s">
        <v>2537</v>
      </c>
    </row>
    <row r="11176" customFormat="false" ht="83" hidden="false" customHeight="true" outlineLevel="0" collapsed="false">
      <c r="A11176" s="11" t="s">
        <v>2223</v>
      </c>
      <c r="B11176" s="11" t="s">
        <v>2223</v>
      </c>
      <c r="C11176" s="11" t="s">
        <v>2223</v>
      </c>
      <c r="D11176" s="11" t="s">
        <v>2223</v>
      </c>
      <c r="E11176" s="11" t="s">
        <v>2542</v>
      </c>
      <c r="F11176" s="11" t="s">
        <v>2542</v>
      </c>
      <c r="G11176" s="11" t="s">
        <v>2542</v>
      </c>
      <c r="H11176" s="11" t="s">
        <v>2537</v>
      </c>
      <c r="I11176" s="11" t="s">
        <v>2537</v>
      </c>
    </row>
    <row r="11177" customFormat="false" ht="83" hidden="false" customHeight="true" outlineLevel="0" collapsed="false">
      <c r="A11177" s="11" t="s">
        <v>2225</v>
      </c>
      <c r="B11177" s="11" t="s">
        <v>2225</v>
      </c>
      <c r="C11177" s="11" t="s">
        <v>2225</v>
      </c>
      <c r="D11177" s="11" t="s">
        <v>2225</v>
      </c>
      <c r="E11177" s="11" t="s">
        <v>2542</v>
      </c>
      <c r="F11177" s="11" t="s">
        <v>2542</v>
      </c>
      <c r="G11177" s="11" t="s">
        <v>2542</v>
      </c>
      <c r="H11177" s="11" t="s">
        <v>2537</v>
      </c>
      <c r="I11177" s="11" t="s">
        <v>2537</v>
      </c>
    </row>
    <row r="11178" customFormat="false" ht="83" hidden="false" customHeight="true" outlineLevel="0" collapsed="false">
      <c r="A11178" s="11" t="s">
        <v>2543</v>
      </c>
      <c r="B11178" s="11" t="s">
        <v>2543</v>
      </c>
      <c r="C11178" s="11" t="s">
        <v>2543</v>
      </c>
      <c r="D11178" s="11" t="s">
        <v>2543</v>
      </c>
      <c r="E11178" s="11" t="s">
        <v>2544</v>
      </c>
      <c r="F11178" s="11" t="s">
        <v>2544</v>
      </c>
      <c r="G11178" s="11" t="s">
        <v>2544</v>
      </c>
      <c r="H11178" s="11" t="s">
        <v>2537</v>
      </c>
      <c r="I11178" s="11" t="s">
        <v>2537</v>
      </c>
    </row>
    <row r="11179" customFormat="false" ht="83" hidden="false" customHeight="true" outlineLevel="0" collapsed="false">
      <c r="A11179" s="11" t="s">
        <v>249</v>
      </c>
      <c r="B11179" s="11" t="s">
        <v>249</v>
      </c>
      <c r="C11179" s="11" t="s">
        <v>249</v>
      </c>
      <c r="D11179" s="11" t="s">
        <v>249</v>
      </c>
      <c r="E11179" s="11" t="n">
        <v>38.7</v>
      </c>
      <c r="F11179" s="11" t="n">
        <v>38.7</v>
      </c>
      <c r="G11179" s="11" t="n">
        <v>38.7</v>
      </c>
      <c r="H11179" s="11" t="s">
        <v>2537</v>
      </c>
      <c r="I11179" s="11" t="s">
        <v>2537</v>
      </c>
    </row>
    <row r="11180" customFormat="false" ht="83" hidden="false" customHeight="true" outlineLevel="0" collapsed="false">
      <c r="A11180" s="11" t="s">
        <v>2074</v>
      </c>
      <c r="B11180" s="11" t="s">
        <v>2074</v>
      </c>
      <c r="C11180" s="11" t="s">
        <v>2074</v>
      </c>
      <c r="D11180" s="11" t="s">
        <v>2074</v>
      </c>
      <c r="E11180" s="11" t="s">
        <v>2560</v>
      </c>
      <c r="F11180" s="11" t="s">
        <v>2560</v>
      </c>
      <c r="G11180" s="11" t="s">
        <v>2560</v>
      </c>
      <c r="H11180" s="11" t="s">
        <v>2537</v>
      </c>
      <c r="I11180" s="11" t="s">
        <v>2537</v>
      </c>
    </row>
    <row r="11181" customFormat="false" ht="83" hidden="false" customHeight="true" outlineLevel="0" collapsed="false">
      <c r="A11181" s="11" t="s">
        <v>2065</v>
      </c>
      <c r="B11181" s="11" t="s">
        <v>2065</v>
      </c>
      <c r="C11181" s="11" t="s">
        <v>2065</v>
      </c>
      <c r="D11181" s="11" t="s">
        <v>2065</v>
      </c>
      <c r="E11181" s="11" t="n">
        <v>198</v>
      </c>
      <c r="F11181" s="11" t="n">
        <v>198</v>
      </c>
      <c r="G11181" s="11" t="n">
        <v>198</v>
      </c>
      <c r="H11181" s="11" t="s">
        <v>2537</v>
      </c>
      <c r="I11181" s="11" t="s">
        <v>2537</v>
      </c>
    </row>
    <row r="11182" customFormat="false" ht="83" hidden="false" customHeight="true" outlineLevel="0" collapsed="false">
      <c r="A11182" s="11" t="s">
        <v>2082</v>
      </c>
      <c r="B11182" s="11" t="s">
        <v>2082</v>
      </c>
      <c r="C11182" s="11" t="s">
        <v>2082</v>
      </c>
      <c r="D11182" s="11" t="s">
        <v>2082</v>
      </c>
      <c r="E11182" s="11" t="s">
        <v>2156</v>
      </c>
      <c r="F11182" s="11" t="s">
        <v>2156</v>
      </c>
      <c r="G11182" s="11" t="s">
        <v>2156</v>
      </c>
      <c r="H11182" s="11" t="s">
        <v>2537</v>
      </c>
      <c r="I11182" s="11" t="s">
        <v>2537</v>
      </c>
    </row>
    <row r="11183" customFormat="false" ht="83" hidden="false" customHeight="true" outlineLevel="0" collapsed="false">
      <c r="A11183" s="11" t="s">
        <v>2546</v>
      </c>
      <c r="B11183" s="11" t="s">
        <v>2546</v>
      </c>
      <c r="C11183" s="11" t="s">
        <v>2546</v>
      </c>
      <c r="D11183" s="11" t="s">
        <v>2546</v>
      </c>
      <c r="E11183" s="11" t="s">
        <v>2561</v>
      </c>
      <c r="F11183" s="11" t="s">
        <v>2561</v>
      </c>
      <c r="G11183" s="11" t="s">
        <v>2561</v>
      </c>
      <c r="H11183" s="11" t="s">
        <v>2537</v>
      </c>
      <c r="I11183" s="11" t="s">
        <v>2537</v>
      </c>
    </row>
    <row r="11184" customFormat="false" ht="83" hidden="false" customHeight="true" outlineLevel="0" collapsed="false">
      <c r="A11184" s="11" t="s">
        <v>2085</v>
      </c>
      <c r="B11184" s="11" t="s">
        <v>2085</v>
      </c>
      <c r="C11184" s="11" t="s">
        <v>2085</v>
      </c>
      <c r="D11184" s="11" t="s">
        <v>2085</v>
      </c>
      <c r="E11184" s="11" t="n">
        <v>950</v>
      </c>
      <c r="F11184" s="11" t="n">
        <v>950</v>
      </c>
      <c r="G11184" s="11" t="n">
        <v>950</v>
      </c>
      <c r="H11184" s="11" t="s">
        <v>2537</v>
      </c>
      <c r="I11184" s="11" t="s">
        <v>2537</v>
      </c>
    </row>
    <row r="11185" customFormat="false" ht="83" hidden="false" customHeight="true" outlineLevel="0" collapsed="false">
      <c r="A11185" s="11" t="s">
        <v>2086</v>
      </c>
      <c r="B11185" s="11" t="s">
        <v>2086</v>
      </c>
      <c r="C11185" s="11" t="s">
        <v>2086</v>
      </c>
      <c r="D11185" s="11" t="s">
        <v>2086</v>
      </c>
      <c r="E11185" s="11" t="n">
        <v>836</v>
      </c>
      <c r="F11185" s="11" t="n">
        <v>836</v>
      </c>
      <c r="G11185" s="11" t="n">
        <v>836</v>
      </c>
      <c r="H11185" s="11" t="s">
        <v>2537</v>
      </c>
      <c r="I11185" s="11" t="s">
        <v>2537</v>
      </c>
    </row>
    <row r="11186" customFormat="false" ht="83" hidden="false" customHeight="true" outlineLevel="0" collapsed="false">
      <c r="A11186" s="11" t="s">
        <v>2087</v>
      </c>
      <c r="B11186" s="11" t="s">
        <v>2087</v>
      </c>
      <c r="C11186" s="11" t="s">
        <v>2087</v>
      </c>
      <c r="D11186" s="11" t="s">
        <v>2087</v>
      </c>
      <c r="E11186" s="11" t="n">
        <v>863</v>
      </c>
      <c r="F11186" s="11" t="n">
        <v>863</v>
      </c>
      <c r="G11186" s="11" t="n">
        <v>863</v>
      </c>
      <c r="H11186" s="11" t="s">
        <v>2537</v>
      </c>
      <c r="I11186" s="11" t="s">
        <v>2537</v>
      </c>
    </row>
    <row r="11187" customFormat="false" ht="83" hidden="false" customHeight="true" outlineLevel="0" collapsed="false">
      <c r="A11187" s="11" t="s">
        <v>2523</v>
      </c>
      <c r="B11187" s="11" t="s">
        <v>2523</v>
      </c>
      <c r="C11187" s="11" t="s">
        <v>2523</v>
      </c>
      <c r="D11187" s="11" t="s">
        <v>2523</v>
      </c>
      <c r="E11187" s="11" t="n">
        <v>727</v>
      </c>
      <c r="F11187" s="11" t="n">
        <v>727</v>
      </c>
      <c r="G11187" s="11" t="n">
        <v>727</v>
      </c>
      <c r="H11187" s="11" t="s">
        <v>2537</v>
      </c>
      <c r="I11187" s="11" t="s">
        <v>2537</v>
      </c>
    </row>
    <row r="11188" customFormat="false" ht="83" hidden="false" customHeight="true" outlineLevel="0" collapsed="false">
      <c r="A11188" s="11" t="s">
        <v>2562</v>
      </c>
      <c r="B11188" s="11" t="s">
        <v>2562</v>
      </c>
      <c r="C11188" s="11" t="s">
        <v>2562</v>
      </c>
      <c r="D11188" s="11" t="s">
        <v>2562</v>
      </c>
      <c r="E11188" s="11" t="n">
        <v>290</v>
      </c>
      <c r="F11188" s="11" t="n">
        <v>290</v>
      </c>
      <c r="G11188" s="11" t="n">
        <v>290</v>
      </c>
      <c r="H11188" s="11" t="s">
        <v>2537</v>
      </c>
      <c r="I11188" s="11" t="s">
        <v>2537</v>
      </c>
    </row>
    <row r="11189" customFormat="false" ht="83" hidden="false" customHeight="true" outlineLevel="0" collapsed="false">
      <c r="A11189" s="11" t="s">
        <v>2563</v>
      </c>
      <c r="B11189" s="11" t="s">
        <v>2563</v>
      </c>
      <c r="C11189" s="11" t="s">
        <v>2563</v>
      </c>
      <c r="D11189" s="11" t="s">
        <v>2563</v>
      </c>
      <c r="E11189" s="11" t="n">
        <v>140</v>
      </c>
      <c r="F11189" s="11" t="n">
        <v>140</v>
      </c>
      <c r="G11189" s="11" t="n">
        <v>140</v>
      </c>
      <c r="H11189" s="11" t="s">
        <v>2537</v>
      </c>
      <c r="I11189" s="11" t="s">
        <v>2537</v>
      </c>
    </row>
    <row r="11190" customFormat="false" ht="83" hidden="false" customHeight="true" outlineLevel="0" collapsed="false">
      <c r="A11190" s="11" t="s">
        <v>2564</v>
      </c>
      <c r="B11190" s="11" t="s">
        <v>2564</v>
      </c>
      <c r="C11190" s="11" t="s">
        <v>2564</v>
      </c>
      <c r="D11190" s="11" t="s">
        <v>2564</v>
      </c>
      <c r="E11190" s="11" t="n">
        <v>50</v>
      </c>
      <c r="F11190" s="11" t="n">
        <v>50</v>
      </c>
      <c r="G11190" s="11" t="n">
        <v>50</v>
      </c>
      <c r="H11190" s="11" t="s">
        <v>2537</v>
      </c>
      <c r="I11190" s="11" t="s">
        <v>2537</v>
      </c>
    </row>
    <row r="11191" customFormat="false" ht="83" hidden="false" customHeight="true" outlineLevel="0" collapsed="false">
      <c r="A11191" s="11" t="s">
        <v>2565</v>
      </c>
      <c r="B11191" s="11" t="s">
        <v>2565</v>
      </c>
      <c r="C11191" s="11" t="s">
        <v>2565</v>
      </c>
      <c r="D11191" s="11" t="s">
        <v>2565</v>
      </c>
      <c r="E11191" s="11" t="n">
        <v>54</v>
      </c>
      <c r="F11191" s="11" t="n">
        <v>54</v>
      </c>
      <c r="G11191" s="11" t="n">
        <v>54</v>
      </c>
      <c r="H11191" s="11" t="s">
        <v>2537</v>
      </c>
      <c r="I11191" s="11" t="s">
        <v>2537</v>
      </c>
    </row>
    <row r="11192" customFormat="false" ht="42" hidden="false" customHeight="true" outlineLevel="0" collapsed="false">
      <c r="A11192" s="4" t="s">
        <v>2537</v>
      </c>
      <c r="B11192" s="4" t="s">
        <v>2537</v>
      </c>
      <c r="C11192" s="4" t="s">
        <v>2537</v>
      </c>
      <c r="D11192" s="4" t="s">
        <v>2537</v>
      </c>
      <c r="E11192" s="4" t="s">
        <v>2537</v>
      </c>
      <c r="F11192" s="4" t="s">
        <v>2537</v>
      </c>
      <c r="G11192" s="4" t="s">
        <v>2537</v>
      </c>
      <c r="H11192" s="4" t="s">
        <v>2537</v>
      </c>
      <c r="I11192" s="4" t="s">
        <v>2537</v>
      </c>
    </row>
    <row r="11193" customFormat="false" ht="27" hidden="false" customHeight="true" outlineLevel="0" collapsed="false">
      <c r="A11193" s="1"/>
      <c r="B11193" s="1"/>
      <c r="C11193" s="1"/>
      <c r="D11193" s="1"/>
      <c r="E11193" s="1"/>
      <c r="F11193" s="1"/>
      <c r="G11193" s="1"/>
      <c r="H11193" s="1"/>
      <c r="I11193" s="1"/>
    </row>
    <row r="11194" customFormat="false" ht="31" hidden="false" customHeight="true" outlineLevel="0" collapsed="false">
      <c r="A11194" s="10" t="s">
        <v>250</v>
      </c>
      <c r="B11194" s="10" t="s">
        <v>250</v>
      </c>
      <c r="C11194" s="10" t="s">
        <v>250</v>
      </c>
      <c r="D11194" s="10" t="s">
        <v>250</v>
      </c>
      <c r="E11194" s="10" t="s">
        <v>250</v>
      </c>
      <c r="F11194" s="10" t="s">
        <v>250</v>
      </c>
      <c r="G11194" s="10" t="s">
        <v>250</v>
      </c>
      <c r="H11194" s="10" t="s">
        <v>250</v>
      </c>
      <c r="I11194" s="3" t="str">
        <f aca="false">HYPERLINK("#'Главная'!A220","На главную")</f>
        <v>На главную</v>
      </c>
    </row>
    <row r="11195" customFormat="false" ht="34" hidden="false" customHeight="true" outlineLevel="0" collapsed="false">
      <c r="A11195" s="12" t="s">
        <v>251</v>
      </c>
      <c r="B11195" s="12" t="s">
        <v>251</v>
      </c>
      <c r="C11195" s="12" t="s">
        <v>251</v>
      </c>
      <c r="D11195" s="12" t="s">
        <v>252</v>
      </c>
      <c r="E11195" s="12" t="s">
        <v>252</v>
      </c>
      <c r="F11195" s="12" t="s">
        <v>252</v>
      </c>
      <c r="G11195" s="12" t="s">
        <v>253</v>
      </c>
      <c r="H11195" s="12" t="s">
        <v>254</v>
      </c>
      <c r="I11195" s="12" t="s">
        <v>254</v>
      </c>
    </row>
    <row r="11196" customFormat="false" ht="68" hidden="false" customHeight="true" outlineLevel="0" collapsed="false">
      <c r="A11196" s="1" t="s">
        <v>2090</v>
      </c>
      <c r="B11196" s="1" t="s">
        <v>2090</v>
      </c>
      <c r="C11196" s="1" t="s">
        <v>2090</v>
      </c>
      <c r="D11196" s="1" t="s">
        <v>292</v>
      </c>
      <c r="E11196" s="1" t="s">
        <v>292</v>
      </c>
      <c r="F11196" s="1" t="s">
        <v>292</v>
      </c>
      <c r="G11196" s="1" t="n">
        <v>12.6</v>
      </c>
      <c r="H11196" s="1" t="s">
        <v>2548</v>
      </c>
      <c r="I11196" s="1" t="s">
        <v>2548</v>
      </c>
    </row>
    <row r="11197" customFormat="false" ht="68" hidden="false" customHeight="true" outlineLevel="0" collapsed="false">
      <c r="A11197" s="1" t="s">
        <v>2090</v>
      </c>
      <c r="B11197" s="1" t="s">
        <v>2090</v>
      </c>
      <c r="C11197" s="1" t="s">
        <v>2090</v>
      </c>
      <c r="D11197" s="1" t="s">
        <v>258</v>
      </c>
      <c r="E11197" s="1" t="s">
        <v>258</v>
      </c>
      <c r="F11197" s="1" t="s">
        <v>258</v>
      </c>
      <c r="G11197" s="1" t="n">
        <v>18.9</v>
      </c>
      <c r="H11197" s="1" t="s">
        <v>2548</v>
      </c>
      <c r="I11197" s="1" t="s">
        <v>2548</v>
      </c>
    </row>
    <row r="11198" customFormat="false" ht="68" hidden="false" customHeight="true" outlineLevel="0" collapsed="false">
      <c r="A11198" s="1" t="s">
        <v>2090</v>
      </c>
      <c r="B11198" s="1" t="s">
        <v>2090</v>
      </c>
      <c r="C11198" s="1" t="s">
        <v>2090</v>
      </c>
      <c r="D11198" s="1" t="s">
        <v>2091</v>
      </c>
      <c r="E11198" s="1" t="s">
        <v>2091</v>
      </c>
      <c r="F11198" s="1" t="s">
        <v>2091</v>
      </c>
      <c r="G11198" s="1" t="n">
        <v>2380</v>
      </c>
      <c r="H11198" s="1" t="s">
        <v>2548</v>
      </c>
      <c r="I11198" s="1" t="s">
        <v>2548</v>
      </c>
    </row>
    <row r="11199" customFormat="false" ht="68" hidden="false" customHeight="true" outlineLevel="0" collapsed="false">
      <c r="A11199" s="1" t="s">
        <v>2090</v>
      </c>
      <c r="B11199" s="1" t="s">
        <v>2090</v>
      </c>
      <c r="C11199" s="1" t="s">
        <v>2090</v>
      </c>
      <c r="D11199" s="1" t="s">
        <v>2063</v>
      </c>
      <c r="E11199" s="1" t="s">
        <v>2063</v>
      </c>
      <c r="F11199" s="1" t="s">
        <v>2063</v>
      </c>
      <c r="G11199" s="1" t="n">
        <v>52</v>
      </c>
      <c r="H11199" s="1" t="s">
        <v>2548</v>
      </c>
      <c r="I11199" s="1" t="s">
        <v>2548</v>
      </c>
    </row>
    <row r="11200" customFormat="false" ht="27" hidden="false" customHeight="true" outlineLevel="0" collapsed="false">
      <c r="A11200" s="1"/>
      <c r="B11200" s="1"/>
      <c r="C11200" s="1"/>
      <c r="D11200" s="1"/>
      <c r="E11200" s="1"/>
      <c r="F11200" s="1"/>
      <c r="G11200" s="1"/>
      <c r="H11200" s="1"/>
      <c r="I11200" s="1"/>
    </row>
    <row r="11201" customFormat="false" ht="31" hidden="false" customHeight="true" outlineLevel="0" collapsed="false">
      <c r="A11201" s="10" t="s">
        <v>304</v>
      </c>
      <c r="B11201" s="10" t="s">
        <v>304</v>
      </c>
      <c r="C11201" s="10" t="s">
        <v>304</v>
      </c>
      <c r="D11201" s="10" t="s">
        <v>304</v>
      </c>
      <c r="E11201" s="10" t="s">
        <v>304</v>
      </c>
      <c r="F11201" s="10" t="s">
        <v>304</v>
      </c>
      <c r="G11201" s="10" t="s">
        <v>304</v>
      </c>
      <c r="H11201" s="10" t="s">
        <v>304</v>
      </c>
      <c r="I11201" s="1"/>
    </row>
    <row r="11202" customFormat="false" ht="28" hidden="false" customHeight="true" outlineLevel="0" collapsed="false">
      <c r="A11202" s="4" t="s">
        <v>305</v>
      </c>
      <c r="B11202" s="4" t="s">
        <v>305</v>
      </c>
      <c r="C11202" s="4" t="s">
        <v>305</v>
      </c>
      <c r="D11202" s="4" t="s">
        <v>305</v>
      </c>
      <c r="E11202" s="4" t="s">
        <v>305</v>
      </c>
      <c r="F11202" s="4" t="s">
        <v>305</v>
      </c>
      <c r="G11202" s="4" t="s">
        <v>305</v>
      </c>
      <c r="H11202" s="4" t="s">
        <v>305</v>
      </c>
      <c r="I11202" s="4" t="s">
        <v>305</v>
      </c>
    </row>
    <row r="11203" customFormat="false" ht="27" hidden="false" customHeight="true" outlineLevel="0" collapsed="false">
      <c r="A11203" s="1"/>
      <c r="B11203" s="1"/>
      <c r="C11203" s="1"/>
      <c r="D11203" s="1"/>
      <c r="E11203" s="1"/>
      <c r="F11203" s="1"/>
      <c r="G11203" s="1"/>
      <c r="H11203" s="1"/>
      <c r="I11203" s="1"/>
    </row>
    <row r="11204" customFormat="false" ht="27" hidden="false" customHeight="true" outlineLevel="0" collapsed="false">
      <c r="A11204" s="1"/>
      <c r="B11204" s="1"/>
      <c r="C11204" s="1"/>
      <c r="D11204" s="1"/>
      <c r="E11204" s="1"/>
      <c r="F11204" s="1"/>
      <c r="G11204" s="1"/>
      <c r="H11204" s="1"/>
      <c r="I11204" s="1"/>
    </row>
    <row r="11205" customFormat="false" ht="27" hidden="false" customHeight="true" outlineLevel="0" collapsed="false">
      <c r="A11205" s="1"/>
      <c r="B11205" s="1"/>
      <c r="C11205" s="1"/>
      <c r="D11205" s="1"/>
      <c r="E11205" s="1"/>
      <c r="F11205" s="1"/>
      <c r="G11205" s="1"/>
      <c r="H11205" s="1"/>
      <c r="I11205" s="1"/>
    </row>
    <row r="11206" customFormat="false" ht="35" hidden="false" customHeight="true" outlineLevel="0" collapsed="false">
      <c r="A11206" s="2" t="s">
        <v>2570</v>
      </c>
      <c r="B11206" s="2" t="s">
        <v>2570</v>
      </c>
      <c r="C11206" s="2" t="s">
        <v>2570</v>
      </c>
      <c r="D11206" s="2" t="s">
        <v>2570</v>
      </c>
      <c r="E11206" s="2" t="s">
        <v>2570</v>
      </c>
      <c r="F11206" s="2" t="s">
        <v>2570</v>
      </c>
      <c r="G11206" s="2" t="s">
        <v>2570</v>
      </c>
      <c r="H11206" s="2" t="s">
        <v>2570</v>
      </c>
      <c r="I11206" s="3" t="str">
        <f aca="false">HYPERLINK("#'Главная'!A221","На главную")</f>
        <v>На главную</v>
      </c>
    </row>
    <row r="11207" customFormat="false" ht="42" hidden="false" customHeight="true" outlineLevel="0" collapsed="false">
      <c r="A11207" s="4" t="s">
        <v>2571</v>
      </c>
      <c r="B11207" s="4" t="s">
        <v>2571</v>
      </c>
      <c r="C11207" s="4" t="s">
        <v>2571</v>
      </c>
      <c r="D11207" s="4" t="s">
        <v>2571</v>
      </c>
      <c r="E11207" s="4" t="s">
        <v>2571</v>
      </c>
      <c r="F11207" s="4" t="s">
        <v>2571</v>
      </c>
      <c r="G11207" s="4" t="s">
        <v>2571</v>
      </c>
      <c r="H11207" s="4" t="s">
        <v>2571</v>
      </c>
      <c r="I11207" s="4" t="s">
        <v>2571</v>
      </c>
    </row>
    <row r="11208" customFormat="false" ht="27" hidden="false" customHeight="true" outlineLevel="0" collapsed="false">
      <c r="A11208" s="3" t="str">
        <f aca="false">HYPERLINK("#'Главная'!A221","Список моделей")</f>
        <v>Список моделей</v>
      </c>
      <c r="B11208" s="1"/>
      <c r="C11208" s="3" t="str">
        <f aca="false">HYPERLINK("#'Данные моделей'!A11209","Характеристики")</f>
        <v>Характеристики</v>
      </c>
      <c r="D11208" s="1"/>
      <c r="E11208" s="1"/>
      <c r="F11208" s="3" t="str">
        <f aca="false">HYPERLINK("#'Данные моделей'!A11229","Рабочие точки")</f>
        <v>Рабочие точки</v>
      </c>
      <c r="G11208" s="1"/>
      <c r="H11208" s="3" t="str">
        <f aca="false">HYPERLINK("#'Данные моделей'!A11242","Карты")</f>
        <v>Карты</v>
      </c>
      <c r="I11208" s="1"/>
    </row>
    <row r="11209" customFormat="false" ht="31" hidden="false" customHeight="true" outlineLevel="0" collapsed="false">
      <c r="A11209" s="10" t="s">
        <v>9</v>
      </c>
      <c r="B11209" s="10" t="s">
        <v>9</v>
      </c>
      <c r="C11209" s="10" t="s">
        <v>9</v>
      </c>
      <c r="D11209" s="10" t="s">
        <v>9</v>
      </c>
      <c r="E11209" s="10" t="s">
        <v>9</v>
      </c>
      <c r="F11209" s="10" t="s">
        <v>9</v>
      </c>
      <c r="G11209" s="10" t="s">
        <v>9</v>
      </c>
      <c r="H11209" s="10" t="s">
        <v>9</v>
      </c>
      <c r="I11209" s="1"/>
    </row>
    <row r="11210" customFormat="false" ht="28" hidden="false" customHeight="true" outlineLevel="0" collapsed="false">
      <c r="A11210" s="11" t="s">
        <v>207</v>
      </c>
      <c r="B11210" s="11" t="s">
        <v>207</v>
      </c>
      <c r="C11210" s="11" t="s">
        <v>207</v>
      </c>
      <c r="D11210" s="11" t="s">
        <v>207</v>
      </c>
      <c r="E11210" s="11" t="s">
        <v>2572</v>
      </c>
      <c r="F11210" s="11" t="s">
        <v>2572</v>
      </c>
      <c r="G11210" s="11" t="s">
        <v>2572</v>
      </c>
      <c r="H11210" s="11"/>
      <c r="I11210" s="11"/>
    </row>
    <row r="11211" customFormat="false" ht="28" hidden="false" customHeight="true" outlineLevel="0" collapsed="false">
      <c r="A11211" s="11" t="s">
        <v>8</v>
      </c>
      <c r="B11211" s="11" t="s">
        <v>8</v>
      </c>
      <c r="C11211" s="11" t="s">
        <v>8</v>
      </c>
      <c r="D11211" s="11" t="s">
        <v>8</v>
      </c>
      <c r="E11211" s="11" t="s">
        <v>178</v>
      </c>
      <c r="F11211" s="11" t="s">
        <v>178</v>
      </c>
      <c r="G11211" s="11" t="s">
        <v>178</v>
      </c>
      <c r="H11211" s="11"/>
      <c r="I11211" s="11"/>
    </row>
    <row r="11212" customFormat="false" ht="28" hidden="false" customHeight="true" outlineLevel="0" collapsed="false">
      <c r="A11212" s="11" t="s">
        <v>209</v>
      </c>
      <c r="B11212" s="11" t="s">
        <v>209</v>
      </c>
      <c r="C11212" s="11" t="s">
        <v>209</v>
      </c>
      <c r="D11212" s="11" t="s">
        <v>209</v>
      </c>
      <c r="E11212" s="11" t="s">
        <v>2573</v>
      </c>
      <c r="F11212" s="11" t="s">
        <v>2573</v>
      </c>
      <c r="G11212" s="11" t="s">
        <v>2573</v>
      </c>
      <c r="H11212" s="11"/>
      <c r="I11212" s="11"/>
    </row>
    <row r="11213" customFormat="false" ht="28" hidden="false" customHeight="true" outlineLevel="0" collapsed="false">
      <c r="A11213" s="11" t="s">
        <v>211</v>
      </c>
      <c r="B11213" s="11" t="s">
        <v>211</v>
      </c>
      <c r="C11213" s="11" t="s">
        <v>211</v>
      </c>
      <c r="D11213" s="11" t="s">
        <v>211</v>
      </c>
      <c r="E11213" s="11" t="n">
        <v>24.5</v>
      </c>
      <c r="F11213" s="11" t="n">
        <v>24.5</v>
      </c>
      <c r="G11213" s="11" t="n">
        <v>24.5</v>
      </c>
      <c r="H11213" s="11"/>
      <c r="I11213" s="11"/>
    </row>
    <row r="11214" customFormat="false" ht="158" hidden="false" customHeight="true" outlineLevel="0" collapsed="false">
      <c r="A11214" s="11" t="s">
        <v>8</v>
      </c>
      <c r="B11214" s="11" t="s">
        <v>8</v>
      </c>
      <c r="C11214" s="11" t="s">
        <v>8</v>
      </c>
      <c r="D11214" s="11" t="s">
        <v>8</v>
      </c>
      <c r="E11214" s="11" t="s">
        <v>2126</v>
      </c>
      <c r="F11214" s="11" t="s">
        <v>2126</v>
      </c>
      <c r="G11214" s="11" t="s">
        <v>2126</v>
      </c>
      <c r="H11214" s="11" t="s">
        <v>2574</v>
      </c>
      <c r="I11214" s="11" t="s">
        <v>2574</v>
      </c>
    </row>
    <row r="11215" customFormat="false" ht="158" hidden="false" customHeight="true" outlineLevel="0" collapsed="false">
      <c r="A11215" s="11" t="s">
        <v>221</v>
      </c>
      <c r="B11215" s="11" t="s">
        <v>221</v>
      </c>
      <c r="C11215" s="11" t="s">
        <v>221</v>
      </c>
      <c r="D11215" s="11" t="s">
        <v>221</v>
      </c>
      <c r="E11215" s="11" t="s">
        <v>2573</v>
      </c>
      <c r="F11215" s="11" t="s">
        <v>2573</v>
      </c>
      <c r="G11215" s="11" t="s">
        <v>2573</v>
      </c>
      <c r="H11215" s="11" t="s">
        <v>2574</v>
      </c>
      <c r="I11215" s="11" t="s">
        <v>2574</v>
      </c>
    </row>
    <row r="11216" customFormat="false" ht="158" hidden="false" customHeight="true" outlineLevel="0" collapsed="false">
      <c r="A11216" s="11" t="s">
        <v>211</v>
      </c>
      <c r="B11216" s="11" t="s">
        <v>211</v>
      </c>
      <c r="C11216" s="11" t="s">
        <v>211</v>
      </c>
      <c r="D11216" s="11" t="s">
        <v>211</v>
      </c>
      <c r="E11216" s="11" t="n">
        <v>24.5</v>
      </c>
      <c r="F11216" s="11" t="n">
        <v>24.5</v>
      </c>
      <c r="G11216" s="11" t="n">
        <v>24.5</v>
      </c>
      <c r="H11216" s="11" t="s">
        <v>2574</v>
      </c>
      <c r="I11216" s="11" t="s">
        <v>2574</v>
      </c>
    </row>
    <row r="11217" customFormat="false" ht="158" hidden="false" customHeight="true" outlineLevel="0" collapsed="false">
      <c r="A11217" s="11" t="s">
        <v>2062</v>
      </c>
      <c r="B11217" s="11" t="s">
        <v>2062</v>
      </c>
      <c r="C11217" s="11" t="s">
        <v>2062</v>
      </c>
      <c r="D11217" s="11" t="s">
        <v>2062</v>
      </c>
      <c r="E11217" s="11" t="s">
        <v>2063</v>
      </c>
      <c r="F11217" s="11" t="s">
        <v>2063</v>
      </c>
      <c r="G11217" s="11" t="s">
        <v>2063</v>
      </c>
      <c r="H11217" s="11" t="s">
        <v>2574</v>
      </c>
      <c r="I11217" s="11" t="s">
        <v>2574</v>
      </c>
    </row>
    <row r="11218" customFormat="false" ht="158" hidden="false" customHeight="true" outlineLevel="0" collapsed="false">
      <c r="A11218" s="11" t="s">
        <v>2064</v>
      </c>
      <c r="B11218" s="11" t="s">
        <v>2064</v>
      </c>
      <c r="C11218" s="11" t="s">
        <v>2064</v>
      </c>
      <c r="D11218" s="11" t="s">
        <v>2064</v>
      </c>
      <c r="E11218" s="11" t="s">
        <v>99</v>
      </c>
      <c r="F11218" s="11" t="s">
        <v>99</v>
      </c>
      <c r="G11218" s="11" t="s">
        <v>99</v>
      </c>
      <c r="H11218" s="11" t="s">
        <v>2574</v>
      </c>
      <c r="I11218" s="11" t="s">
        <v>2574</v>
      </c>
    </row>
    <row r="11219" customFormat="false" ht="158" hidden="false" customHeight="true" outlineLevel="0" collapsed="false">
      <c r="A11219" s="11" t="s">
        <v>2575</v>
      </c>
      <c r="B11219" s="11" t="s">
        <v>2575</v>
      </c>
      <c r="C11219" s="11" t="s">
        <v>2575</v>
      </c>
      <c r="D11219" s="11" t="s">
        <v>2575</v>
      </c>
      <c r="E11219" s="11" t="s">
        <v>2576</v>
      </c>
      <c r="F11219" s="11" t="s">
        <v>2576</v>
      </c>
      <c r="G11219" s="11" t="s">
        <v>2576</v>
      </c>
      <c r="H11219" s="11" t="s">
        <v>2574</v>
      </c>
      <c r="I11219" s="11" t="s">
        <v>2574</v>
      </c>
    </row>
    <row r="11220" customFormat="false" ht="158" hidden="false" customHeight="true" outlineLevel="0" collapsed="false">
      <c r="A11220" s="11" t="s">
        <v>249</v>
      </c>
      <c r="B11220" s="11" t="s">
        <v>249</v>
      </c>
      <c r="C11220" s="11" t="s">
        <v>249</v>
      </c>
      <c r="D11220" s="11" t="s">
        <v>249</v>
      </c>
      <c r="E11220" s="11" t="n">
        <v>26.2</v>
      </c>
      <c r="F11220" s="11" t="n">
        <v>26.2</v>
      </c>
      <c r="G11220" s="11" t="n">
        <v>26.2</v>
      </c>
      <c r="H11220" s="11" t="s">
        <v>2574</v>
      </c>
      <c r="I11220" s="11" t="s">
        <v>2574</v>
      </c>
    </row>
    <row r="11221" customFormat="false" ht="158" hidden="false" customHeight="true" outlineLevel="0" collapsed="false">
      <c r="A11221" s="11" t="s">
        <v>2577</v>
      </c>
      <c r="B11221" s="11" t="s">
        <v>2577</v>
      </c>
      <c r="C11221" s="11" t="s">
        <v>2577</v>
      </c>
      <c r="D11221" s="11" t="s">
        <v>2577</v>
      </c>
      <c r="E11221" s="11" t="s">
        <v>2578</v>
      </c>
      <c r="F11221" s="11" t="s">
        <v>2578</v>
      </c>
      <c r="G11221" s="11" t="s">
        <v>2578</v>
      </c>
      <c r="H11221" s="11" t="s">
        <v>2574</v>
      </c>
      <c r="I11221" s="11" t="s">
        <v>2574</v>
      </c>
    </row>
    <row r="11222" customFormat="false" ht="158" hidden="false" customHeight="true" outlineLevel="0" collapsed="false">
      <c r="A11222" s="11" t="s">
        <v>2218</v>
      </c>
      <c r="B11222" s="11" t="s">
        <v>2218</v>
      </c>
      <c r="C11222" s="11" t="s">
        <v>2218</v>
      </c>
      <c r="D11222" s="11" t="s">
        <v>2218</v>
      </c>
      <c r="E11222" s="11" t="s">
        <v>2579</v>
      </c>
      <c r="F11222" s="11" t="s">
        <v>2579</v>
      </c>
      <c r="G11222" s="11" t="s">
        <v>2579</v>
      </c>
      <c r="H11222" s="11" t="s">
        <v>2574</v>
      </c>
      <c r="I11222" s="11" t="s">
        <v>2574</v>
      </c>
    </row>
    <row r="11223" customFormat="false" ht="158" hidden="false" customHeight="true" outlineLevel="0" collapsed="false">
      <c r="A11223" s="11" t="s">
        <v>2464</v>
      </c>
      <c r="B11223" s="11" t="s">
        <v>2464</v>
      </c>
      <c r="C11223" s="11" t="s">
        <v>2464</v>
      </c>
      <c r="D11223" s="11" t="s">
        <v>2464</v>
      </c>
      <c r="E11223" s="11" t="s">
        <v>2580</v>
      </c>
      <c r="F11223" s="11" t="s">
        <v>2580</v>
      </c>
      <c r="G11223" s="11" t="s">
        <v>2580</v>
      </c>
      <c r="H11223" s="11" t="s">
        <v>2574</v>
      </c>
      <c r="I11223" s="11" t="s">
        <v>2574</v>
      </c>
    </row>
    <row r="11224" customFormat="false" ht="158" hidden="false" customHeight="true" outlineLevel="0" collapsed="false">
      <c r="A11224" s="11" t="s">
        <v>2082</v>
      </c>
      <c r="B11224" s="11" t="s">
        <v>2082</v>
      </c>
      <c r="C11224" s="11" t="s">
        <v>2082</v>
      </c>
      <c r="D11224" s="11" t="s">
        <v>2082</v>
      </c>
      <c r="E11224" s="11" t="n">
        <v>15</v>
      </c>
      <c r="F11224" s="11" t="n">
        <v>15</v>
      </c>
      <c r="G11224" s="11" t="n">
        <v>15</v>
      </c>
      <c r="H11224" s="11" t="s">
        <v>2574</v>
      </c>
      <c r="I11224" s="11" t="s">
        <v>2574</v>
      </c>
    </row>
    <row r="11225" customFormat="false" ht="158" hidden="false" customHeight="true" outlineLevel="0" collapsed="false">
      <c r="A11225" s="11" t="s">
        <v>2074</v>
      </c>
      <c r="B11225" s="11" t="s">
        <v>2074</v>
      </c>
      <c r="C11225" s="11" t="s">
        <v>2074</v>
      </c>
      <c r="D11225" s="11" t="s">
        <v>2074</v>
      </c>
      <c r="E11225" s="11" t="s">
        <v>2581</v>
      </c>
      <c r="F11225" s="11" t="s">
        <v>2581</v>
      </c>
      <c r="G11225" s="11" t="s">
        <v>2581</v>
      </c>
      <c r="H11225" s="11" t="s">
        <v>2574</v>
      </c>
      <c r="I11225" s="11" t="s">
        <v>2574</v>
      </c>
    </row>
    <row r="11226" customFormat="false" ht="158" hidden="false" customHeight="true" outlineLevel="0" collapsed="false">
      <c r="A11226" s="11" t="s">
        <v>2582</v>
      </c>
      <c r="B11226" s="11" t="s">
        <v>2582</v>
      </c>
      <c r="C11226" s="11" t="s">
        <v>2582</v>
      </c>
      <c r="D11226" s="11" t="s">
        <v>2582</v>
      </c>
      <c r="E11226" s="11" t="s">
        <v>2583</v>
      </c>
      <c r="F11226" s="11" t="s">
        <v>2583</v>
      </c>
      <c r="G11226" s="11" t="s">
        <v>2583</v>
      </c>
      <c r="H11226" s="11" t="s">
        <v>2574</v>
      </c>
      <c r="I11226" s="11" t="s">
        <v>2574</v>
      </c>
    </row>
    <row r="11227" customFormat="false" ht="74" hidden="false" customHeight="true" outlineLevel="0" collapsed="false">
      <c r="A11227" s="4" t="s">
        <v>2584</v>
      </c>
      <c r="B11227" s="4" t="s">
        <v>2584</v>
      </c>
      <c r="C11227" s="4" t="s">
        <v>2584</v>
      </c>
      <c r="D11227" s="4" t="s">
        <v>2584</v>
      </c>
      <c r="E11227" s="4" t="s">
        <v>2584</v>
      </c>
      <c r="F11227" s="4" t="s">
        <v>2584</v>
      </c>
      <c r="G11227" s="4" t="s">
        <v>2584</v>
      </c>
      <c r="H11227" s="4" t="s">
        <v>2584</v>
      </c>
      <c r="I11227" s="4" t="s">
        <v>2584</v>
      </c>
    </row>
    <row r="11228" customFormat="false" ht="27" hidden="false" customHeight="true" outlineLevel="0" collapsed="false">
      <c r="A11228" s="1"/>
      <c r="B11228" s="1"/>
      <c r="C11228" s="1"/>
      <c r="D11228" s="1"/>
      <c r="E11228" s="1"/>
      <c r="F11228" s="1"/>
      <c r="G11228" s="1"/>
      <c r="H11228" s="1"/>
      <c r="I11228" s="1"/>
    </row>
    <row r="11229" customFormat="false" ht="31" hidden="false" customHeight="true" outlineLevel="0" collapsed="false">
      <c r="A11229" s="10" t="s">
        <v>250</v>
      </c>
      <c r="B11229" s="10" t="s">
        <v>250</v>
      </c>
      <c r="C11229" s="10" t="s">
        <v>250</v>
      </c>
      <c r="D11229" s="10" t="s">
        <v>250</v>
      </c>
      <c r="E11229" s="10" t="s">
        <v>250</v>
      </c>
      <c r="F11229" s="10" t="s">
        <v>250</v>
      </c>
      <c r="G11229" s="10" t="s">
        <v>250</v>
      </c>
      <c r="H11229" s="10" t="s">
        <v>250</v>
      </c>
      <c r="I11229" s="3" t="str">
        <f aca="false">HYPERLINK("#'Главная'!A221","На главную")</f>
        <v>На главную</v>
      </c>
    </row>
    <row r="11230" customFormat="false" ht="34" hidden="false" customHeight="true" outlineLevel="0" collapsed="false">
      <c r="A11230" s="12" t="s">
        <v>251</v>
      </c>
      <c r="B11230" s="12" t="s">
        <v>251</v>
      </c>
      <c r="C11230" s="12" t="s">
        <v>251</v>
      </c>
      <c r="D11230" s="12" t="s">
        <v>252</v>
      </c>
      <c r="E11230" s="12" t="s">
        <v>252</v>
      </c>
      <c r="F11230" s="12" t="s">
        <v>252</v>
      </c>
      <c r="G11230" s="12" t="s">
        <v>253</v>
      </c>
      <c r="H11230" s="12" t="s">
        <v>254</v>
      </c>
      <c r="I11230" s="12" t="s">
        <v>254</v>
      </c>
    </row>
    <row r="11231" customFormat="false" ht="68" hidden="false" customHeight="true" outlineLevel="0" collapsed="false">
      <c r="A11231" s="1" t="s">
        <v>196</v>
      </c>
      <c r="B11231" s="1" t="s">
        <v>196</v>
      </c>
      <c r="C11231" s="1" t="s">
        <v>196</v>
      </c>
      <c r="D11231" s="1" t="s">
        <v>292</v>
      </c>
      <c r="E11231" s="1" t="s">
        <v>292</v>
      </c>
      <c r="F11231" s="1" t="s">
        <v>292</v>
      </c>
      <c r="G11231" s="1" t="n">
        <v>1.45</v>
      </c>
      <c r="H11231" s="1" t="s">
        <v>2571</v>
      </c>
      <c r="I11231" s="1" t="s">
        <v>2571</v>
      </c>
    </row>
    <row r="11232" customFormat="false" ht="68" hidden="false" customHeight="true" outlineLevel="0" collapsed="false">
      <c r="A11232" s="1" t="s">
        <v>196</v>
      </c>
      <c r="B11232" s="1" t="s">
        <v>196</v>
      </c>
      <c r="C11232" s="1" t="s">
        <v>196</v>
      </c>
      <c r="D11232" s="1" t="s">
        <v>258</v>
      </c>
      <c r="E11232" s="1" t="s">
        <v>258</v>
      </c>
      <c r="F11232" s="1" t="s">
        <v>258</v>
      </c>
      <c r="G11232" s="1" t="n">
        <v>2.48</v>
      </c>
      <c r="H11232" s="1" t="s">
        <v>2571</v>
      </c>
      <c r="I11232" s="1" t="s">
        <v>2571</v>
      </c>
    </row>
    <row r="11233" customFormat="false" ht="68" hidden="false" customHeight="true" outlineLevel="0" collapsed="false">
      <c r="A11233" s="1" t="s">
        <v>196</v>
      </c>
      <c r="B11233" s="1" t="s">
        <v>196</v>
      </c>
      <c r="C11233" s="1" t="s">
        <v>196</v>
      </c>
      <c r="D11233" s="1" t="s">
        <v>2091</v>
      </c>
      <c r="E11233" s="1" t="s">
        <v>2091</v>
      </c>
      <c r="F11233" s="1" t="s">
        <v>2091</v>
      </c>
      <c r="G11233" s="1" t="n">
        <v>400</v>
      </c>
      <c r="H11233" s="1" t="s">
        <v>2571</v>
      </c>
      <c r="I11233" s="1" t="s">
        <v>2571</v>
      </c>
    </row>
    <row r="11234" customFormat="false" ht="68" hidden="false" customHeight="true" outlineLevel="0" collapsed="false">
      <c r="A11234" s="1" t="s">
        <v>196</v>
      </c>
      <c r="B11234" s="1" t="s">
        <v>196</v>
      </c>
      <c r="C11234" s="1" t="s">
        <v>196</v>
      </c>
      <c r="D11234" s="1" t="s">
        <v>2229</v>
      </c>
      <c r="E11234" s="1" t="s">
        <v>2229</v>
      </c>
      <c r="F11234" s="1" t="s">
        <v>2229</v>
      </c>
      <c r="G11234" s="1" t="n">
        <v>14</v>
      </c>
      <c r="H11234" s="1" t="s">
        <v>2571</v>
      </c>
      <c r="I11234" s="1" t="s">
        <v>2571</v>
      </c>
    </row>
    <row r="11235" customFormat="false" ht="68" hidden="false" customHeight="true" outlineLevel="0" collapsed="false">
      <c r="A11235" s="1" t="s">
        <v>196</v>
      </c>
      <c r="B11235" s="1" t="s">
        <v>196</v>
      </c>
      <c r="C11235" s="1" t="s">
        <v>196</v>
      </c>
      <c r="D11235" s="1" t="s">
        <v>2063</v>
      </c>
      <c r="E11235" s="1" t="s">
        <v>2063</v>
      </c>
      <c r="F11235" s="1" t="s">
        <v>2063</v>
      </c>
      <c r="G11235" s="1" t="n">
        <v>34</v>
      </c>
      <c r="H11235" s="1" t="s">
        <v>2571</v>
      </c>
      <c r="I11235" s="1" t="s">
        <v>2571</v>
      </c>
    </row>
    <row r="11236" customFormat="false" ht="68" hidden="false" customHeight="true" outlineLevel="0" collapsed="false">
      <c r="A11236" s="1" t="s">
        <v>2585</v>
      </c>
      <c r="B11236" s="1" t="s">
        <v>2585</v>
      </c>
      <c r="C11236" s="1" t="s">
        <v>2585</v>
      </c>
      <c r="D11236" s="1" t="s">
        <v>2091</v>
      </c>
      <c r="E11236" s="1" t="s">
        <v>2091</v>
      </c>
      <c r="F11236" s="1" t="s">
        <v>2091</v>
      </c>
      <c r="G11236" s="1" t="s">
        <v>2586</v>
      </c>
      <c r="H11236" s="1" t="s">
        <v>2571</v>
      </c>
      <c r="I11236" s="1" t="s">
        <v>2571</v>
      </c>
    </row>
    <row r="11237" customFormat="false" ht="68" hidden="false" customHeight="true" outlineLevel="0" collapsed="false">
      <c r="A11237" s="1" t="s">
        <v>2585</v>
      </c>
      <c r="B11237" s="1" t="s">
        <v>2585</v>
      </c>
      <c r="C11237" s="1" t="s">
        <v>2585</v>
      </c>
      <c r="D11237" s="1" t="s">
        <v>292</v>
      </c>
      <c r="E11237" s="1" t="s">
        <v>292</v>
      </c>
      <c r="F11237" s="1" t="s">
        <v>292</v>
      </c>
      <c r="G11237" s="1" t="s">
        <v>2587</v>
      </c>
      <c r="H11237" s="1" t="s">
        <v>2571</v>
      </c>
      <c r="I11237" s="1" t="s">
        <v>2571</v>
      </c>
    </row>
    <row r="11238" customFormat="false" ht="68" hidden="false" customHeight="true" outlineLevel="0" collapsed="false">
      <c r="A11238" s="1" t="s">
        <v>2585</v>
      </c>
      <c r="B11238" s="1" t="s">
        <v>2585</v>
      </c>
      <c r="C11238" s="1" t="s">
        <v>2585</v>
      </c>
      <c r="D11238" s="1" t="s">
        <v>2388</v>
      </c>
      <c r="E11238" s="1" t="s">
        <v>2388</v>
      </c>
      <c r="F11238" s="1" t="s">
        <v>2388</v>
      </c>
      <c r="G11238" s="1" t="s">
        <v>2588</v>
      </c>
      <c r="H11238" s="1" t="s">
        <v>2571</v>
      </c>
      <c r="I11238" s="1" t="s">
        <v>2571</v>
      </c>
    </row>
    <row r="11239" customFormat="false" ht="68" hidden="false" customHeight="true" outlineLevel="0" collapsed="false">
      <c r="A11239" s="1" t="s">
        <v>2585</v>
      </c>
      <c r="B11239" s="1" t="s">
        <v>2585</v>
      </c>
      <c r="C11239" s="1" t="s">
        <v>2585</v>
      </c>
      <c r="D11239" s="1" t="s">
        <v>2589</v>
      </c>
      <c r="E11239" s="1" t="s">
        <v>2589</v>
      </c>
      <c r="F11239" s="1" t="s">
        <v>2589</v>
      </c>
      <c r="G11239" s="1" t="s">
        <v>2590</v>
      </c>
      <c r="H11239" s="1" t="s">
        <v>2571</v>
      </c>
      <c r="I11239" s="1" t="s">
        <v>2571</v>
      </c>
    </row>
    <row r="11240" customFormat="false" ht="68" hidden="false" customHeight="true" outlineLevel="0" collapsed="false">
      <c r="A11240" s="1" t="s">
        <v>185</v>
      </c>
      <c r="B11240" s="1" t="s">
        <v>185</v>
      </c>
      <c r="C11240" s="1" t="s">
        <v>185</v>
      </c>
      <c r="D11240" s="1" t="s">
        <v>2063</v>
      </c>
      <c r="E11240" s="1" t="s">
        <v>2063</v>
      </c>
      <c r="F11240" s="1" t="s">
        <v>2063</v>
      </c>
      <c r="G11240" s="1" t="n">
        <v>34</v>
      </c>
      <c r="H11240" s="1" t="s">
        <v>2571</v>
      </c>
      <c r="I11240" s="1" t="s">
        <v>2571</v>
      </c>
    </row>
    <row r="11241" customFormat="false" ht="27" hidden="false" customHeight="true" outlineLevel="0" collapsed="false">
      <c r="A11241" s="1"/>
      <c r="B11241" s="1"/>
      <c r="C11241" s="1"/>
      <c r="D11241" s="1"/>
      <c r="E11241" s="1"/>
      <c r="F11241" s="1"/>
      <c r="G11241" s="1"/>
      <c r="H11241" s="1"/>
      <c r="I11241" s="1"/>
    </row>
    <row r="11242" customFormat="false" ht="31" hidden="false" customHeight="true" outlineLevel="0" collapsed="false">
      <c r="A11242" s="10" t="s">
        <v>304</v>
      </c>
      <c r="B11242" s="10" t="s">
        <v>304</v>
      </c>
      <c r="C11242" s="10" t="s">
        <v>304</v>
      </c>
      <c r="D11242" s="10" t="s">
        <v>304</v>
      </c>
      <c r="E11242" s="10" t="s">
        <v>304</v>
      </c>
      <c r="F11242" s="10" t="s">
        <v>304</v>
      </c>
      <c r="G11242" s="10" t="s">
        <v>304</v>
      </c>
      <c r="H11242" s="10" t="s">
        <v>304</v>
      </c>
      <c r="I11242" s="1"/>
    </row>
    <row r="11243" customFormat="false" ht="28" hidden="false" customHeight="true" outlineLevel="0" collapsed="false">
      <c r="A11243" s="4" t="s">
        <v>305</v>
      </c>
      <c r="B11243" s="4" t="s">
        <v>305</v>
      </c>
      <c r="C11243" s="4" t="s">
        <v>305</v>
      </c>
      <c r="D11243" s="4" t="s">
        <v>305</v>
      </c>
      <c r="E11243" s="4" t="s">
        <v>305</v>
      </c>
      <c r="F11243" s="4" t="s">
        <v>305</v>
      </c>
      <c r="G11243" s="4" t="s">
        <v>305</v>
      </c>
      <c r="H11243" s="4" t="s">
        <v>305</v>
      </c>
      <c r="I11243" s="4" t="s">
        <v>305</v>
      </c>
    </row>
    <row r="11244" customFormat="false" ht="27" hidden="false" customHeight="true" outlineLevel="0" collapsed="false">
      <c r="A11244" s="1"/>
      <c r="B11244" s="1"/>
      <c r="C11244" s="1"/>
      <c r="D11244" s="1"/>
      <c r="E11244" s="1"/>
      <c r="F11244" s="1"/>
      <c r="G11244" s="1"/>
      <c r="H11244" s="1"/>
      <c r="I11244" s="1"/>
    </row>
    <row r="11245" customFormat="false" ht="27" hidden="false" customHeight="true" outlineLevel="0" collapsed="false">
      <c r="A11245" s="1"/>
      <c r="B11245" s="1"/>
      <c r="C11245" s="1"/>
      <c r="D11245" s="1"/>
      <c r="E11245" s="1"/>
      <c r="F11245" s="1"/>
      <c r="G11245" s="1"/>
      <c r="H11245" s="1"/>
      <c r="I11245" s="1"/>
    </row>
    <row r="11246" customFormat="false" ht="27" hidden="false" customHeight="true" outlineLevel="0" collapsed="false">
      <c r="A11246" s="1"/>
      <c r="B11246" s="1"/>
      <c r="C11246" s="1"/>
      <c r="D11246" s="1"/>
      <c r="E11246" s="1"/>
      <c r="F11246" s="1"/>
      <c r="G11246" s="1"/>
      <c r="H11246" s="1"/>
      <c r="I11246" s="1"/>
    </row>
    <row r="11247" customFormat="false" ht="35" hidden="false" customHeight="true" outlineLevel="0" collapsed="false">
      <c r="A11247" s="2" t="s">
        <v>2591</v>
      </c>
      <c r="B11247" s="2" t="s">
        <v>2591</v>
      </c>
      <c r="C11247" s="2" t="s">
        <v>2591</v>
      </c>
      <c r="D11247" s="2" t="s">
        <v>2591</v>
      </c>
      <c r="E11247" s="2" t="s">
        <v>2591</v>
      </c>
      <c r="F11247" s="2" t="s">
        <v>2591</v>
      </c>
      <c r="G11247" s="2" t="s">
        <v>2591</v>
      </c>
      <c r="H11247" s="2" t="s">
        <v>2591</v>
      </c>
      <c r="I11247" s="3" t="str">
        <f aca="false">HYPERLINK("#'Главная'!A222","На главную")</f>
        <v>На главную</v>
      </c>
    </row>
    <row r="11248" customFormat="false" ht="42" hidden="false" customHeight="true" outlineLevel="0" collapsed="false">
      <c r="A11248" s="4" t="s">
        <v>2571</v>
      </c>
      <c r="B11248" s="4" t="s">
        <v>2571</v>
      </c>
      <c r="C11248" s="4" t="s">
        <v>2571</v>
      </c>
      <c r="D11248" s="4" t="s">
        <v>2571</v>
      </c>
      <c r="E11248" s="4" t="s">
        <v>2571</v>
      </c>
      <c r="F11248" s="4" t="s">
        <v>2571</v>
      </c>
      <c r="G11248" s="4" t="s">
        <v>2571</v>
      </c>
      <c r="H11248" s="4" t="s">
        <v>2571</v>
      </c>
      <c r="I11248" s="4" t="s">
        <v>2571</v>
      </c>
    </row>
    <row r="11249" customFormat="false" ht="27" hidden="false" customHeight="true" outlineLevel="0" collapsed="false">
      <c r="A11249" s="3" t="str">
        <f aca="false">HYPERLINK("#'Главная'!A222","Список моделей")</f>
        <v>Список моделей</v>
      </c>
      <c r="B11249" s="1"/>
      <c r="C11249" s="3" t="str">
        <f aca="false">HYPERLINK("#'Данные моделей'!A11250","Характеристики")</f>
        <v>Характеристики</v>
      </c>
      <c r="D11249" s="1"/>
      <c r="E11249" s="1"/>
      <c r="F11249" s="3" t="str">
        <f aca="false">HYPERLINK("#'Данные моделей'!A11270","Рабочие точки")</f>
        <v>Рабочие точки</v>
      </c>
      <c r="G11249" s="1"/>
      <c r="H11249" s="3" t="str">
        <f aca="false">HYPERLINK("#'Данные моделей'!A11283","Карты")</f>
        <v>Карты</v>
      </c>
      <c r="I11249" s="1"/>
    </row>
    <row r="11250" customFormat="false" ht="31" hidden="false" customHeight="true" outlineLevel="0" collapsed="false">
      <c r="A11250" s="10" t="s">
        <v>9</v>
      </c>
      <c r="B11250" s="10" t="s">
        <v>9</v>
      </c>
      <c r="C11250" s="10" t="s">
        <v>9</v>
      </c>
      <c r="D11250" s="10" t="s">
        <v>9</v>
      </c>
      <c r="E11250" s="10" t="s">
        <v>9</v>
      </c>
      <c r="F11250" s="10" t="s">
        <v>9</v>
      </c>
      <c r="G11250" s="10" t="s">
        <v>9</v>
      </c>
      <c r="H11250" s="10" t="s">
        <v>9</v>
      </c>
      <c r="I11250" s="1"/>
    </row>
    <row r="11251" customFormat="false" ht="28" hidden="false" customHeight="true" outlineLevel="0" collapsed="false">
      <c r="A11251" s="11" t="s">
        <v>207</v>
      </c>
      <c r="B11251" s="11" t="s">
        <v>207</v>
      </c>
      <c r="C11251" s="11" t="s">
        <v>207</v>
      </c>
      <c r="D11251" s="11" t="s">
        <v>207</v>
      </c>
      <c r="E11251" s="11" t="s">
        <v>2572</v>
      </c>
      <c r="F11251" s="11" t="s">
        <v>2572</v>
      </c>
      <c r="G11251" s="11" t="s">
        <v>2572</v>
      </c>
      <c r="H11251" s="11"/>
      <c r="I11251" s="11"/>
    </row>
    <row r="11252" customFormat="false" ht="28" hidden="false" customHeight="true" outlineLevel="0" collapsed="false">
      <c r="A11252" s="11" t="s">
        <v>8</v>
      </c>
      <c r="B11252" s="11" t="s">
        <v>8</v>
      </c>
      <c r="C11252" s="11" t="s">
        <v>8</v>
      </c>
      <c r="D11252" s="11" t="s">
        <v>8</v>
      </c>
      <c r="E11252" s="11" t="s">
        <v>178</v>
      </c>
      <c r="F11252" s="11" t="s">
        <v>178</v>
      </c>
      <c r="G11252" s="11" t="s">
        <v>178</v>
      </c>
      <c r="H11252" s="11"/>
      <c r="I11252" s="11"/>
    </row>
    <row r="11253" customFormat="false" ht="28" hidden="false" customHeight="true" outlineLevel="0" collapsed="false">
      <c r="A11253" s="11" t="s">
        <v>209</v>
      </c>
      <c r="B11253" s="11" t="s">
        <v>209</v>
      </c>
      <c r="C11253" s="11" t="s">
        <v>209</v>
      </c>
      <c r="D11253" s="11" t="s">
        <v>209</v>
      </c>
      <c r="E11253" s="11" t="s">
        <v>2573</v>
      </c>
      <c r="F11253" s="11" t="s">
        <v>2573</v>
      </c>
      <c r="G11253" s="11" t="s">
        <v>2573</v>
      </c>
      <c r="H11253" s="11"/>
      <c r="I11253" s="11"/>
    </row>
    <row r="11254" customFormat="false" ht="28" hidden="false" customHeight="true" outlineLevel="0" collapsed="false">
      <c r="A11254" s="11" t="s">
        <v>211</v>
      </c>
      <c r="B11254" s="11" t="s">
        <v>211</v>
      </c>
      <c r="C11254" s="11" t="s">
        <v>211</v>
      </c>
      <c r="D11254" s="11" t="s">
        <v>211</v>
      </c>
      <c r="E11254" s="11" t="n">
        <v>24.5</v>
      </c>
      <c r="F11254" s="11" t="n">
        <v>24.5</v>
      </c>
      <c r="G11254" s="11" t="n">
        <v>24.5</v>
      </c>
      <c r="H11254" s="11"/>
      <c r="I11254" s="11"/>
    </row>
    <row r="11255" customFormat="false" ht="158" hidden="false" customHeight="true" outlineLevel="0" collapsed="false">
      <c r="A11255" s="11" t="s">
        <v>8</v>
      </c>
      <c r="B11255" s="11" t="s">
        <v>8</v>
      </c>
      <c r="C11255" s="11" t="s">
        <v>8</v>
      </c>
      <c r="D11255" s="11" t="s">
        <v>8</v>
      </c>
      <c r="E11255" s="11" t="s">
        <v>2126</v>
      </c>
      <c r="F11255" s="11" t="s">
        <v>2126</v>
      </c>
      <c r="G11255" s="11" t="s">
        <v>2126</v>
      </c>
      <c r="H11255" s="11" t="s">
        <v>2574</v>
      </c>
      <c r="I11255" s="11" t="s">
        <v>2574</v>
      </c>
    </row>
    <row r="11256" customFormat="false" ht="158" hidden="false" customHeight="true" outlineLevel="0" collapsed="false">
      <c r="A11256" s="11" t="s">
        <v>221</v>
      </c>
      <c r="B11256" s="11" t="s">
        <v>221</v>
      </c>
      <c r="C11256" s="11" t="s">
        <v>221</v>
      </c>
      <c r="D11256" s="11" t="s">
        <v>221</v>
      </c>
      <c r="E11256" s="11" t="s">
        <v>2573</v>
      </c>
      <c r="F11256" s="11" t="s">
        <v>2573</v>
      </c>
      <c r="G11256" s="11" t="s">
        <v>2573</v>
      </c>
      <c r="H11256" s="11" t="s">
        <v>2574</v>
      </c>
      <c r="I11256" s="11" t="s">
        <v>2574</v>
      </c>
    </row>
    <row r="11257" customFormat="false" ht="158" hidden="false" customHeight="true" outlineLevel="0" collapsed="false">
      <c r="A11257" s="11" t="s">
        <v>211</v>
      </c>
      <c r="B11257" s="11" t="s">
        <v>211</v>
      </c>
      <c r="C11257" s="11" t="s">
        <v>211</v>
      </c>
      <c r="D11257" s="11" t="s">
        <v>211</v>
      </c>
      <c r="E11257" s="11" t="n">
        <v>24.5</v>
      </c>
      <c r="F11257" s="11" t="n">
        <v>24.5</v>
      </c>
      <c r="G11257" s="11" t="n">
        <v>24.5</v>
      </c>
      <c r="H11257" s="11" t="s">
        <v>2574</v>
      </c>
      <c r="I11257" s="11" t="s">
        <v>2574</v>
      </c>
    </row>
    <row r="11258" customFormat="false" ht="158" hidden="false" customHeight="true" outlineLevel="0" collapsed="false">
      <c r="A11258" s="11" t="s">
        <v>2062</v>
      </c>
      <c r="B11258" s="11" t="s">
        <v>2062</v>
      </c>
      <c r="C11258" s="11" t="s">
        <v>2062</v>
      </c>
      <c r="D11258" s="11" t="s">
        <v>2062</v>
      </c>
      <c r="E11258" s="11" t="s">
        <v>2063</v>
      </c>
      <c r="F11258" s="11" t="s">
        <v>2063</v>
      </c>
      <c r="G11258" s="11" t="s">
        <v>2063</v>
      </c>
      <c r="H11258" s="11" t="s">
        <v>2574</v>
      </c>
      <c r="I11258" s="11" t="s">
        <v>2574</v>
      </c>
    </row>
    <row r="11259" customFormat="false" ht="158" hidden="false" customHeight="true" outlineLevel="0" collapsed="false">
      <c r="A11259" s="11" t="s">
        <v>2064</v>
      </c>
      <c r="B11259" s="11" t="s">
        <v>2064</v>
      </c>
      <c r="C11259" s="11" t="s">
        <v>2064</v>
      </c>
      <c r="D11259" s="11" t="s">
        <v>2064</v>
      </c>
      <c r="E11259" s="11" t="s">
        <v>99</v>
      </c>
      <c r="F11259" s="11" t="s">
        <v>99</v>
      </c>
      <c r="G11259" s="11" t="s">
        <v>99</v>
      </c>
      <c r="H11259" s="11" t="s">
        <v>2574</v>
      </c>
      <c r="I11259" s="11" t="s">
        <v>2574</v>
      </c>
    </row>
    <row r="11260" customFormat="false" ht="158" hidden="false" customHeight="true" outlineLevel="0" collapsed="false">
      <c r="A11260" s="11" t="s">
        <v>2575</v>
      </c>
      <c r="B11260" s="11" t="s">
        <v>2575</v>
      </c>
      <c r="C11260" s="11" t="s">
        <v>2575</v>
      </c>
      <c r="D11260" s="11" t="s">
        <v>2575</v>
      </c>
      <c r="E11260" s="11" t="s">
        <v>2576</v>
      </c>
      <c r="F11260" s="11" t="s">
        <v>2576</v>
      </c>
      <c r="G11260" s="11" t="s">
        <v>2576</v>
      </c>
      <c r="H11260" s="11" t="s">
        <v>2574</v>
      </c>
      <c r="I11260" s="11" t="s">
        <v>2574</v>
      </c>
    </row>
    <row r="11261" customFormat="false" ht="158" hidden="false" customHeight="true" outlineLevel="0" collapsed="false">
      <c r="A11261" s="11" t="s">
        <v>249</v>
      </c>
      <c r="B11261" s="11" t="s">
        <v>249</v>
      </c>
      <c r="C11261" s="11" t="s">
        <v>249</v>
      </c>
      <c r="D11261" s="11" t="s">
        <v>249</v>
      </c>
      <c r="E11261" s="11" t="n">
        <v>26.2</v>
      </c>
      <c r="F11261" s="11" t="n">
        <v>26.2</v>
      </c>
      <c r="G11261" s="11" t="n">
        <v>26.2</v>
      </c>
      <c r="H11261" s="11" t="s">
        <v>2574</v>
      </c>
      <c r="I11261" s="11" t="s">
        <v>2574</v>
      </c>
    </row>
    <row r="11262" customFormat="false" ht="158" hidden="false" customHeight="true" outlineLevel="0" collapsed="false">
      <c r="A11262" s="11" t="s">
        <v>2577</v>
      </c>
      <c r="B11262" s="11" t="s">
        <v>2577</v>
      </c>
      <c r="C11262" s="11" t="s">
        <v>2577</v>
      </c>
      <c r="D11262" s="11" t="s">
        <v>2577</v>
      </c>
      <c r="E11262" s="11" t="s">
        <v>2578</v>
      </c>
      <c r="F11262" s="11" t="s">
        <v>2578</v>
      </c>
      <c r="G11262" s="11" t="s">
        <v>2578</v>
      </c>
      <c r="H11262" s="11" t="s">
        <v>2574</v>
      </c>
      <c r="I11262" s="11" t="s">
        <v>2574</v>
      </c>
    </row>
    <row r="11263" customFormat="false" ht="158" hidden="false" customHeight="true" outlineLevel="0" collapsed="false">
      <c r="A11263" s="11" t="s">
        <v>2218</v>
      </c>
      <c r="B11263" s="11" t="s">
        <v>2218</v>
      </c>
      <c r="C11263" s="11" t="s">
        <v>2218</v>
      </c>
      <c r="D11263" s="11" t="s">
        <v>2218</v>
      </c>
      <c r="E11263" s="11" t="s">
        <v>2579</v>
      </c>
      <c r="F11263" s="11" t="s">
        <v>2579</v>
      </c>
      <c r="G11263" s="11" t="s">
        <v>2579</v>
      </c>
      <c r="H11263" s="11" t="s">
        <v>2574</v>
      </c>
      <c r="I11263" s="11" t="s">
        <v>2574</v>
      </c>
    </row>
    <row r="11264" customFormat="false" ht="158" hidden="false" customHeight="true" outlineLevel="0" collapsed="false">
      <c r="A11264" s="11" t="s">
        <v>2464</v>
      </c>
      <c r="B11264" s="11" t="s">
        <v>2464</v>
      </c>
      <c r="C11264" s="11" t="s">
        <v>2464</v>
      </c>
      <c r="D11264" s="11" t="s">
        <v>2464</v>
      </c>
      <c r="E11264" s="11" t="s">
        <v>2580</v>
      </c>
      <c r="F11264" s="11" t="s">
        <v>2580</v>
      </c>
      <c r="G11264" s="11" t="s">
        <v>2580</v>
      </c>
      <c r="H11264" s="11" t="s">
        <v>2574</v>
      </c>
      <c r="I11264" s="11" t="s">
        <v>2574</v>
      </c>
    </row>
    <row r="11265" customFormat="false" ht="158" hidden="false" customHeight="true" outlineLevel="0" collapsed="false">
      <c r="A11265" s="11" t="s">
        <v>2082</v>
      </c>
      <c r="B11265" s="11" t="s">
        <v>2082</v>
      </c>
      <c r="C11265" s="11" t="s">
        <v>2082</v>
      </c>
      <c r="D11265" s="11" t="s">
        <v>2082</v>
      </c>
      <c r="E11265" s="11" t="n">
        <v>25</v>
      </c>
      <c r="F11265" s="11" t="n">
        <v>25</v>
      </c>
      <c r="G11265" s="11" t="n">
        <v>25</v>
      </c>
      <c r="H11265" s="11" t="s">
        <v>2574</v>
      </c>
      <c r="I11265" s="11" t="s">
        <v>2574</v>
      </c>
    </row>
    <row r="11266" customFormat="false" ht="158" hidden="false" customHeight="true" outlineLevel="0" collapsed="false">
      <c r="A11266" s="11" t="s">
        <v>2074</v>
      </c>
      <c r="B11266" s="11" t="s">
        <v>2074</v>
      </c>
      <c r="C11266" s="11" t="s">
        <v>2074</v>
      </c>
      <c r="D11266" s="11" t="s">
        <v>2074</v>
      </c>
      <c r="E11266" s="11" t="s">
        <v>2581</v>
      </c>
      <c r="F11266" s="11" t="s">
        <v>2581</v>
      </c>
      <c r="G11266" s="11" t="s">
        <v>2581</v>
      </c>
      <c r="H11266" s="11" t="s">
        <v>2574</v>
      </c>
      <c r="I11266" s="11" t="s">
        <v>2574</v>
      </c>
    </row>
    <row r="11267" customFormat="false" ht="158" hidden="false" customHeight="true" outlineLevel="0" collapsed="false">
      <c r="A11267" s="11" t="s">
        <v>2582</v>
      </c>
      <c r="B11267" s="11" t="s">
        <v>2582</v>
      </c>
      <c r="C11267" s="11" t="s">
        <v>2582</v>
      </c>
      <c r="D11267" s="11" t="s">
        <v>2582</v>
      </c>
      <c r="E11267" s="11" t="s">
        <v>2583</v>
      </c>
      <c r="F11267" s="11" t="s">
        <v>2583</v>
      </c>
      <c r="G11267" s="11" t="s">
        <v>2583</v>
      </c>
      <c r="H11267" s="11" t="s">
        <v>2574</v>
      </c>
      <c r="I11267" s="11" t="s">
        <v>2574</v>
      </c>
    </row>
    <row r="11268" customFormat="false" ht="74" hidden="false" customHeight="true" outlineLevel="0" collapsed="false">
      <c r="A11268" s="4" t="s">
        <v>2584</v>
      </c>
      <c r="B11268" s="4" t="s">
        <v>2584</v>
      </c>
      <c r="C11268" s="4" t="s">
        <v>2584</v>
      </c>
      <c r="D11268" s="4" t="s">
        <v>2584</v>
      </c>
      <c r="E11268" s="4" t="s">
        <v>2584</v>
      </c>
      <c r="F11268" s="4" t="s">
        <v>2584</v>
      </c>
      <c r="G11268" s="4" t="s">
        <v>2584</v>
      </c>
      <c r="H11268" s="4" t="s">
        <v>2584</v>
      </c>
      <c r="I11268" s="4" t="s">
        <v>2584</v>
      </c>
    </row>
    <row r="11269" customFormat="false" ht="27" hidden="false" customHeight="true" outlineLevel="0" collapsed="false">
      <c r="A11269" s="1"/>
      <c r="B11269" s="1"/>
      <c r="C11269" s="1"/>
      <c r="D11269" s="1"/>
      <c r="E11269" s="1"/>
      <c r="F11269" s="1"/>
      <c r="G11269" s="1"/>
      <c r="H11269" s="1"/>
      <c r="I11269" s="1"/>
    </row>
    <row r="11270" customFormat="false" ht="31" hidden="false" customHeight="true" outlineLevel="0" collapsed="false">
      <c r="A11270" s="10" t="s">
        <v>250</v>
      </c>
      <c r="B11270" s="10" t="s">
        <v>250</v>
      </c>
      <c r="C11270" s="10" t="s">
        <v>250</v>
      </c>
      <c r="D11270" s="10" t="s">
        <v>250</v>
      </c>
      <c r="E11270" s="10" t="s">
        <v>250</v>
      </c>
      <c r="F11270" s="10" t="s">
        <v>250</v>
      </c>
      <c r="G11270" s="10" t="s">
        <v>250</v>
      </c>
      <c r="H11270" s="10" t="s">
        <v>250</v>
      </c>
      <c r="I11270" s="3" t="str">
        <f aca="false">HYPERLINK("#'Главная'!A222","На главную")</f>
        <v>На главную</v>
      </c>
    </row>
    <row r="11271" customFormat="false" ht="34" hidden="false" customHeight="true" outlineLevel="0" collapsed="false">
      <c r="A11271" s="12" t="s">
        <v>251</v>
      </c>
      <c r="B11271" s="12" t="s">
        <v>251</v>
      </c>
      <c r="C11271" s="12" t="s">
        <v>251</v>
      </c>
      <c r="D11271" s="12" t="s">
        <v>252</v>
      </c>
      <c r="E11271" s="12" t="s">
        <v>252</v>
      </c>
      <c r="F11271" s="12" t="s">
        <v>252</v>
      </c>
      <c r="G11271" s="12" t="s">
        <v>253</v>
      </c>
      <c r="H11271" s="12" t="s">
        <v>254</v>
      </c>
      <c r="I11271" s="12" t="s">
        <v>254</v>
      </c>
    </row>
    <row r="11272" customFormat="false" ht="68" hidden="false" customHeight="true" outlineLevel="0" collapsed="false">
      <c r="A11272" s="1" t="s">
        <v>196</v>
      </c>
      <c r="B11272" s="1" t="s">
        <v>196</v>
      </c>
      <c r="C11272" s="1" t="s">
        <v>196</v>
      </c>
      <c r="D11272" s="1" t="s">
        <v>292</v>
      </c>
      <c r="E11272" s="1" t="s">
        <v>292</v>
      </c>
      <c r="F11272" s="1" t="s">
        <v>292</v>
      </c>
      <c r="G11272" s="1" t="n">
        <v>2.65</v>
      </c>
      <c r="H11272" s="1" t="s">
        <v>2571</v>
      </c>
      <c r="I11272" s="1" t="s">
        <v>2571</v>
      </c>
    </row>
    <row r="11273" customFormat="false" ht="68" hidden="false" customHeight="true" outlineLevel="0" collapsed="false">
      <c r="A11273" s="1" t="s">
        <v>196</v>
      </c>
      <c r="B11273" s="1" t="s">
        <v>196</v>
      </c>
      <c r="C11273" s="1" t="s">
        <v>196</v>
      </c>
      <c r="D11273" s="1" t="s">
        <v>258</v>
      </c>
      <c r="E11273" s="1" t="s">
        <v>258</v>
      </c>
      <c r="F11273" s="1" t="s">
        <v>258</v>
      </c>
      <c r="G11273" s="1" t="n">
        <v>4.65</v>
      </c>
      <c r="H11273" s="1" t="s">
        <v>2571</v>
      </c>
      <c r="I11273" s="1" t="s">
        <v>2571</v>
      </c>
    </row>
    <row r="11274" customFormat="false" ht="68" hidden="false" customHeight="true" outlineLevel="0" collapsed="false">
      <c r="A11274" s="1" t="s">
        <v>196</v>
      </c>
      <c r="B11274" s="1" t="s">
        <v>196</v>
      </c>
      <c r="C11274" s="1" t="s">
        <v>196</v>
      </c>
      <c r="D11274" s="1" t="s">
        <v>2091</v>
      </c>
      <c r="E11274" s="1" t="s">
        <v>2091</v>
      </c>
      <c r="F11274" s="1" t="s">
        <v>2091</v>
      </c>
      <c r="G11274" s="1" t="n">
        <v>750</v>
      </c>
      <c r="H11274" s="1" t="s">
        <v>2571</v>
      </c>
      <c r="I11274" s="1" t="s">
        <v>2571</v>
      </c>
    </row>
    <row r="11275" customFormat="false" ht="68" hidden="false" customHeight="true" outlineLevel="0" collapsed="false">
      <c r="A11275" s="1" t="s">
        <v>196</v>
      </c>
      <c r="B11275" s="1" t="s">
        <v>196</v>
      </c>
      <c r="C11275" s="1" t="s">
        <v>196</v>
      </c>
      <c r="D11275" s="1" t="s">
        <v>2229</v>
      </c>
      <c r="E11275" s="1" t="s">
        <v>2229</v>
      </c>
      <c r="F11275" s="1" t="s">
        <v>2229</v>
      </c>
      <c r="G11275" s="1" t="n">
        <v>15</v>
      </c>
      <c r="H11275" s="1" t="s">
        <v>2571</v>
      </c>
      <c r="I11275" s="1" t="s">
        <v>2571</v>
      </c>
    </row>
    <row r="11276" customFormat="false" ht="68" hidden="false" customHeight="true" outlineLevel="0" collapsed="false">
      <c r="A11276" s="1" t="s">
        <v>196</v>
      </c>
      <c r="B11276" s="1" t="s">
        <v>196</v>
      </c>
      <c r="C11276" s="1" t="s">
        <v>196</v>
      </c>
      <c r="D11276" s="1" t="s">
        <v>2063</v>
      </c>
      <c r="E11276" s="1" t="s">
        <v>2063</v>
      </c>
      <c r="F11276" s="1" t="s">
        <v>2063</v>
      </c>
      <c r="G11276" s="1" t="n">
        <v>37</v>
      </c>
      <c r="H11276" s="1" t="s">
        <v>2571</v>
      </c>
      <c r="I11276" s="1" t="s">
        <v>2571</v>
      </c>
    </row>
    <row r="11277" customFormat="false" ht="68" hidden="false" customHeight="true" outlineLevel="0" collapsed="false">
      <c r="A11277" s="1" t="s">
        <v>2585</v>
      </c>
      <c r="B11277" s="1" t="s">
        <v>2585</v>
      </c>
      <c r="C11277" s="1" t="s">
        <v>2585</v>
      </c>
      <c r="D11277" s="1" t="s">
        <v>2091</v>
      </c>
      <c r="E11277" s="1" t="s">
        <v>2091</v>
      </c>
      <c r="F11277" s="1" t="s">
        <v>2091</v>
      </c>
      <c r="G11277" s="1" t="s">
        <v>2592</v>
      </c>
      <c r="H11277" s="1" t="s">
        <v>2571</v>
      </c>
      <c r="I11277" s="1" t="s">
        <v>2571</v>
      </c>
    </row>
    <row r="11278" customFormat="false" ht="68" hidden="false" customHeight="true" outlineLevel="0" collapsed="false">
      <c r="A11278" s="1" t="s">
        <v>2585</v>
      </c>
      <c r="B11278" s="1" t="s">
        <v>2585</v>
      </c>
      <c r="C11278" s="1" t="s">
        <v>2585</v>
      </c>
      <c r="D11278" s="1" t="s">
        <v>292</v>
      </c>
      <c r="E11278" s="1" t="s">
        <v>292</v>
      </c>
      <c r="F11278" s="1" t="s">
        <v>292</v>
      </c>
      <c r="G11278" s="1" t="s">
        <v>2593</v>
      </c>
      <c r="H11278" s="1" t="s">
        <v>2571</v>
      </c>
      <c r="I11278" s="1" t="s">
        <v>2571</v>
      </c>
    </row>
    <row r="11279" customFormat="false" ht="68" hidden="false" customHeight="true" outlineLevel="0" collapsed="false">
      <c r="A11279" s="1" t="s">
        <v>2585</v>
      </c>
      <c r="B11279" s="1" t="s">
        <v>2585</v>
      </c>
      <c r="C11279" s="1" t="s">
        <v>2585</v>
      </c>
      <c r="D11279" s="1" t="s">
        <v>2388</v>
      </c>
      <c r="E11279" s="1" t="s">
        <v>2388</v>
      </c>
      <c r="F11279" s="1" t="s">
        <v>2388</v>
      </c>
      <c r="G11279" s="1" t="s">
        <v>2594</v>
      </c>
      <c r="H11279" s="1" t="s">
        <v>2571</v>
      </c>
      <c r="I11279" s="1" t="s">
        <v>2571</v>
      </c>
    </row>
    <row r="11280" customFormat="false" ht="68" hidden="false" customHeight="true" outlineLevel="0" collapsed="false">
      <c r="A11280" s="1" t="s">
        <v>2585</v>
      </c>
      <c r="B11280" s="1" t="s">
        <v>2585</v>
      </c>
      <c r="C11280" s="1" t="s">
        <v>2585</v>
      </c>
      <c r="D11280" s="1" t="s">
        <v>2589</v>
      </c>
      <c r="E11280" s="1" t="s">
        <v>2589</v>
      </c>
      <c r="F11280" s="1" t="s">
        <v>2589</v>
      </c>
      <c r="G11280" s="1" t="s">
        <v>2595</v>
      </c>
      <c r="H11280" s="1" t="s">
        <v>2571</v>
      </c>
      <c r="I11280" s="1" t="s">
        <v>2571</v>
      </c>
    </row>
    <row r="11281" customFormat="false" ht="68" hidden="false" customHeight="true" outlineLevel="0" collapsed="false">
      <c r="A11281" s="1" t="s">
        <v>185</v>
      </c>
      <c r="B11281" s="1" t="s">
        <v>185</v>
      </c>
      <c r="C11281" s="1" t="s">
        <v>185</v>
      </c>
      <c r="D11281" s="1" t="s">
        <v>2063</v>
      </c>
      <c r="E11281" s="1" t="s">
        <v>2063</v>
      </c>
      <c r="F11281" s="1" t="s">
        <v>2063</v>
      </c>
      <c r="G11281" s="1" t="n">
        <v>37</v>
      </c>
      <c r="H11281" s="1" t="s">
        <v>2571</v>
      </c>
      <c r="I11281" s="1" t="s">
        <v>2571</v>
      </c>
    </row>
    <row r="11282" customFormat="false" ht="27" hidden="false" customHeight="true" outlineLevel="0" collapsed="false">
      <c r="A11282" s="1"/>
      <c r="B11282" s="1"/>
      <c r="C11282" s="1"/>
      <c r="D11282" s="1"/>
      <c r="E11282" s="1"/>
      <c r="F11282" s="1"/>
      <c r="G11282" s="1"/>
      <c r="H11282" s="1"/>
      <c r="I11282" s="1"/>
    </row>
    <row r="11283" customFormat="false" ht="31" hidden="false" customHeight="true" outlineLevel="0" collapsed="false">
      <c r="A11283" s="10" t="s">
        <v>304</v>
      </c>
      <c r="B11283" s="10" t="s">
        <v>304</v>
      </c>
      <c r="C11283" s="10" t="s">
        <v>304</v>
      </c>
      <c r="D11283" s="10" t="s">
        <v>304</v>
      </c>
      <c r="E11283" s="10" t="s">
        <v>304</v>
      </c>
      <c r="F11283" s="10" t="s">
        <v>304</v>
      </c>
      <c r="G11283" s="10" t="s">
        <v>304</v>
      </c>
      <c r="H11283" s="10" t="s">
        <v>304</v>
      </c>
      <c r="I11283" s="1"/>
    </row>
    <row r="11284" customFormat="false" ht="28" hidden="false" customHeight="true" outlineLevel="0" collapsed="false">
      <c r="A11284" s="4" t="s">
        <v>305</v>
      </c>
      <c r="B11284" s="4" t="s">
        <v>305</v>
      </c>
      <c r="C11284" s="4" t="s">
        <v>305</v>
      </c>
      <c r="D11284" s="4" t="s">
        <v>305</v>
      </c>
      <c r="E11284" s="4" t="s">
        <v>305</v>
      </c>
      <c r="F11284" s="4" t="s">
        <v>305</v>
      </c>
      <c r="G11284" s="4" t="s">
        <v>305</v>
      </c>
      <c r="H11284" s="4" t="s">
        <v>305</v>
      </c>
      <c r="I11284" s="4" t="s">
        <v>305</v>
      </c>
    </row>
    <row r="11285" customFormat="false" ht="27" hidden="false" customHeight="true" outlineLevel="0" collapsed="false">
      <c r="A11285" s="1"/>
      <c r="B11285" s="1"/>
      <c r="C11285" s="1"/>
      <c r="D11285" s="1"/>
      <c r="E11285" s="1"/>
      <c r="F11285" s="1"/>
      <c r="G11285" s="1"/>
      <c r="H11285" s="1"/>
      <c r="I11285" s="1"/>
    </row>
    <row r="11286" customFormat="false" ht="27" hidden="false" customHeight="true" outlineLevel="0" collapsed="false">
      <c r="A11286" s="1"/>
      <c r="B11286" s="1"/>
      <c r="C11286" s="1"/>
      <c r="D11286" s="1"/>
      <c r="E11286" s="1"/>
      <c r="F11286" s="1"/>
      <c r="G11286" s="1"/>
      <c r="H11286" s="1"/>
      <c r="I11286" s="1"/>
    </row>
    <row r="11287" customFormat="false" ht="27" hidden="false" customHeight="true" outlineLevel="0" collapsed="false">
      <c r="A11287" s="1"/>
      <c r="B11287" s="1"/>
      <c r="C11287" s="1"/>
      <c r="D11287" s="1"/>
      <c r="E11287" s="1"/>
      <c r="F11287" s="1"/>
      <c r="G11287" s="1"/>
      <c r="H11287" s="1"/>
      <c r="I11287" s="1"/>
    </row>
    <row r="11288" customFormat="false" ht="35" hidden="false" customHeight="true" outlineLevel="0" collapsed="false">
      <c r="A11288" s="2" t="s">
        <v>2596</v>
      </c>
      <c r="B11288" s="2" t="s">
        <v>2596</v>
      </c>
      <c r="C11288" s="2" t="s">
        <v>2596</v>
      </c>
      <c r="D11288" s="2" t="s">
        <v>2596</v>
      </c>
      <c r="E11288" s="2" t="s">
        <v>2596</v>
      </c>
      <c r="F11288" s="2" t="s">
        <v>2596</v>
      </c>
      <c r="G11288" s="2" t="s">
        <v>2596</v>
      </c>
      <c r="H11288" s="2" t="s">
        <v>2596</v>
      </c>
      <c r="I11288" s="3" t="str">
        <f aca="false">HYPERLINK("#'Главная'!A223","На главную")</f>
        <v>На главную</v>
      </c>
    </row>
    <row r="11289" customFormat="false" ht="42" hidden="false" customHeight="true" outlineLevel="0" collapsed="false">
      <c r="A11289" s="4" t="s">
        <v>2571</v>
      </c>
      <c r="B11289" s="4" t="s">
        <v>2571</v>
      </c>
      <c r="C11289" s="4" t="s">
        <v>2571</v>
      </c>
      <c r="D11289" s="4" t="s">
        <v>2571</v>
      </c>
      <c r="E11289" s="4" t="s">
        <v>2571</v>
      </c>
      <c r="F11289" s="4" t="s">
        <v>2571</v>
      </c>
      <c r="G11289" s="4" t="s">
        <v>2571</v>
      </c>
      <c r="H11289" s="4" t="s">
        <v>2571</v>
      </c>
      <c r="I11289" s="4" t="s">
        <v>2571</v>
      </c>
    </row>
    <row r="11290" customFormat="false" ht="27" hidden="false" customHeight="true" outlineLevel="0" collapsed="false">
      <c r="A11290" s="3" t="str">
        <f aca="false">HYPERLINK("#'Главная'!A223","Список моделей")</f>
        <v>Список моделей</v>
      </c>
      <c r="B11290" s="1"/>
      <c r="C11290" s="3" t="str">
        <f aca="false">HYPERLINK("#'Данные моделей'!A11291","Характеристики")</f>
        <v>Характеристики</v>
      </c>
      <c r="D11290" s="1"/>
      <c r="E11290" s="1"/>
      <c r="F11290" s="3" t="str">
        <f aca="false">HYPERLINK("#'Данные моделей'!A11311","Рабочие точки")</f>
        <v>Рабочие точки</v>
      </c>
      <c r="G11290" s="1"/>
      <c r="H11290" s="3" t="str">
        <f aca="false">HYPERLINK("#'Данные моделей'!A11324","Карты")</f>
        <v>Карты</v>
      </c>
      <c r="I11290" s="1"/>
    </row>
    <row r="11291" customFormat="false" ht="31" hidden="false" customHeight="true" outlineLevel="0" collapsed="false">
      <c r="A11291" s="10" t="s">
        <v>9</v>
      </c>
      <c r="B11291" s="10" t="s">
        <v>9</v>
      </c>
      <c r="C11291" s="10" t="s">
        <v>9</v>
      </c>
      <c r="D11291" s="10" t="s">
        <v>9</v>
      </c>
      <c r="E11291" s="10" t="s">
        <v>9</v>
      </c>
      <c r="F11291" s="10" t="s">
        <v>9</v>
      </c>
      <c r="G11291" s="10" t="s">
        <v>9</v>
      </c>
      <c r="H11291" s="10" t="s">
        <v>9</v>
      </c>
      <c r="I11291" s="1"/>
    </row>
    <row r="11292" customFormat="false" ht="28" hidden="false" customHeight="true" outlineLevel="0" collapsed="false">
      <c r="A11292" s="11" t="s">
        <v>207</v>
      </c>
      <c r="B11292" s="11" t="s">
        <v>207</v>
      </c>
      <c r="C11292" s="11" t="s">
        <v>207</v>
      </c>
      <c r="D11292" s="11" t="s">
        <v>207</v>
      </c>
      <c r="E11292" s="11" t="s">
        <v>2572</v>
      </c>
      <c r="F11292" s="11" t="s">
        <v>2572</v>
      </c>
      <c r="G11292" s="11" t="s">
        <v>2572</v>
      </c>
      <c r="H11292" s="11"/>
      <c r="I11292" s="11"/>
    </row>
    <row r="11293" customFormat="false" ht="28" hidden="false" customHeight="true" outlineLevel="0" collapsed="false">
      <c r="A11293" s="11" t="s">
        <v>8</v>
      </c>
      <c r="B11293" s="11" t="s">
        <v>8</v>
      </c>
      <c r="C11293" s="11" t="s">
        <v>8</v>
      </c>
      <c r="D11293" s="11" t="s">
        <v>8</v>
      </c>
      <c r="E11293" s="11" t="s">
        <v>178</v>
      </c>
      <c r="F11293" s="11" t="s">
        <v>178</v>
      </c>
      <c r="G11293" s="11" t="s">
        <v>178</v>
      </c>
      <c r="H11293" s="11"/>
      <c r="I11293" s="11"/>
    </row>
    <row r="11294" customFormat="false" ht="28" hidden="false" customHeight="true" outlineLevel="0" collapsed="false">
      <c r="A11294" s="11" t="s">
        <v>209</v>
      </c>
      <c r="B11294" s="11" t="s">
        <v>209</v>
      </c>
      <c r="C11294" s="11" t="s">
        <v>209</v>
      </c>
      <c r="D11294" s="11" t="s">
        <v>209</v>
      </c>
      <c r="E11294" s="11" t="s">
        <v>2573</v>
      </c>
      <c r="F11294" s="11" t="s">
        <v>2573</v>
      </c>
      <c r="G11294" s="11" t="s">
        <v>2573</v>
      </c>
      <c r="H11294" s="11"/>
      <c r="I11294" s="11"/>
    </row>
    <row r="11295" customFormat="false" ht="28" hidden="false" customHeight="true" outlineLevel="0" collapsed="false">
      <c r="A11295" s="11" t="s">
        <v>211</v>
      </c>
      <c r="B11295" s="11" t="s">
        <v>211</v>
      </c>
      <c r="C11295" s="11" t="s">
        <v>211</v>
      </c>
      <c r="D11295" s="11" t="s">
        <v>211</v>
      </c>
      <c r="E11295" s="11" t="n">
        <v>24.5</v>
      </c>
      <c r="F11295" s="11" t="n">
        <v>24.5</v>
      </c>
      <c r="G11295" s="11" t="n">
        <v>24.5</v>
      </c>
      <c r="H11295" s="11"/>
      <c r="I11295" s="11"/>
    </row>
    <row r="11296" customFormat="false" ht="158" hidden="false" customHeight="true" outlineLevel="0" collapsed="false">
      <c r="A11296" s="11" t="s">
        <v>8</v>
      </c>
      <c r="B11296" s="11" t="s">
        <v>8</v>
      </c>
      <c r="C11296" s="11" t="s">
        <v>8</v>
      </c>
      <c r="D11296" s="11" t="s">
        <v>8</v>
      </c>
      <c r="E11296" s="11" t="s">
        <v>2126</v>
      </c>
      <c r="F11296" s="11" t="s">
        <v>2126</v>
      </c>
      <c r="G11296" s="11" t="s">
        <v>2126</v>
      </c>
      <c r="H11296" s="11" t="s">
        <v>2574</v>
      </c>
      <c r="I11296" s="11" t="s">
        <v>2574</v>
      </c>
    </row>
    <row r="11297" customFormat="false" ht="158" hidden="false" customHeight="true" outlineLevel="0" collapsed="false">
      <c r="A11297" s="11" t="s">
        <v>221</v>
      </c>
      <c r="B11297" s="11" t="s">
        <v>221</v>
      </c>
      <c r="C11297" s="11" t="s">
        <v>221</v>
      </c>
      <c r="D11297" s="11" t="s">
        <v>221</v>
      </c>
      <c r="E11297" s="11" t="s">
        <v>2573</v>
      </c>
      <c r="F11297" s="11" t="s">
        <v>2573</v>
      </c>
      <c r="G11297" s="11" t="s">
        <v>2573</v>
      </c>
      <c r="H11297" s="11" t="s">
        <v>2574</v>
      </c>
      <c r="I11297" s="11" t="s">
        <v>2574</v>
      </c>
    </row>
    <row r="11298" customFormat="false" ht="158" hidden="false" customHeight="true" outlineLevel="0" collapsed="false">
      <c r="A11298" s="11" t="s">
        <v>211</v>
      </c>
      <c r="B11298" s="11" t="s">
        <v>211</v>
      </c>
      <c r="C11298" s="11" t="s">
        <v>211</v>
      </c>
      <c r="D11298" s="11" t="s">
        <v>211</v>
      </c>
      <c r="E11298" s="11" t="n">
        <v>24.5</v>
      </c>
      <c r="F11298" s="11" t="n">
        <v>24.5</v>
      </c>
      <c r="G11298" s="11" t="n">
        <v>24.5</v>
      </c>
      <c r="H11298" s="11" t="s">
        <v>2574</v>
      </c>
      <c r="I11298" s="11" t="s">
        <v>2574</v>
      </c>
    </row>
    <row r="11299" customFormat="false" ht="158" hidden="false" customHeight="true" outlineLevel="0" collapsed="false">
      <c r="A11299" s="11" t="s">
        <v>2062</v>
      </c>
      <c r="B11299" s="11" t="s">
        <v>2062</v>
      </c>
      <c r="C11299" s="11" t="s">
        <v>2062</v>
      </c>
      <c r="D11299" s="11" t="s">
        <v>2062</v>
      </c>
      <c r="E11299" s="11" t="s">
        <v>2063</v>
      </c>
      <c r="F11299" s="11" t="s">
        <v>2063</v>
      </c>
      <c r="G11299" s="11" t="s">
        <v>2063</v>
      </c>
      <c r="H11299" s="11" t="s">
        <v>2574</v>
      </c>
      <c r="I11299" s="11" t="s">
        <v>2574</v>
      </c>
    </row>
    <row r="11300" customFormat="false" ht="158" hidden="false" customHeight="true" outlineLevel="0" collapsed="false">
      <c r="A11300" s="11" t="s">
        <v>2064</v>
      </c>
      <c r="B11300" s="11" t="s">
        <v>2064</v>
      </c>
      <c r="C11300" s="11" t="s">
        <v>2064</v>
      </c>
      <c r="D11300" s="11" t="s">
        <v>2064</v>
      </c>
      <c r="E11300" s="11" t="s">
        <v>99</v>
      </c>
      <c r="F11300" s="11" t="s">
        <v>99</v>
      </c>
      <c r="G11300" s="11" t="s">
        <v>99</v>
      </c>
      <c r="H11300" s="11" t="s">
        <v>2574</v>
      </c>
      <c r="I11300" s="11" t="s">
        <v>2574</v>
      </c>
    </row>
    <row r="11301" customFormat="false" ht="158" hidden="false" customHeight="true" outlineLevel="0" collapsed="false">
      <c r="A11301" s="11" t="s">
        <v>2575</v>
      </c>
      <c r="B11301" s="11" t="s">
        <v>2575</v>
      </c>
      <c r="C11301" s="11" t="s">
        <v>2575</v>
      </c>
      <c r="D11301" s="11" t="s">
        <v>2575</v>
      </c>
      <c r="E11301" s="11" t="s">
        <v>2576</v>
      </c>
      <c r="F11301" s="11" t="s">
        <v>2576</v>
      </c>
      <c r="G11301" s="11" t="s">
        <v>2576</v>
      </c>
      <c r="H11301" s="11" t="s">
        <v>2574</v>
      </c>
      <c r="I11301" s="11" t="s">
        <v>2574</v>
      </c>
    </row>
    <row r="11302" customFormat="false" ht="158" hidden="false" customHeight="true" outlineLevel="0" collapsed="false">
      <c r="A11302" s="11" t="s">
        <v>249</v>
      </c>
      <c r="B11302" s="11" t="s">
        <v>249</v>
      </c>
      <c r="C11302" s="11" t="s">
        <v>249</v>
      </c>
      <c r="D11302" s="11" t="s">
        <v>249</v>
      </c>
      <c r="E11302" s="11" t="n">
        <v>26.2</v>
      </c>
      <c r="F11302" s="11" t="n">
        <v>26.2</v>
      </c>
      <c r="G11302" s="11" t="n">
        <v>26.2</v>
      </c>
      <c r="H11302" s="11" t="s">
        <v>2574</v>
      </c>
      <c r="I11302" s="11" t="s">
        <v>2574</v>
      </c>
    </row>
    <row r="11303" customFormat="false" ht="158" hidden="false" customHeight="true" outlineLevel="0" collapsed="false">
      <c r="A11303" s="11" t="s">
        <v>2577</v>
      </c>
      <c r="B11303" s="11" t="s">
        <v>2577</v>
      </c>
      <c r="C11303" s="11" t="s">
        <v>2577</v>
      </c>
      <c r="D11303" s="11" t="s">
        <v>2577</v>
      </c>
      <c r="E11303" s="11" t="s">
        <v>2578</v>
      </c>
      <c r="F11303" s="11" t="s">
        <v>2578</v>
      </c>
      <c r="G11303" s="11" t="s">
        <v>2578</v>
      </c>
      <c r="H11303" s="11" t="s">
        <v>2574</v>
      </c>
      <c r="I11303" s="11" t="s">
        <v>2574</v>
      </c>
    </row>
    <row r="11304" customFormat="false" ht="158" hidden="false" customHeight="true" outlineLevel="0" collapsed="false">
      <c r="A11304" s="11" t="s">
        <v>2218</v>
      </c>
      <c r="B11304" s="11" t="s">
        <v>2218</v>
      </c>
      <c r="C11304" s="11" t="s">
        <v>2218</v>
      </c>
      <c r="D11304" s="11" t="s">
        <v>2218</v>
      </c>
      <c r="E11304" s="11" t="s">
        <v>2579</v>
      </c>
      <c r="F11304" s="11" t="s">
        <v>2579</v>
      </c>
      <c r="G11304" s="11" t="s">
        <v>2579</v>
      </c>
      <c r="H11304" s="11" t="s">
        <v>2574</v>
      </c>
      <c r="I11304" s="11" t="s">
        <v>2574</v>
      </c>
    </row>
    <row r="11305" customFormat="false" ht="158" hidden="false" customHeight="true" outlineLevel="0" collapsed="false">
      <c r="A11305" s="11" t="s">
        <v>2464</v>
      </c>
      <c r="B11305" s="11" t="s">
        <v>2464</v>
      </c>
      <c r="C11305" s="11" t="s">
        <v>2464</v>
      </c>
      <c r="D11305" s="11" t="s">
        <v>2464</v>
      </c>
      <c r="E11305" s="11" t="s">
        <v>2580</v>
      </c>
      <c r="F11305" s="11" t="s">
        <v>2580</v>
      </c>
      <c r="G11305" s="11" t="s">
        <v>2580</v>
      </c>
      <c r="H11305" s="11" t="s">
        <v>2574</v>
      </c>
      <c r="I11305" s="11" t="s">
        <v>2574</v>
      </c>
    </row>
    <row r="11306" customFormat="false" ht="158" hidden="false" customHeight="true" outlineLevel="0" collapsed="false">
      <c r="A11306" s="11" t="s">
        <v>2082</v>
      </c>
      <c r="B11306" s="11" t="s">
        <v>2082</v>
      </c>
      <c r="C11306" s="11" t="s">
        <v>2082</v>
      </c>
      <c r="D11306" s="11" t="s">
        <v>2082</v>
      </c>
      <c r="E11306" s="11" t="n">
        <v>35</v>
      </c>
      <c r="F11306" s="11" t="n">
        <v>35</v>
      </c>
      <c r="G11306" s="11" t="n">
        <v>35</v>
      </c>
      <c r="H11306" s="11" t="s">
        <v>2574</v>
      </c>
      <c r="I11306" s="11" t="s">
        <v>2574</v>
      </c>
    </row>
    <row r="11307" customFormat="false" ht="158" hidden="false" customHeight="true" outlineLevel="0" collapsed="false">
      <c r="A11307" s="11" t="s">
        <v>2074</v>
      </c>
      <c r="B11307" s="11" t="s">
        <v>2074</v>
      </c>
      <c r="C11307" s="11" t="s">
        <v>2074</v>
      </c>
      <c r="D11307" s="11" t="s">
        <v>2074</v>
      </c>
      <c r="E11307" s="11" t="s">
        <v>2581</v>
      </c>
      <c r="F11307" s="11" t="s">
        <v>2581</v>
      </c>
      <c r="G11307" s="11" t="s">
        <v>2581</v>
      </c>
      <c r="H11307" s="11" t="s">
        <v>2574</v>
      </c>
      <c r="I11307" s="11" t="s">
        <v>2574</v>
      </c>
    </row>
    <row r="11308" customFormat="false" ht="158" hidden="false" customHeight="true" outlineLevel="0" collapsed="false">
      <c r="A11308" s="11" t="s">
        <v>2582</v>
      </c>
      <c r="B11308" s="11" t="s">
        <v>2582</v>
      </c>
      <c r="C11308" s="11" t="s">
        <v>2582</v>
      </c>
      <c r="D11308" s="11" t="s">
        <v>2582</v>
      </c>
      <c r="E11308" s="11" t="s">
        <v>2583</v>
      </c>
      <c r="F11308" s="11" t="s">
        <v>2583</v>
      </c>
      <c r="G11308" s="11" t="s">
        <v>2583</v>
      </c>
      <c r="H11308" s="11" t="s">
        <v>2574</v>
      </c>
      <c r="I11308" s="11" t="s">
        <v>2574</v>
      </c>
    </row>
    <row r="11309" customFormat="false" ht="74" hidden="false" customHeight="true" outlineLevel="0" collapsed="false">
      <c r="A11309" s="4" t="s">
        <v>2584</v>
      </c>
      <c r="B11309" s="4" t="s">
        <v>2584</v>
      </c>
      <c r="C11309" s="4" t="s">
        <v>2584</v>
      </c>
      <c r="D11309" s="4" t="s">
        <v>2584</v>
      </c>
      <c r="E11309" s="4" t="s">
        <v>2584</v>
      </c>
      <c r="F11309" s="4" t="s">
        <v>2584</v>
      </c>
      <c r="G11309" s="4" t="s">
        <v>2584</v>
      </c>
      <c r="H11309" s="4" t="s">
        <v>2584</v>
      </c>
      <c r="I11309" s="4" t="s">
        <v>2584</v>
      </c>
    </row>
    <row r="11310" customFormat="false" ht="27" hidden="false" customHeight="true" outlineLevel="0" collapsed="false">
      <c r="A11310" s="1"/>
      <c r="B11310" s="1"/>
      <c r="C11310" s="1"/>
      <c r="D11310" s="1"/>
      <c r="E11310" s="1"/>
      <c r="F11310" s="1"/>
      <c r="G11310" s="1"/>
      <c r="H11310" s="1"/>
      <c r="I11310" s="1"/>
    </row>
    <row r="11311" customFormat="false" ht="31" hidden="false" customHeight="true" outlineLevel="0" collapsed="false">
      <c r="A11311" s="10" t="s">
        <v>250</v>
      </c>
      <c r="B11311" s="10" t="s">
        <v>250</v>
      </c>
      <c r="C11311" s="10" t="s">
        <v>250</v>
      </c>
      <c r="D11311" s="10" t="s">
        <v>250</v>
      </c>
      <c r="E11311" s="10" t="s">
        <v>250</v>
      </c>
      <c r="F11311" s="10" t="s">
        <v>250</v>
      </c>
      <c r="G11311" s="10" t="s">
        <v>250</v>
      </c>
      <c r="H11311" s="10" t="s">
        <v>250</v>
      </c>
      <c r="I11311" s="3" t="str">
        <f aca="false">HYPERLINK("#'Главная'!A223","На главную")</f>
        <v>На главную</v>
      </c>
    </row>
    <row r="11312" customFormat="false" ht="34" hidden="false" customHeight="true" outlineLevel="0" collapsed="false">
      <c r="A11312" s="12" t="s">
        <v>251</v>
      </c>
      <c r="B11312" s="12" t="s">
        <v>251</v>
      </c>
      <c r="C11312" s="12" t="s">
        <v>251</v>
      </c>
      <c r="D11312" s="12" t="s">
        <v>252</v>
      </c>
      <c r="E11312" s="12" t="s">
        <v>252</v>
      </c>
      <c r="F11312" s="12" t="s">
        <v>252</v>
      </c>
      <c r="G11312" s="12" t="s">
        <v>253</v>
      </c>
      <c r="H11312" s="12" t="s">
        <v>254</v>
      </c>
      <c r="I11312" s="12" t="s">
        <v>254</v>
      </c>
    </row>
    <row r="11313" customFormat="false" ht="68" hidden="false" customHeight="true" outlineLevel="0" collapsed="false">
      <c r="A11313" s="1" t="s">
        <v>196</v>
      </c>
      <c r="B11313" s="1" t="s">
        <v>196</v>
      </c>
      <c r="C11313" s="1" t="s">
        <v>196</v>
      </c>
      <c r="D11313" s="1" t="s">
        <v>292</v>
      </c>
      <c r="E11313" s="1" t="s">
        <v>292</v>
      </c>
      <c r="F11313" s="1" t="s">
        <v>292</v>
      </c>
      <c r="G11313" s="1" t="n">
        <v>4.78</v>
      </c>
      <c r="H11313" s="1" t="s">
        <v>2571</v>
      </c>
      <c r="I11313" s="1" t="s">
        <v>2571</v>
      </c>
    </row>
    <row r="11314" customFormat="false" ht="68" hidden="false" customHeight="true" outlineLevel="0" collapsed="false">
      <c r="A11314" s="1" t="s">
        <v>196</v>
      </c>
      <c r="B11314" s="1" t="s">
        <v>196</v>
      </c>
      <c r="C11314" s="1" t="s">
        <v>196</v>
      </c>
      <c r="D11314" s="1" t="s">
        <v>258</v>
      </c>
      <c r="E11314" s="1" t="s">
        <v>258</v>
      </c>
      <c r="F11314" s="1" t="s">
        <v>258</v>
      </c>
      <c r="G11314" s="1" t="n">
        <v>8.39</v>
      </c>
      <c r="H11314" s="1" t="s">
        <v>2571</v>
      </c>
      <c r="I11314" s="1" t="s">
        <v>2571</v>
      </c>
    </row>
    <row r="11315" customFormat="false" ht="68" hidden="false" customHeight="true" outlineLevel="0" collapsed="false">
      <c r="A11315" s="1" t="s">
        <v>196</v>
      </c>
      <c r="B11315" s="1" t="s">
        <v>196</v>
      </c>
      <c r="C11315" s="1" t="s">
        <v>196</v>
      </c>
      <c r="D11315" s="1" t="s">
        <v>2091</v>
      </c>
      <c r="E11315" s="1" t="s">
        <v>2091</v>
      </c>
      <c r="F11315" s="1" t="s">
        <v>2091</v>
      </c>
      <c r="G11315" s="1" t="n">
        <v>1080</v>
      </c>
      <c r="H11315" s="1" t="s">
        <v>2571</v>
      </c>
      <c r="I11315" s="1" t="s">
        <v>2571</v>
      </c>
    </row>
    <row r="11316" customFormat="false" ht="68" hidden="false" customHeight="true" outlineLevel="0" collapsed="false">
      <c r="A11316" s="1" t="s">
        <v>196</v>
      </c>
      <c r="B11316" s="1" t="s">
        <v>196</v>
      </c>
      <c r="C11316" s="1" t="s">
        <v>196</v>
      </c>
      <c r="D11316" s="1" t="s">
        <v>2229</v>
      </c>
      <c r="E11316" s="1" t="s">
        <v>2229</v>
      </c>
      <c r="F11316" s="1" t="s">
        <v>2229</v>
      </c>
      <c r="G11316" s="1" t="n">
        <v>20</v>
      </c>
      <c r="H11316" s="1" t="s">
        <v>2571</v>
      </c>
      <c r="I11316" s="1" t="s">
        <v>2571</v>
      </c>
    </row>
    <row r="11317" customFormat="false" ht="68" hidden="false" customHeight="true" outlineLevel="0" collapsed="false">
      <c r="A11317" s="1" t="s">
        <v>196</v>
      </c>
      <c r="B11317" s="1" t="s">
        <v>196</v>
      </c>
      <c r="C11317" s="1" t="s">
        <v>196</v>
      </c>
      <c r="D11317" s="1" t="s">
        <v>2063</v>
      </c>
      <c r="E11317" s="1" t="s">
        <v>2063</v>
      </c>
      <c r="F11317" s="1" t="s">
        <v>2063</v>
      </c>
      <c r="G11317" s="1" t="n">
        <v>39</v>
      </c>
      <c r="H11317" s="1" t="s">
        <v>2571</v>
      </c>
      <c r="I11317" s="1" t="s">
        <v>2571</v>
      </c>
    </row>
    <row r="11318" customFormat="false" ht="68" hidden="false" customHeight="true" outlineLevel="0" collapsed="false">
      <c r="A11318" s="1" t="s">
        <v>2585</v>
      </c>
      <c r="B11318" s="1" t="s">
        <v>2585</v>
      </c>
      <c r="C11318" s="1" t="s">
        <v>2585</v>
      </c>
      <c r="D11318" s="1" t="s">
        <v>2091</v>
      </c>
      <c r="E11318" s="1" t="s">
        <v>2091</v>
      </c>
      <c r="F11318" s="1" t="s">
        <v>2091</v>
      </c>
      <c r="G11318" s="1" t="s">
        <v>2597</v>
      </c>
      <c r="H11318" s="1" t="s">
        <v>2571</v>
      </c>
      <c r="I11318" s="1" t="s">
        <v>2571</v>
      </c>
    </row>
    <row r="11319" customFormat="false" ht="68" hidden="false" customHeight="true" outlineLevel="0" collapsed="false">
      <c r="A11319" s="1" t="s">
        <v>2585</v>
      </c>
      <c r="B11319" s="1" t="s">
        <v>2585</v>
      </c>
      <c r="C11319" s="1" t="s">
        <v>2585</v>
      </c>
      <c r="D11319" s="1" t="s">
        <v>292</v>
      </c>
      <c r="E11319" s="1" t="s">
        <v>292</v>
      </c>
      <c r="F11319" s="1" t="s">
        <v>292</v>
      </c>
      <c r="G11319" s="1" t="s">
        <v>2598</v>
      </c>
      <c r="H11319" s="1" t="s">
        <v>2571</v>
      </c>
      <c r="I11319" s="1" t="s">
        <v>2571</v>
      </c>
    </row>
    <row r="11320" customFormat="false" ht="68" hidden="false" customHeight="true" outlineLevel="0" collapsed="false">
      <c r="A11320" s="1" t="s">
        <v>2585</v>
      </c>
      <c r="B11320" s="1" t="s">
        <v>2585</v>
      </c>
      <c r="C11320" s="1" t="s">
        <v>2585</v>
      </c>
      <c r="D11320" s="1" t="s">
        <v>2388</v>
      </c>
      <c r="E11320" s="1" t="s">
        <v>2388</v>
      </c>
      <c r="F11320" s="1" t="s">
        <v>2388</v>
      </c>
      <c r="G11320" s="1" t="s">
        <v>2599</v>
      </c>
      <c r="H11320" s="1" t="s">
        <v>2571</v>
      </c>
      <c r="I11320" s="1" t="s">
        <v>2571</v>
      </c>
    </row>
    <row r="11321" customFormat="false" ht="68" hidden="false" customHeight="true" outlineLevel="0" collapsed="false">
      <c r="A11321" s="1" t="s">
        <v>2585</v>
      </c>
      <c r="B11321" s="1" t="s">
        <v>2585</v>
      </c>
      <c r="C11321" s="1" t="s">
        <v>2585</v>
      </c>
      <c r="D11321" s="1" t="s">
        <v>2589</v>
      </c>
      <c r="E11321" s="1" t="s">
        <v>2589</v>
      </c>
      <c r="F11321" s="1" t="s">
        <v>2589</v>
      </c>
      <c r="G11321" s="1" t="s">
        <v>2600</v>
      </c>
      <c r="H11321" s="1" t="s">
        <v>2571</v>
      </c>
      <c r="I11321" s="1" t="s">
        <v>2571</v>
      </c>
    </row>
    <row r="11322" customFormat="false" ht="68" hidden="false" customHeight="true" outlineLevel="0" collapsed="false">
      <c r="A11322" s="1" t="s">
        <v>185</v>
      </c>
      <c r="B11322" s="1" t="s">
        <v>185</v>
      </c>
      <c r="C11322" s="1" t="s">
        <v>185</v>
      </c>
      <c r="D11322" s="1" t="s">
        <v>2063</v>
      </c>
      <c r="E11322" s="1" t="s">
        <v>2063</v>
      </c>
      <c r="F11322" s="1" t="s">
        <v>2063</v>
      </c>
      <c r="G11322" s="1" t="n">
        <v>39</v>
      </c>
      <c r="H11322" s="1" t="s">
        <v>2571</v>
      </c>
      <c r="I11322" s="1" t="s">
        <v>2571</v>
      </c>
    </row>
    <row r="11323" customFormat="false" ht="27" hidden="false" customHeight="true" outlineLevel="0" collapsed="false">
      <c r="A11323" s="1"/>
      <c r="B11323" s="1"/>
      <c r="C11323" s="1"/>
      <c r="D11323" s="1"/>
      <c r="E11323" s="1"/>
      <c r="F11323" s="1"/>
      <c r="G11323" s="1"/>
      <c r="H11323" s="1"/>
      <c r="I11323" s="1"/>
    </row>
    <row r="11324" customFormat="false" ht="31" hidden="false" customHeight="true" outlineLevel="0" collapsed="false">
      <c r="A11324" s="10" t="s">
        <v>304</v>
      </c>
      <c r="B11324" s="10" t="s">
        <v>304</v>
      </c>
      <c r="C11324" s="10" t="s">
        <v>304</v>
      </c>
      <c r="D11324" s="10" t="s">
        <v>304</v>
      </c>
      <c r="E11324" s="10" t="s">
        <v>304</v>
      </c>
      <c r="F11324" s="10" t="s">
        <v>304</v>
      </c>
      <c r="G11324" s="10" t="s">
        <v>304</v>
      </c>
      <c r="H11324" s="10" t="s">
        <v>304</v>
      </c>
      <c r="I11324" s="1"/>
    </row>
    <row r="11325" customFormat="false" ht="28" hidden="false" customHeight="true" outlineLevel="0" collapsed="false">
      <c r="A11325" s="4" t="s">
        <v>305</v>
      </c>
      <c r="B11325" s="4" t="s">
        <v>305</v>
      </c>
      <c r="C11325" s="4" t="s">
        <v>305</v>
      </c>
      <c r="D11325" s="4" t="s">
        <v>305</v>
      </c>
      <c r="E11325" s="4" t="s">
        <v>305</v>
      </c>
      <c r="F11325" s="4" t="s">
        <v>305</v>
      </c>
      <c r="G11325" s="4" t="s">
        <v>305</v>
      </c>
      <c r="H11325" s="4" t="s">
        <v>305</v>
      </c>
      <c r="I11325" s="4" t="s">
        <v>305</v>
      </c>
    </row>
    <row r="11326" customFormat="false" ht="27" hidden="false" customHeight="true" outlineLevel="0" collapsed="false">
      <c r="A11326" s="1"/>
      <c r="B11326" s="1"/>
      <c r="C11326" s="1"/>
      <c r="D11326" s="1"/>
      <c r="E11326" s="1"/>
      <c r="F11326" s="1"/>
      <c r="G11326" s="1"/>
      <c r="H11326" s="1"/>
      <c r="I11326" s="1"/>
    </row>
    <row r="11327" customFormat="false" ht="27" hidden="false" customHeight="true" outlineLevel="0" collapsed="false">
      <c r="A11327" s="1"/>
      <c r="B11327" s="1"/>
      <c r="C11327" s="1"/>
      <c r="D11327" s="1"/>
      <c r="E11327" s="1"/>
      <c r="F11327" s="1"/>
      <c r="G11327" s="1"/>
      <c r="H11327" s="1"/>
      <c r="I11327" s="1"/>
    </row>
    <row r="11328" customFormat="false" ht="27" hidden="false" customHeight="true" outlineLevel="0" collapsed="false">
      <c r="A11328" s="1"/>
      <c r="B11328" s="1"/>
      <c r="C11328" s="1"/>
      <c r="D11328" s="1"/>
      <c r="E11328" s="1"/>
      <c r="F11328" s="1"/>
      <c r="G11328" s="1"/>
      <c r="H11328" s="1"/>
      <c r="I11328" s="1"/>
    </row>
    <row r="11329" customFormat="false" ht="35" hidden="false" customHeight="true" outlineLevel="0" collapsed="false">
      <c r="A11329" s="2" t="s">
        <v>2601</v>
      </c>
      <c r="B11329" s="2" t="s">
        <v>2601</v>
      </c>
      <c r="C11329" s="2" t="s">
        <v>2601</v>
      </c>
      <c r="D11329" s="2" t="s">
        <v>2601</v>
      </c>
      <c r="E11329" s="2" t="s">
        <v>2601</v>
      </c>
      <c r="F11329" s="2" t="s">
        <v>2601</v>
      </c>
      <c r="G11329" s="2" t="s">
        <v>2601</v>
      </c>
      <c r="H11329" s="2" t="s">
        <v>2601</v>
      </c>
      <c r="I11329" s="3" t="str">
        <f aca="false">HYPERLINK("#'Главная'!A224","На главную")</f>
        <v>На главную</v>
      </c>
    </row>
    <row r="11330" customFormat="false" ht="28" hidden="false" customHeight="true" outlineLevel="0" collapsed="false">
      <c r="A11330" s="4" t="s">
        <v>2602</v>
      </c>
      <c r="B11330" s="4" t="s">
        <v>2602</v>
      </c>
      <c r="C11330" s="4" t="s">
        <v>2602</v>
      </c>
      <c r="D11330" s="4" t="s">
        <v>2602</v>
      </c>
      <c r="E11330" s="4" t="s">
        <v>2602</v>
      </c>
      <c r="F11330" s="4" t="s">
        <v>2602</v>
      </c>
      <c r="G11330" s="4" t="s">
        <v>2602</v>
      </c>
      <c r="H11330" s="4" t="s">
        <v>2602</v>
      </c>
      <c r="I11330" s="4" t="s">
        <v>2602</v>
      </c>
    </row>
    <row r="11331" customFormat="false" ht="27" hidden="false" customHeight="true" outlineLevel="0" collapsed="false">
      <c r="A11331" s="3" t="str">
        <f aca="false">HYPERLINK("#'Главная'!A224","Список моделей")</f>
        <v>Список моделей</v>
      </c>
      <c r="B11331" s="1"/>
      <c r="C11331" s="3" t="str">
        <f aca="false">HYPERLINK("#'Данные моделей'!A11332","Характеристики")</f>
        <v>Характеристики</v>
      </c>
      <c r="D11331" s="1"/>
      <c r="E11331" s="1"/>
      <c r="F11331" s="3" t="str">
        <f aca="false">HYPERLINK("#'Данные моделей'!A11354","Рабочие точки")</f>
        <v>Рабочие точки</v>
      </c>
      <c r="G11331" s="1"/>
      <c r="H11331" s="3" t="str">
        <f aca="false">HYPERLINK("#'Данные моделей'!A11359","Карты")</f>
        <v>Карты</v>
      </c>
      <c r="I11331" s="1"/>
    </row>
    <row r="11332" customFormat="false" ht="31" hidden="false" customHeight="true" outlineLevel="0" collapsed="false">
      <c r="A11332" s="10" t="s">
        <v>9</v>
      </c>
      <c r="B11332" s="10" t="s">
        <v>9</v>
      </c>
      <c r="C11332" s="10" t="s">
        <v>9</v>
      </c>
      <c r="D11332" s="10" t="s">
        <v>9</v>
      </c>
      <c r="E11332" s="10" t="s">
        <v>9</v>
      </c>
      <c r="F11332" s="10" t="s">
        <v>9</v>
      </c>
      <c r="G11332" s="10" t="s">
        <v>9</v>
      </c>
      <c r="H11332" s="10" t="s">
        <v>9</v>
      </c>
      <c r="I11332" s="1"/>
    </row>
    <row r="11333" customFormat="false" ht="28" hidden="false" customHeight="true" outlineLevel="0" collapsed="false">
      <c r="A11333" s="11" t="s">
        <v>207</v>
      </c>
      <c r="B11333" s="11" t="s">
        <v>207</v>
      </c>
      <c r="C11333" s="11" t="s">
        <v>207</v>
      </c>
      <c r="D11333" s="11" t="s">
        <v>207</v>
      </c>
      <c r="E11333" s="11" t="s">
        <v>2603</v>
      </c>
      <c r="F11333" s="11" t="s">
        <v>2603</v>
      </c>
      <c r="G11333" s="11" t="s">
        <v>2603</v>
      </c>
      <c r="H11333" s="11"/>
      <c r="I11333" s="11"/>
    </row>
    <row r="11334" customFormat="false" ht="28" hidden="false" customHeight="true" outlineLevel="0" collapsed="false">
      <c r="A11334" s="11" t="s">
        <v>8</v>
      </c>
      <c r="B11334" s="11" t="s">
        <v>8</v>
      </c>
      <c r="C11334" s="11" t="s">
        <v>8</v>
      </c>
      <c r="D11334" s="11" t="s">
        <v>8</v>
      </c>
      <c r="E11334" s="11" t="s">
        <v>178</v>
      </c>
      <c r="F11334" s="11" t="s">
        <v>178</v>
      </c>
      <c r="G11334" s="11" t="s">
        <v>178</v>
      </c>
      <c r="H11334" s="11"/>
      <c r="I11334" s="11"/>
    </row>
    <row r="11335" customFormat="false" ht="28" hidden="false" customHeight="true" outlineLevel="0" collapsed="false">
      <c r="A11335" s="11" t="s">
        <v>209</v>
      </c>
      <c r="B11335" s="11" t="s">
        <v>209</v>
      </c>
      <c r="C11335" s="11" t="s">
        <v>209</v>
      </c>
      <c r="D11335" s="11" t="s">
        <v>209</v>
      </c>
      <c r="E11335" s="11" t="s">
        <v>2604</v>
      </c>
      <c r="F11335" s="11" t="s">
        <v>2604</v>
      </c>
      <c r="G11335" s="11" t="s">
        <v>2604</v>
      </c>
      <c r="H11335" s="11"/>
      <c r="I11335" s="11"/>
    </row>
    <row r="11336" customFormat="false" ht="28" hidden="false" customHeight="true" outlineLevel="0" collapsed="false">
      <c r="A11336" s="11" t="s">
        <v>211</v>
      </c>
      <c r="B11336" s="11" t="s">
        <v>211</v>
      </c>
      <c r="C11336" s="11" t="s">
        <v>211</v>
      </c>
      <c r="D11336" s="11" t="s">
        <v>211</v>
      </c>
      <c r="E11336" s="11" t="n">
        <v>12.2</v>
      </c>
      <c r="F11336" s="11" t="n">
        <v>12.2</v>
      </c>
      <c r="G11336" s="11" t="n">
        <v>12.2</v>
      </c>
      <c r="H11336" s="11"/>
      <c r="I11336" s="11"/>
    </row>
    <row r="11337" customFormat="false" ht="83" hidden="false" customHeight="true" outlineLevel="0" collapsed="false">
      <c r="A11337" s="11" t="s">
        <v>8</v>
      </c>
      <c r="B11337" s="11" t="s">
        <v>8</v>
      </c>
      <c r="C11337" s="11" t="s">
        <v>8</v>
      </c>
      <c r="D11337" s="11" t="s">
        <v>8</v>
      </c>
      <c r="E11337" s="11" t="s">
        <v>2126</v>
      </c>
      <c r="F11337" s="11" t="s">
        <v>2126</v>
      </c>
      <c r="G11337" s="11" t="s">
        <v>2126</v>
      </c>
      <c r="H11337" s="11" t="s">
        <v>2605</v>
      </c>
      <c r="I11337" s="11" t="s">
        <v>2605</v>
      </c>
    </row>
    <row r="11338" customFormat="false" ht="83" hidden="false" customHeight="true" outlineLevel="0" collapsed="false">
      <c r="A11338" s="11" t="s">
        <v>221</v>
      </c>
      <c r="B11338" s="11" t="s">
        <v>221</v>
      </c>
      <c r="C11338" s="11" t="s">
        <v>221</v>
      </c>
      <c r="D11338" s="11" t="s">
        <v>221</v>
      </c>
      <c r="E11338" s="11" t="s">
        <v>2604</v>
      </c>
      <c r="F11338" s="11" t="s">
        <v>2604</v>
      </c>
      <c r="G11338" s="11" t="s">
        <v>2604</v>
      </c>
      <c r="H11338" s="11" t="s">
        <v>2605</v>
      </c>
      <c r="I11338" s="11" t="s">
        <v>2605</v>
      </c>
    </row>
    <row r="11339" customFormat="false" ht="83" hidden="false" customHeight="true" outlineLevel="0" collapsed="false">
      <c r="A11339" s="11" t="s">
        <v>211</v>
      </c>
      <c r="B11339" s="11" t="s">
        <v>211</v>
      </c>
      <c r="C11339" s="11" t="s">
        <v>211</v>
      </c>
      <c r="D11339" s="11" t="s">
        <v>211</v>
      </c>
      <c r="E11339" s="11" t="n">
        <v>12.2</v>
      </c>
      <c r="F11339" s="11" t="n">
        <v>12.2</v>
      </c>
      <c r="G11339" s="11" t="n">
        <v>12.2</v>
      </c>
      <c r="H11339" s="11" t="s">
        <v>2605</v>
      </c>
      <c r="I11339" s="11" t="s">
        <v>2605</v>
      </c>
    </row>
    <row r="11340" customFormat="false" ht="83" hidden="false" customHeight="true" outlineLevel="0" collapsed="false">
      <c r="A11340" s="11" t="s">
        <v>2062</v>
      </c>
      <c r="B11340" s="11" t="s">
        <v>2062</v>
      </c>
      <c r="C11340" s="11" t="s">
        <v>2062</v>
      </c>
      <c r="D11340" s="11" t="s">
        <v>2062</v>
      </c>
      <c r="E11340" s="11" t="s">
        <v>2063</v>
      </c>
      <c r="F11340" s="11" t="s">
        <v>2063</v>
      </c>
      <c r="G11340" s="11" t="s">
        <v>2063</v>
      </c>
      <c r="H11340" s="11" t="s">
        <v>2605</v>
      </c>
      <c r="I11340" s="11" t="s">
        <v>2605</v>
      </c>
    </row>
    <row r="11341" customFormat="false" ht="83" hidden="false" customHeight="true" outlineLevel="0" collapsed="false">
      <c r="A11341" s="11" t="s">
        <v>2064</v>
      </c>
      <c r="B11341" s="11" t="s">
        <v>2064</v>
      </c>
      <c r="C11341" s="11" t="s">
        <v>2064</v>
      </c>
      <c r="D11341" s="11" t="s">
        <v>2064</v>
      </c>
      <c r="E11341" s="11" t="s">
        <v>99</v>
      </c>
      <c r="F11341" s="11" t="s">
        <v>99</v>
      </c>
      <c r="G11341" s="11" t="s">
        <v>99</v>
      </c>
      <c r="H11341" s="11" t="s">
        <v>2605</v>
      </c>
      <c r="I11341" s="11" t="s">
        <v>2605</v>
      </c>
    </row>
    <row r="11342" customFormat="false" ht="83" hidden="false" customHeight="true" outlineLevel="0" collapsed="false">
      <c r="A11342" s="11" t="s">
        <v>2606</v>
      </c>
      <c r="B11342" s="11" t="s">
        <v>2606</v>
      </c>
      <c r="C11342" s="11" t="s">
        <v>2606</v>
      </c>
      <c r="D11342" s="11" t="s">
        <v>2606</v>
      </c>
      <c r="E11342" s="11" t="s">
        <v>2607</v>
      </c>
      <c r="F11342" s="11" t="s">
        <v>2607</v>
      </c>
      <c r="G11342" s="11" t="s">
        <v>2607</v>
      </c>
      <c r="H11342" s="11" t="s">
        <v>2605</v>
      </c>
      <c r="I11342" s="11" t="s">
        <v>2605</v>
      </c>
    </row>
    <row r="11343" customFormat="false" ht="83" hidden="false" customHeight="true" outlineLevel="0" collapsed="false">
      <c r="A11343" s="11" t="s">
        <v>2068</v>
      </c>
      <c r="B11343" s="11" t="s">
        <v>2068</v>
      </c>
      <c r="C11343" s="11" t="s">
        <v>2068</v>
      </c>
      <c r="D11343" s="11" t="s">
        <v>2068</v>
      </c>
      <c r="E11343" s="11" t="s">
        <v>2110</v>
      </c>
      <c r="F11343" s="11" t="s">
        <v>2110</v>
      </c>
      <c r="G11343" s="11" t="s">
        <v>2110</v>
      </c>
      <c r="H11343" s="11" t="s">
        <v>2605</v>
      </c>
      <c r="I11343" s="11" t="s">
        <v>2605</v>
      </c>
    </row>
    <row r="11344" customFormat="false" ht="83" hidden="false" customHeight="true" outlineLevel="0" collapsed="false">
      <c r="A11344" s="11" t="s">
        <v>2608</v>
      </c>
      <c r="B11344" s="11" t="s">
        <v>2608</v>
      </c>
      <c r="C11344" s="11" t="s">
        <v>2608</v>
      </c>
      <c r="D11344" s="11" t="s">
        <v>2608</v>
      </c>
      <c r="E11344" s="11" t="s">
        <v>2609</v>
      </c>
      <c r="F11344" s="11" t="s">
        <v>2609</v>
      </c>
      <c r="G11344" s="11" t="s">
        <v>2609</v>
      </c>
      <c r="H11344" s="11" t="s">
        <v>2605</v>
      </c>
      <c r="I11344" s="11" t="s">
        <v>2605</v>
      </c>
    </row>
    <row r="11345" customFormat="false" ht="83" hidden="false" customHeight="true" outlineLevel="0" collapsed="false">
      <c r="A11345" s="11" t="s">
        <v>2610</v>
      </c>
      <c r="B11345" s="11" t="s">
        <v>2610</v>
      </c>
      <c r="C11345" s="11" t="s">
        <v>2610</v>
      </c>
      <c r="D11345" s="11" t="s">
        <v>2610</v>
      </c>
      <c r="E11345" s="11" t="s">
        <v>2611</v>
      </c>
      <c r="F11345" s="11" t="s">
        <v>2611</v>
      </c>
      <c r="G11345" s="11" t="s">
        <v>2611</v>
      </c>
      <c r="H11345" s="11" t="s">
        <v>2605</v>
      </c>
      <c r="I11345" s="11" t="s">
        <v>2605</v>
      </c>
    </row>
    <row r="11346" customFormat="false" ht="83" hidden="false" customHeight="true" outlineLevel="0" collapsed="false">
      <c r="A11346" s="11" t="s">
        <v>2082</v>
      </c>
      <c r="B11346" s="11" t="s">
        <v>2082</v>
      </c>
      <c r="C11346" s="11" t="s">
        <v>2082</v>
      </c>
      <c r="D11346" s="11" t="s">
        <v>2082</v>
      </c>
      <c r="E11346" s="11" t="s">
        <v>2451</v>
      </c>
      <c r="F11346" s="11" t="s">
        <v>2451</v>
      </c>
      <c r="G11346" s="11" t="s">
        <v>2451</v>
      </c>
      <c r="H11346" s="11" t="s">
        <v>2605</v>
      </c>
      <c r="I11346" s="11" t="s">
        <v>2605</v>
      </c>
    </row>
    <row r="11347" customFormat="false" ht="83" hidden="false" customHeight="true" outlineLevel="0" collapsed="false">
      <c r="A11347" s="11" t="s">
        <v>2612</v>
      </c>
      <c r="B11347" s="11" t="s">
        <v>2612</v>
      </c>
      <c r="C11347" s="11" t="s">
        <v>2612</v>
      </c>
      <c r="D11347" s="11" t="s">
        <v>2612</v>
      </c>
      <c r="E11347" s="11" t="n">
        <v>960</v>
      </c>
      <c r="F11347" s="11" t="n">
        <v>960</v>
      </c>
      <c r="G11347" s="11" t="n">
        <v>960</v>
      </c>
      <c r="H11347" s="11" t="s">
        <v>2605</v>
      </c>
      <c r="I11347" s="11" t="s">
        <v>2605</v>
      </c>
    </row>
    <row r="11348" customFormat="false" ht="83" hidden="false" customHeight="true" outlineLevel="0" collapsed="false">
      <c r="A11348" s="11" t="s">
        <v>2613</v>
      </c>
      <c r="B11348" s="11" t="s">
        <v>2613</v>
      </c>
      <c r="C11348" s="11" t="s">
        <v>2613</v>
      </c>
      <c r="D11348" s="11" t="s">
        <v>2613</v>
      </c>
      <c r="E11348" s="11" t="s">
        <v>2614</v>
      </c>
      <c r="F11348" s="11" t="s">
        <v>2614</v>
      </c>
      <c r="G11348" s="11" t="s">
        <v>2614</v>
      </c>
      <c r="H11348" s="11" t="s">
        <v>2605</v>
      </c>
      <c r="I11348" s="11" t="s">
        <v>2605</v>
      </c>
    </row>
    <row r="11349" customFormat="false" ht="83" hidden="false" customHeight="true" outlineLevel="0" collapsed="false">
      <c r="A11349" s="11" t="s">
        <v>2615</v>
      </c>
      <c r="B11349" s="11" t="s">
        <v>2615</v>
      </c>
      <c r="C11349" s="11" t="s">
        <v>2615</v>
      </c>
      <c r="D11349" s="11" t="s">
        <v>2615</v>
      </c>
      <c r="E11349" s="11" t="n">
        <v>160</v>
      </c>
      <c r="F11349" s="11" t="n">
        <v>160</v>
      </c>
      <c r="G11349" s="11" t="n">
        <v>160</v>
      </c>
      <c r="H11349" s="11" t="s">
        <v>2605</v>
      </c>
      <c r="I11349" s="11" t="s">
        <v>2605</v>
      </c>
    </row>
    <row r="11350" customFormat="false" ht="83" hidden="false" customHeight="true" outlineLevel="0" collapsed="false">
      <c r="A11350" s="11" t="s">
        <v>2616</v>
      </c>
      <c r="B11350" s="11" t="s">
        <v>2616</v>
      </c>
      <c r="C11350" s="11" t="s">
        <v>2616</v>
      </c>
      <c r="D11350" s="11" t="s">
        <v>2616</v>
      </c>
      <c r="E11350" s="11" t="s">
        <v>2617</v>
      </c>
      <c r="F11350" s="11" t="s">
        <v>2617</v>
      </c>
      <c r="G11350" s="11" t="s">
        <v>2617</v>
      </c>
      <c r="H11350" s="11" t="s">
        <v>2605</v>
      </c>
      <c r="I11350" s="11" t="s">
        <v>2605</v>
      </c>
    </row>
    <row r="11351" customFormat="false" ht="83" hidden="false" customHeight="true" outlineLevel="0" collapsed="false">
      <c r="A11351" s="11" t="s">
        <v>2618</v>
      </c>
      <c r="B11351" s="11" t="s">
        <v>2618</v>
      </c>
      <c r="C11351" s="11" t="s">
        <v>2618</v>
      </c>
      <c r="D11351" s="11" t="s">
        <v>2618</v>
      </c>
      <c r="E11351" s="11" t="s">
        <v>2619</v>
      </c>
      <c r="F11351" s="11" t="s">
        <v>2619</v>
      </c>
      <c r="G11351" s="11" t="s">
        <v>2619</v>
      </c>
      <c r="H11351" s="11" t="s">
        <v>2605</v>
      </c>
      <c r="I11351" s="11" t="s">
        <v>2605</v>
      </c>
    </row>
    <row r="11352" customFormat="false" ht="58" hidden="false" customHeight="true" outlineLevel="0" collapsed="false">
      <c r="A11352" s="4" t="s">
        <v>2620</v>
      </c>
      <c r="B11352" s="4" t="s">
        <v>2620</v>
      </c>
      <c r="C11352" s="4" t="s">
        <v>2620</v>
      </c>
      <c r="D11352" s="4" t="s">
        <v>2620</v>
      </c>
      <c r="E11352" s="4" t="s">
        <v>2620</v>
      </c>
      <c r="F11352" s="4" t="s">
        <v>2620</v>
      </c>
      <c r="G11352" s="4" t="s">
        <v>2620</v>
      </c>
      <c r="H11352" s="4" t="s">
        <v>2620</v>
      </c>
      <c r="I11352" s="4" t="s">
        <v>2620</v>
      </c>
    </row>
    <row r="11353" customFormat="false" ht="27" hidden="false" customHeight="true" outlineLevel="0" collapsed="false">
      <c r="A11353" s="1"/>
      <c r="B11353" s="1"/>
      <c r="C11353" s="1"/>
      <c r="D11353" s="1"/>
      <c r="E11353" s="1"/>
      <c r="F11353" s="1"/>
      <c r="G11353" s="1"/>
      <c r="H11353" s="1"/>
      <c r="I11353" s="1"/>
    </row>
    <row r="11354" customFormat="false" ht="31" hidden="false" customHeight="true" outlineLevel="0" collapsed="false">
      <c r="A11354" s="10" t="s">
        <v>250</v>
      </c>
      <c r="B11354" s="10" t="s">
        <v>250</v>
      </c>
      <c r="C11354" s="10" t="s">
        <v>250</v>
      </c>
      <c r="D11354" s="10" t="s">
        <v>250</v>
      </c>
      <c r="E11354" s="10" t="s">
        <v>250</v>
      </c>
      <c r="F11354" s="10" t="s">
        <v>250</v>
      </c>
      <c r="G11354" s="10" t="s">
        <v>250</v>
      </c>
      <c r="H11354" s="10" t="s">
        <v>250</v>
      </c>
      <c r="I11354" s="3" t="str">
        <f aca="false">HYPERLINK("#'Главная'!A224","На главную")</f>
        <v>На главную</v>
      </c>
    </row>
    <row r="11355" customFormat="false" ht="34" hidden="false" customHeight="true" outlineLevel="0" collapsed="false">
      <c r="A11355" s="12" t="s">
        <v>251</v>
      </c>
      <c r="B11355" s="12" t="s">
        <v>251</v>
      </c>
      <c r="C11355" s="12" t="s">
        <v>251</v>
      </c>
      <c r="D11355" s="12" t="s">
        <v>252</v>
      </c>
      <c r="E11355" s="12" t="s">
        <v>252</v>
      </c>
      <c r="F11355" s="12" t="s">
        <v>252</v>
      </c>
      <c r="G11355" s="12" t="s">
        <v>253</v>
      </c>
      <c r="H11355" s="12" t="s">
        <v>254</v>
      </c>
      <c r="I11355" s="12" t="s">
        <v>254</v>
      </c>
    </row>
    <row r="11356" customFormat="false" ht="38" hidden="false" customHeight="true" outlineLevel="0" collapsed="false">
      <c r="A11356" s="1" t="s">
        <v>198</v>
      </c>
      <c r="B11356" s="1" t="s">
        <v>198</v>
      </c>
      <c r="C11356" s="1" t="s">
        <v>198</v>
      </c>
      <c r="D11356" s="1" t="s">
        <v>258</v>
      </c>
      <c r="E11356" s="1" t="s">
        <v>258</v>
      </c>
      <c r="F11356" s="1" t="s">
        <v>258</v>
      </c>
      <c r="G11356" s="1" t="n">
        <v>5.76</v>
      </c>
      <c r="H11356" s="1" t="s">
        <v>2602</v>
      </c>
      <c r="I11356" s="1" t="s">
        <v>2602</v>
      </c>
    </row>
    <row r="11357" customFormat="false" ht="38" hidden="false" customHeight="true" outlineLevel="0" collapsed="false">
      <c r="A11357" s="1" t="s">
        <v>198</v>
      </c>
      <c r="B11357" s="1" t="s">
        <v>198</v>
      </c>
      <c r="C11357" s="1" t="s">
        <v>198</v>
      </c>
      <c r="D11357" s="1" t="s">
        <v>2229</v>
      </c>
      <c r="E11357" s="1" t="s">
        <v>2229</v>
      </c>
      <c r="F11357" s="1" t="s">
        <v>2229</v>
      </c>
      <c r="G11357" s="1" t="n">
        <v>15</v>
      </c>
      <c r="H11357" s="1" t="s">
        <v>2602</v>
      </c>
      <c r="I11357" s="1" t="s">
        <v>2602</v>
      </c>
    </row>
    <row r="11358" customFormat="false" ht="27" hidden="false" customHeight="true" outlineLevel="0" collapsed="false">
      <c r="A11358" s="1"/>
      <c r="B11358" s="1"/>
      <c r="C11358" s="1"/>
      <c r="D11358" s="1"/>
      <c r="E11358" s="1"/>
      <c r="F11358" s="1"/>
      <c r="G11358" s="1"/>
      <c r="H11358" s="1"/>
      <c r="I11358" s="1"/>
    </row>
    <row r="11359" customFormat="false" ht="31" hidden="false" customHeight="true" outlineLevel="0" collapsed="false">
      <c r="A11359" s="10" t="s">
        <v>304</v>
      </c>
      <c r="B11359" s="10" t="s">
        <v>304</v>
      </c>
      <c r="C11359" s="10" t="s">
        <v>304</v>
      </c>
      <c r="D11359" s="10" t="s">
        <v>304</v>
      </c>
      <c r="E11359" s="10" t="s">
        <v>304</v>
      </c>
      <c r="F11359" s="10" t="s">
        <v>304</v>
      </c>
      <c r="G11359" s="10" t="s">
        <v>304</v>
      </c>
      <c r="H11359" s="10" t="s">
        <v>304</v>
      </c>
      <c r="I11359" s="1"/>
    </row>
    <row r="11360" customFormat="false" ht="28" hidden="false" customHeight="true" outlineLevel="0" collapsed="false">
      <c r="A11360" s="4" t="s">
        <v>305</v>
      </c>
      <c r="B11360" s="4" t="s">
        <v>305</v>
      </c>
      <c r="C11360" s="4" t="s">
        <v>305</v>
      </c>
      <c r="D11360" s="4" t="s">
        <v>305</v>
      </c>
      <c r="E11360" s="4" t="s">
        <v>305</v>
      </c>
      <c r="F11360" s="4" t="s">
        <v>305</v>
      </c>
      <c r="G11360" s="4" t="s">
        <v>305</v>
      </c>
      <c r="H11360" s="4" t="s">
        <v>305</v>
      </c>
      <c r="I11360" s="4" t="s">
        <v>305</v>
      </c>
    </row>
    <row r="11361" customFormat="false" ht="27" hidden="false" customHeight="true" outlineLevel="0" collapsed="false">
      <c r="A11361" s="1"/>
      <c r="B11361" s="1"/>
      <c r="C11361" s="1"/>
      <c r="D11361" s="1"/>
      <c r="E11361" s="1"/>
      <c r="F11361" s="1"/>
      <c r="G11361" s="1"/>
      <c r="H11361" s="1"/>
      <c r="I11361" s="1"/>
    </row>
    <row r="11362" customFormat="false" ht="27" hidden="false" customHeight="true" outlineLevel="0" collapsed="false">
      <c r="A11362" s="1"/>
      <c r="B11362" s="1"/>
      <c r="C11362" s="1"/>
      <c r="D11362" s="1"/>
      <c r="E11362" s="1"/>
      <c r="F11362" s="1"/>
      <c r="G11362" s="1"/>
      <c r="H11362" s="1"/>
      <c r="I11362" s="1"/>
    </row>
    <row r="11363" customFormat="false" ht="27" hidden="false" customHeight="true" outlineLevel="0" collapsed="false">
      <c r="A11363" s="1"/>
      <c r="B11363" s="1"/>
      <c r="C11363" s="1"/>
      <c r="D11363" s="1"/>
      <c r="E11363" s="1"/>
      <c r="F11363" s="1"/>
      <c r="G11363" s="1"/>
      <c r="H11363" s="1"/>
      <c r="I11363" s="1"/>
    </row>
    <row r="11364" customFormat="false" ht="35" hidden="false" customHeight="true" outlineLevel="0" collapsed="false">
      <c r="A11364" s="2" t="s">
        <v>2621</v>
      </c>
      <c r="B11364" s="2" t="s">
        <v>2621</v>
      </c>
      <c r="C11364" s="2" t="s">
        <v>2621</v>
      </c>
      <c r="D11364" s="2" t="s">
        <v>2621</v>
      </c>
      <c r="E11364" s="2" t="s">
        <v>2621</v>
      </c>
      <c r="F11364" s="2" t="s">
        <v>2621</v>
      </c>
      <c r="G11364" s="2" t="s">
        <v>2621</v>
      </c>
      <c r="H11364" s="2" t="s">
        <v>2621</v>
      </c>
      <c r="I11364" s="3" t="str">
        <f aca="false">HYPERLINK("#'Главная'!A225","На главную")</f>
        <v>На главную</v>
      </c>
    </row>
    <row r="11365" customFormat="false" ht="28" hidden="false" customHeight="true" outlineLevel="0" collapsed="false">
      <c r="A11365" s="4" t="s">
        <v>2622</v>
      </c>
      <c r="B11365" s="4" t="s">
        <v>2622</v>
      </c>
      <c r="C11365" s="4" t="s">
        <v>2622</v>
      </c>
      <c r="D11365" s="4" t="s">
        <v>2622</v>
      </c>
      <c r="E11365" s="4" t="s">
        <v>2622</v>
      </c>
      <c r="F11365" s="4" t="s">
        <v>2622</v>
      </c>
      <c r="G11365" s="4" t="s">
        <v>2622</v>
      </c>
      <c r="H11365" s="4" t="s">
        <v>2622</v>
      </c>
      <c r="I11365" s="4" t="s">
        <v>2622</v>
      </c>
    </row>
    <row r="11366" customFormat="false" ht="27" hidden="false" customHeight="true" outlineLevel="0" collapsed="false">
      <c r="A11366" s="3" t="str">
        <f aca="false">HYPERLINK("#'Главная'!A225","Список моделей")</f>
        <v>Список моделей</v>
      </c>
      <c r="B11366" s="1"/>
      <c r="C11366" s="3" t="str">
        <f aca="false">HYPERLINK("#'Данные моделей'!A11367","Характеристики")</f>
        <v>Характеристики</v>
      </c>
      <c r="D11366" s="1"/>
      <c r="E11366" s="1"/>
      <c r="F11366" s="3" t="str">
        <f aca="false">HYPERLINK("#'Данные моделей'!A11391","Рабочие точки")</f>
        <v>Рабочие точки</v>
      </c>
      <c r="G11366" s="1"/>
      <c r="H11366" s="3" t="str">
        <f aca="false">HYPERLINK("#'Данные моделей'!A11401","Карты")</f>
        <v>Карты</v>
      </c>
      <c r="I11366" s="1"/>
    </row>
    <row r="11367" customFormat="false" ht="31" hidden="false" customHeight="true" outlineLevel="0" collapsed="false">
      <c r="A11367" s="10" t="s">
        <v>9</v>
      </c>
      <c r="B11367" s="10" t="s">
        <v>9</v>
      </c>
      <c r="C11367" s="10" t="s">
        <v>9</v>
      </c>
      <c r="D11367" s="10" t="s">
        <v>9</v>
      </c>
      <c r="E11367" s="10" t="s">
        <v>9</v>
      </c>
      <c r="F11367" s="10" t="s">
        <v>9</v>
      </c>
      <c r="G11367" s="10" t="s">
        <v>9</v>
      </c>
      <c r="H11367" s="10" t="s">
        <v>9</v>
      </c>
      <c r="I11367" s="1"/>
    </row>
    <row r="11368" customFormat="false" ht="28" hidden="false" customHeight="true" outlineLevel="0" collapsed="false">
      <c r="A11368" s="11" t="s">
        <v>207</v>
      </c>
      <c r="B11368" s="11" t="s">
        <v>207</v>
      </c>
      <c r="C11368" s="11" t="s">
        <v>207</v>
      </c>
      <c r="D11368" s="11" t="s">
        <v>207</v>
      </c>
      <c r="E11368" s="11" t="s">
        <v>2623</v>
      </c>
      <c r="F11368" s="11" t="s">
        <v>2623</v>
      </c>
      <c r="G11368" s="11" t="s">
        <v>2623</v>
      </c>
      <c r="H11368" s="11"/>
      <c r="I11368" s="11"/>
    </row>
    <row r="11369" customFormat="false" ht="28" hidden="false" customHeight="true" outlineLevel="0" collapsed="false">
      <c r="A11369" s="11" t="s">
        <v>8</v>
      </c>
      <c r="B11369" s="11" t="s">
        <v>8</v>
      </c>
      <c r="C11369" s="11" t="s">
        <v>8</v>
      </c>
      <c r="D11369" s="11" t="s">
        <v>8</v>
      </c>
      <c r="E11369" s="11" t="s">
        <v>178</v>
      </c>
      <c r="F11369" s="11" t="s">
        <v>178</v>
      </c>
      <c r="G11369" s="11" t="s">
        <v>178</v>
      </c>
      <c r="H11369" s="11"/>
      <c r="I11369" s="11"/>
    </row>
    <row r="11370" customFormat="false" ht="28" hidden="false" customHeight="true" outlineLevel="0" collapsed="false">
      <c r="A11370" s="11" t="s">
        <v>209</v>
      </c>
      <c r="B11370" s="11" t="s">
        <v>209</v>
      </c>
      <c r="C11370" s="11" t="s">
        <v>209</v>
      </c>
      <c r="D11370" s="11" t="s">
        <v>209</v>
      </c>
      <c r="E11370" s="11" t="s">
        <v>2624</v>
      </c>
      <c r="F11370" s="11" t="s">
        <v>2624</v>
      </c>
      <c r="G11370" s="11" t="s">
        <v>2624</v>
      </c>
      <c r="H11370" s="11"/>
      <c r="I11370" s="11"/>
    </row>
    <row r="11371" customFormat="false" ht="28" hidden="false" customHeight="true" outlineLevel="0" collapsed="false">
      <c r="A11371" s="11" t="s">
        <v>211</v>
      </c>
      <c r="B11371" s="11" t="s">
        <v>211</v>
      </c>
      <c r="C11371" s="11" t="s">
        <v>211</v>
      </c>
      <c r="D11371" s="11" t="s">
        <v>211</v>
      </c>
      <c r="E11371" s="11" t="s">
        <v>99</v>
      </c>
      <c r="F11371" s="11" t="s">
        <v>99</v>
      </c>
      <c r="G11371" s="11" t="s">
        <v>99</v>
      </c>
      <c r="H11371" s="11"/>
      <c r="I11371" s="11"/>
    </row>
    <row r="11372" customFormat="false" ht="143" hidden="false" customHeight="true" outlineLevel="0" collapsed="false">
      <c r="A11372" s="11" t="s">
        <v>8</v>
      </c>
      <c r="B11372" s="11" t="s">
        <v>8</v>
      </c>
      <c r="C11372" s="11" t="s">
        <v>8</v>
      </c>
      <c r="D11372" s="11" t="s">
        <v>8</v>
      </c>
      <c r="E11372" s="11" t="s">
        <v>2126</v>
      </c>
      <c r="F11372" s="11" t="s">
        <v>2126</v>
      </c>
      <c r="G11372" s="11" t="s">
        <v>2126</v>
      </c>
      <c r="H11372" s="11" t="s">
        <v>2625</v>
      </c>
      <c r="I11372" s="11" t="s">
        <v>2625</v>
      </c>
    </row>
    <row r="11373" customFormat="false" ht="143" hidden="false" customHeight="true" outlineLevel="0" collapsed="false">
      <c r="A11373" s="11" t="s">
        <v>221</v>
      </c>
      <c r="B11373" s="11" t="s">
        <v>221</v>
      </c>
      <c r="C11373" s="11" t="s">
        <v>221</v>
      </c>
      <c r="D11373" s="11" t="s">
        <v>221</v>
      </c>
      <c r="E11373" s="11" t="s">
        <v>2624</v>
      </c>
      <c r="F11373" s="11" t="s">
        <v>2624</v>
      </c>
      <c r="G11373" s="11" t="s">
        <v>2624</v>
      </c>
      <c r="H11373" s="11" t="s">
        <v>2625</v>
      </c>
      <c r="I11373" s="11" t="s">
        <v>2625</v>
      </c>
    </row>
    <row r="11374" customFormat="false" ht="143" hidden="false" customHeight="true" outlineLevel="0" collapsed="false">
      <c r="A11374" s="11" t="s">
        <v>211</v>
      </c>
      <c r="B11374" s="11" t="s">
        <v>211</v>
      </c>
      <c r="C11374" s="11" t="s">
        <v>211</v>
      </c>
      <c r="D11374" s="11" t="s">
        <v>211</v>
      </c>
      <c r="E11374" s="11" t="s">
        <v>99</v>
      </c>
      <c r="F11374" s="11" t="s">
        <v>99</v>
      </c>
      <c r="G11374" s="11" t="s">
        <v>99</v>
      </c>
      <c r="H11374" s="11" t="s">
        <v>2625</v>
      </c>
      <c r="I11374" s="11" t="s">
        <v>2625</v>
      </c>
    </row>
    <row r="11375" customFormat="false" ht="143" hidden="false" customHeight="true" outlineLevel="0" collapsed="false">
      <c r="A11375" s="11" t="s">
        <v>2062</v>
      </c>
      <c r="B11375" s="11" t="s">
        <v>2062</v>
      </c>
      <c r="C11375" s="11" t="s">
        <v>2062</v>
      </c>
      <c r="D11375" s="11" t="s">
        <v>2062</v>
      </c>
      <c r="E11375" s="11" t="s">
        <v>2063</v>
      </c>
      <c r="F11375" s="11" t="s">
        <v>2063</v>
      </c>
      <c r="G11375" s="11" t="s">
        <v>2063</v>
      </c>
      <c r="H11375" s="11" t="s">
        <v>2625</v>
      </c>
      <c r="I11375" s="11" t="s">
        <v>2625</v>
      </c>
    </row>
    <row r="11376" customFormat="false" ht="143" hidden="false" customHeight="true" outlineLevel="0" collapsed="false">
      <c r="A11376" s="11" t="s">
        <v>2064</v>
      </c>
      <c r="B11376" s="11" t="s">
        <v>2064</v>
      </c>
      <c r="C11376" s="11" t="s">
        <v>2064</v>
      </c>
      <c r="D11376" s="11" t="s">
        <v>2064</v>
      </c>
      <c r="E11376" s="11" t="s">
        <v>99</v>
      </c>
      <c r="F11376" s="11" t="s">
        <v>99</v>
      </c>
      <c r="G11376" s="11" t="s">
        <v>99</v>
      </c>
      <c r="H11376" s="11" t="s">
        <v>2625</v>
      </c>
      <c r="I11376" s="11" t="s">
        <v>2625</v>
      </c>
    </row>
    <row r="11377" customFormat="false" ht="143" hidden="false" customHeight="true" outlineLevel="0" collapsed="false">
      <c r="A11377" s="11" t="s">
        <v>2626</v>
      </c>
      <c r="B11377" s="11" t="s">
        <v>2626</v>
      </c>
      <c r="C11377" s="11" t="s">
        <v>2626</v>
      </c>
      <c r="D11377" s="11" t="s">
        <v>2626</v>
      </c>
      <c r="E11377" s="11" t="n">
        <v>4</v>
      </c>
      <c r="F11377" s="11" t="n">
        <v>4</v>
      </c>
      <c r="G11377" s="11" t="n">
        <v>4</v>
      </c>
      <c r="H11377" s="11" t="s">
        <v>2625</v>
      </c>
      <c r="I11377" s="11" t="s">
        <v>2625</v>
      </c>
    </row>
    <row r="11378" customFormat="false" ht="143" hidden="false" customHeight="true" outlineLevel="0" collapsed="false">
      <c r="A11378" s="11" t="s">
        <v>2216</v>
      </c>
      <c r="B11378" s="11" t="s">
        <v>2216</v>
      </c>
      <c r="C11378" s="11" t="s">
        <v>2216</v>
      </c>
      <c r="D11378" s="11" t="s">
        <v>2216</v>
      </c>
      <c r="E11378" s="11" t="n">
        <v>1</v>
      </c>
      <c r="F11378" s="11" t="n">
        <v>1</v>
      </c>
      <c r="G11378" s="11" t="n">
        <v>1</v>
      </c>
      <c r="H11378" s="11" t="s">
        <v>2625</v>
      </c>
      <c r="I11378" s="11" t="s">
        <v>2625</v>
      </c>
    </row>
    <row r="11379" customFormat="false" ht="143" hidden="false" customHeight="true" outlineLevel="0" collapsed="false">
      <c r="A11379" s="11" t="s">
        <v>2627</v>
      </c>
      <c r="B11379" s="11" t="s">
        <v>2627</v>
      </c>
      <c r="C11379" s="11" t="s">
        <v>2627</v>
      </c>
      <c r="D11379" s="11" t="s">
        <v>2627</v>
      </c>
      <c r="E11379" s="11" t="n">
        <v>260</v>
      </c>
      <c r="F11379" s="11" t="n">
        <v>260</v>
      </c>
      <c r="G11379" s="11" t="n">
        <v>260</v>
      </c>
      <c r="H11379" s="11" t="s">
        <v>2625</v>
      </c>
      <c r="I11379" s="11" t="s">
        <v>2625</v>
      </c>
    </row>
    <row r="11380" customFormat="false" ht="143" hidden="false" customHeight="true" outlineLevel="0" collapsed="false">
      <c r="A11380" s="11" t="s">
        <v>2628</v>
      </c>
      <c r="B11380" s="11" t="s">
        <v>2628</v>
      </c>
      <c r="C11380" s="11" t="s">
        <v>2628</v>
      </c>
      <c r="D11380" s="11" t="s">
        <v>2628</v>
      </c>
      <c r="E11380" s="11" t="n">
        <v>1.6</v>
      </c>
      <c r="F11380" s="11" t="n">
        <v>1.6</v>
      </c>
      <c r="G11380" s="11" t="n">
        <v>1.6</v>
      </c>
      <c r="H11380" s="11" t="s">
        <v>2625</v>
      </c>
      <c r="I11380" s="11" t="s">
        <v>2625</v>
      </c>
    </row>
    <row r="11381" customFormat="false" ht="143" hidden="false" customHeight="true" outlineLevel="0" collapsed="false">
      <c r="A11381" s="11" t="s">
        <v>2629</v>
      </c>
      <c r="B11381" s="11" t="s">
        <v>2629</v>
      </c>
      <c r="C11381" s="11" t="s">
        <v>2629</v>
      </c>
      <c r="D11381" s="11" t="s">
        <v>2629</v>
      </c>
      <c r="E11381" s="11" t="n">
        <v>1.5</v>
      </c>
      <c r="F11381" s="11" t="n">
        <v>1.5</v>
      </c>
      <c r="G11381" s="11" t="n">
        <v>1.5</v>
      </c>
      <c r="H11381" s="11" t="s">
        <v>2625</v>
      </c>
      <c r="I11381" s="11" t="s">
        <v>2625</v>
      </c>
    </row>
    <row r="11382" customFormat="false" ht="143" hidden="false" customHeight="true" outlineLevel="0" collapsed="false">
      <c r="A11382" s="11" t="s">
        <v>2630</v>
      </c>
      <c r="B11382" s="11" t="s">
        <v>2630</v>
      </c>
      <c r="C11382" s="11" t="s">
        <v>2630</v>
      </c>
      <c r="D11382" s="11" t="s">
        <v>2630</v>
      </c>
      <c r="E11382" s="11" t="n">
        <v>0.32</v>
      </c>
      <c r="F11382" s="11" t="n">
        <v>0.32</v>
      </c>
      <c r="G11382" s="11" t="n">
        <v>0.32</v>
      </c>
      <c r="H11382" s="11" t="s">
        <v>2625</v>
      </c>
      <c r="I11382" s="11" t="s">
        <v>2625</v>
      </c>
    </row>
    <row r="11383" customFormat="false" ht="143" hidden="false" customHeight="true" outlineLevel="0" collapsed="false">
      <c r="A11383" s="11" t="s">
        <v>2631</v>
      </c>
      <c r="B11383" s="11" t="s">
        <v>2631</v>
      </c>
      <c r="C11383" s="11" t="s">
        <v>2631</v>
      </c>
      <c r="D11383" s="11" t="s">
        <v>2631</v>
      </c>
      <c r="E11383" s="11" t="s">
        <v>2632</v>
      </c>
      <c r="F11383" s="11" t="s">
        <v>2632</v>
      </c>
      <c r="G11383" s="11" t="s">
        <v>2632</v>
      </c>
      <c r="H11383" s="11" t="s">
        <v>2625</v>
      </c>
      <c r="I11383" s="11" t="s">
        <v>2625</v>
      </c>
    </row>
    <row r="11384" customFormat="false" ht="143" hidden="false" customHeight="true" outlineLevel="0" collapsed="false">
      <c r="A11384" s="11" t="s">
        <v>2078</v>
      </c>
      <c r="B11384" s="11" t="s">
        <v>2078</v>
      </c>
      <c r="C11384" s="11" t="s">
        <v>2078</v>
      </c>
      <c r="D11384" s="11" t="s">
        <v>2078</v>
      </c>
      <c r="E11384" s="11" t="s">
        <v>2633</v>
      </c>
      <c r="F11384" s="11" t="s">
        <v>2633</v>
      </c>
      <c r="G11384" s="11" t="s">
        <v>2633</v>
      </c>
      <c r="H11384" s="11" t="s">
        <v>2625</v>
      </c>
      <c r="I11384" s="11" t="s">
        <v>2625</v>
      </c>
    </row>
    <row r="11385" customFormat="false" ht="143" hidden="false" customHeight="true" outlineLevel="0" collapsed="false">
      <c r="A11385" s="11" t="s">
        <v>2070</v>
      </c>
      <c r="B11385" s="11" t="s">
        <v>2070</v>
      </c>
      <c r="C11385" s="11" t="s">
        <v>2070</v>
      </c>
      <c r="D11385" s="11" t="s">
        <v>2070</v>
      </c>
      <c r="E11385" s="11" t="s">
        <v>2634</v>
      </c>
      <c r="F11385" s="11" t="s">
        <v>2634</v>
      </c>
      <c r="G11385" s="11" t="s">
        <v>2634</v>
      </c>
      <c r="H11385" s="11" t="s">
        <v>2625</v>
      </c>
      <c r="I11385" s="11" t="s">
        <v>2625</v>
      </c>
    </row>
    <row r="11386" customFormat="false" ht="143" hidden="false" customHeight="true" outlineLevel="0" collapsed="false">
      <c r="A11386" s="11" t="s">
        <v>2562</v>
      </c>
      <c r="B11386" s="11" t="s">
        <v>2562</v>
      </c>
      <c r="C11386" s="11" t="s">
        <v>2562</v>
      </c>
      <c r="D11386" s="11" t="s">
        <v>2562</v>
      </c>
      <c r="E11386" s="11" t="n">
        <v>304</v>
      </c>
      <c r="F11386" s="11" t="n">
        <v>304</v>
      </c>
      <c r="G11386" s="11" t="n">
        <v>304</v>
      </c>
      <c r="H11386" s="11" t="s">
        <v>2625</v>
      </c>
      <c r="I11386" s="11" t="s">
        <v>2625</v>
      </c>
    </row>
    <row r="11387" customFormat="false" ht="143" hidden="false" customHeight="true" outlineLevel="0" collapsed="false">
      <c r="A11387" s="11" t="s">
        <v>2563</v>
      </c>
      <c r="B11387" s="11" t="s">
        <v>2563</v>
      </c>
      <c r="C11387" s="11" t="s">
        <v>2563</v>
      </c>
      <c r="D11387" s="11" t="s">
        <v>2563</v>
      </c>
      <c r="E11387" s="11" t="n">
        <v>99</v>
      </c>
      <c r="F11387" s="11" t="n">
        <v>99</v>
      </c>
      <c r="G11387" s="11" t="n">
        <v>99</v>
      </c>
      <c r="H11387" s="11" t="s">
        <v>2625</v>
      </c>
      <c r="I11387" s="11" t="s">
        <v>2625</v>
      </c>
    </row>
    <row r="11388" customFormat="false" ht="143" hidden="false" customHeight="true" outlineLevel="0" collapsed="false">
      <c r="A11388" s="11" t="s">
        <v>2423</v>
      </c>
      <c r="B11388" s="11" t="s">
        <v>2423</v>
      </c>
      <c r="C11388" s="11" t="s">
        <v>2423</v>
      </c>
      <c r="D11388" s="11" t="s">
        <v>2423</v>
      </c>
      <c r="E11388" s="11" t="s">
        <v>2635</v>
      </c>
      <c r="F11388" s="11" t="s">
        <v>2635</v>
      </c>
      <c r="G11388" s="11" t="s">
        <v>2635</v>
      </c>
      <c r="H11388" s="11" t="s">
        <v>2625</v>
      </c>
      <c r="I11388" s="11" t="s">
        <v>2625</v>
      </c>
    </row>
    <row r="11389" customFormat="false" ht="58" hidden="false" customHeight="true" outlineLevel="0" collapsed="false">
      <c r="A11389" s="4" t="s">
        <v>2636</v>
      </c>
      <c r="B11389" s="4" t="s">
        <v>2636</v>
      </c>
      <c r="C11389" s="4" t="s">
        <v>2636</v>
      </c>
      <c r="D11389" s="4" t="s">
        <v>2636</v>
      </c>
      <c r="E11389" s="4" t="s">
        <v>2636</v>
      </c>
      <c r="F11389" s="4" t="s">
        <v>2636</v>
      </c>
      <c r="G11389" s="4" t="s">
        <v>2636</v>
      </c>
      <c r="H11389" s="4" t="s">
        <v>2636</v>
      </c>
      <c r="I11389" s="4" t="s">
        <v>2636</v>
      </c>
    </row>
    <row r="11390" customFormat="false" ht="27" hidden="false" customHeight="true" outlineLevel="0" collapsed="false">
      <c r="A11390" s="1"/>
      <c r="B11390" s="1"/>
      <c r="C11390" s="1"/>
      <c r="D11390" s="1"/>
      <c r="E11390" s="1"/>
      <c r="F11390" s="1"/>
      <c r="G11390" s="1"/>
      <c r="H11390" s="1"/>
      <c r="I11390" s="1"/>
    </row>
    <row r="11391" customFormat="false" ht="31" hidden="false" customHeight="true" outlineLevel="0" collapsed="false">
      <c r="A11391" s="10" t="s">
        <v>250</v>
      </c>
      <c r="B11391" s="10" t="s">
        <v>250</v>
      </c>
      <c r="C11391" s="10" t="s">
        <v>250</v>
      </c>
      <c r="D11391" s="10" t="s">
        <v>250</v>
      </c>
      <c r="E11391" s="10" t="s">
        <v>250</v>
      </c>
      <c r="F11391" s="10" t="s">
        <v>250</v>
      </c>
      <c r="G11391" s="10" t="s">
        <v>250</v>
      </c>
      <c r="H11391" s="10" t="s">
        <v>250</v>
      </c>
      <c r="I11391" s="3" t="str">
        <f aca="false">HYPERLINK("#'Главная'!A225","На главную")</f>
        <v>На главную</v>
      </c>
    </row>
    <row r="11392" customFormat="false" ht="34" hidden="false" customHeight="true" outlineLevel="0" collapsed="false">
      <c r="A11392" s="12" t="s">
        <v>251</v>
      </c>
      <c r="B11392" s="12" t="s">
        <v>251</v>
      </c>
      <c r="C11392" s="12" t="s">
        <v>251</v>
      </c>
      <c r="D11392" s="12" t="s">
        <v>252</v>
      </c>
      <c r="E11392" s="12" t="s">
        <v>252</v>
      </c>
      <c r="F11392" s="12" t="s">
        <v>252</v>
      </c>
      <c r="G11392" s="12" t="s">
        <v>253</v>
      </c>
      <c r="H11392" s="12" t="s">
        <v>254</v>
      </c>
      <c r="I11392" s="12" t="s">
        <v>254</v>
      </c>
    </row>
    <row r="11393" customFormat="false" ht="38" hidden="false" customHeight="true" outlineLevel="0" collapsed="false">
      <c r="A11393" s="1" t="s">
        <v>200</v>
      </c>
      <c r="B11393" s="1" t="s">
        <v>200</v>
      </c>
      <c r="C11393" s="1" t="s">
        <v>200</v>
      </c>
      <c r="D11393" s="1" t="s">
        <v>292</v>
      </c>
      <c r="E11393" s="1" t="s">
        <v>292</v>
      </c>
      <c r="F11393" s="1" t="s">
        <v>292</v>
      </c>
      <c r="G11393" s="1" t="n">
        <v>8.4</v>
      </c>
      <c r="H11393" s="1" t="s">
        <v>2637</v>
      </c>
      <c r="I11393" s="1" t="s">
        <v>2637</v>
      </c>
    </row>
    <row r="11394" customFormat="false" ht="38" hidden="false" customHeight="true" outlineLevel="0" collapsed="false">
      <c r="A11394" s="1" t="s">
        <v>200</v>
      </c>
      <c r="B11394" s="1" t="s">
        <v>200</v>
      </c>
      <c r="C11394" s="1" t="s">
        <v>200</v>
      </c>
      <c r="D11394" s="1" t="s">
        <v>258</v>
      </c>
      <c r="E11394" s="1" t="s">
        <v>258</v>
      </c>
      <c r="F11394" s="1" t="s">
        <v>258</v>
      </c>
      <c r="G11394" s="1" t="n">
        <v>12.5</v>
      </c>
      <c r="H11394" s="1" t="s">
        <v>2637</v>
      </c>
      <c r="I11394" s="1" t="s">
        <v>2637</v>
      </c>
    </row>
    <row r="11395" customFormat="false" ht="38" hidden="false" customHeight="true" outlineLevel="0" collapsed="false">
      <c r="A11395" s="1" t="s">
        <v>200</v>
      </c>
      <c r="B11395" s="1" t="s">
        <v>200</v>
      </c>
      <c r="C11395" s="1" t="s">
        <v>200</v>
      </c>
      <c r="D11395" s="1" t="s">
        <v>2091</v>
      </c>
      <c r="E11395" s="1" t="s">
        <v>2091</v>
      </c>
      <c r="F11395" s="1" t="s">
        <v>2091</v>
      </c>
      <c r="G11395" s="1" t="n">
        <v>1500</v>
      </c>
      <c r="H11395" s="1" t="s">
        <v>2637</v>
      </c>
      <c r="I11395" s="1" t="s">
        <v>2637</v>
      </c>
    </row>
    <row r="11396" customFormat="false" ht="38" hidden="false" customHeight="true" outlineLevel="0" collapsed="false">
      <c r="A11396" s="1" t="s">
        <v>200</v>
      </c>
      <c r="B11396" s="1" t="s">
        <v>200</v>
      </c>
      <c r="C11396" s="1" t="s">
        <v>200</v>
      </c>
      <c r="D11396" s="1" t="s">
        <v>2063</v>
      </c>
      <c r="E11396" s="1" t="s">
        <v>2063</v>
      </c>
      <c r="F11396" s="1" t="s">
        <v>2063</v>
      </c>
      <c r="G11396" s="1" t="n">
        <v>55</v>
      </c>
      <c r="H11396" s="1" t="s">
        <v>2637</v>
      </c>
      <c r="I11396" s="1" t="s">
        <v>2637</v>
      </c>
    </row>
    <row r="11397" customFormat="false" ht="38" hidden="false" customHeight="true" outlineLevel="0" collapsed="false">
      <c r="A11397" s="1" t="s">
        <v>200</v>
      </c>
      <c r="B11397" s="1" t="s">
        <v>200</v>
      </c>
      <c r="C11397" s="1" t="s">
        <v>200</v>
      </c>
      <c r="D11397" s="1" t="s">
        <v>258</v>
      </c>
      <c r="E11397" s="1" t="s">
        <v>258</v>
      </c>
      <c r="F11397" s="1" t="s">
        <v>258</v>
      </c>
      <c r="G11397" s="1" t="n">
        <v>12.5</v>
      </c>
      <c r="H11397" s="1" t="s">
        <v>2637</v>
      </c>
      <c r="I11397" s="1" t="s">
        <v>2637</v>
      </c>
    </row>
    <row r="11398" customFormat="false" ht="38" hidden="false" customHeight="true" outlineLevel="0" collapsed="false">
      <c r="A11398" s="1" t="s">
        <v>200</v>
      </c>
      <c r="B11398" s="1" t="s">
        <v>200</v>
      </c>
      <c r="C11398" s="1" t="s">
        <v>200</v>
      </c>
      <c r="D11398" s="1" t="s">
        <v>292</v>
      </c>
      <c r="E11398" s="1" t="s">
        <v>292</v>
      </c>
      <c r="F11398" s="1" t="s">
        <v>292</v>
      </c>
      <c r="G11398" s="1" t="n">
        <v>8.4</v>
      </c>
      <c r="H11398" s="1" t="s">
        <v>2637</v>
      </c>
      <c r="I11398" s="1" t="s">
        <v>2637</v>
      </c>
    </row>
    <row r="11399" customFormat="false" ht="38" hidden="false" customHeight="true" outlineLevel="0" collapsed="false">
      <c r="A11399" s="1" t="s">
        <v>200</v>
      </c>
      <c r="B11399" s="1" t="s">
        <v>200</v>
      </c>
      <c r="C11399" s="1" t="s">
        <v>200</v>
      </c>
      <c r="D11399" s="1" t="s">
        <v>2091</v>
      </c>
      <c r="E11399" s="1" t="s">
        <v>2091</v>
      </c>
      <c r="F11399" s="1" t="s">
        <v>2091</v>
      </c>
      <c r="G11399" s="1" t="n">
        <v>1500</v>
      </c>
      <c r="H11399" s="1" t="s">
        <v>2637</v>
      </c>
      <c r="I11399" s="1" t="s">
        <v>2637</v>
      </c>
    </row>
    <row r="11400" customFormat="false" ht="27" hidden="false" customHeight="true" outlineLevel="0" collapsed="false">
      <c r="A11400" s="1"/>
      <c r="B11400" s="1"/>
      <c r="C11400" s="1"/>
      <c r="D11400" s="1"/>
      <c r="E11400" s="1"/>
      <c r="F11400" s="1"/>
      <c r="G11400" s="1"/>
      <c r="H11400" s="1"/>
      <c r="I11400" s="1"/>
    </row>
    <row r="11401" customFormat="false" ht="31" hidden="false" customHeight="true" outlineLevel="0" collapsed="false">
      <c r="A11401" s="10" t="s">
        <v>304</v>
      </c>
      <c r="B11401" s="10" t="s">
        <v>304</v>
      </c>
      <c r="C11401" s="10" t="s">
        <v>304</v>
      </c>
      <c r="D11401" s="10" t="s">
        <v>304</v>
      </c>
      <c r="E11401" s="10" t="s">
        <v>304</v>
      </c>
      <c r="F11401" s="10" t="s">
        <v>304</v>
      </c>
      <c r="G11401" s="10" t="s">
        <v>304</v>
      </c>
      <c r="H11401" s="10" t="s">
        <v>304</v>
      </c>
      <c r="I11401" s="1"/>
    </row>
    <row r="11402" customFormat="false" ht="28" hidden="false" customHeight="true" outlineLevel="0" collapsed="false">
      <c r="A11402" s="4" t="s">
        <v>305</v>
      </c>
      <c r="B11402" s="4" t="s">
        <v>305</v>
      </c>
      <c r="C11402" s="4" t="s">
        <v>305</v>
      </c>
      <c r="D11402" s="4" t="s">
        <v>305</v>
      </c>
      <c r="E11402" s="4" t="s">
        <v>305</v>
      </c>
      <c r="F11402" s="4" t="s">
        <v>305</v>
      </c>
      <c r="G11402" s="4" t="s">
        <v>305</v>
      </c>
      <c r="H11402" s="4" t="s">
        <v>305</v>
      </c>
      <c r="I11402" s="4" t="s">
        <v>305</v>
      </c>
    </row>
    <row r="11403" customFormat="false" ht="27" hidden="false" customHeight="true" outlineLevel="0" collapsed="false">
      <c r="A11403" s="1"/>
      <c r="B11403" s="1"/>
      <c r="C11403" s="1"/>
      <c r="D11403" s="1"/>
      <c r="E11403" s="1"/>
      <c r="F11403" s="1"/>
      <c r="G11403" s="1"/>
      <c r="H11403" s="1"/>
      <c r="I11403" s="1"/>
    </row>
    <row r="11404" customFormat="false" ht="27" hidden="false" customHeight="true" outlineLevel="0" collapsed="false">
      <c r="A11404" s="1"/>
      <c r="B11404" s="1"/>
      <c r="C11404" s="1"/>
      <c r="D11404" s="1"/>
      <c r="E11404" s="1"/>
      <c r="F11404" s="1"/>
      <c r="G11404" s="1"/>
      <c r="H11404" s="1"/>
      <c r="I11404" s="1"/>
    </row>
    <row r="11405" customFormat="false" ht="27" hidden="false" customHeight="true" outlineLevel="0" collapsed="false">
      <c r="A11405" s="1"/>
      <c r="B11405" s="1"/>
      <c r="C11405" s="1"/>
      <c r="D11405" s="1"/>
      <c r="E11405" s="1"/>
      <c r="F11405" s="1"/>
      <c r="G11405" s="1"/>
      <c r="H11405" s="1"/>
      <c r="I11405" s="1"/>
    </row>
    <row r="11406" customFormat="false" ht="35" hidden="false" customHeight="true" outlineLevel="0" collapsed="false">
      <c r="A11406" s="2" t="s">
        <v>2638</v>
      </c>
      <c r="B11406" s="2" t="s">
        <v>2638</v>
      </c>
      <c r="C11406" s="2" t="s">
        <v>2638</v>
      </c>
      <c r="D11406" s="2" t="s">
        <v>2638</v>
      </c>
      <c r="E11406" s="2" t="s">
        <v>2638</v>
      </c>
      <c r="F11406" s="2" t="s">
        <v>2638</v>
      </c>
      <c r="G11406" s="2" t="s">
        <v>2638</v>
      </c>
      <c r="H11406" s="2" t="s">
        <v>2638</v>
      </c>
      <c r="I11406" s="3" t="str">
        <f aca="false">HYPERLINK("#'Главная'!A226","На главную")</f>
        <v>На главную</v>
      </c>
    </row>
    <row r="11407" customFormat="false" ht="28" hidden="false" customHeight="true" outlineLevel="0" collapsed="false">
      <c r="A11407" s="4" t="s">
        <v>2622</v>
      </c>
      <c r="B11407" s="4" t="s">
        <v>2622</v>
      </c>
      <c r="C11407" s="4" t="s">
        <v>2622</v>
      </c>
      <c r="D11407" s="4" t="s">
        <v>2622</v>
      </c>
      <c r="E11407" s="4" t="s">
        <v>2622</v>
      </c>
      <c r="F11407" s="4" t="s">
        <v>2622</v>
      </c>
      <c r="G11407" s="4" t="s">
        <v>2622</v>
      </c>
      <c r="H11407" s="4" t="s">
        <v>2622</v>
      </c>
      <c r="I11407" s="4" t="s">
        <v>2622</v>
      </c>
    </row>
    <row r="11408" customFormat="false" ht="27" hidden="false" customHeight="true" outlineLevel="0" collapsed="false">
      <c r="A11408" s="3" t="str">
        <f aca="false">HYPERLINK("#'Главная'!A226","Список моделей")</f>
        <v>Список моделей</v>
      </c>
      <c r="B11408" s="1"/>
      <c r="C11408" s="3" t="str">
        <f aca="false">HYPERLINK("#'Данные моделей'!A11409","Характеристики")</f>
        <v>Характеристики</v>
      </c>
      <c r="D11408" s="1"/>
      <c r="E11408" s="1"/>
      <c r="F11408" s="3" t="str">
        <f aca="false">HYPERLINK("#'Данные моделей'!A11433","Рабочие точки")</f>
        <v>Рабочие точки</v>
      </c>
      <c r="G11408" s="1"/>
      <c r="H11408" s="3" t="str">
        <f aca="false">HYPERLINK("#'Данные моделей'!A11443","Карты")</f>
        <v>Карты</v>
      </c>
      <c r="I11408" s="1"/>
    </row>
    <row r="11409" customFormat="false" ht="31" hidden="false" customHeight="true" outlineLevel="0" collapsed="false">
      <c r="A11409" s="10" t="s">
        <v>9</v>
      </c>
      <c r="B11409" s="10" t="s">
        <v>9</v>
      </c>
      <c r="C11409" s="10" t="s">
        <v>9</v>
      </c>
      <c r="D11409" s="10" t="s">
        <v>9</v>
      </c>
      <c r="E11409" s="10" t="s">
        <v>9</v>
      </c>
      <c r="F11409" s="10" t="s">
        <v>9</v>
      </c>
      <c r="G11409" s="10" t="s">
        <v>9</v>
      </c>
      <c r="H11409" s="10" t="s">
        <v>9</v>
      </c>
      <c r="I11409" s="1"/>
    </row>
    <row r="11410" customFormat="false" ht="28" hidden="false" customHeight="true" outlineLevel="0" collapsed="false">
      <c r="A11410" s="11" t="s">
        <v>207</v>
      </c>
      <c r="B11410" s="11" t="s">
        <v>207</v>
      </c>
      <c r="C11410" s="11" t="s">
        <v>207</v>
      </c>
      <c r="D11410" s="11" t="s">
        <v>207</v>
      </c>
      <c r="E11410" s="11" t="s">
        <v>2623</v>
      </c>
      <c r="F11410" s="11" t="s">
        <v>2623</v>
      </c>
      <c r="G11410" s="11" t="s">
        <v>2623</v>
      </c>
      <c r="H11410" s="11"/>
      <c r="I11410" s="11"/>
    </row>
    <row r="11411" customFormat="false" ht="28" hidden="false" customHeight="true" outlineLevel="0" collapsed="false">
      <c r="A11411" s="11" t="s">
        <v>8</v>
      </c>
      <c r="B11411" s="11" t="s">
        <v>8</v>
      </c>
      <c r="C11411" s="11" t="s">
        <v>8</v>
      </c>
      <c r="D11411" s="11" t="s">
        <v>8</v>
      </c>
      <c r="E11411" s="11" t="s">
        <v>178</v>
      </c>
      <c r="F11411" s="11" t="s">
        <v>178</v>
      </c>
      <c r="G11411" s="11" t="s">
        <v>178</v>
      </c>
      <c r="H11411" s="11"/>
      <c r="I11411" s="11"/>
    </row>
    <row r="11412" customFormat="false" ht="28" hidden="false" customHeight="true" outlineLevel="0" collapsed="false">
      <c r="A11412" s="11" t="s">
        <v>209</v>
      </c>
      <c r="B11412" s="11" t="s">
        <v>209</v>
      </c>
      <c r="C11412" s="11" t="s">
        <v>209</v>
      </c>
      <c r="D11412" s="11" t="s">
        <v>209</v>
      </c>
      <c r="E11412" s="11" t="s">
        <v>2624</v>
      </c>
      <c r="F11412" s="11" t="s">
        <v>2624</v>
      </c>
      <c r="G11412" s="11" t="s">
        <v>2624</v>
      </c>
      <c r="H11412" s="11"/>
      <c r="I11412" s="11"/>
    </row>
    <row r="11413" customFormat="false" ht="28" hidden="false" customHeight="true" outlineLevel="0" collapsed="false">
      <c r="A11413" s="11" t="s">
        <v>211</v>
      </c>
      <c r="B11413" s="11" t="s">
        <v>211</v>
      </c>
      <c r="C11413" s="11" t="s">
        <v>211</v>
      </c>
      <c r="D11413" s="11" t="s">
        <v>211</v>
      </c>
      <c r="E11413" s="11" t="s">
        <v>99</v>
      </c>
      <c r="F11413" s="11" t="s">
        <v>99</v>
      </c>
      <c r="G11413" s="11" t="s">
        <v>99</v>
      </c>
      <c r="H11413" s="11"/>
      <c r="I11413" s="11"/>
    </row>
    <row r="11414" customFormat="false" ht="143" hidden="false" customHeight="true" outlineLevel="0" collapsed="false">
      <c r="A11414" s="11" t="s">
        <v>8</v>
      </c>
      <c r="B11414" s="11" t="s">
        <v>8</v>
      </c>
      <c r="C11414" s="11" t="s">
        <v>8</v>
      </c>
      <c r="D11414" s="11" t="s">
        <v>8</v>
      </c>
      <c r="E11414" s="11" t="s">
        <v>2126</v>
      </c>
      <c r="F11414" s="11" t="s">
        <v>2126</v>
      </c>
      <c r="G11414" s="11" t="s">
        <v>2126</v>
      </c>
      <c r="H11414" s="11" t="s">
        <v>2625</v>
      </c>
      <c r="I11414" s="11" t="s">
        <v>2625</v>
      </c>
    </row>
    <row r="11415" customFormat="false" ht="143" hidden="false" customHeight="true" outlineLevel="0" collapsed="false">
      <c r="A11415" s="11" t="s">
        <v>221</v>
      </c>
      <c r="B11415" s="11" t="s">
        <v>221</v>
      </c>
      <c r="C11415" s="11" t="s">
        <v>221</v>
      </c>
      <c r="D11415" s="11" t="s">
        <v>221</v>
      </c>
      <c r="E11415" s="11" t="s">
        <v>2624</v>
      </c>
      <c r="F11415" s="11" t="s">
        <v>2624</v>
      </c>
      <c r="G11415" s="11" t="s">
        <v>2624</v>
      </c>
      <c r="H11415" s="11" t="s">
        <v>2625</v>
      </c>
      <c r="I11415" s="11" t="s">
        <v>2625</v>
      </c>
    </row>
    <row r="11416" customFormat="false" ht="143" hidden="false" customHeight="true" outlineLevel="0" collapsed="false">
      <c r="A11416" s="11" t="s">
        <v>211</v>
      </c>
      <c r="B11416" s="11" t="s">
        <v>211</v>
      </c>
      <c r="C11416" s="11" t="s">
        <v>211</v>
      </c>
      <c r="D11416" s="11" t="s">
        <v>211</v>
      </c>
      <c r="E11416" s="11" t="s">
        <v>99</v>
      </c>
      <c r="F11416" s="11" t="s">
        <v>99</v>
      </c>
      <c r="G11416" s="11" t="s">
        <v>99</v>
      </c>
      <c r="H11416" s="11" t="s">
        <v>2625</v>
      </c>
      <c r="I11416" s="11" t="s">
        <v>2625</v>
      </c>
    </row>
    <row r="11417" customFormat="false" ht="143" hidden="false" customHeight="true" outlineLevel="0" collapsed="false">
      <c r="A11417" s="11" t="s">
        <v>2062</v>
      </c>
      <c r="B11417" s="11" t="s">
        <v>2062</v>
      </c>
      <c r="C11417" s="11" t="s">
        <v>2062</v>
      </c>
      <c r="D11417" s="11" t="s">
        <v>2062</v>
      </c>
      <c r="E11417" s="11" t="s">
        <v>2063</v>
      </c>
      <c r="F11417" s="11" t="s">
        <v>2063</v>
      </c>
      <c r="G11417" s="11" t="s">
        <v>2063</v>
      </c>
      <c r="H11417" s="11" t="s">
        <v>2625</v>
      </c>
      <c r="I11417" s="11" t="s">
        <v>2625</v>
      </c>
    </row>
    <row r="11418" customFormat="false" ht="143" hidden="false" customHeight="true" outlineLevel="0" collapsed="false">
      <c r="A11418" s="11" t="s">
        <v>2064</v>
      </c>
      <c r="B11418" s="11" t="s">
        <v>2064</v>
      </c>
      <c r="C11418" s="11" t="s">
        <v>2064</v>
      </c>
      <c r="D11418" s="11" t="s">
        <v>2064</v>
      </c>
      <c r="E11418" s="11" t="s">
        <v>99</v>
      </c>
      <c r="F11418" s="11" t="s">
        <v>99</v>
      </c>
      <c r="G11418" s="11" t="s">
        <v>99</v>
      </c>
      <c r="H11418" s="11" t="s">
        <v>2625</v>
      </c>
      <c r="I11418" s="11" t="s">
        <v>2625</v>
      </c>
    </row>
    <row r="11419" customFormat="false" ht="143" hidden="false" customHeight="true" outlineLevel="0" collapsed="false">
      <c r="A11419" s="11" t="s">
        <v>2626</v>
      </c>
      <c r="B11419" s="11" t="s">
        <v>2626</v>
      </c>
      <c r="C11419" s="11" t="s">
        <v>2626</v>
      </c>
      <c r="D11419" s="11" t="s">
        <v>2626</v>
      </c>
      <c r="E11419" s="11" t="n">
        <v>6</v>
      </c>
      <c r="F11419" s="11" t="n">
        <v>6</v>
      </c>
      <c r="G11419" s="11" t="n">
        <v>6</v>
      </c>
      <c r="H11419" s="11" t="s">
        <v>2625</v>
      </c>
      <c r="I11419" s="11" t="s">
        <v>2625</v>
      </c>
    </row>
    <row r="11420" customFormat="false" ht="143" hidden="false" customHeight="true" outlineLevel="0" collapsed="false">
      <c r="A11420" s="11" t="s">
        <v>2216</v>
      </c>
      <c r="B11420" s="11" t="s">
        <v>2216</v>
      </c>
      <c r="C11420" s="11" t="s">
        <v>2216</v>
      </c>
      <c r="D11420" s="11" t="s">
        <v>2216</v>
      </c>
      <c r="E11420" s="11" t="n">
        <v>1</v>
      </c>
      <c r="F11420" s="11" t="n">
        <v>1</v>
      </c>
      <c r="G11420" s="11" t="n">
        <v>1</v>
      </c>
      <c r="H11420" s="11" t="s">
        <v>2625</v>
      </c>
      <c r="I11420" s="11" t="s">
        <v>2625</v>
      </c>
    </row>
    <row r="11421" customFormat="false" ht="143" hidden="false" customHeight="true" outlineLevel="0" collapsed="false">
      <c r="A11421" s="11" t="s">
        <v>2627</v>
      </c>
      <c r="B11421" s="11" t="s">
        <v>2627</v>
      </c>
      <c r="C11421" s="11" t="s">
        <v>2627</v>
      </c>
      <c r="D11421" s="11" t="s">
        <v>2627</v>
      </c>
      <c r="E11421" s="11" t="n">
        <v>200</v>
      </c>
      <c r="F11421" s="11" t="n">
        <v>200</v>
      </c>
      <c r="G11421" s="11" t="n">
        <v>200</v>
      </c>
      <c r="H11421" s="11" t="s">
        <v>2625</v>
      </c>
      <c r="I11421" s="11" t="s">
        <v>2625</v>
      </c>
    </row>
    <row r="11422" customFormat="false" ht="143" hidden="false" customHeight="true" outlineLevel="0" collapsed="false">
      <c r="A11422" s="11" t="s">
        <v>2628</v>
      </c>
      <c r="B11422" s="11" t="s">
        <v>2628</v>
      </c>
      <c r="C11422" s="11" t="s">
        <v>2628</v>
      </c>
      <c r="D11422" s="11" t="s">
        <v>2628</v>
      </c>
      <c r="E11422" s="11" t="n">
        <v>2.11</v>
      </c>
      <c r="F11422" s="11" t="n">
        <v>2.11</v>
      </c>
      <c r="G11422" s="11" t="n">
        <v>2.11</v>
      </c>
      <c r="H11422" s="11" t="s">
        <v>2625</v>
      </c>
      <c r="I11422" s="11" t="s">
        <v>2625</v>
      </c>
    </row>
    <row r="11423" customFormat="false" ht="143" hidden="false" customHeight="true" outlineLevel="0" collapsed="false">
      <c r="A11423" s="11" t="s">
        <v>2629</v>
      </c>
      <c r="B11423" s="11" t="s">
        <v>2629</v>
      </c>
      <c r="C11423" s="11" t="s">
        <v>2629</v>
      </c>
      <c r="D11423" s="11" t="s">
        <v>2629</v>
      </c>
      <c r="E11423" s="11" t="n">
        <v>1.9</v>
      </c>
      <c r="F11423" s="11" t="n">
        <v>1.9</v>
      </c>
      <c r="G11423" s="11" t="n">
        <v>1.9</v>
      </c>
      <c r="H11423" s="11" t="s">
        <v>2625</v>
      </c>
      <c r="I11423" s="11" t="s">
        <v>2625</v>
      </c>
    </row>
    <row r="11424" customFormat="false" ht="143" hidden="false" customHeight="true" outlineLevel="0" collapsed="false">
      <c r="A11424" s="11" t="s">
        <v>2630</v>
      </c>
      <c r="B11424" s="11" t="s">
        <v>2630</v>
      </c>
      <c r="C11424" s="11" t="s">
        <v>2630</v>
      </c>
      <c r="D11424" s="11" t="s">
        <v>2630</v>
      </c>
      <c r="E11424" s="11" t="n">
        <v>0.32</v>
      </c>
      <c r="F11424" s="11" t="n">
        <v>0.32</v>
      </c>
      <c r="G11424" s="11" t="n">
        <v>0.32</v>
      </c>
      <c r="H11424" s="11" t="s">
        <v>2625</v>
      </c>
      <c r="I11424" s="11" t="s">
        <v>2625</v>
      </c>
    </row>
    <row r="11425" customFormat="false" ht="143" hidden="false" customHeight="true" outlineLevel="0" collapsed="false">
      <c r="A11425" s="11" t="s">
        <v>2631</v>
      </c>
      <c r="B11425" s="11" t="s">
        <v>2631</v>
      </c>
      <c r="C11425" s="11" t="s">
        <v>2631</v>
      </c>
      <c r="D11425" s="11" t="s">
        <v>2631</v>
      </c>
      <c r="E11425" s="11" t="s">
        <v>2632</v>
      </c>
      <c r="F11425" s="11" t="s">
        <v>2632</v>
      </c>
      <c r="G11425" s="11" t="s">
        <v>2632</v>
      </c>
      <c r="H11425" s="11" t="s">
        <v>2625</v>
      </c>
      <c r="I11425" s="11" t="s">
        <v>2625</v>
      </c>
    </row>
    <row r="11426" customFormat="false" ht="143" hidden="false" customHeight="true" outlineLevel="0" collapsed="false">
      <c r="A11426" s="11" t="s">
        <v>2078</v>
      </c>
      <c r="B11426" s="11" t="s">
        <v>2078</v>
      </c>
      <c r="C11426" s="11" t="s">
        <v>2078</v>
      </c>
      <c r="D11426" s="11" t="s">
        <v>2078</v>
      </c>
      <c r="E11426" s="11" t="s">
        <v>2633</v>
      </c>
      <c r="F11426" s="11" t="s">
        <v>2633</v>
      </c>
      <c r="G11426" s="11" t="s">
        <v>2633</v>
      </c>
      <c r="H11426" s="11" t="s">
        <v>2625</v>
      </c>
      <c r="I11426" s="11" t="s">
        <v>2625</v>
      </c>
    </row>
    <row r="11427" customFormat="false" ht="143" hidden="false" customHeight="true" outlineLevel="0" collapsed="false">
      <c r="A11427" s="11" t="s">
        <v>2070</v>
      </c>
      <c r="B11427" s="11" t="s">
        <v>2070</v>
      </c>
      <c r="C11427" s="11" t="s">
        <v>2070</v>
      </c>
      <c r="D11427" s="11" t="s">
        <v>2070</v>
      </c>
      <c r="E11427" s="11" t="s">
        <v>2634</v>
      </c>
      <c r="F11427" s="11" t="s">
        <v>2634</v>
      </c>
      <c r="G11427" s="11" t="s">
        <v>2634</v>
      </c>
      <c r="H11427" s="11" t="s">
        <v>2625</v>
      </c>
      <c r="I11427" s="11" t="s">
        <v>2625</v>
      </c>
    </row>
    <row r="11428" customFormat="false" ht="143" hidden="false" customHeight="true" outlineLevel="0" collapsed="false">
      <c r="A11428" s="11" t="s">
        <v>2562</v>
      </c>
      <c r="B11428" s="11" t="s">
        <v>2562</v>
      </c>
      <c r="C11428" s="11" t="s">
        <v>2562</v>
      </c>
      <c r="D11428" s="11" t="s">
        <v>2562</v>
      </c>
      <c r="E11428" s="11" t="n">
        <v>304</v>
      </c>
      <c r="F11428" s="11" t="n">
        <v>304</v>
      </c>
      <c r="G11428" s="11" t="n">
        <v>304</v>
      </c>
      <c r="H11428" s="11" t="s">
        <v>2625</v>
      </c>
      <c r="I11428" s="11" t="s">
        <v>2625</v>
      </c>
    </row>
    <row r="11429" customFormat="false" ht="143" hidden="false" customHeight="true" outlineLevel="0" collapsed="false">
      <c r="A11429" s="11" t="s">
        <v>2563</v>
      </c>
      <c r="B11429" s="11" t="s">
        <v>2563</v>
      </c>
      <c r="C11429" s="11" t="s">
        <v>2563</v>
      </c>
      <c r="D11429" s="11" t="s">
        <v>2563</v>
      </c>
      <c r="E11429" s="11" t="n">
        <v>165</v>
      </c>
      <c r="F11429" s="11" t="n">
        <v>165</v>
      </c>
      <c r="G11429" s="11" t="n">
        <v>165</v>
      </c>
      <c r="H11429" s="11" t="s">
        <v>2625</v>
      </c>
      <c r="I11429" s="11" t="s">
        <v>2625</v>
      </c>
    </row>
    <row r="11430" customFormat="false" ht="143" hidden="false" customHeight="true" outlineLevel="0" collapsed="false">
      <c r="A11430" s="11" t="s">
        <v>2423</v>
      </c>
      <c r="B11430" s="11" t="s">
        <v>2423</v>
      </c>
      <c r="C11430" s="11" t="s">
        <v>2423</v>
      </c>
      <c r="D11430" s="11" t="s">
        <v>2423</v>
      </c>
      <c r="E11430" s="11" t="s">
        <v>2635</v>
      </c>
      <c r="F11430" s="11" t="s">
        <v>2635</v>
      </c>
      <c r="G11430" s="11" t="s">
        <v>2635</v>
      </c>
      <c r="H11430" s="11" t="s">
        <v>2625</v>
      </c>
      <c r="I11430" s="11" t="s">
        <v>2625</v>
      </c>
    </row>
    <row r="11431" customFormat="false" ht="58" hidden="false" customHeight="true" outlineLevel="0" collapsed="false">
      <c r="A11431" s="4" t="s">
        <v>2636</v>
      </c>
      <c r="B11431" s="4" t="s">
        <v>2636</v>
      </c>
      <c r="C11431" s="4" t="s">
        <v>2636</v>
      </c>
      <c r="D11431" s="4" t="s">
        <v>2636</v>
      </c>
      <c r="E11431" s="4" t="s">
        <v>2636</v>
      </c>
      <c r="F11431" s="4" t="s">
        <v>2636</v>
      </c>
      <c r="G11431" s="4" t="s">
        <v>2636</v>
      </c>
      <c r="H11431" s="4" t="s">
        <v>2636</v>
      </c>
      <c r="I11431" s="4" t="s">
        <v>2636</v>
      </c>
    </row>
    <row r="11432" customFormat="false" ht="27" hidden="false" customHeight="true" outlineLevel="0" collapsed="false">
      <c r="A11432" s="1"/>
      <c r="B11432" s="1"/>
      <c r="C11432" s="1"/>
      <c r="D11432" s="1"/>
      <c r="E11432" s="1"/>
      <c r="F11432" s="1"/>
      <c r="G11432" s="1"/>
      <c r="H11432" s="1"/>
      <c r="I11432" s="1"/>
    </row>
    <row r="11433" customFormat="false" ht="31" hidden="false" customHeight="true" outlineLevel="0" collapsed="false">
      <c r="A11433" s="10" t="s">
        <v>250</v>
      </c>
      <c r="B11433" s="10" t="s">
        <v>250</v>
      </c>
      <c r="C11433" s="10" t="s">
        <v>250</v>
      </c>
      <c r="D11433" s="10" t="s">
        <v>250</v>
      </c>
      <c r="E11433" s="10" t="s">
        <v>250</v>
      </c>
      <c r="F11433" s="10" t="s">
        <v>250</v>
      </c>
      <c r="G11433" s="10" t="s">
        <v>250</v>
      </c>
      <c r="H11433" s="10" t="s">
        <v>250</v>
      </c>
      <c r="I11433" s="3" t="str">
        <f aca="false">HYPERLINK("#'Главная'!A226","На главную")</f>
        <v>На главную</v>
      </c>
    </row>
    <row r="11434" customFormat="false" ht="34" hidden="false" customHeight="true" outlineLevel="0" collapsed="false">
      <c r="A11434" s="12" t="s">
        <v>251</v>
      </c>
      <c r="B11434" s="12" t="s">
        <v>251</v>
      </c>
      <c r="C11434" s="12" t="s">
        <v>251</v>
      </c>
      <c r="D11434" s="12" t="s">
        <v>252</v>
      </c>
      <c r="E11434" s="12" t="s">
        <v>252</v>
      </c>
      <c r="F11434" s="12" t="s">
        <v>252</v>
      </c>
      <c r="G11434" s="12" t="s">
        <v>253</v>
      </c>
      <c r="H11434" s="12" t="s">
        <v>254</v>
      </c>
      <c r="I11434" s="12" t="s">
        <v>254</v>
      </c>
    </row>
    <row r="11435" customFormat="false" ht="38" hidden="false" customHeight="true" outlineLevel="0" collapsed="false">
      <c r="A11435" s="1" t="s">
        <v>201</v>
      </c>
      <c r="B11435" s="1" t="s">
        <v>201</v>
      </c>
      <c r="C11435" s="1" t="s">
        <v>201</v>
      </c>
      <c r="D11435" s="1" t="s">
        <v>292</v>
      </c>
      <c r="E11435" s="1" t="s">
        <v>292</v>
      </c>
      <c r="F11435" s="1" t="s">
        <v>292</v>
      </c>
      <c r="G11435" s="1" t="n">
        <v>10</v>
      </c>
      <c r="H11435" s="1" t="s">
        <v>2637</v>
      </c>
      <c r="I11435" s="1" t="s">
        <v>2637</v>
      </c>
    </row>
    <row r="11436" customFormat="false" ht="38" hidden="false" customHeight="true" outlineLevel="0" collapsed="false">
      <c r="A11436" s="1" t="s">
        <v>201</v>
      </c>
      <c r="B11436" s="1" t="s">
        <v>201</v>
      </c>
      <c r="C11436" s="1" t="s">
        <v>201</v>
      </c>
      <c r="D11436" s="1" t="s">
        <v>258</v>
      </c>
      <c r="E11436" s="1" t="s">
        <v>258</v>
      </c>
      <c r="F11436" s="1" t="s">
        <v>258</v>
      </c>
      <c r="G11436" s="1" t="n">
        <v>17.6</v>
      </c>
      <c r="H11436" s="1" t="s">
        <v>2637</v>
      </c>
      <c r="I11436" s="1" t="s">
        <v>2637</v>
      </c>
    </row>
    <row r="11437" customFormat="false" ht="38" hidden="false" customHeight="true" outlineLevel="0" collapsed="false">
      <c r="A11437" s="1" t="s">
        <v>201</v>
      </c>
      <c r="B11437" s="1" t="s">
        <v>201</v>
      </c>
      <c r="C11437" s="1" t="s">
        <v>201</v>
      </c>
      <c r="D11437" s="1" t="s">
        <v>2091</v>
      </c>
      <c r="E11437" s="1" t="s">
        <v>2091</v>
      </c>
      <c r="F11437" s="1" t="s">
        <v>2091</v>
      </c>
      <c r="G11437" s="1" t="n">
        <v>1500</v>
      </c>
      <c r="H11437" s="1" t="s">
        <v>2637</v>
      </c>
      <c r="I11437" s="1" t="s">
        <v>2637</v>
      </c>
    </row>
    <row r="11438" customFormat="false" ht="38" hidden="false" customHeight="true" outlineLevel="0" collapsed="false">
      <c r="A11438" s="1" t="s">
        <v>201</v>
      </c>
      <c r="B11438" s="1" t="s">
        <v>201</v>
      </c>
      <c r="C11438" s="1" t="s">
        <v>201</v>
      </c>
      <c r="D11438" s="1" t="s">
        <v>2063</v>
      </c>
      <c r="E11438" s="1" t="s">
        <v>2063</v>
      </c>
      <c r="F11438" s="1" t="s">
        <v>2063</v>
      </c>
      <c r="G11438" s="1" t="n">
        <v>55</v>
      </c>
      <c r="H11438" s="1" t="s">
        <v>2637</v>
      </c>
      <c r="I11438" s="1" t="s">
        <v>2637</v>
      </c>
    </row>
    <row r="11439" customFormat="false" ht="38" hidden="false" customHeight="true" outlineLevel="0" collapsed="false">
      <c r="A11439" s="1" t="s">
        <v>201</v>
      </c>
      <c r="B11439" s="1" t="s">
        <v>201</v>
      </c>
      <c r="C11439" s="1" t="s">
        <v>201</v>
      </c>
      <c r="D11439" s="1" t="s">
        <v>258</v>
      </c>
      <c r="E11439" s="1" t="s">
        <v>258</v>
      </c>
      <c r="F11439" s="1" t="s">
        <v>258</v>
      </c>
      <c r="G11439" s="1" t="n">
        <v>17.6</v>
      </c>
      <c r="H11439" s="1" t="s">
        <v>2637</v>
      </c>
      <c r="I11439" s="1" t="s">
        <v>2637</v>
      </c>
    </row>
    <row r="11440" customFormat="false" ht="38" hidden="false" customHeight="true" outlineLevel="0" collapsed="false">
      <c r="A11440" s="1" t="s">
        <v>201</v>
      </c>
      <c r="B11440" s="1" t="s">
        <v>201</v>
      </c>
      <c r="C11440" s="1" t="s">
        <v>201</v>
      </c>
      <c r="D11440" s="1" t="s">
        <v>292</v>
      </c>
      <c r="E11440" s="1" t="s">
        <v>292</v>
      </c>
      <c r="F11440" s="1" t="s">
        <v>292</v>
      </c>
      <c r="G11440" s="1" t="n">
        <v>10</v>
      </c>
      <c r="H11440" s="1" t="s">
        <v>2637</v>
      </c>
      <c r="I11440" s="1" t="s">
        <v>2637</v>
      </c>
    </row>
    <row r="11441" customFormat="false" ht="38" hidden="false" customHeight="true" outlineLevel="0" collapsed="false">
      <c r="A11441" s="1" t="s">
        <v>201</v>
      </c>
      <c r="B11441" s="1" t="s">
        <v>201</v>
      </c>
      <c r="C11441" s="1" t="s">
        <v>201</v>
      </c>
      <c r="D11441" s="1" t="s">
        <v>2091</v>
      </c>
      <c r="E11441" s="1" t="s">
        <v>2091</v>
      </c>
      <c r="F11441" s="1" t="s">
        <v>2091</v>
      </c>
      <c r="G11441" s="1" t="n">
        <v>1500</v>
      </c>
      <c r="H11441" s="1" t="s">
        <v>2637</v>
      </c>
      <c r="I11441" s="1" t="s">
        <v>2637</v>
      </c>
    </row>
    <row r="11442" customFormat="false" ht="27" hidden="false" customHeight="true" outlineLevel="0" collapsed="false">
      <c r="A11442" s="1"/>
      <c r="B11442" s="1"/>
      <c r="C11442" s="1"/>
      <c r="D11442" s="1"/>
      <c r="E11442" s="1"/>
      <c r="F11442" s="1"/>
      <c r="G11442" s="1"/>
      <c r="H11442" s="1"/>
      <c r="I11442" s="1"/>
    </row>
    <row r="11443" customFormat="false" ht="31" hidden="false" customHeight="true" outlineLevel="0" collapsed="false">
      <c r="A11443" s="10" t="s">
        <v>304</v>
      </c>
      <c r="B11443" s="10" t="s">
        <v>304</v>
      </c>
      <c r="C11443" s="10" t="s">
        <v>304</v>
      </c>
      <c r="D11443" s="10" t="s">
        <v>304</v>
      </c>
      <c r="E11443" s="10" t="s">
        <v>304</v>
      </c>
      <c r="F11443" s="10" t="s">
        <v>304</v>
      </c>
      <c r="G11443" s="10" t="s">
        <v>304</v>
      </c>
      <c r="H11443" s="10" t="s">
        <v>304</v>
      </c>
      <c r="I11443" s="1"/>
    </row>
    <row r="11444" customFormat="false" ht="28" hidden="false" customHeight="true" outlineLevel="0" collapsed="false">
      <c r="A11444" s="4" t="s">
        <v>305</v>
      </c>
      <c r="B11444" s="4" t="s">
        <v>305</v>
      </c>
      <c r="C11444" s="4" t="s">
        <v>305</v>
      </c>
      <c r="D11444" s="4" t="s">
        <v>305</v>
      </c>
      <c r="E11444" s="4" t="s">
        <v>305</v>
      </c>
      <c r="F11444" s="4" t="s">
        <v>305</v>
      </c>
      <c r="G11444" s="4" t="s">
        <v>305</v>
      </c>
      <c r="H11444" s="4" t="s">
        <v>305</v>
      </c>
      <c r="I11444" s="4" t="s">
        <v>305</v>
      </c>
    </row>
    <row r="11445" customFormat="false" ht="27" hidden="false" customHeight="true" outlineLevel="0" collapsed="false">
      <c r="A11445" s="1"/>
      <c r="B11445" s="1"/>
      <c r="C11445" s="1"/>
      <c r="D11445" s="1"/>
      <c r="E11445" s="1"/>
      <c r="F11445" s="1"/>
      <c r="G11445" s="1"/>
      <c r="H11445" s="1"/>
      <c r="I11445" s="1"/>
    </row>
    <row r="11446" customFormat="false" ht="27" hidden="false" customHeight="true" outlineLevel="0" collapsed="false">
      <c r="A11446" s="1"/>
      <c r="B11446" s="1"/>
      <c r="C11446" s="1"/>
      <c r="D11446" s="1"/>
      <c r="E11446" s="1"/>
      <c r="F11446" s="1"/>
      <c r="G11446" s="1"/>
      <c r="H11446" s="1"/>
      <c r="I11446" s="1"/>
    </row>
    <row r="11447" customFormat="false" ht="27" hidden="false" customHeight="true" outlineLevel="0" collapsed="false">
      <c r="A11447" s="1"/>
      <c r="B11447" s="1"/>
      <c r="C11447" s="1"/>
      <c r="D11447" s="1"/>
      <c r="E11447" s="1"/>
      <c r="F11447" s="1"/>
      <c r="G11447" s="1"/>
      <c r="H11447" s="1"/>
      <c r="I11447" s="1"/>
    </row>
    <row r="11448" customFormat="false" ht="35" hidden="false" customHeight="true" outlineLevel="0" collapsed="false">
      <c r="A11448" s="2" t="s">
        <v>2639</v>
      </c>
      <c r="B11448" s="2" t="s">
        <v>2639</v>
      </c>
      <c r="C11448" s="2" t="s">
        <v>2639</v>
      </c>
      <c r="D11448" s="2" t="s">
        <v>2639</v>
      </c>
      <c r="E11448" s="2" t="s">
        <v>2639</v>
      </c>
      <c r="F11448" s="2" t="s">
        <v>2639</v>
      </c>
      <c r="G11448" s="2" t="s">
        <v>2639</v>
      </c>
      <c r="H11448" s="2" t="s">
        <v>2639</v>
      </c>
      <c r="I11448" s="3" t="str">
        <f aca="false">HYPERLINK("#'Главная'!A227","На главную")</f>
        <v>На главную</v>
      </c>
    </row>
    <row r="11449" customFormat="false" ht="28" hidden="false" customHeight="true" outlineLevel="0" collapsed="false">
      <c r="A11449" s="4" t="s">
        <v>2622</v>
      </c>
      <c r="B11449" s="4" t="s">
        <v>2622</v>
      </c>
      <c r="C11449" s="4" t="s">
        <v>2622</v>
      </c>
      <c r="D11449" s="4" t="s">
        <v>2622</v>
      </c>
      <c r="E11449" s="4" t="s">
        <v>2622</v>
      </c>
      <c r="F11449" s="4" t="s">
        <v>2622</v>
      </c>
      <c r="G11449" s="4" t="s">
        <v>2622</v>
      </c>
      <c r="H11449" s="4" t="s">
        <v>2622</v>
      </c>
      <c r="I11449" s="4" t="s">
        <v>2622</v>
      </c>
    </row>
    <row r="11450" customFormat="false" ht="27" hidden="false" customHeight="true" outlineLevel="0" collapsed="false">
      <c r="A11450" s="3" t="str">
        <f aca="false">HYPERLINK("#'Главная'!A227","Список моделей")</f>
        <v>Список моделей</v>
      </c>
      <c r="B11450" s="1"/>
      <c r="C11450" s="3" t="str">
        <f aca="false">HYPERLINK("#'Данные моделей'!A11451","Характеристики")</f>
        <v>Характеристики</v>
      </c>
      <c r="D11450" s="1"/>
      <c r="E11450" s="1"/>
      <c r="F11450" s="3" t="str">
        <f aca="false">HYPERLINK("#'Данные моделей'!A11475","Рабочие точки")</f>
        <v>Рабочие точки</v>
      </c>
      <c r="G11450" s="1"/>
      <c r="H11450" s="3" t="str">
        <f aca="false">HYPERLINK("#'Данные моделей'!A11485","Карты")</f>
        <v>Карты</v>
      </c>
      <c r="I11450" s="1"/>
    </row>
    <row r="11451" customFormat="false" ht="31" hidden="false" customHeight="true" outlineLevel="0" collapsed="false">
      <c r="A11451" s="10" t="s">
        <v>9</v>
      </c>
      <c r="B11451" s="10" t="s">
        <v>9</v>
      </c>
      <c r="C11451" s="10" t="s">
        <v>9</v>
      </c>
      <c r="D11451" s="10" t="s">
        <v>9</v>
      </c>
      <c r="E11451" s="10" t="s">
        <v>9</v>
      </c>
      <c r="F11451" s="10" t="s">
        <v>9</v>
      </c>
      <c r="G11451" s="10" t="s">
        <v>9</v>
      </c>
      <c r="H11451" s="10" t="s">
        <v>9</v>
      </c>
      <c r="I11451" s="1"/>
    </row>
    <row r="11452" customFormat="false" ht="28" hidden="false" customHeight="true" outlineLevel="0" collapsed="false">
      <c r="A11452" s="11" t="s">
        <v>207</v>
      </c>
      <c r="B11452" s="11" t="s">
        <v>207</v>
      </c>
      <c r="C11452" s="11" t="s">
        <v>207</v>
      </c>
      <c r="D11452" s="11" t="s">
        <v>207</v>
      </c>
      <c r="E11452" s="11" t="s">
        <v>2623</v>
      </c>
      <c r="F11452" s="11" t="s">
        <v>2623</v>
      </c>
      <c r="G11452" s="11" t="s">
        <v>2623</v>
      </c>
      <c r="H11452" s="11"/>
      <c r="I11452" s="11"/>
    </row>
    <row r="11453" customFormat="false" ht="28" hidden="false" customHeight="true" outlineLevel="0" collapsed="false">
      <c r="A11453" s="11" t="s">
        <v>8</v>
      </c>
      <c r="B11453" s="11" t="s">
        <v>8</v>
      </c>
      <c r="C11453" s="11" t="s">
        <v>8</v>
      </c>
      <c r="D11453" s="11" t="s">
        <v>8</v>
      </c>
      <c r="E11453" s="11" t="s">
        <v>178</v>
      </c>
      <c r="F11453" s="11" t="s">
        <v>178</v>
      </c>
      <c r="G11453" s="11" t="s">
        <v>178</v>
      </c>
      <c r="H11453" s="11"/>
      <c r="I11453" s="11"/>
    </row>
    <row r="11454" customFormat="false" ht="28" hidden="false" customHeight="true" outlineLevel="0" collapsed="false">
      <c r="A11454" s="11" t="s">
        <v>209</v>
      </c>
      <c r="B11454" s="11" t="s">
        <v>209</v>
      </c>
      <c r="C11454" s="11" t="s">
        <v>209</v>
      </c>
      <c r="D11454" s="11" t="s">
        <v>209</v>
      </c>
      <c r="E11454" s="11" t="s">
        <v>2624</v>
      </c>
      <c r="F11454" s="11" t="s">
        <v>2624</v>
      </c>
      <c r="G11454" s="11" t="s">
        <v>2624</v>
      </c>
      <c r="H11454" s="11"/>
      <c r="I11454" s="11"/>
    </row>
    <row r="11455" customFormat="false" ht="28" hidden="false" customHeight="true" outlineLevel="0" collapsed="false">
      <c r="A11455" s="11" t="s">
        <v>211</v>
      </c>
      <c r="B11455" s="11" t="s">
        <v>211</v>
      </c>
      <c r="C11455" s="11" t="s">
        <v>211</v>
      </c>
      <c r="D11455" s="11" t="s">
        <v>211</v>
      </c>
      <c r="E11455" s="11" t="s">
        <v>99</v>
      </c>
      <c r="F11455" s="11" t="s">
        <v>99</v>
      </c>
      <c r="G11455" s="11" t="s">
        <v>99</v>
      </c>
      <c r="H11455" s="11"/>
      <c r="I11455" s="11"/>
    </row>
    <row r="11456" customFormat="false" ht="143" hidden="false" customHeight="true" outlineLevel="0" collapsed="false">
      <c r="A11456" s="11" t="s">
        <v>8</v>
      </c>
      <c r="B11456" s="11" t="s">
        <v>8</v>
      </c>
      <c r="C11456" s="11" t="s">
        <v>8</v>
      </c>
      <c r="D11456" s="11" t="s">
        <v>8</v>
      </c>
      <c r="E11456" s="11" t="s">
        <v>2126</v>
      </c>
      <c r="F11456" s="11" t="s">
        <v>2126</v>
      </c>
      <c r="G11456" s="11" t="s">
        <v>2126</v>
      </c>
      <c r="H11456" s="11" t="s">
        <v>2625</v>
      </c>
      <c r="I11456" s="11" t="s">
        <v>2625</v>
      </c>
    </row>
    <row r="11457" customFormat="false" ht="143" hidden="false" customHeight="true" outlineLevel="0" collapsed="false">
      <c r="A11457" s="11" t="s">
        <v>221</v>
      </c>
      <c r="B11457" s="11" t="s">
        <v>221</v>
      </c>
      <c r="C11457" s="11" t="s">
        <v>221</v>
      </c>
      <c r="D11457" s="11" t="s">
        <v>221</v>
      </c>
      <c r="E11457" s="11" t="s">
        <v>2624</v>
      </c>
      <c r="F11457" s="11" t="s">
        <v>2624</v>
      </c>
      <c r="G11457" s="11" t="s">
        <v>2624</v>
      </c>
      <c r="H11457" s="11" t="s">
        <v>2625</v>
      </c>
      <c r="I11457" s="11" t="s">
        <v>2625</v>
      </c>
    </row>
    <row r="11458" customFormat="false" ht="143" hidden="false" customHeight="true" outlineLevel="0" collapsed="false">
      <c r="A11458" s="11" t="s">
        <v>211</v>
      </c>
      <c r="B11458" s="11" t="s">
        <v>211</v>
      </c>
      <c r="C11458" s="11" t="s">
        <v>211</v>
      </c>
      <c r="D11458" s="11" t="s">
        <v>211</v>
      </c>
      <c r="E11458" s="11" t="s">
        <v>99</v>
      </c>
      <c r="F11458" s="11" t="s">
        <v>99</v>
      </c>
      <c r="G11458" s="11" t="s">
        <v>99</v>
      </c>
      <c r="H11458" s="11" t="s">
        <v>2625</v>
      </c>
      <c r="I11458" s="11" t="s">
        <v>2625</v>
      </c>
    </row>
    <row r="11459" customFormat="false" ht="143" hidden="false" customHeight="true" outlineLevel="0" collapsed="false">
      <c r="A11459" s="11" t="s">
        <v>2062</v>
      </c>
      <c r="B11459" s="11" t="s">
        <v>2062</v>
      </c>
      <c r="C11459" s="11" t="s">
        <v>2062</v>
      </c>
      <c r="D11459" s="11" t="s">
        <v>2062</v>
      </c>
      <c r="E11459" s="11" t="s">
        <v>2063</v>
      </c>
      <c r="F11459" s="11" t="s">
        <v>2063</v>
      </c>
      <c r="G11459" s="11" t="s">
        <v>2063</v>
      </c>
      <c r="H11459" s="11" t="s">
        <v>2625</v>
      </c>
      <c r="I11459" s="11" t="s">
        <v>2625</v>
      </c>
    </row>
    <row r="11460" customFormat="false" ht="143" hidden="false" customHeight="true" outlineLevel="0" collapsed="false">
      <c r="A11460" s="11" t="s">
        <v>2064</v>
      </c>
      <c r="B11460" s="11" t="s">
        <v>2064</v>
      </c>
      <c r="C11460" s="11" t="s">
        <v>2064</v>
      </c>
      <c r="D11460" s="11" t="s">
        <v>2064</v>
      </c>
      <c r="E11460" s="11" t="s">
        <v>99</v>
      </c>
      <c r="F11460" s="11" t="s">
        <v>99</v>
      </c>
      <c r="G11460" s="11" t="s">
        <v>99</v>
      </c>
      <c r="H11460" s="11" t="s">
        <v>2625</v>
      </c>
      <c r="I11460" s="11" t="s">
        <v>2625</v>
      </c>
    </row>
    <row r="11461" customFormat="false" ht="143" hidden="false" customHeight="true" outlineLevel="0" collapsed="false">
      <c r="A11461" s="11" t="s">
        <v>2626</v>
      </c>
      <c r="B11461" s="11" t="s">
        <v>2626</v>
      </c>
      <c r="C11461" s="11" t="s">
        <v>2626</v>
      </c>
      <c r="D11461" s="11" t="s">
        <v>2626</v>
      </c>
      <c r="E11461" s="11" t="n">
        <v>8</v>
      </c>
      <c r="F11461" s="11" t="n">
        <v>8</v>
      </c>
      <c r="G11461" s="11" t="n">
        <v>8</v>
      </c>
      <c r="H11461" s="11" t="s">
        <v>2625</v>
      </c>
      <c r="I11461" s="11" t="s">
        <v>2625</v>
      </c>
    </row>
    <row r="11462" customFormat="false" ht="143" hidden="false" customHeight="true" outlineLevel="0" collapsed="false">
      <c r="A11462" s="11" t="s">
        <v>2216</v>
      </c>
      <c r="B11462" s="11" t="s">
        <v>2216</v>
      </c>
      <c r="C11462" s="11" t="s">
        <v>2216</v>
      </c>
      <c r="D11462" s="11" t="s">
        <v>2216</v>
      </c>
      <c r="E11462" s="11" t="n">
        <v>1</v>
      </c>
      <c r="F11462" s="11" t="n">
        <v>1</v>
      </c>
      <c r="G11462" s="11" t="n">
        <v>1</v>
      </c>
      <c r="H11462" s="11" t="s">
        <v>2625</v>
      </c>
      <c r="I11462" s="11" t="s">
        <v>2625</v>
      </c>
    </row>
    <row r="11463" customFormat="false" ht="143" hidden="false" customHeight="true" outlineLevel="0" collapsed="false">
      <c r="A11463" s="11" t="s">
        <v>2627</v>
      </c>
      <c r="B11463" s="11" t="s">
        <v>2627</v>
      </c>
      <c r="C11463" s="11" t="s">
        <v>2627</v>
      </c>
      <c r="D11463" s="11" t="s">
        <v>2627</v>
      </c>
      <c r="E11463" s="11" t="n">
        <v>146</v>
      </c>
      <c r="F11463" s="11" t="n">
        <v>146</v>
      </c>
      <c r="G11463" s="11" t="n">
        <v>146</v>
      </c>
      <c r="H11463" s="11" t="s">
        <v>2625</v>
      </c>
      <c r="I11463" s="11" t="s">
        <v>2625</v>
      </c>
    </row>
    <row r="11464" customFormat="false" ht="143" hidden="false" customHeight="true" outlineLevel="0" collapsed="false">
      <c r="A11464" s="11" t="s">
        <v>2628</v>
      </c>
      <c r="B11464" s="11" t="s">
        <v>2628</v>
      </c>
      <c r="C11464" s="11" t="s">
        <v>2628</v>
      </c>
      <c r="D11464" s="11" t="s">
        <v>2628</v>
      </c>
      <c r="E11464" s="11" t="n">
        <v>2.62</v>
      </c>
      <c r="F11464" s="11" t="n">
        <v>2.62</v>
      </c>
      <c r="G11464" s="11" t="n">
        <v>2.62</v>
      </c>
      <c r="H11464" s="11" t="s">
        <v>2625</v>
      </c>
      <c r="I11464" s="11" t="s">
        <v>2625</v>
      </c>
    </row>
    <row r="11465" customFormat="false" ht="143" hidden="false" customHeight="true" outlineLevel="0" collapsed="false">
      <c r="A11465" s="11" t="s">
        <v>2629</v>
      </c>
      <c r="B11465" s="11" t="s">
        <v>2629</v>
      </c>
      <c r="C11465" s="11" t="s">
        <v>2629</v>
      </c>
      <c r="D11465" s="11" t="s">
        <v>2629</v>
      </c>
      <c r="E11465" s="11" t="n">
        <v>2.3</v>
      </c>
      <c r="F11465" s="11" t="n">
        <v>2.3</v>
      </c>
      <c r="G11465" s="11" t="n">
        <v>2.3</v>
      </c>
      <c r="H11465" s="11" t="s">
        <v>2625</v>
      </c>
      <c r="I11465" s="11" t="s">
        <v>2625</v>
      </c>
    </row>
    <row r="11466" customFormat="false" ht="143" hidden="false" customHeight="true" outlineLevel="0" collapsed="false">
      <c r="A11466" s="11" t="s">
        <v>2630</v>
      </c>
      <c r="B11466" s="11" t="s">
        <v>2630</v>
      </c>
      <c r="C11466" s="11" t="s">
        <v>2630</v>
      </c>
      <c r="D11466" s="11" t="s">
        <v>2630</v>
      </c>
      <c r="E11466" s="11" t="n">
        <v>0.32</v>
      </c>
      <c r="F11466" s="11" t="n">
        <v>0.32</v>
      </c>
      <c r="G11466" s="11" t="n">
        <v>0.32</v>
      </c>
      <c r="H11466" s="11" t="s">
        <v>2625</v>
      </c>
      <c r="I11466" s="11" t="s">
        <v>2625</v>
      </c>
    </row>
    <row r="11467" customFormat="false" ht="143" hidden="false" customHeight="true" outlineLevel="0" collapsed="false">
      <c r="A11467" s="11" t="s">
        <v>2631</v>
      </c>
      <c r="B11467" s="11" t="s">
        <v>2631</v>
      </c>
      <c r="C11467" s="11" t="s">
        <v>2631</v>
      </c>
      <c r="D11467" s="11" t="s">
        <v>2631</v>
      </c>
      <c r="E11467" s="11" t="s">
        <v>2632</v>
      </c>
      <c r="F11467" s="11" t="s">
        <v>2632</v>
      </c>
      <c r="G11467" s="11" t="s">
        <v>2632</v>
      </c>
      <c r="H11467" s="11" t="s">
        <v>2625</v>
      </c>
      <c r="I11467" s="11" t="s">
        <v>2625</v>
      </c>
    </row>
    <row r="11468" customFormat="false" ht="143" hidden="false" customHeight="true" outlineLevel="0" collapsed="false">
      <c r="A11468" s="11" t="s">
        <v>2078</v>
      </c>
      <c r="B11468" s="11" t="s">
        <v>2078</v>
      </c>
      <c r="C11468" s="11" t="s">
        <v>2078</v>
      </c>
      <c r="D11468" s="11" t="s">
        <v>2078</v>
      </c>
      <c r="E11468" s="11" t="s">
        <v>2633</v>
      </c>
      <c r="F11468" s="11" t="s">
        <v>2633</v>
      </c>
      <c r="G11468" s="11" t="s">
        <v>2633</v>
      </c>
      <c r="H11468" s="11" t="s">
        <v>2625</v>
      </c>
      <c r="I11468" s="11" t="s">
        <v>2625</v>
      </c>
    </row>
    <row r="11469" customFormat="false" ht="143" hidden="false" customHeight="true" outlineLevel="0" collapsed="false">
      <c r="A11469" s="11" t="s">
        <v>2070</v>
      </c>
      <c r="B11469" s="11" t="s">
        <v>2070</v>
      </c>
      <c r="C11469" s="11" t="s">
        <v>2070</v>
      </c>
      <c r="D11469" s="11" t="s">
        <v>2070</v>
      </c>
      <c r="E11469" s="11" t="s">
        <v>2634</v>
      </c>
      <c r="F11469" s="11" t="s">
        <v>2634</v>
      </c>
      <c r="G11469" s="11" t="s">
        <v>2634</v>
      </c>
      <c r="H11469" s="11" t="s">
        <v>2625</v>
      </c>
      <c r="I11469" s="11" t="s">
        <v>2625</v>
      </c>
    </row>
    <row r="11470" customFormat="false" ht="143" hidden="false" customHeight="true" outlineLevel="0" collapsed="false">
      <c r="A11470" s="11" t="s">
        <v>2562</v>
      </c>
      <c r="B11470" s="11" t="s">
        <v>2562</v>
      </c>
      <c r="C11470" s="11" t="s">
        <v>2562</v>
      </c>
      <c r="D11470" s="11" t="s">
        <v>2562</v>
      </c>
      <c r="E11470" s="11" t="n">
        <v>304</v>
      </c>
      <c r="F11470" s="11" t="n">
        <v>304</v>
      </c>
      <c r="G11470" s="11" t="n">
        <v>304</v>
      </c>
      <c r="H11470" s="11" t="s">
        <v>2625</v>
      </c>
      <c r="I11470" s="11" t="s">
        <v>2625</v>
      </c>
    </row>
    <row r="11471" customFormat="false" ht="143" hidden="false" customHeight="true" outlineLevel="0" collapsed="false">
      <c r="A11471" s="11" t="s">
        <v>2563</v>
      </c>
      <c r="B11471" s="11" t="s">
        <v>2563</v>
      </c>
      <c r="C11471" s="11" t="s">
        <v>2563</v>
      </c>
      <c r="D11471" s="11" t="s">
        <v>2563</v>
      </c>
      <c r="E11471" s="11" t="n">
        <v>231</v>
      </c>
      <c r="F11471" s="11" t="n">
        <v>231</v>
      </c>
      <c r="G11471" s="11" t="n">
        <v>231</v>
      </c>
      <c r="H11471" s="11" t="s">
        <v>2625</v>
      </c>
      <c r="I11471" s="11" t="s">
        <v>2625</v>
      </c>
    </row>
    <row r="11472" customFormat="false" ht="143" hidden="false" customHeight="true" outlineLevel="0" collapsed="false">
      <c r="A11472" s="11" t="s">
        <v>2423</v>
      </c>
      <c r="B11472" s="11" t="s">
        <v>2423</v>
      </c>
      <c r="C11472" s="11" t="s">
        <v>2423</v>
      </c>
      <c r="D11472" s="11" t="s">
        <v>2423</v>
      </c>
      <c r="E11472" s="11" t="s">
        <v>2635</v>
      </c>
      <c r="F11472" s="11" t="s">
        <v>2635</v>
      </c>
      <c r="G11472" s="11" t="s">
        <v>2635</v>
      </c>
      <c r="H11472" s="11" t="s">
        <v>2625</v>
      </c>
      <c r="I11472" s="11" t="s">
        <v>2625</v>
      </c>
    </row>
    <row r="11473" customFormat="false" ht="58" hidden="false" customHeight="true" outlineLevel="0" collapsed="false">
      <c r="A11473" s="4" t="s">
        <v>2636</v>
      </c>
      <c r="B11473" s="4" t="s">
        <v>2636</v>
      </c>
      <c r="C11473" s="4" t="s">
        <v>2636</v>
      </c>
      <c r="D11473" s="4" t="s">
        <v>2636</v>
      </c>
      <c r="E11473" s="4" t="s">
        <v>2636</v>
      </c>
      <c r="F11473" s="4" t="s">
        <v>2636</v>
      </c>
      <c r="G11473" s="4" t="s">
        <v>2636</v>
      </c>
      <c r="H11473" s="4" t="s">
        <v>2636</v>
      </c>
      <c r="I11473" s="4" t="s">
        <v>2636</v>
      </c>
    </row>
    <row r="11474" customFormat="false" ht="27" hidden="false" customHeight="true" outlineLevel="0" collapsed="false">
      <c r="A11474" s="1"/>
      <c r="B11474" s="1"/>
      <c r="C11474" s="1"/>
      <c r="D11474" s="1"/>
      <c r="E11474" s="1"/>
      <c r="F11474" s="1"/>
      <c r="G11474" s="1"/>
      <c r="H11474" s="1"/>
      <c r="I11474" s="1"/>
    </row>
    <row r="11475" customFormat="false" ht="31" hidden="false" customHeight="true" outlineLevel="0" collapsed="false">
      <c r="A11475" s="10" t="s">
        <v>250</v>
      </c>
      <c r="B11475" s="10" t="s">
        <v>250</v>
      </c>
      <c r="C11475" s="10" t="s">
        <v>250</v>
      </c>
      <c r="D11475" s="10" t="s">
        <v>250</v>
      </c>
      <c r="E11475" s="10" t="s">
        <v>250</v>
      </c>
      <c r="F11475" s="10" t="s">
        <v>250</v>
      </c>
      <c r="G11475" s="10" t="s">
        <v>250</v>
      </c>
      <c r="H11475" s="10" t="s">
        <v>250</v>
      </c>
      <c r="I11475" s="3" t="str">
        <f aca="false">HYPERLINK("#'Главная'!A227","На главную")</f>
        <v>На главную</v>
      </c>
    </row>
    <row r="11476" customFormat="false" ht="34" hidden="false" customHeight="true" outlineLevel="0" collapsed="false">
      <c r="A11476" s="12" t="s">
        <v>251</v>
      </c>
      <c r="B11476" s="12" t="s">
        <v>251</v>
      </c>
      <c r="C11476" s="12" t="s">
        <v>251</v>
      </c>
      <c r="D11476" s="12" t="s">
        <v>252</v>
      </c>
      <c r="E11476" s="12" t="s">
        <v>252</v>
      </c>
      <c r="F11476" s="12" t="s">
        <v>252</v>
      </c>
      <c r="G11476" s="12" t="s">
        <v>253</v>
      </c>
      <c r="H11476" s="12" t="s">
        <v>254</v>
      </c>
      <c r="I11476" s="12" t="s">
        <v>254</v>
      </c>
    </row>
    <row r="11477" customFormat="false" ht="38" hidden="false" customHeight="true" outlineLevel="0" collapsed="false">
      <c r="A11477" s="1" t="s">
        <v>202</v>
      </c>
      <c r="B11477" s="1" t="s">
        <v>202</v>
      </c>
      <c r="C11477" s="1" t="s">
        <v>202</v>
      </c>
      <c r="D11477" s="1" t="s">
        <v>292</v>
      </c>
      <c r="E11477" s="1" t="s">
        <v>292</v>
      </c>
      <c r="F11477" s="1" t="s">
        <v>292</v>
      </c>
      <c r="G11477" s="1" t="n">
        <v>11.3</v>
      </c>
      <c r="H11477" s="1" t="s">
        <v>2637</v>
      </c>
      <c r="I11477" s="1" t="s">
        <v>2637</v>
      </c>
    </row>
    <row r="11478" customFormat="false" ht="38" hidden="false" customHeight="true" outlineLevel="0" collapsed="false">
      <c r="A11478" s="1" t="s">
        <v>202</v>
      </c>
      <c r="B11478" s="1" t="s">
        <v>202</v>
      </c>
      <c r="C11478" s="1" t="s">
        <v>202</v>
      </c>
      <c r="D11478" s="1" t="s">
        <v>258</v>
      </c>
      <c r="E11478" s="1" t="s">
        <v>258</v>
      </c>
      <c r="F11478" s="1" t="s">
        <v>258</v>
      </c>
      <c r="G11478" s="1" t="n">
        <v>21.2</v>
      </c>
      <c r="H11478" s="1" t="s">
        <v>2637</v>
      </c>
      <c r="I11478" s="1" t="s">
        <v>2637</v>
      </c>
    </row>
    <row r="11479" customFormat="false" ht="38" hidden="false" customHeight="true" outlineLevel="0" collapsed="false">
      <c r="A11479" s="1" t="s">
        <v>202</v>
      </c>
      <c r="B11479" s="1" t="s">
        <v>202</v>
      </c>
      <c r="C11479" s="1" t="s">
        <v>202</v>
      </c>
      <c r="D11479" s="1" t="s">
        <v>2091</v>
      </c>
      <c r="E11479" s="1" t="s">
        <v>2091</v>
      </c>
      <c r="F11479" s="1" t="s">
        <v>2091</v>
      </c>
      <c r="G11479" s="1" t="n">
        <v>1500</v>
      </c>
      <c r="H11479" s="1" t="s">
        <v>2637</v>
      </c>
      <c r="I11479" s="1" t="s">
        <v>2637</v>
      </c>
    </row>
    <row r="11480" customFormat="false" ht="38" hidden="false" customHeight="true" outlineLevel="0" collapsed="false">
      <c r="A11480" s="1" t="s">
        <v>202</v>
      </c>
      <c r="B11480" s="1" t="s">
        <v>202</v>
      </c>
      <c r="C11480" s="1" t="s">
        <v>202</v>
      </c>
      <c r="D11480" s="1" t="s">
        <v>2063</v>
      </c>
      <c r="E11480" s="1" t="s">
        <v>2063</v>
      </c>
      <c r="F11480" s="1" t="s">
        <v>2063</v>
      </c>
      <c r="G11480" s="1" t="n">
        <v>55</v>
      </c>
      <c r="H11480" s="1" t="s">
        <v>2637</v>
      </c>
      <c r="I11480" s="1" t="s">
        <v>2637</v>
      </c>
    </row>
    <row r="11481" customFormat="false" ht="38" hidden="false" customHeight="true" outlineLevel="0" collapsed="false">
      <c r="A11481" s="1" t="s">
        <v>202</v>
      </c>
      <c r="B11481" s="1" t="s">
        <v>202</v>
      </c>
      <c r="C11481" s="1" t="s">
        <v>202</v>
      </c>
      <c r="D11481" s="1" t="s">
        <v>258</v>
      </c>
      <c r="E11481" s="1" t="s">
        <v>258</v>
      </c>
      <c r="F11481" s="1" t="s">
        <v>258</v>
      </c>
      <c r="G11481" s="1" t="n">
        <v>21.2</v>
      </c>
      <c r="H11481" s="1" t="s">
        <v>2637</v>
      </c>
      <c r="I11481" s="1" t="s">
        <v>2637</v>
      </c>
    </row>
    <row r="11482" customFormat="false" ht="38" hidden="false" customHeight="true" outlineLevel="0" collapsed="false">
      <c r="A11482" s="1" t="s">
        <v>202</v>
      </c>
      <c r="B11482" s="1" t="s">
        <v>202</v>
      </c>
      <c r="C11482" s="1" t="s">
        <v>202</v>
      </c>
      <c r="D11482" s="1" t="s">
        <v>292</v>
      </c>
      <c r="E11482" s="1" t="s">
        <v>292</v>
      </c>
      <c r="F11482" s="1" t="s">
        <v>292</v>
      </c>
      <c r="G11482" s="1" t="n">
        <v>11.3</v>
      </c>
      <c r="H11482" s="1" t="s">
        <v>2637</v>
      </c>
      <c r="I11482" s="1" t="s">
        <v>2637</v>
      </c>
    </row>
    <row r="11483" customFormat="false" ht="38" hidden="false" customHeight="true" outlineLevel="0" collapsed="false">
      <c r="A11483" s="1" t="s">
        <v>202</v>
      </c>
      <c r="B11483" s="1" t="s">
        <v>202</v>
      </c>
      <c r="C11483" s="1" t="s">
        <v>202</v>
      </c>
      <c r="D11483" s="1" t="s">
        <v>2091</v>
      </c>
      <c r="E11483" s="1" t="s">
        <v>2091</v>
      </c>
      <c r="F11483" s="1" t="s">
        <v>2091</v>
      </c>
      <c r="G11483" s="1" t="n">
        <v>1500</v>
      </c>
      <c r="H11483" s="1" t="s">
        <v>2637</v>
      </c>
      <c r="I11483" s="1" t="s">
        <v>2637</v>
      </c>
    </row>
    <row r="11484" customFormat="false" ht="27" hidden="false" customHeight="true" outlineLevel="0" collapsed="false">
      <c r="A11484" s="1"/>
      <c r="B11484" s="1"/>
      <c r="C11484" s="1"/>
      <c r="D11484" s="1"/>
      <c r="E11484" s="1"/>
      <c r="F11484" s="1"/>
      <c r="G11484" s="1"/>
      <c r="H11484" s="1"/>
      <c r="I11484" s="1"/>
    </row>
    <row r="11485" customFormat="false" ht="31" hidden="false" customHeight="true" outlineLevel="0" collapsed="false">
      <c r="A11485" s="10" t="s">
        <v>304</v>
      </c>
      <c r="B11485" s="10" t="s">
        <v>304</v>
      </c>
      <c r="C11485" s="10" t="s">
        <v>304</v>
      </c>
      <c r="D11485" s="10" t="s">
        <v>304</v>
      </c>
      <c r="E11485" s="10" t="s">
        <v>304</v>
      </c>
      <c r="F11485" s="10" t="s">
        <v>304</v>
      </c>
      <c r="G11485" s="10" t="s">
        <v>304</v>
      </c>
      <c r="H11485" s="10" t="s">
        <v>304</v>
      </c>
      <c r="I11485" s="1"/>
    </row>
    <row r="11486" customFormat="false" ht="28" hidden="false" customHeight="true" outlineLevel="0" collapsed="false">
      <c r="A11486" s="4" t="s">
        <v>305</v>
      </c>
      <c r="B11486" s="4" t="s">
        <v>305</v>
      </c>
      <c r="C11486" s="4" t="s">
        <v>305</v>
      </c>
      <c r="D11486" s="4" t="s">
        <v>305</v>
      </c>
      <c r="E11486" s="4" t="s">
        <v>305</v>
      </c>
      <c r="F11486" s="4" t="s">
        <v>305</v>
      </c>
      <c r="G11486" s="4" t="s">
        <v>305</v>
      </c>
      <c r="H11486" s="4" t="s">
        <v>305</v>
      </c>
      <c r="I11486" s="4" t="s">
        <v>305</v>
      </c>
    </row>
    <row r="11487" customFormat="false" ht="27" hidden="false" customHeight="true" outlineLevel="0" collapsed="false">
      <c r="A11487" s="1"/>
      <c r="B11487" s="1"/>
      <c r="C11487" s="1"/>
      <c r="D11487" s="1"/>
      <c r="E11487" s="1"/>
      <c r="F11487" s="1"/>
      <c r="G11487" s="1"/>
      <c r="H11487" s="1"/>
      <c r="I11487" s="1"/>
    </row>
    <row r="11488" customFormat="false" ht="27" hidden="false" customHeight="true" outlineLevel="0" collapsed="false">
      <c r="A11488" s="1"/>
      <c r="B11488" s="1"/>
      <c r="C11488" s="1"/>
      <c r="D11488" s="1"/>
      <c r="E11488" s="1"/>
      <c r="F11488" s="1"/>
      <c r="G11488" s="1"/>
      <c r="H11488" s="1"/>
      <c r="I11488" s="1"/>
    </row>
    <row r="11489" customFormat="false" ht="27" hidden="false" customHeight="true" outlineLevel="0" collapsed="false">
      <c r="A11489" s="1"/>
      <c r="B11489" s="1"/>
      <c r="C11489" s="1"/>
      <c r="D11489" s="1"/>
      <c r="E11489" s="1"/>
      <c r="F11489" s="1"/>
      <c r="G11489" s="1"/>
      <c r="H11489" s="1"/>
      <c r="I11489" s="1"/>
    </row>
    <row r="11490" customFormat="false" ht="35" hidden="false" customHeight="true" outlineLevel="0" collapsed="false">
      <c r="A11490" s="2" t="s">
        <v>2640</v>
      </c>
      <c r="B11490" s="2" t="s">
        <v>2640</v>
      </c>
      <c r="C11490" s="2" t="s">
        <v>2640</v>
      </c>
      <c r="D11490" s="2" t="s">
        <v>2640</v>
      </c>
      <c r="E11490" s="2" t="s">
        <v>2640</v>
      </c>
      <c r="F11490" s="2" t="s">
        <v>2640</v>
      </c>
      <c r="G11490" s="2" t="s">
        <v>2640</v>
      </c>
      <c r="H11490" s="2" t="s">
        <v>2640</v>
      </c>
      <c r="I11490" s="3" t="str">
        <f aca="false">HYPERLINK("#'Главная'!A228","На главную")</f>
        <v>На главную</v>
      </c>
    </row>
    <row r="11491" customFormat="false" ht="28" hidden="false" customHeight="true" outlineLevel="0" collapsed="false">
      <c r="A11491" s="4" t="s">
        <v>2622</v>
      </c>
      <c r="B11491" s="4" t="s">
        <v>2622</v>
      </c>
      <c r="C11491" s="4" t="s">
        <v>2622</v>
      </c>
      <c r="D11491" s="4" t="s">
        <v>2622</v>
      </c>
      <c r="E11491" s="4" t="s">
        <v>2622</v>
      </c>
      <c r="F11491" s="4" t="s">
        <v>2622</v>
      </c>
      <c r="G11491" s="4" t="s">
        <v>2622</v>
      </c>
      <c r="H11491" s="4" t="s">
        <v>2622</v>
      </c>
      <c r="I11491" s="4" t="s">
        <v>2622</v>
      </c>
    </row>
    <row r="11492" customFormat="false" ht="27" hidden="false" customHeight="true" outlineLevel="0" collapsed="false">
      <c r="A11492" s="3" t="str">
        <f aca="false">HYPERLINK("#'Главная'!A228","Список моделей")</f>
        <v>Список моделей</v>
      </c>
      <c r="B11492" s="1"/>
      <c r="C11492" s="3" t="str">
        <f aca="false">HYPERLINK("#'Данные моделей'!A11493","Характеристики")</f>
        <v>Характеристики</v>
      </c>
      <c r="D11492" s="1"/>
      <c r="E11492" s="1"/>
      <c r="F11492" s="3" t="str">
        <f aca="false">HYPERLINK("#'Данные моделей'!A11517","Рабочие точки")</f>
        <v>Рабочие точки</v>
      </c>
      <c r="G11492" s="1"/>
      <c r="H11492" s="3" t="str">
        <f aca="false">HYPERLINK("#'Данные моделей'!A11527","Карты")</f>
        <v>Карты</v>
      </c>
      <c r="I11492" s="1"/>
    </row>
    <row r="11493" customFormat="false" ht="31" hidden="false" customHeight="true" outlineLevel="0" collapsed="false">
      <c r="A11493" s="10" t="s">
        <v>9</v>
      </c>
      <c r="B11493" s="10" t="s">
        <v>9</v>
      </c>
      <c r="C11493" s="10" t="s">
        <v>9</v>
      </c>
      <c r="D11493" s="10" t="s">
        <v>9</v>
      </c>
      <c r="E11493" s="10" t="s">
        <v>9</v>
      </c>
      <c r="F11493" s="10" t="s">
        <v>9</v>
      </c>
      <c r="G11493" s="10" t="s">
        <v>9</v>
      </c>
      <c r="H11493" s="10" t="s">
        <v>9</v>
      </c>
      <c r="I11493" s="1"/>
    </row>
    <row r="11494" customFormat="false" ht="28" hidden="false" customHeight="true" outlineLevel="0" collapsed="false">
      <c r="A11494" s="11" t="s">
        <v>207</v>
      </c>
      <c r="B11494" s="11" t="s">
        <v>207</v>
      </c>
      <c r="C11494" s="11" t="s">
        <v>207</v>
      </c>
      <c r="D11494" s="11" t="s">
        <v>207</v>
      </c>
      <c r="E11494" s="11" t="s">
        <v>2623</v>
      </c>
      <c r="F11494" s="11" t="s">
        <v>2623</v>
      </c>
      <c r="G11494" s="11" t="s">
        <v>2623</v>
      </c>
      <c r="H11494" s="11"/>
      <c r="I11494" s="11"/>
    </row>
    <row r="11495" customFormat="false" ht="28" hidden="false" customHeight="true" outlineLevel="0" collapsed="false">
      <c r="A11495" s="11" t="s">
        <v>8</v>
      </c>
      <c r="B11495" s="11" t="s">
        <v>8</v>
      </c>
      <c r="C11495" s="11" t="s">
        <v>8</v>
      </c>
      <c r="D11495" s="11" t="s">
        <v>8</v>
      </c>
      <c r="E11495" s="11" t="s">
        <v>178</v>
      </c>
      <c r="F11495" s="11" t="s">
        <v>178</v>
      </c>
      <c r="G11495" s="11" t="s">
        <v>178</v>
      </c>
      <c r="H11495" s="11"/>
      <c r="I11495" s="11"/>
    </row>
    <row r="11496" customFormat="false" ht="28" hidden="false" customHeight="true" outlineLevel="0" collapsed="false">
      <c r="A11496" s="11" t="s">
        <v>209</v>
      </c>
      <c r="B11496" s="11" t="s">
        <v>209</v>
      </c>
      <c r="C11496" s="11" t="s">
        <v>209</v>
      </c>
      <c r="D11496" s="11" t="s">
        <v>209</v>
      </c>
      <c r="E11496" s="11" t="s">
        <v>2641</v>
      </c>
      <c r="F11496" s="11" t="s">
        <v>2641</v>
      </c>
      <c r="G11496" s="11" t="s">
        <v>2641</v>
      </c>
      <c r="H11496" s="11"/>
      <c r="I11496" s="11"/>
    </row>
    <row r="11497" customFormat="false" ht="28" hidden="false" customHeight="true" outlineLevel="0" collapsed="false">
      <c r="A11497" s="11" t="s">
        <v>211</v>
      </c>
      <c r="B11497" s="11" t="s">
        <v>211</v>
      </c>
      <c r="C11497" s="11" t="s">
        <v>211</v>
      </c>
      <c r="D11497" s="11" t="s">
        <v>211</v>
      </c>
      <c r="E11497" s="11" t="s">
        <v>99</v>
      </c>
      <c r="F11497" s="11" t="s">
        <v>99</v>
      </c>
      <c r="G11497" s="11" t="s">
        <v>99</v>
      </c>
      <c r="H11497" s="11"/>
      <c r="I11497" s="11"/>
    </row>
    <row r="11498" customFormat="false" ht="143" hidden="false" customHeight="true" outlineLevel="0" collapsed="false">
      <c r="A11498" s="11" t="s">
        <v>8</v>
      </c>
      <c r="B11498" s="11" t="s">
        <v>8</v>
      </c>
      <c r="C11498" s="11" t="s">
        <v>8</v>
      </c>
      <c r="D11498" s="11" t="s">
        <v>8</v>
      </c>
      <c r="E11498" s="11" t="s">
        <v>2126</v>
      </c>
      <c r="F11498" s="11" t="s">
        <v>2126</v>
      </c>
      <c r="G11498" s="11" t="s">
        <v>2126</v>
      </c>
      <c r="H11498" s="11" t="s">
        <v>2625</v>
      </c>
      <c r="I11498" s="11" t="s">
        <v>2625</v>
      </c>
    </row>
    <row r="11499" customFormat="false" ht="143" hidden="false" customHeight="true" outlineLevel="0" collapsed="false">
      <c r="A11499" s="11" t="s">
        <v>221</v>
      </c>
      <c r="B11499" s="11" t="s">
        <v>221</v>
      </c>
      <c r="C11499" s="11" t="s">
        <v>221</v>
      </c>
      <c r="D11499" s="11" t="s">
        <v>221</v>
      </c>
      <c r="E11499" s="11" t="s">
        <v>2641</v>
      </c>
      <c r="F11499" s="11" t="s">
        <v>2641</v>
      </c>
      <c r="G11499" s="11" t="s">
        <v>2641</v>
      </c>
      <c r="H11499" s="11" t="s">
        <v>2625</v>
      </c>
      <c r="I11499" s="11" t="s">
        <v>2625</v>
      </c>
    </row>
    <row r="11500" customFormat="false" ht="143" hidden="false" customHeight="true" outlineLevel="0" collapsed="false">
      <c r="A11500" s="11" t="s">
        <v>211</v>
      </c>
      <c r="B11500" s="11" t="s">
        <v>211</v>
      </c>
      <c r="C11500" s="11" t="s">
        <v>211</v>
      </c>
      <c r="D11500" s="11" t="s">
        <v>211</v>
      </c>
      <c r="E11500" s="11" t="s">
        <v>99</v>
      </c>
      <c r="F11500" s="11" t="s">
        <v>99</v>
      </c>
      <c r="G11500" s="11" t="s">
        <v>99</v>
      </c>
      <c r="H11500" s="11" t="s">
        <v>2625</v>
      </c>
      <c r="I11500" s="11" t="s">
        <v>2625</v>
      </c>
    </row>
    <row r="11501" customFormat="false" ht="143" hidden="false" customHeight="true" outlineLevel="0" collapsed="false">
      <c r="A11501" s="11" t="s">
        <v>2062</v>
      </c>
      <c r="B11501" s="11" t="s">
        <v>2062</v>
      </c>
      <c r="C11501" s="11" t="s">
        <v>2062</v>
      </c>
      <c r="D11501" s="11" t="s">
        <v>2062</v>
      </c>
      <c r="E11501" s="11" t="s">
        <v>2063</v>
      </c>
      <c r="F11501" s="11" t="s">
        <v>2063</v>
      </c>
      <c r="G11501" s="11" t="s">
        <v>2063</v>
      </c>
      <c r="H11501" s="11" t="s">
        <v>2625</v>
      </c>
      <c r="I11501" s="11" t="s">
        <v>2625</v>
      </c>
    </row>
    <row r="11502" customFormat="false" ht="143" hidden="false" customHeight="true" outlineLevel="0" collapsed="false">
      <c r="A11502" s="11" t="s">
        <v>2064</v>
      </c>
      <c r="B11502" s="11" t="s">
        <v>2064</v>
      </c>
      <c r="C11502" s="11" t="s">
        <v>2064</v>
      </c>
      <c r="D11502" s="11" t="s">
        <v>2064</v>
      </c>
      <c r="E11502" s="11" t="s">
        <v>99</v>
      </c>
      <c r="F11502" s="11" t="s">
        <v>99</v>
      </c>
      <c r="G11502" s="11" t="s">
        <v>99</v>
      </c>
      <c r="H11502" s="11" t="s">
        <v>2625</v>
      </c>
      <c r="I11502" s="11" t="s">
        <v>2625</v>
      </c>
    </row>
    <row r="11503" customFormat="false" ht="143" hidden="false" customHeight="true" outlineLevel="0" collapsed="false">
      <c r="A11503" s="11" t="s">
        <v>2626</v>
      </c>
      <c r="B11503" s="11" t="s">
        <v>2626</v>
      </c>
      <c r="C11503" s="11" t="s">
        <v>2626</v>
      </c>
      <c r="D11503" s="11" t="s">
        <v>2626</v>
      </c>
      <c r="E11503" s="11" t="n">
        <v>4</v>
      </c>
      <c r="F11503" s="11" t="n">
        <v>4</v>
      </c>
      <c r="G11503" s="11" t="n">
        <v>4</v>
      </c>
      <c r="H11503" s="11" t="s">
        <v>2625</v>
      </c>
      <c r="I11503" s="11" t="s">
        <v>2625</v>
      </c>
    </row>
    <row r="11504" customFormat="false" ht="143" hidden="false" customHeight="true" outlineLevel="0" collapsed="false">
      <c r="A11504" s="11" t="s">
        <v>2216</v>
      </c>
      <c r="B11504" s="11" t="s">
        <v>2216</v>
      </c>
      <c r="C11504" s="11" t="s">
        <v>2216</v>
      </c>
      <c r="D11504" s="11" t="s">
        <v>2216</v>
      </c>
      <c r="E11504" s="11" t="n">
        <v>1</v>
      </c>
      <c r="F11504" s="11" t="n">
        <v>1</v>
      </c>
      <c r="G11504" s="11" t="n">
        <v>1</v>
      </c>
      <c r="H11504" s="11" t="s">
        <v>2625</v>
      </c>
      <c r="I11504" s="11" t="s">
        <v>2625</v>
      </c>
    </row>
    <row r="11505" customFormat="false" ht="143" hidden="false" customHeight="true" outlineLevel="0" collapsed="false">
      <c r="A11505" s="11" t="s">
        <v>2627</v>
      </c>
      <c r="B11505" s="11" t="s">
        <v>2627</v>
      </c>
      <c r="C11505" s="11" t="s">
        <v>2627</v>
      </c>
      <c r="D11505" s="11" t="s">
        <v>2627</v>
      </c>
      <c r="E11505" s="11" t="n">
        <v>258</v>
      </c>
      <c r="F11505" s="11" t="n">
        <v>258</v>
      </c>
      <c r="G11505" s="11" t="n">
        <v>258</v>
      </c>
      <c r="H11505" s="11" t="s">
        <v>2625</v>
      </c>
      <c r="I11505" s="11" t="s">
        <v>2625</v>
      </c>
    </row>
    <row r="11506" customFormat="false" ht="143" hidden="false" customHeight="true" outlineLevel="0" collapsed="false">
      <c r="A11506" s="11" t="s">
        <v>2628</v>
      </c>
      <c r="B11506" s="11" t="s">
        <v>2628</v>
      </c>
      <c r="C11506" s="11" t="s">
        <v>2628</v>
      </c>
      <c r="D11506" s="11" t="s">
        <v>2628</v>
      </c>
      <c r="E11506" s="11" t="n">
        <v>1.92</v>
      </c>
      <c r="F11506" s="11" t="n">
        <v>1.92</v>
      </c>
      <c r="G11506" s="11" t="n">
        <v>1.92</v>
      </c>
      <c r="H11506" s="11" t="s">
        <v>2625</v>
      </c>
      <c r="I11506" s="11" t="s">
        <v>2625</v>
      </c>
    </row>
    <row r="11507" customFormat="false" ht="143" hidden="false" customHeight="true" outlineLevel="0" collapsed="false">
      <c r="A11507" s="11" t="s">
        <v>2629</v>
      </c>
      <c r="B11507" s="11" t="s">
        <v>2629</v>
      </c>
      <c r="C11507" s="11" t="s">
        <v>2629</v>
      </c>
      <c r="D11507" s="11" t="s">
        <v>2629</v>
      </c>
      <c r="E11507" s="11" t="n">
        <v>1.9</v>
      </c>
      <c r="F11507" s="11" t="n">
        <v>1.9</v>
      </c>
      <c r="G11507" s="11" t="n">
        <v>1.9</v>
      </c>
      <c r="H11507" s="11" t="s">
        <v>2625</v>
      </c>
      <c r="I11507" s="11" t="s">
        <v>2625</v>
      </c>
    </row>
    <row r="11508" customFormat="false" ht="143" hidden="false" customHeight="true" outlineLevel="0" collapsed="false">
      <c r="A11508" s="11" t="s">
        <v>2630</v>
      </c>
      <c r="B11508" s="11" t="s">
        <v>2630</v>
      </c>
      <c r="C11508" s="11" t="s">
        <v>2630</v>
      </c>
      <c r="D11508" s="11" t="s">
        <v>2630</v>
      </c>
      <c r="E11508" s="11" t="n">
        <v>0.55</v>
      </c>
      <c r="F11508" s="11" t="n">
        <v>0.55</v>
      </c>
      <c r="G11508" s="11" t="n">
        <v>0.55</v>
      </c>
      <c r="H11508" s="11" t="s">
        <v>2625</v>
      </c>
      <c r="I11508" s="11" t="s">
        <v>2625</v>
      </c>
    </row>
    <row r="11509" customFormat="false" ht="143" hidden="false" customHeight="true" outlineLevel="0" collapsed="false">
      <c r="A11509" s="11" t="s">
        <v>2631</v>
      </c>
      <c r="B11509" s="11" t="s">
        <v>2631</v>
      </c>
      <c r="C11509" s="11" t="s">
        <v>2631</v>
      </c>
      <c r="D11509" s="11" t="s">
        <v>2631</v>
      </c>
      <c r="E11509" s="11" t="s">
        <v>2632</v>
      </c>
      <c r="F11509" s="11" t="s">
        <v>2632</v>
      </c>
      <c r="G11509" s="11" t="s">
        <v>2632</v>
      </c>
      <c r="H11509" s="11" t="s">
        <v>2625</v>
      </c>
      <c r="I11509" s="11" t="s">
        <v>2625</v>
      </c>
    </row>
    <row r="11510" customFormat="false" ht="143" hidden="false" customHeight="true" outlineLevel="0" collapsed="false">
      <c r="A11510" s="11" t="s">
        <v>2078</v>
      </c>
      <c r="B11510" s="11" t="s">
        <v>2078</v>
      </c>
      <c r="C11510" s="11" t="s">
        <v>2078</v>
      </c>
      <c r="D11510" s="11" t="s">
        <v>2078</v>
      </c>
      <c r="E11510" s="11" t="s">
        <v>2633</v>
      </c>
      <c r="F11510" s="11" t="s">
        <v>2633</v>
      </c>
      <c r="G11510" s="11" t="s">
        <v>2633</v>
      </c>
      <c r="H11510" s="11" t="s">
        <v>2625</v>
      </c>
      <c r="I11510" s="11" t="s">
        <v>2625</v>
      </c>
    </row>
    <row r="11511" customFormat="false" ht="143" hidden="false" customHeight="true" outlineLevel="0" collapsed="false">
      <c r="A11511" s="11" t="s">
        <v>2070</v>
      </c>
      <c r="B11511" s="11" t="s">
        <v>2070</v>
      </c>
      <c r="C11511" s="11" t="s">
        <v>2070</v>
      </c>
      <c r="D11511" s="11" t="s">
        <v>2070</v>
      </c>
      <c r="E11511" s="11" t="s">
        <v>2634</v>
      </c>
      <c r="F11511" s="11" t="s">
        <v>2634</v>
      </c>
      <c r="G11511" s="11" t="s">
        <v>2634</v>
      </c>
      <c r="H11511" s="11" t="s">
        <v>2625</v>
      </c>
      <c r="I11511" s="11" t="s">
        <v>2625</v>
      </c>
    </row>
    <row r="11512" customFormat="false" ht="143" hidden="false" customHeight="true" outlineLevel="0" collapsed="false">
      <c r="A11512" s="11" t="s">
        <v>2562</v>
      </c>
      <c r="B11512" s="11" t="s">
        <v>2562</v>
      </c>
      <c r="C11512" s="11" t="s">
        <v>2562</v>
      </c>
      <c r="D11512" s="11" t="s">
        <v>2562</v>
      </c>
      <c r="E11512" s="11" t="n">
        <v>304</v>
      </c>
      <c r="F11512" s="11" t="n">
        <v>304</v>
      </c>
      <c r="G11512" s="11" t="n">
        <v>304</v>
      </c>
      <c r="H11512" s="11" t="s">
        <v>2625</v>
      </c>
      <c r="I11512" s="11" t="s">
        <v>2625</v>
      </c>
    </row>
    <row r="11513" customFormat="false" ht="143" hidden="false" customHeight="true" outlineLevel="0" collapsed="false">
      <c r="A11513" s="11" t="s">
        <v>2563</v>
      </c>
      <c r="B11513" s="11" t="s">
        <v>2563</v>
      </c>
      <c r="C11513" s="11" t="s">
        <v>2563</v>
      </c>
      <c r="D11513" s="11" t="s">
        <v>2563</v>
      </c>
      <c r="E11513" s="11" t="n">
        <v>99</v>
      </c>
      <c r="F11513" s="11" t="n">
        <v>99</v>
      </c>
      <c r="G11513" s="11" t="n">
        <v>99</v>
      </c>
      <c r="H11513" s="11" t="s">
        <v>2625</v>
      </c>
      <c r="I11513" s="11" t="s">
        <v>2625</v>
      </c>
    </row>
    <row r="11514" customFormat="false" ht="143" hidden="false" customHeight="true" outlineLevel="0" collapsed="false">
      <c r="A11514" s="11" t="s">
        <v>2423</v>
      </c>
      <c r="B11514" s="11" t="s">
        <v>2423</v>
      </c>
      <c r="C11514" s="11" t="s">
        <v>2423</v>
      </c>
      <c r="D11514" s="11" t="s">
        <v>2423</v>
      </c>
      <c r="E11514" s="11" t="s">
        <v>2635</v>
      </c>
      <c r="F11514" s="11" t="s">
        <v>2635</v>
      </c>
      <c r="G11514" s="11" t="s">
        <v>2635</v>
      </c>
      <c r="H11514" s="11" t="s">
        <v>2625</v>
      </c>
      <c r="I11514" s="11" t="s">
        <v>2625</v>
      </c>
    </row>
    <row r="11515" customFormat="false" ht="58" hidden="false" customHeight="true" outlineLevel="0" collapsed="false">
      <c r="A11515" s="4" t="s">
        <v>2636</v>
      </c>
      <c r="B11515" s="4" t="s">
        <v>2636</v>
      </c>
      <c r="C11515" s="4" t="s">
        <v>2636</v>
      </c>
      <c r="D11515" s="4" t="s">
        <v>2636</v>
      </c>
      <c r="E11515" s="4" t="s">
        <v>2636</v>
      </c>
      <c r="F11515" s="4" t="s">
        <v>2636</v>
      </c>
      <c r="G11515" s="4" t="s">
        <v>2636</v>
      </c>
      <c r="H11515" s="4" t="s">
        <v>2636</v>
      </c>
      <c r="I11515" s="4" t="s">
        <v>2636</v>
      </c>
    </row>
    <row r="11516" customFormat="false" ht="27" hidden="false" customHeight="true" outlineLevel="0" collapsed="false">
      <c r="A11516" s="1"/>
      <c r="B11516" s="1"/>
      <c r="C11516" s="1"/>
      <c r="D11516" s="1"/>
      <c r="E11516" s="1"/>
      <c r="F11516" s="1"/>
      <c r="G11516" s="1"/>
      <c r="H11516" s="1"/>
      <c r="I11516" s="1"/>
    </row>
    <row r="11517" customFormat="false" ht="31" hidden="false" customHeight="true" outlineLevel="0" collapsed="false">
      <c r="A11517" s="10" t="s">
        <v>250</v>
      </c>
      <c r="B11517" s="10" t="s">
        <v>250</v>
      </c>
      <c r="C11517" s="10" t="s">
        <v>250</v>
      </c>
      <c r="D11517" s="10" t="s">
        <v>250</v>
      </c>
      <c r="E11517" s="10" t="s">
        <v>250</v>
      </c>
      <c r="F11517" s="10" t="s">
        <v>250</v>
      </c>
      <c r="G11517" s="10" t="s">
        <v>250</v>
      </c>
      <c r="H11517" s="10" t="s">
        <v>250</v>
      </c>
      <c r="I11517" s="3" t="str">
        <f aca="false">HYPERLINK("#'Главная'!A228","На главную")</f>
        <v>На главную</v>
      </c>
    </row>
    <row r="11518" customFormat="false" ht="34" hidden="false" customHeight="true" outlineLevel="0" collapsed="false">
      <c r="A11518" s="12" t="s">
        <v>251</v>
      </c>
      <c r="B11518" s="12" t="s">
        <v>251</v>
      </c>
      <c r="C11518" s="12" t="s">
        <v>251</v>
      </c>
      <c r="D11518" s="12" t="s">
        <v>252</v>
      </c>
      <c r="E11518" s="12" t="s">
        <v>252</v>
      </c>
      <c r="F11518" s="12" t="s">
        <v>252</v>
      </c>
      <c r="G11518" s="12" t="s">
        <v>253</v>
      </c>
      <c r="H11518" s="12" t="s">
        <v>254</v>
      </c>
      <c r="I11518" s="12" t="s">
        <v>254</v>
      </c>
    </row>
    <row r="11519" customFormat="false" ht="38" hidden="false" customHeight="true" outlineLevel="0" collapsed="false">
      <c r="A11519" s="1" t="s">
        <v>200</v>
      </c>
      <c r="B11519" s="1" t="s">
        <v>200</v>
      </c>
      <c r="C11519" s="1" t="s">
        <v>200</v>
      </c>
      <c r="D11519" s="1" t="s">
        <v>292</v>
      </c>
      <c r="E11519" s="1" t="s">
        <v>292</v>
      </c>
      <c r="F11519" s="1" t="s">
        <v>292</v>
      </c>
      <c r="G11519" s="1" t="n">
        <v>11.2</v>
      </c>
      <c r="H11519" s="1" t="s">
        <v>2637</v>
      </c>
      <c r="I11519" s="1" t="s">
        <v>2637</v>
      </c>
    </row>
    <row r="11520" customFormat="false" ht="38" hidden="false" customHeight="true" outlineLevel="0" collapsed="false">
      <c r="A11520" s="1" t="s">
        <v>200</v>
      </c>
      <c r="B11520" s="1" t="s">
        <v>200</v>
      </c>
      <c r="C11520" s="1" t="s">
        <v>200</v>
      </c>
      <c r="D11520" s="1" t="s">
        <v>258</v>
      </c>
      <c r="E11520" s="1" t="s">
        <v>258</v>
      </c>
      <c r="F11520" s="1" t="s">
        <v>258</v>
      </c>
      <c r="G11520" s="1" t="n">
        <v>17.8</v>
      </c>
      <c r="H11520" s="1" t="s">
        <v>2637</v>
      </c>
      <c r="I11520" s="1" t="s">
        <v>2637</v>
      </c>
    </row>
    <row r="11521" customFormat="false" ht="38" hidden="false" customHeight="true" outlineLevel="0" collapsed="false">
      <c r="A11521" s="1" t="s">
        <v>200</v>
      </c>
      <c r="B11521" s="1" t="s">
        <v>200</v>
      </c>
      <c r="C11521" s="1" t="s">
        <v>200</v>
      </c>
      <c r="D11521" s="1" t="s">
        <v>2091</v>
      </c>
      <c r="E11521" s="1" t="s">
        <v>2091</v>
      </c>
      <c r="F11521" s="1" t="s">
        <v>2091</v>
      </c>
      <c r="G11521" s="1" t="n">
        <v>2000</v>
      </c>
      <c r="H11521" s="1" t="s">
        <v>2637</v>
      </c>
      <c r="I11521" s="1" t="s">
        <v>2637</v>
      </c>
    </row>
    <row r="11522" customFormat="false" ht="38" hidden="false" customHeight="true" outlineLevel="0" collapsed="false">
      <c r="A11522" s="1" t="s">
        <v>200</v>
      </c>
      <c r="B11522" s="1" t="s">
        <v>200</v>
      </c>
      <c r="C11522" s="1" t="s">
        <v>200</v>
      </c>
      <c r="D11522" s="1" t="s">
        <v>2063</v>
      </c>
      <c r="E11522" s="1" t="s">
        <v>2063</v>
      </c>
      <c r="F11522" s="1" t="s">
        <v>2063</v>
      </c>
      <c r="G11522" s="1" t="n">
        <v>58</v>
      </c>
      <c r="H11522" s="1" t="s">
        <v>2637</v>
      </c>
      <c r="I11522" s="1" t="s">
        <v>2637</v>
      </c>
    </row>
    <row r="11523" customFormat="false" ht="38" hidden="false" customHeight="true" outlineLevel="0" collapsed="false">
      <c r="A11523" s="1" t="s">
        <v>200</v>
      </c>
      <c r="B11523" s="1" t="s">
        <v>200</v>
      </c>
      <c r="C11523" s="1" t="s">
        <v>200</v>
      </c>
      <c r="D11523" s="1" t="s">
        <v>258</v>
      </c>
      <c r="E11523" s="1" t="s">
        <v>258</v>
      </c>
      <c r="F11523" s="1" t="s">
        <v>258</v>
      </c>
      <c r="G11523" s="1" t="n">
        <v>17.8</v>
      </c>
      <c r="H11523" s="1" t="s">
        <v>2637</v>
      </c>
      <c r="I11523" s="1" t="s">
        <v>2637</v>
      </c>
    </row>
    <row r="11524" customFormat="false" ht="38" hidden="false" customHeight="true" outlineLevel="0" collapsed="false">
      <c r="A11524" s="1" t="s">
        <v>200</v>
      </c>
      <c r="B11524" s="1" t="s">
        <v>200</v>
      </c>
      <c r="C11524" s="1" t="s">
        <v>200</v>
      </c>
      <c r="D11524" s="1" t="s">
        <v>292</v>
      </c>
      <c r="E11524" s="1" t="s">
        <v>292</v>
      </c>
      <c r="F11524" s="1" t="s">
        <v>292</v>
      </c>
      <c r="G11524" s="1" t="n">
        <v>11.2</v>
      </c>
      <c r="H11524" s="1" t="s">
        <v>2637</v>
      </c>
      <c r="I11524" s="1" t="s">
        <v>2637</v>
      </c>
    </row>
    <row r="11525" customFormat="false" ht="38" hidden="false" customHeight="true" outlineLevel="0" collapsed="false">
      <c r="A11525" s="1" t="s">
        <v>200</v>
      </c>
      <c r="B11525" s="1" t="s">
        <v>200</v>
      </c>
      <c r="C11525" s="1" t="s">
        <v>200</v>
      </c>
      <c r="D11525" s="1" t="s">
        <v>2091</v>
      </c>
      <c r="E11525" s="1" t="s">
        <v>2091</v>
      </c>
      <c r="F11525" s="1" t="s">
        <v>2091</v>
      </c>
      <c r="G11525" s="1" t="n">
        <v>2000</v>
      </c>
      <c r="H11525" s="1" t="s">
        <v>2637</v>
      </c>
      <c r="I11525" s="1" t="s">
        <v>2637</v>
      </c>
    </row>
    <row r="11526" customFormat="false" ht="27" hidden="false" customHeight="true" outlineLevel="0" collapsed="false">
      <c r="A11526" s="1"/>
      <c r="B11526" s="1"/>
      <c r="C11526" s="1"/>
      <c r="D11526" s="1"/>
      <c r="E11526" s="1"/>
      <c r="F11526" s="1"/>
      <c r="G11526" s="1"/>
      <c r="H11526" s="1"/>
      <c r="I11526" s="1"/>
    </row>
    <row r="11527" customFormat="false" ht="31" hidden="false" customHeight="true" outlineLevel="0" collapsed="false">
      <c r="A11527" s="10" t="s">
        <v>304</v>
      </c>
      <c r="B11527" s="10" t="s">
        <v>304</v>
      </c>
      <c r="C11527" s="10" t="s">
        <v>304</v>
      </c>
      <c r="D11527" s="10" t="s">
        <v>304</v>
      </c>
      <c r="E11527" s="10" t="s">
        <v>304</v>
      </c>
      <c r="F11527" s="10" t="s">
        <v>304</v>
      </c>
      <c r="G11527" s="10" t="s">
        <v>304</v>
      </c>
      <c r="H11527" s="10" t="s">
        <v>304</v>
      </c>
      <c r="I11527" s="1"/>
    </row>
    <row r="11528" customFormat="false" ht="28" hidden="false" customHeight="true" outlineLevel="0" collapsed="false">
      <c r="A11528" s="4" t="s">
        <v>305</v>
      </c>
      <c r="B11528" s="4" t="s">
        <v>305</v>
      </c>
      <c r="C11528" s="4" t="s">
        <v>305</v>
      </c>
      <c r="D11528" s="4" t="s">
        <v>305</v>
      </c>
      <c r="E11528" s="4" t="s">
        <v>305</v>
      </c>
      <c r="F11528" s="4" t="s">
        <v>305</v>
      </c>
      <c r="G11528" s="4" t="s">
        <v>305</v>
      </c>
      <c r="H11528" s="4" t="s">
        <v>305</v>
      </c>
      <c r="I11528" s="4" t="s">
        <v>305</v>
      </c>
    </row>
    <row r="11529" customFormat="false" ht="27" hidden="false" customHeight="true" outlineLevel="0" collapsed="false">
      <c r="A11529" s="1"/>
      <c r="B11529" s="1"/>
      <c r="C11529" s="1"/>
      <c r="D11529" s="1"/>
      <c r="E11529" s="1"/>
      <c r="F11529" s="1"/>
      <c r="G11529" s="1"/>
      <c r="H11529" s="1"/>
      <c r="I11529" s="1"/>
    </row>
    <row r="11530" customFormat="false" ht="27" hidden="false" customHeight="true" outlineLevel="0" collapsed="false">
      <c r="A11530" s="1"/>
      <c r="B11530" s="1"/>
      <c r="C11530" s="1"/>
      <c r="D11530" s="1"/>
      <c r="E11530" s="1"/>
      <c r="F11530" s="1"/>
      <c r="G11530" s="1"/>
      <c r="H11530" s="1"/>
      <c r="I11530" s="1"/>
    </row>
    <row r="11531" customFormat="false" ht="27" hidden="false" customHeight="true" outlineLevel="0" collapsed="false">
      <c r="A11531" s="1"/>
      <c r="B11531" s="1"/>
      <c r="C11531" s="1"/>
      <c r="D11531" s="1"/>
      <c r="E11531" s="1"/>
      <c r="F11531" s="1"/>
      <c r="G11531" s="1"/>
      <c r="H11531" s="1"/>
      <c r="I11531" s="1"/>
    </row>
    <row r="11532" customFormat="false" ht="35" hidden="false" customHeight="true" outlineLevel="0" collapsed="false">
      <c r="A11532" s="2" t="s">
        <v>2642</v>
      </c>
      <c r="B11532" s="2" t="s">
        <v>2642</v>
      </c>
      <c r="C11532" s="2" t="s">
        <v>2642</v>
      </c>
      <c r="D11532" s="2" t="s">
        <v>2642</v>
      </c>
      <c r="E11532" s="2" t="s">
        <v>2642</v>
      </c>
      <c r="F11532" s="2" t="s">
        <v>2642</v>
      </c>
      <c r="G11532" s="2" t="s">
        <v>2642</v>
      </c>
      <c r="H11532" s="2" t="s">
        <v>2642</v>
      </c>
      <c r="I11532" s="3" t="str">
        <f aca="false">HYPERLINK("#'Главная'!A229","На главную")</f>
        <v>На главную</v>
      </c>
    </row>
    <row r="11533" customFormat="false" ht="28" hidden="false" customHeight="true" outlineLevel="0" collapsed="false">
      <c r="A11533" s="4" t="s">
        <v>2622</v>
      </c>
      <c r="B11533" s="4" t="s">
        <v>2622</v>
      </c>
      <c r="C11533" s="4" t="s">
        <v>2622</v>
      </c>
      <c r="D11533" s="4" t="s">
        <v>2622</v>
      </c>
      <c r="E11533" s="4" t="s">
        <v>2622</v>
      </c>
      <c r="F11533" s="4" t="s">
        <v>2622</v>
      </c>
      <c r="G11533" s="4" t="s">
        <v>2622</v>
      </c>
      <c r="H11533" s="4" t="s">
        <v>2622</v>
      </c>
      <c r="I11533" s="4" t="s">
        <v>2622</v>
      </c>
    </row>
    <row r="11534" customFormat="false" ht="27" hidden="false" customHeight="true" outlineLevel="0" collapsed="false">
      <c r="A11534" s="3" t="str">
        <f aca="false">HYPERLINK("#'Главная'!A229","Список моделей")</f>
        <v>Список моделей</v>
      </c>
      <c r="B11534" s="1"/>
      <c r="C11534" s="3" t="str">
        <f aca="false">HYPERLINK("#'Данные моделей'!A11535","Характеристики")</f>
        <v>Характеристики</v>
      </c>
      <c r="D11534" s="1"/>
      <c r="E11534" s="1"/>
      <c r="F11534" s="3" t="str">
        <f aca="false">HYPERLINK("#'Данные моделей'!A11559","Рабочие точки")</f>
        <v>Рабочие точки</v>
      </c>
      <c r="G11534" s="1"/>
      <c r="H11534" s="3" t="str">
        <f aca="false">HYPERLINK("#'Данные моделей'!A11569","Карты")</f>
        <v>Карты</v>
      </c>
      <c r="I11534" s="1"/>
    </row>
    <row r="11535" customFormat="false" ht="31" hidden="false" customHeight="true" outlineLevel="0" collapsed="false">
      <c r="A11535" s="10" t="s">
        <v>9</v>
      </c>
      <c r="B11535" s="10" t="s">
        <v>9</v>
      </c>
      <c r="C11535" s="10" t="s">
        <v>9</v>
      </c>
      <c r="D11535" s="10" t="s">
        <v>9</v>
      </c>
      <c r="E11535" s="10" t="s">
        <v>9</v>
      </c>
      <c r="F11535" s="10" t="s">
        <v>9</v>
      </c>
      <c r="G11535" s="10" t="s">
        <v>9</v>
      </c>
      <c r="H11535" s="10" t="s">
        <v>9</v>
      </c>
      <c r="I11535" s="1"/>
    </row>
    <row r="11536" customFormat="false" ht="28" hidden="false" customHeight="true" outlineLevel="0" collapsed="false">
      <c r="A11536" s="11" t="s">
        <v>207</v>
      </c>
      <c r="B11536" s="11" t="s">
        <v>207</v>
      </c>
      <c r="C11536" s="11" t="s">
        <v>207</v>
      </c>
      <c r="D11536" s="11" t="s">
        <v>207</v>
      </c>
      <c r="E11536" s="11" t="s">
        <v>2623</v>
      </c>
      <c r="F11536" s="11" t="s">
        <v>2623</v>
      </c>
      <c r="G11536" s="11" t="s">
        <v>2623</v>
      </c>
      <c r="H11536" s="11"/>
      <c r="I11536" s="11"/>
    </row>
    <row r="11537" customFormat="false" ht="28" hidden="false" customHeight="true" outlineLevel="0" collapsed="false">
      <c r="A11537" s="11" t="s">
        <v>8</v>
      </c>
      <c r="B11537" s="11" t="s">
        <v>8</v>
      </c>
      <c r="C11537" s="11" t="s">
        <v>8</v>
      </c>
      <c r="D11537" s="11" t="s">
        <v>8</v>
      </c>
      <c r="E11537" s="11" t="s">
        <v>178</v>
      </c>
      <c r="F11537" s="11" t="s">
        <v>178</v>
      </c>
      <c r="G11537" s="11" t="s">
        <v>178</v>
      </c>
      <c r="H11537" s="11"/>
      <c r="I11537" s="11"/>
    </row>
    <row r="11538" customFormat="false" ht="28" hidden="false" customHeight="true" outlineLevel="0" collapsed="false">
      <c r="A11538" s="11" t="s">
        <v>209</v>
      </c>
      <c r="B11538" s="11" t="s">
        <v>209</v>
      </c>
      <c r="C11538" s="11" t="s">
        <v>209</v>
      </c>
      <c r="D11538" s="11" t="s">
        <v>209</v>
      </c>
      <c r="E11538" s="11" t="s">
        <v>2641</v>
      </c>
      <c r="F11538" s="11" t="s">
        <v>2641</v>
      </c>
      <c r="G11538" s="11" t="s">
        <v>2641</v>
      </c>
      <c r="H11538" s="11"/>
      <c r="I11538" s="11"/>
    </row>
    <row r="11539" customFormat="false" ht="28" hidden="false" customHeight="true" outlineLevel="0" collapsed="false">
      <c r="A11539" s="11" t="s">
        <v>211</v>
      </c>
      <c r="B11539" s="11" t="s">
        <v>211</v>
      </c>
      <c r="C11539" s="11" t="s">
        <v>211</v>
      </c>
      <c r="D11539" s="11" t="s">
        <v>211</v>
      </c>
      <c r="E11539" s="11" t="s">
        <v>99</v>
      </c>
      <c r="F11539" s="11" t="s">
        <v>99</v>
      </c>
      <c r="G11539" s="11" t="s">
        <v>99</v>
      </c>
      <c r="H11539" s="11"/>
      <c r="I11539" s="11"/>
    </row>
    <row r="11540" customFormat="false" ht="143" hidden="false" customHeight="true" outlineLevel="0" collapsed="false">
      <c r="A11540" s="11" t="s">
        <v>8</v>
      </c>
      <c r="B11540" s="11" t="s">
        <v>8</v>
      </c>
      <c r="C11540" s="11" t="s">
        <v>8</v>
      </c>
      <c r="D11540" s="11" t="s">
        <v>8</v>
      </c>
      <c r="E11540" s="11" t="s">
        <v>2126</v>
      </c>
      <c r="F11540" s="11" t="s">
        <v>2126</v>
      </c>
      <c r="G11540" s="11" t="s">
        <v>2126</v>
      </c>
      <c r="H11540" s="11" t="s">
        <v>2625</v>
      </c>
      <c r="I11540" s="11" t="s">
        <v>2625</v>
      </c>
    </row>
    <row r="11541" customFormat="false" ht="143" hidden="false" customHeight="true" outlineLevel="0" collapsed="false">
      <c r="A11541" s="11" t="s">
        <v>221</v>
      </c>
      <c r="B11541" s="11" t="s">
        <v>221</v>
      </c>
      <c r="C11541" s="11" t="s">
        <v>221</v>
      </c>
      <c r="D11541" s="11" t="s">
        <v>221</v>
      </c>
      <c r="E11541" s="11" t="s">
        <v>2641</v>
      </c>
      <c r="F11541" s="11" t="s">
        <v>2641</v>
      </c>
      <c r="G11541" s="11" t="s">
        <v>2641</v>
      </c>
      <c r="H11541" s="11" t="s">
        <v>2625</v>
      </c>
      <c r="I11541" s="11" t="s">
        <v>2625</v>
      </c>
    </row>
    <row r="11542" customFormat="false" ht="143" hidden="false" customHeight="true" outlineLevel="0" collapsed="false">
      <c r="A11542" s="11" t="s">
        <v>211</v>
      </c>
      <c r="B11542" s="11" t="s">
        <v>211</v>
      </c>
      <c r="C11542" s="11" t="s">
        <v>211</v>
      </c>
      <c r="D11542" s="11" t="s">
        <v>211</v>
      </c>
      <c r="E11542" s="11" t="s">
        <v>99</v>
      </c>
      <c r="F11542" s="11" t="s">
        <v>99</v>
      </c>
      <c r="G11542" s="11" t="s">
        <v>99</v>
      </c>
      <c r="H11542" s="11" t="s">
        <v>2625</v>
      </c>
      <c r="I11542" s="11" t="s">
        <v>2625</v>
      </c>
    </row>
    <row r="11543" customFormat="false" ht="143" hidden="false" customHeight="true" outlineLevel="0" collapsed="false">
      <c r="A11543" s="11" t="s">
        <v>2062</v>
      </c>
      <c r="B11543" s="11" t="s">
        <v>2062</v>
      </c>
      <c r="C11543" s="11" t="s">
        <v>2062</v>
      </c>
      <c r="D11543" s="11" t="s">
        <v>2062</v>
      </c>
      <c r="E11543" s="11" t="s">
        <v>2063</v>
      </c>
      <c r="F11543" s="11" t="s">
        <v>2063</v>
      </c>
      <c r="G11543" s="11" t="s">
        <v>2063</v>
      </c>
      <c r="H11543" s="11" t="s">
        <v>2625</v>
      </c>
      <c r="I11543" s="11" t="s">
        <v>2625</v>
      </c>
    </row>
    <row r="11544" customFormat="false" ht="143" hidden="false" customHeight="true" outlineLevel="0" collapsed="false">
      <c r="A11544" s="11" t="s">
        <v>2064</v>
      </c>
      <c r="B11544" s="11" t="s">
        <v>2064</v>
      </c>
      <c r="C11544" s="11" t="s">
        <v>2064</v>
      </c>
      <c r="D11544" s="11" t="s">
        <v>2064</v>
      </c>
      <c r="E11544" s="11" t="s">
        <v>99</v>
      </c>
      <c r="F11544" s="11" t="s">
        <v>99</v>
      </c>
      <c r="G11544" s="11" t="s">
        <v>99</v>
      </c>
      <c r="H11544" s="11" t="s">
        <v>2625</v>
      </c>
      <c r="I11544" s="11" t="s">
        <v>2625</v>
      </c>
    </row>
    <row r="11545" customFormat="false" ht="143" hidden="false" customHeight="true" outlineLevel="0" collapsed="false">
      <c r="A11545" s="11" t="s">
        <v>2626</v>
      </c>
      <c r="B11545" s="11" t="s">
        <v>2626</v>
      </c>
      <c r="C11545" s="11" t="s">
        <v>2626</v>
      </c>
      <c r="D11545" s="11" t="s">
        <v>2626</v>
      </c>
      <c r="E11545" s="11" t="n">
        <v>6</v>
      </c>
      <c r="F11545" s="11" t="n">
        <v>6</v>
      </c>
      <c r="G11545" s="11" t="n">
        <v>6</v>
      </c>
      <c r="H11545" s="11" t="s">
        <v>2625</v>
      </c>
      <c r="I11545" s="11" t="s">
        <v>2625</v>
      </c>
    </row>
    <row r="11546" customFormat="false" ht="143" hidden="false" customHeight="true" outlineLevel="0" collapsed="false">
      <c r="A11546" s="11" t="s">
        <v>2216</v>
      </c>
      <c r="B11546" s="11" t="s">
        <v>2216</v>
      </c>
      <c r="C11546" s="11" t="s">
        <v>2216</v>
      </c>
      <c r="D11546" s="11" t="s">
        <v>2216</v>
      </c>
      <c r="E11546" s="11" t="n">
        <v>1</v>
      </c>
      <c r="F11546" s="11" t="n">
        <v>1</v>
      </c>
      <c r="G11546" s="11" t="n">
        <v>1</v>
      </c>
      <c r="H11546" s="11" t="s">
        <v>2625</v>
      </c>
      <c r="I11546" s="11" t="s">
        <v>2625</v>
      </c>
    </row>
    <row r="11547" customFormat="false" ht="143" hidden="false" customHeight="true" outlineLevel="0" collapsed="false">
      <c r="A11547" s="11" t="s">
        <v>2627</v>
      </c>
      <c r="B11547" s="11" t="s">
        <v>2627</v>
      </c>
      <c r="C11547" s="11" t="s">
        <v>2627</v>
      </c>
      <c r="D11547" s="11" t="s">
        <v>2627</v>
      </c>
      <c r="E11547" s="11" t="n">
        <v>198</v>
      </c>
      <c r="F11547" s="11" t="n">
        <v>198</v>
      </c>
      <c r="G11547" s="11" t="n">
        <v>198</v>
      </c>
      <c r="H11547" s="11" t="s">
        <v>2625</v>
      </c>
      <c r="I11547" s="11" t="s">
        <v>2625</v>
      </c>
    </row>
    <row r="11548" customFormat="false" ht="143" hidden="false" customHeight="true" outlineLevel="0" collapsed="false">
      <c r="A11548" s="11" t="s">
        <v>2628</v>
      </c>
      <c r="B11548" s="11" t="s">
        <v>2628</v>
      </c>
      <c r="C11548" s="11" t="s">
        <v>2628</v>
      </c>
      <c r="D11548" s="11" t="s">
        <v>2628</v>
      </c>
      <c r="E11548" s="11" t="n">
        <v>2.62</v>
      </c>
      <c r="F11548" s="11" t="n">
        <v>2.62</v>
      </c>
      <c r="G11548" s="11" t="n">
        <v>2.62</v>
      </c>
      <c r="H11548" s="11" t="s">
        <v>2625</v>
      </c>
      <c r="I11548" s="11" t="s">
        <v>2625</v>
      </c>
    </row>
    <row r="11549" customFormat="false" ht="143" hidden="false" customHeight="true" outlineLevel="0" collapsed="false">
      <c r="A11549" s="11" t="s">
        <v>2629</v>
      </c>
      <c r="B11549" s="11" t="s">
        <v>2629</v>
      </c>
      <c r="C11549" s="11" t="s">
        <v>2629</v>
      </c>
      <c r="D11549" s="11" t="s">
        <v>2629</v>
      </c>
      <c r="E11549" s="11" t="n">
        <v>2.3</v>
      </c>
      <c r="F11549" s="11" t="n">
        <v>2.3</v>
      </c>
      <c r="G11549" s="11" t="n">
        <v>2.3</v>
      </c>
      <c r="H11549" s="11" t="s">
        <v>2625</v>
      </c>
      <c r="I11549" s="11" t="s">
        <v>2625</v>
      </c>
    </row>
    <row r="11550" customFormat="false" ht="143" hidden="false" customHeight="true" outlineLevel="0" collapsed="false">
      <c r="A11550" s="11" t="s">
        <v>2630</v>
      </c>
      <c r="B11550" s="11" t="s">
        <v>2630</v>
      </c>
      <c r="C11550" s="11" t="s">
        <v>2630</v>
      </c>
      <c r="D11550" s="11" t="s">
        <v>2630</v>
      </c>
      <c r="E11550" s="11" t="n">
        <v>0.55</v>
      </c>
      <c r="F11550" s="11" t="n">
        <v>0.55</v>
      </c>
      <c r="G11550" s="11" t="n">
        <v>0.55</v>
      </c>
      <c r="H11550" s="11" t="s">
        <v>2625</v>
      </c>
      <c r="I11550" s="11" t="s">
        <v>2625</v>
      </c>
    </row>
    <row r="11551" customFormat="false" ht="143" hidden="false" customHeight="true" outlineLevel="0" collapsed="false">
      <c r="A11551" s="11" t="s">
        <v>2631</v>
      </c>
      <c r="B11551" s="11" t="s">
        <v>2631</v>
      </c>
      <c r="C11551" s="11" t="s">
        <v>2631</v>
      </c>
      <c r="D11551" s="11" t="s">
        <v>2631</v>
      </c>
      <c r="E11551" s="11" t="s">
        <v>2632</v>
      </c>
      <c r="F11551" s="11" t="s">
        <v>2632</v>
      </c>
      <c r="G11551" s="11" t="s">
        <v>2632</v>
      </c>
      <c r="H11551" s="11" t="s">
        <v>2625</v>
      </c>
      <c r="I11551" s="11" t="s">
        <v>2625</v>
      </c>
    </row>
    <row r="11552" customFormat="false" ht="143" hidden="false" customHeight="true" outlineLevel="0" collapsed="false">
      <c r="A11552" s="11" t="s">
        <v>2078</v>
      </c>
      <c r="B11552" s="11" t="s">
        <v>2078</v>
      </c>
      <c r="C11552" s="11" t="s">
        <v>2078</v>
      </c>
      <c r="D11552" s="11" t="s">
        <v>2078</v>
      </c>
      <c r="E11552" s="11" t="s">
        <v>2633</v>
      </c>
      <c r="F11552" s="11" t="s">
        <v>2633</v>
      </c>
      <c r="G11552" s="11" t="s">
        <v>2633</v>
      </c>
      <c r="H11552" s="11" t="s">
        <v>2625</v>
      </c>
      <c r="I11552" s="11" t="s">
        <v>2625</v>
      </c>
    </row>
    <row r="11553" customFormat="false" ht="143" hidden="false" customHeight="true" outlineLevel="0" collapsed="false">
      <c r="A11553" s="11" t="s">
        <v>2070</v>
      </c>
      <c r="B11553" s="11" t="s">
        <v>2070</v>
      </c>
      <c r="C11553" s="11" t="s">
        <v>2070</v>
      </c>
      <c r="D11553" s="11" t="s">
        <v>2070</v>
      </c>
      <c r="E11553" s="11" t="s">
        <v>2634</v>
      </c>
      <c r="F11553" s="11" t="s">
        <v>2634</v>
      </c>
      <c r="G11553" s="11" t="s">
        <v>2634</v>
      </c>
      <c r="H11553" s="11" t="s">
        <v>2625</v>
      </c>
      <c r="I11553" s="11" t="s">
        <v>2625</v>
      </c>
    </row>
    <row r="11554" customFormat="false" ht="143" hidden="false" customHeight="true" outlineLevel="0" collapsed="false">
      <c r="A11554" s="11" t="s">
        <v>2562</v>
      </c>
      <c r="B11554" s="11" t="s">
        <v>2562</v>
      </c>
      <c r="C11554" s="11" t="s">
        <v>2562</v>
      </c>
      <c r="D11554" s="11" t="s">
        <v>2562</v>
      </c>
      <c r="E11554" s="11" t="n">
        <v>304</v>
      </c>
      <c r="F11554" s="11" t="n">
        <v>304</v>
      </c>
      <c r="G11554" s="11" t="n">
        <v>304</v>
      </c>
      <c r="H11554" s="11" t="s">
        <v>2625</v>
      </c>
      <c r="I11554" s="11" t="s">
        <v>2625</v>
      </c>
    </row>
    <row r="11555" customFormat="false" ht="143" hidden="false" customHeight="true" outlineLevel="0" collapsed="false">
      <c r="A11555" s="11" t="s">
        <v>2563</v>
      </c>
      <c r="B11555" s="11" t="s">
        <v>2563</v>
      </c>
      <c r="C11555" s="11" t="s">
        <v>2563</v>
      </c>
      <c r="D11555" s="11" t="s">
        <v>2563</v>
      </c>
      <c r="E11555" s="11" t="n">
        <v>165</v>
      </c>
      <c r="F11555" s="11" t="n">
        <v>165</v>
      </c>
      <c r="G11555" s="11" t="n">
        <v>165</v>
      </c>
      <c r="H11555" s="11" t="s">
        <v>2625</v>
      </c>
      <c r="I11555" s="11" t="s">
        <v>2625</v>
      </c>
    </row>
    <row r="11556" customFormat="false" ht="143" hidden="false" customHeight="true" outlineLevel="0" collapsed="false">
      <c r="A11556" s="11" t="s">
        <v>2423</v>
      </c>
      <c r="B11556" s="11" t="s">
        <v>2423</v>
      </c>
      <c r="C11556" s="11" t="s">
        <v>2423</v>
      </c>
      <c r="D11556" s="11" t="s">
        <v>2423</v>
      </c>
      <c r="E11556" s="11" t="s">
        <v>2635</v>
      </c>
      <c r="F11556" s="11" t="s">
        <v>2635</v>
      </c>
      <c r="G11556" s="11" t="s">
        <v>2635</v>
      </c>
      <c r="H11556" s="11" t="s">
        <v>2625</v>
      </c>
      <c r="I11556" s="11" t="s">
        <v>2625</v>
      </c>
    </row>
    <row r="11557" customFormat="false" ht="58" hidden="false" customHeight="true" outlineLevel="0" collapsed="false">
      <c r="A11557" s="4" t="s">
        <v>2636</v>
      </c>
      <c r="B11557" s="4" t="s">
        <v>2636</v>
      </c>
      <c r="C11557" s="4" t="s">
        <v>2636</v>
      </c>
      <c r="D11557" s="4" t="s">
        <v>2636</v>
      </c>
      <c r="E11557" s="4" t="s">
        <v>2636</v>
      </c>
      <c r="F11557" s="4" t="s">
        <v>2636</v>
      </c>
      <c r="G11557" s="4" t="s">
        <v>2636</v>
      </c>
      <c r="H11557" s="4" t="s">
        <v>2636</v>
      </c>
      <c r="I11557" s="4" t="s">
        <v>2636</v>
      </c>
    </row>
    <row r="11558" customFormat="false" ht="27" hidden="false" customHeight="true" outlineLevel="0" collapsed="false">
      <c r="A11558" s="1"/>
      <c r="B11558" s="1"/>
      <c r="C11558" s="1"/>
      <c r="D11558" s="1"/>
      <c r="E11558" s="1"/>
      <c r="F11558" s="1"/>
      <c r="G11558" s="1"/>
      <c r="H11558" s="1"/>
      <c r="I11558" s="1"/>
    </row>
    <row r="11559" customFormat="false" ht="31" hidden="false" customHeight="true" outlineLevel="0" collapsed="false">
      <c r="A11559" s="10" t="s">
        <v>250</v>
      </c>
      <c r="B11559" s="10" t="s">
        <v>250</v>
      </c>
      <c r="C11559" s="10" t="s">
        <v>250</v>
      </c>
      <c r="D11559" s="10" t="s">
        <v>250</v>
      </c>
      <c r="E11559" s="10" t="s">
        <v>250</v>
      </c>
      <c r="F11559" s="10" t="s">
        <v>250</v>
      </c>
      <c r="G11559" s="10" t="s">
        <v>250</v>
      </c>
      <c r="H11559" s="10" t="s">
        <v>250</v>
      </c>
      <c r="I11559" s="3" t="str">
        <f aca="false">HYPERLINK("#'Главная'!A229","На главную")</f>
        <v>На главную</v>
      </c>
    </row>
    <row r="11560" customFormat="false" ht="34" hidden="false" customHeight="true" outlineLevel="0" collapsed="false">
      <c r="A11560" s="12" t="s">
        <v>251</v>
      </c>
      <c r="B11560" s="12" t="s">
        <v>251</v>
      </c>
      <c r="C11560" s="12" t="s">
        <v>251</v>
      </c>
      <c r="D11560" s="12" t="s">
        <v>252</v>
      </c>
      <c r="E11560" s="12" t="s">
        <v>252</v>
      </c>
      <c r="F11560" s="12" t="s">
        <v>252</v>
      </c>
      <c r="G11560" s="12" t="s">
        <v>253</v>
      </c>
      <c r="H11560" s="12" t="s">
        <v>254</v>
      </c>
      <c r="I11560" s="12" t="s">
        <v>254</v>
      </c>
    </row>
    <row r="11561" customFormat="false" ht="38" hidden="false" customHeight="true" outlineLevel="0" collapsed="false">
      <c r="A11561" s="1" t="s">
        <v>201</v>
      </c>
      <c r="B11561" s="1" t="s">
        <v>201</v>
      </c>
      <c r="C11561" s="1" t="s">
        <v>201</v>
      </c>
      <c r="D11561" s="1" t="s">
        <v>292</v>
      </c>
      <c r="E11561" s="1" t="s">
        <v>292</v>
      </c>
      <c r="F11561" s="1" t="s">
        <v>292</v>
      </c>
      <c r="G11561" s="1" t="n">
        <v>15.16</v>
      </c>
      <c r="H11561" s="1" t="s">
        <v>2637</v>
      </c>
      <c r="I11561" s="1" t="s">
        <v>2637</v>
      </c>
    </row>
    <row r="11562" customFormat="false" ht="38" hidden="false" customHeight="true" outlineLevel="0" collapsed="false">
      <c r="A11562" s="1" t="s">
        <v>201</v>
      </c>
      <c r="B11562" s="1" t="s">
        <v>201</v>
      </c>
      <c r="C11562" s="1" t="s">
        <v>201</v>
      </c>
      <c r="D11562" s="1" t="s">
        <v>258</v>
      </c>
      <c r="E11562" s="1" t="s">
        <v>258</v>
      </c>
      <c r="F11562" s="1" t="s">
        <v>258</v>
      </c>
      <c r="G11562" s="1" t="n">
        <v>22.8</v>
      </c>
      <c r="H11562" s="1" t="s">
        <v>2637</v>
      </c>
      <c r="I11562" s="1" t="s">
        <v>2637</v>
      </c>
    </row>
    <row r="11563" customFormat="false" ht="38" hidden="false" customHeight="true" outlineLevel="0" collapsed="false">
      <c r="A11563" s="1" t="s">
        <v>201</v>
      </c>
      <c r="B11563" s="1" t="s">
        <v>201</v>
      </c>
      <c r="C11563" s="1" t="s">
        <v>201</v>
      </c>
      <c r="D11563" s="1" t="s">
        <v>2091</v>
      </c>
      <c r="E11563" s="1" t="s">
        <v>2091</v>
      </c>
      <c r="F11563" s="1" t="s">
        <v>2091</v>
      </c>
      <c r="G11563" s="1" t="n">
        <v>2000</v>
      </c>
      <c r="H11563" s="1" t="s">
        <v>2637</v>
      </c>
      <c r="I11563" s="1" t="s">
        <v>2637</v>
      </c>
    </row>
    <row r="11564" customFormat="false" ht="38" hidden="false" customHeight="true" outlineLevel="0" collapsed="false">
      <c r="A11564" s="1" t="s">
        <v>201</v>
      </c>
      <c r="B11564" s="1" t="s">
        <v>201</v>
      </c>
      <c r="C11564" s="1" t="s">
        <v>201</v>
      </c>
      <c r="D11564" s="1" t="s">
        <v>2063</v>
      </c>
      <c r="E11564" s="1" t="s">
        <v>2063</v>
      </c>
      <c r="F11564" s="1" t="s">
        <v>2063</v>
      </c>
      <c r="G11564" s="1" t="n">
        <v>58</v>
      </c>
      <c r="H11564" s="1" t="s">
        <v>2637</v>
      </c>
      <c r="I11564" s="1" t="s">
        <v>2637</v>
      </c>
    </row>
    <row r="11565" customFormat="false" ht="38" hidden="false" customHeight="true" outlineLevel="0" collapsed="false">
      <c r="A11565" s="1" t="s">
        <v>201</v>
      </c>
      <c r="B11565" s="1" t="s">
        <v>201</v>
      </c>
      <c r="C11565" s="1" t="s">
        <v>201</v>
      </c>
      <c r="D11565" s="1" t="s">
        <v>258</v>
      </c>
      <c r="E11565" s="1" t="s">
        <v>258</v>
      </c>
      <c r="F11565" s="1" t="s">
        <v>258</v>
      </c>
      <c r="G11565" s="1" t="n">
        <v>22.8</v>
      </c>
      <c r="H11565" s="1" t="s">
        <v>2637</v>
      </c>
      <c r="I11565" s="1" t="s">
        <v>2637</v>
      </c>
    </row>
    <row r="11566" customFormat="false" ht="38" hidden="false" customHeight="true" outlineLevel="0" collapsed="false">
      <c r="A11566" s="1" t="s">
        <v>201</v>
      </c>
      <c r="B11566" s="1" t="s">
        <v>201</v>
      </c>
      <c r="C11566" s="1" t="s">
        <v>201</v>
      </c>
      <c r="D11566" s="1" t="s">
        <v>292</v>
      </c>
      <c r="E11566" s="1" t="s">
        <v>292</v>
      </c>
      <c r="F11566" s="1" t="s">
        <v>292</v>
      </c>
      <c r="G11566" s="1" t="n">
        <v>15.16</v>
      </c>
      <c r="H11566" s="1" t="s">
        <v>2637</v>
      </c>
      <c r="I11566" s="1" t="s">
        <v>2637</v>
      </c>
    </row>
    <row r="11567" customFormat="false" ht="38" hidden="false" customHeight="true" outlineLevel="0" collapsed="false">
      <c r="A11567" s="1" t="s">
        <v>201</v>
      </c>
      <c r="B11567" s="1" t="s">
        <v>201</v>
      </c>
      <c r="C11567" s="1" t="s">
        <v>201</v>
      </c>
      <c r="D11567" s="1" t="s">
        <v>2091</v>
      </c>
      <c r="E11567" s="1" t="s">
        <v>2091</v>
      </c>
      <c r="F11567" s="1" t="s">
        <v>2091</v>
      </c>
      <c r="G11567" s="1" t="n">
        <v>2000</v>
      </c>
      <c r="H11567" s="1" t="s">
        <v>2637</v>
      </c>
      <c r="I11567" s="1" t="s">
        <v>2637</v>
      </c>
    </row>
    <row r="11568" customFormat="false" ht="27" hidden="false" customHeight="true" outlineLevel="0" collapsed="false">
      <c r="A11568" s="1"/>
      <c r="B11568" s="1"/>
      <c r="C11568" s="1"/>
      <c r="D11568" s="1"/>
      <c r="E11568" s="1"/>
      <c r="F11568" s="1"/>
      <c r="G11568" s="1"/>
      <c r="H11568" s="1"/>
      <c r="I11568" s="1"/>
    </row>
    <row r="11569" customFormat="false" ht="31" hidden="false" customHeight="true" outlineLevel="0" collapsed="false">
      <c r="A11569" s="10" t="s">
        <v>304</v>
      </c>
      <c r="B11569" s="10" t="s">
        <v>304</v>
      </c>
      <c r="C11569" s="10" t="s">
        <v>304</v>
      </c>
      <c r="D11569" s="10" t="s">
        <v>304</v>
      </c>
      <c r="E11569" s="10" t="s">
        <v>304</v>
      </c>
      <c r="F11569" s="10" t="s">
        <v>304</v>
      </c>
      <c r="G11569" s="10" t="s">
        <v>304</v>
      </c>
      <c r="H11569" s="10" t="s">
        <v>304</v>
      </c>
      <c r="I11569" s="1"/>
    </row>
    <row r="11570" customFormat="false" ht="28" hidden="false" customHeight="true" outlineLevel="0" collapsed="false">
      <c r="A11570" s="4" t="s">
        <v>305</v>
      </c>
      <c r="B11570" s="4" t="s">
        <v>305</v>
      </c>
      <c r="C11570" s="4" t="s">
        <v>305</v>
      </c>
      <c r="D11570" s="4" t="s">
        <v>305</v>
      </c>
      <c r="E11570" s="4" t="s">
        <v>305</v>
      </c>
      <c r="F11570" s="4" t="s">
        <v>305</v>
      </c>
      <c r="G11570" s="4" t="s">
        <v>305</v>
      </c>
      <c r="H11570" s="4" t="s">
        <v>305</v>
      </c>
      <c r="I11570" s="4" t="s">
        <v>305</v>
      </c>
    </row>
    <row r="11571" customFormat="false" ht="27" hidden="false" customHeight="true" outlineLevel="0" collapsed="false">
      <c r="A11571" s="1"/>
      <c r="B11571" s="1"/>
      <c r="C11571" s="1"/>
      <c r="D11571" s="1"/>
      <c r="E11571" s="1"/>
      <c r="F11571" s="1"/>
      <c r="G11571" s="1"/>
      <c r="H11571" s="1"/>
      <c r="I11571" s="1"/>
    </row>
    <row r="11572" customFormat="false" ht="27" hidden="false" customHeight="true" outlineLevel="0" collapsed="false">
      <c r="A11572" s="1"/>
      <c r="B11572" s="1"/>
      <c r="C11572" s="1"/>
      <c r="D11572" s="1"/>
      <c r="E11572" s="1"/>
      <c r="F11572" s="1"/>
      <c r="G11572" s="1"/>
      <c r="H11572" s="1"/>
      <c r="I11572" s="1"/>
    </row>
    <row r="11573" customFormat="false" ht="27" hidden="false" customHeight="true" outlineLevel="0" collapsed="false">
      <c r="A11573" s="1"/>
      <c r="B11573" s="1"/>
      <c r="C11573" s="1"/>
      <c r="D11573" s="1"/>
      <c r="E11573" s="1"/>
      <c r="F11573" s="1"/>
      <c r="G11573" s="1"/>
      <c r="H11573" s="1"/>
      <c r="I11573" s="1"/>
    </row>
    <row r="11574" customFormat="false" ht="35" hidden="false" customHeight="true" outlineLevel="0" collapsed="false">
      <c r="A11574" s="2" t="s">
        <v>2643</v>
      </c>
      <c r="B11574" s="2" t="s">
        <v>2643</v>
      </c>
      <c r="C11574" s="2" t="s">
        <v>2643</v>
      </c>
      <c r="D11574" s="2" t="s">
        <v>2643</v>
      </c>
      <c r="E11574" s="2" t="s">
        <v>2643</v>
      </c>
      <c r="F11574" s="2" t="s">
        <v>2643</v>
      </c>
      <c r="G11574" s="2" t="s">
        <v>2643</v>
      </c>
      <c r="H11574" s="2" t="s">
        <v>2643</v>
      </c>
      <c r="I11574" s="3" t="str">
        <f aca="false">HYPERLINK("#'Главная'!A230","На главную")</f>
        <v>На главную</v>
      </c>
    </row>
    <row r="11575" customFormat="false" ht="28" hidden="false" customHeight="true" outlineLevel="0" collapsed="false">
      <c r="A11575" s="4" t="s">
        <v>2622</v>
      </c>
      <c r="B11575" s="4" t="s">
        <v>2622</v>
      </c>
      <c r="C11575" s="4" t="s">
        <v>2622</v>
      </c>
      <c r="D11575" s="4" t="s">
        <v>2622</v>
      </c>
      <c r="E11575" s="4" t="s">
        <v>2622</v>
      </c>
      <c r="F11575" s="4" t="s">
        <v>2622</v>
      </c>
      <c r="G11575" s="4" t="s">
        <v>2622</v>
      </c>
      <c r="H11575" s="4" t="s">
        <v>2622</v>
      </c>
      <c r="I11575" s="4" t="s">
        <v>2622</v>
      </c>
    </row>
    <row r="11576" customFormat="false" ht="27" hidden="false" customHeight="true" outlineLevel="0" collapsed="false">
      <c r="A11576" s="3" t="str">
        <f aca="false">HYPERLINK("#'Главная'!A230","Список моделей")</f>
        <v>Список моделей</v>
      </c>
      <c r="B11576" s="1"/>
      <c r="C11576" s="3" t="str">
        <f aca="false">HYPERLINK("#'Данные моделей'!A11577","Характеристики")</f>
        <v>Характеристики</v>
      </c>
      <c r="D11576" s="1"/>
      <c r="E11576" s="1"/>
      <c r="F11576" s="3" t="str">
        <f aca="false">HYPERLINK("#'Данные моделей'!A11601","Рабочие точки")</f>
        <v>Рабочие точки</v>
      </c>
      <c r="G11576" s="1"/>
      <c r="H11576" s="3" t="str">
        <f aca="false">HYPERLINK("#'Данные моделей'!A11611","Карты")</f>
        <v>Карты</v>
      </c>
      <c r="I11576" s="1"/>
    </row>
    <row r="11577" customFormat="false" ht="31" hidden="false" customHeight="true" outlineLevel="0" collapsed="false">
      <c r="A11577" s="10" t="s">
        <v>9</v>
      </c>
      <c r="B11577" s="10" t="s">
        <v>9</v>
      </c>
      <c r="C11577" s="10" t="s">
        <v>9</v>
      </c>
      <c r="D11577" s="10" t="s">
        <v>9</v>
      </c>
      <c r="E11577" s="10" t="s">
        <v>9</v>
      </c>
      <c r="F11577" s="10" t="s">
        <v>9</v>
      </c>
      <c r="G11577" s="10" t="s">
        <v>9</v>
      </c>
      <c r="H11577" s="10" t="s">
        <v>9</v>
      </c>
      <c r="I11577" s="1"/>
    </row>
    <row r="11578" customFormat="false" ht="28" hidden="false" customHeight="true" outlineLevel="0" collapsed="false">
      <c r="A11578" s="11" t="s">
        <v>207</v>
      </c>
      <c r="B11578" s="11" t="s">
        <v>207</v>
      </c>
      <c r="C11578" s="11" t="s">
        <v>207</v>
      </c>
      <c r="D11578" s="11" t="s">
        <v>207</v>
      </c>
      <c r="E11578" s="11" t="s">
        <v>2623</v>
      </c>
      <c r="F11578" s="11" t="s">
        <v>2623</v>
      </c>
      <c r="G11578" s="11" t="s">
        <v>2623</v>
      </c>
      <c r="H11578" s="11"/>
      <c r="I11578" s="11"/>
    </row>
    <row r="11579" customFormat="false" ht="28" hidden="false" customHeight="true" outlineLevel="0" collapsed="false">
      <c r="A11579" s="11" t="s">
        <v>8</v>
      </c>
      <c r="B11579" s="11" t="s">
        <v>8</v>
      </c>
      <c r="C11579" s="11" t="s">
        <v>8</v>
      </c>
      <c r="D11579" s="11" t="s">
        <v>8</v>
      </c>
      <c r="E11579" s="11" t="s">
        <v>178</v>
      </c>
      <c r="F11579" s="11" t="s">
        <v>178</v>
      </c>
      <c r="G11579" s="11" t="s">
        <v>178</v>
      </c>
      <c r="H11579" s="11"/>
      <c r="I11579" s="11"/>
    </row>
    <row r="11580" customFormat="false" ht="28" hidden="false" customHeight="true" outlineLevel="0" collapsed="false">
      <c r="A11580" s="11" t="s">
        <v>209</v>
      </c>
      <c r="B11580" s="11" t="s">
        <v>209</v>
      </c>
      <c r="C11580" s="11" t="s">
        <v>209</v>
      </c>
      <c r="D11580" s="11" t="s">
        <v>209</v>
      </c>
      <c r="E11580" s="11" t="s">
        <v>2641</v>
      </c>
      <c r="F11580" s="11" t="s">
        <v>2641</v>
      </c>
      <c r="G11580" s="11" t="s">
        <v>2641</v>
      </c>
      <c r="H11580" s="11"/>
      <c r="I11580" s="11"/>
    </row>
    <row r="11581" customFormat="false" ht="28" hidden="false" customHeight="true" outlineLevel="0" collapsed="false">
      <c r="A11581" s="11" t="s">
        <v>211</v>
      </c>
      <c r="B11581" s="11" t="s">
        <v>211</v>
      </c>
      <c r="C11581" s="11" t="s">
        <v>211</v>
      </c>
      <c r="D11581" s="11" t="s">
        <v>211</v>
      </c>
      <c r="E11581" s="11" t="s">
        <v>99</v>
      </c>
      <c r="F11581" s="11" t="s">
        <v>99</v>
      </c>
      <c r="G11581" s="11" t="s">
        <v>99</v>
      </c>
      <c r="H11581" s="11"/>
      <c r="I11581" s="11"/>
    </row>
    <row r="11582" customFormat="false" ht="143" hidden="false" customHeight="true" outlineLevel="0" collapsed="false">
      <c r="A11582" s="11" t="s">
        <v>8</v>
      </c>
      <c r="B11582" s="11" t="s">
        <v>8</v>
      </c>
      <c r="C11582" s="11" t="s">
        <v>8</v>
      </c>
      <c r="D11582" s="11" t="s">
        <v>8</v>
      </c>
      <c r="E11582" s="11" t="s">
        <v>2126</v>
      </c>
      <c r="F11582" s="11" t="s">
        <v>2126</v>
      </c>
      <c r="G11582" s="11" t="s">
        <v>2126</v>
      </c>
      <c r="H11582" s="11" t="s">
        <v>2625</v>
      </c>
      <c r="I11582" s="11" t="s">
        <v>2625</v>
      </c>
    </row>
    <row r="11583" customFormat="false" ht="143" hidden="false" customHeight="true" outlineLevel="0" collapsed="false">
      <c r="A11583" s="11" t="s">
        <v>221</v>
      </c>
      <c r="B11583" s="11" t="s">
        <v>221</v>
      </c>
      <c r="C11583" s="11" t="s">
        <v>221</v>
      </c>
      <c r="D11583" s="11" t="s">
        <v>221</v>
      </c>
      <c r="E11583" s="11" t="s">
        <v>2641</v>
      </c>
      <c r="F11583" s="11" t="s">
        <v>2641</v>
      </c>
      <c r="G11583" s="11" t="s">
        <v>2641</v>
      </c>
      <c r="H11583" s="11" t="s">
        <v>2625</v>
      </c>
      <c r="I11583" s="11" t="s">
        <v>2625</v>
      </c>
    </row>
    <row r="11584" customFormat="false" ht="143" hidden="false" customHeight="true" outlineLevel="0" collapsed="false">
      <c r="A11584" s="11" t="s">
        <v>211</v>
      </c>
      <c r="B11584" s="11" t="s">
        <v>211</v>
      </c>
      <c r="C11584" s="11" t="s">
        <v>211</v>
      </c>
      <c r="D11584" s="11" t="s">
        <v>211</v>
      </c>
      <c r="E11584" s="11" t="s">
        <v>99</v>
      </c>
      <c r="F11584" s="11" t="s">
        <v>99</v>
      </c>
      <c r="G11584" s="11" t="s">
        <v>99</v>
      </c>
      <c r="H11584" s="11" t="s">
        <v>2625</v>
      </c>
      <c r="I11584" s="11" t="s">
        <v>2625</v>
      </c>
    </row>
    <row r="11585" customFormat="false" ht="143" hidden="false" customHeight="true" outlineLevel="0" collapsed="false">
      <c r="A11585" s="11" t="s">
        <v>2062</v>
      </c>
      <c r="B11585" s="11" t="s">
        <v>2062</v>
      </c>
      <c r="C11585" s="11" t="s">
        <v>2062</v>
      </c>
      <c r="D11585" s="11" t="s">
        <v>2062</v>
      </c>
      <c r="E11585" s="11" t="s">
        <v>2063</v>
      </c>
      <c r="F11585" s="11" t="s">
        <v>2063</v>
      </c>
      <c r="G11585" s="11" t="s">
        <v>2063</v>
      </c>
      <c r="H11585" s="11" t="s">
        <v>2625</v>
      </c>
      <c r="I11585" s="11" t="s">
        <v>2625</v>
      </c>
    </row>
    <row r="11586" customFormat="false" ht="143" hidden="false" customHeight="true" outlineLevel="0" collapsed="false">
      <c r="A11586" s="11" t="s">
        <v>2064</v>
      </c>
      <c r="B11586" s="11" t="s">
        <v>2064</v>
      </c>
      <c r="C11586" s="11" t="s">
        <v>2064</v>
      </c>
      <c r="D11586" s="11" t="s">
        <v>2064</v>
      </c>
      <c r="E11586" s="11" t="s">
        <v>99</v>
      </c>
      <c r="F11586" s="11" t="s">
        <v>99</v>
      </c>
      <c r="G11586" s="11" t="s">
        <v>99</v>
      </c>
      <c r="H11586" s="11" t="s">
        <v>2625</v>
      </c>
      <c r="I11586" s="11" t="s">
        <v>2625</v>
      </c>
    </row>
    <row r="11587" customFormat="false" ht="143" hidden="false" customHeight="true" outlineLevel="0" collapsed="false">
      <c r="A11587" s="11" t="s">
        <v>2626</v>
      </c>
      <c r="B11587" s="11" t="s">
        <v>2626</v>
      </c>
      <c r="C11587" s="11" t="s">
        <v>2626</v>
      </c>
      <c r="D11587" s="11" t="s">
        <v>2626</v>
      </c>
      <c r="E11587" s="11" t="n">
        <v>8</v>
      </c>
      <c r="F11587" s="11" t="n">
        <v>8</v>
      </c>
      <c r="G11587" s="11" t="n">
        <v>8</v>
      </c>
      <c r="H11587" s="11" t="s">
        <v>2625</v>
      </c>
      <c r="I11587" s="11" t="s">
        <v>2625</v>
      </c>
    </row>
    <row r="11588" customFormat="false" ht="143" hidden="false" customHeight="true" outlineLevel="0" collapsed="false">
      <c r="A11588" s="11" t="s">
        <v>2216</v>
      </c>
      <c r="B11588" s="11" t="s">
        <v>2216</v>
      </c>
      <c r="C11588" s="11" t="s">
        <v>2216</v>
      </c>
      <c r="D11588" s="11" t="s">
        <v>2216</v>
      </c>
      <c r="E11588" s="11" t="n">
        <v>1</v>
      </c>
      <c r="F11588" s="11" t="n">
        <v>1</v>
      </c>
      <c r="G11588" s="11" t="n">
        <v>1</v>
      </c>
      <c r="H11588" s="11" t="s">
        <v>2625</v>
      </c>
      <c r="I11588" s="11" t="s">
        <v>2625</v>
      </c>
    </row>
    <row r="11589" customFormat="false" ht="143" hidden="false" customHeight="true" outlineLevel="0" collapsed="false">
      <c r="A11589" s="11" t="s">
        <v>2627</v>
      </c>
      <c r="B11589" s="11" t="s">
        <v>2627</v>
      </c>
      <c r="C11589" s="11" t="s">
        <v>2627</v>
      </c>
      <c r="D11589" s="11" t="s">
        <v>2627</v>
      </c>
      <c r="E11589" s="11" t="n">
        <v>145</v>
      </c>
      <c r="F11589" s="11" t="n">
        <v>145</v>
      </c>
      <c r="G11589" s="11" t="n">
        <v>145</v>
      </c>
      <c r="H11589" s="11" t="s">
        <v>2625</v>
      </c>
      <c r="I11589" s="11" t="s">
        <v>2625</v>
      </c>
    </row>
    <row r="11590" customFormat="false" ht="143" hidden="false" customHeight="true" outlineLevel="0" collapsed="false">
      <c r="A11590" s="11" t="s">
        <v>2628</v>
      </c>
      <c r="B11590" s="11" t="s">
        <v>2628</v>
      </c>
      <c r="C11590" s="11" t="s">
        <v>2628</v>
      </c>
      <c r="D11590" s="11" t="s">
        <v>2628</v>
      </c>
      <c r="E11590" s="11" t="n">
        <v>3.38</v>
      </c>
      <c r="F11590" s="11" t="n">
        <v>3.38</v>
      </c>
      <c r="G11590" s="11" t="n">
        <v>3.38</v>
      </c>
      <c r="H11590" s="11" t="s">
        <v>2625</v>
      </c>
      <c r="I11590" s="11" t="s">
        <v>2625</v>
      </c>
    </row>
    <row r="11591" customFormat="false" ht="143" hidden="false" customHeight="true" outlineLevel="0" collapsed="false">
      <c r="A11591" s="11" t="s">
        <v>2629</v>
      </c>
      <c r="B11591" s="11" t="s">
        <v>2629</v>
      </c>
      <c r="C11591" s="11" t="s">
        <v>2629</v>
      </c>
      <c r="D11591" s="11" t="s">
        <v>2629</v>
      </c>
      <c r="E11591" s="11" t="n">
        <v>2.9</v>
      </c>
      <c r="F11591" s="11" t="n">
        <v>2.9</v>
      </c>
      <c r="G11591" s="11" t="n">
        <v>2.9</v>
      </c>
      <c r="H11591" s="11" t="s">
        <v>2625</v>
      </c>
      <c r="I11591" s="11" t="s">
        <v>2625</v>
      </c>
    </row>
    <row r="11592" customFormat="false" ht="143" hidden="false" customHeight="true" outlineLevel="0" collapsed="false">
      <c r="A11592" s="11" t="s">
        <v>2630</v>
      </c>
      <c r="B11592" s="11" t="s">
        <v>2630</v>
      </c>
      <c r="C11592" s="11" t="s">
        <v>2630</v>
      </c>
      <c r="D11592" s="11" t="s">
        <v>2630</v>
      </c>
      <c r="E11592" s="11" t="n">
        <v>0.55</v>
      </c>
      <c r="F11592" s="11" t="n">
        <v>0.55</v>
      </c>
      <c r="G11592" s="11" t="n">
        <v>0.55</v>
      </c>
      <c r="H11592" s="11" t="s">
        <v>2625</v>
      </c>
      <c r="I11592" s="11" t="s">
        <v>2625</v>
      </c>
    </row>
    <row r="11593" customFormat="false" ht="143" hidden="false" customHeight="true" outlineLevel="0" collapsed="false">
      <c r="A11593" s="11" t="s">
        <v>2631</v>
      </c>
      <c r="B11593" s="11" t="s">
        <v>2631</v>
      </c>
      <c r="C11593" s="11" t="s">
        <v>2631</v>
      </c>
      <c r="D11593" s="11" t="s">
        <v>2631</v>
      </c>
      <c r="E11593" s="11" t="s">
        <v>2632</v>
      </c>
      <c r="F11593" s="11" t="s">
        <v>2632</v>
      </c>
      <c r="G11593" s="11" t="s">
        <v>2632</v>
      </c>
      <c r="H11593" s="11" t="s">
        <v>2625</v>
      </c>
      <c r="I11593" s="11" t="s">
        <v>2625</v>
      </c>
    </row>
    <row r="11594" customFormat="false" ht="143" hidden="false" customHeight="true" outlineLevel="0" collapsed="false">
      <c r="A11594" s="11" t="s">
        <v>2078</v>
      </c>
      <c r="B11594" s="11" t="s">
        <v>2078</v>
      </c>
      <c r="C11594" s="11" t="s">
        <v>2078</v>
      </c>
      <c r="D11594" s="11" t="s">
        <v>2078</v>
      </c>
      <c r="E11594" s="11" t="s">
        <v>2633</v>
      </c>
      <c r="F11594" s="11" t="s">
        <v>2633</v>
      </c>
      <c r="G11594" s="11" t="s">
        <v>2633</v>
      </c>
      <c r="H11594" s="11" t="s">
        <v>2625</v>
      </c>
      <c r="I11594" s="11" t="s">
        <v>2625</v>
      </c>
    </row>
    <row r="11595" customFormat="false" ht="143" hidden="false" customHeight="true" outlineLevel="0" collapsed="false">
      <c r="A11595" s="11" t="s">
        <v>2070</v>
      </c>
      <c r="B11595" s="11" t="s">
        <v>2070</v>
      </c>
      <c r="C11595" s="11" t="s">
        <v>2070</v>
      </c>
      <c r="D11595" s="11" t="s">
        <v>2070</v>
      </c>
      <c r="E11595" s="11" t="s">
        <v>2634</v>
      </c>
      <c r="F11595" s="11" t="s">
        <v>2634</v>
      </c>
      <c r="G11595" s="11" t="s">
        <v>2634</v>
      </c>
      <c r="H11595" s="11" t="s">
        <v>2625</v>
      </c>
      <c r="I11595" s="11" t="s">
        <v>2625</v>
      </c>
    </row>
    <row r="11596" customFormat="false" ht="143" hidden="false" customHeight="true" outlineLevel="0" collapsed="false">
      <c r="A11596" s="11" t="s">
        <v>2562</v>
      </c>
      <c r="B11596" s="11" t="s">
        <v>2562</v>
      </c>
      <c r="C11596" s="11" t="s">
        <v>2562</v>
      </c>
      <c r="D11596" s="11" t="s">
        <v>2562</v>
      </c>
      <c r="E11596" s="11" t="n">
        <v>304</v>
      </c>
      <c r="F11596" s="11" t="n">
        <v>304</v>
      </c>
      <c r="G11596" s="11" t="n">
        <v>304</v>
      </c>
      <c r="H11596" s="11" t="s">
        <v>2625</v>
      </c>
      <c r="I11596" s="11" t="s">
        <v>2625</v>
      </c>
    </row>
    <row r="11597" customFormat="false" ht="143" hidden="false" customHeight="true" outlineLevel="0" collapsed="false">
      <c r="A11597" s="11" t="s">
        <v>2563</v>
      </c>
      <c r="B11597" s="11" t="s">
        <v>2563</v>
      </c>
      <c r="C11597" s="11" t="s">
        <v>2563</v>
      </c>
      <c r="D11597" s="11" t="s">
        <v>2563</v>
      </c>
      <c r="E11597" s="11" t="n">
        <v>231</v>
      </c>
      <c r="F11597" s="11" t="n">
        <v>231</v>
      </c>
      <c r="G11597" s="11" t="n">
        <v>231</v>
      </c>
      <c r="H11597" s="11" t="s">
        <v>2625</v>
      </c>
      <c r="I11597" s="11" t="s">
        <v>2625</v>
      </c>
    </row>
    <row r="11598" customFormat="false" ht="143" hidden="false" customHeight="true" outlineLevel="0" collapsed="false">
      <c r="A11598" s="11" t="s">
        <v>2423</v>
      </c>
      <c r="B11598" s="11" t="s">
        <v>2423</v>
      </c>
      <c r="C11598" s="11" t="s">
        <v>2423</v>
      </c>
      <c r="D11598" s="11" t="s">
        <v>2423</v>
      </c>
      <c r="E11598" s="11" t="s">
        <v>2635</v>
      </c>
      <c r="F11598" s="11" t="s">
        <v>2635</v>
      </c>
      <c r="G11598" s="11" t="s">
        <v>2635</v>
      </c>
      <c r="H11598" s="11" t="s">
        <v>2625</v>
      </c>
      <c r="I11598" s="11" t="s">
        <v>2625</v>
      </c>
    </row>
    <row r="11599" customFormat="false" ht="58" hidden="false" customHeight="true" outlineLevel="0" collapsed="false">
      <c r="A11599" s="4" t="s">
        <v>2636</v>
      </c>
      <c r="B11599" s="4" t="s">
        <v>2636</v>
      </c>
      <c r="C11599" s="4" t="s">
        <v>2636</v>
      </c>
      <c r="D11599" s="4" t="s">
        <v>2636</v>
      </c>
      <c r="E11599" s="4" t="s">
        <v>2636</v>
      </c>
      <c r="F11599" s="4" t="s">
        <v>2636</v>
      </c>
      <c r="G11599" s="4" t="s">
        <v>2636</v>
      </c>
      <c r="H11599" s="4" t="s">
        <v>2636</v>
      </c>
      <c r="I11599" s="4" t="s">
        <v>2636</v>
      </c>
    </row>
    <row r="11600" customFormat="false" ht="27" hidden="false" customHeight="true" outlineLevel="0" collapsed="false">
      <c r="A11600" s="1"/>
      <c r="B11600" s="1"/>
      <c r="C11600" s="1"/>
      <c r="D11600" s="1"/>
      <c r="E11600" s="1"/>
      <c r="F11600" s="1"/>
      <c r="G11600" s="1"/>
      <c r="H11600" s="1"/>
      <c r="I11600" s="1"/>
    </row>
    <row r="11601" customFormat="false" ht="31" hidden="false" customHeight="true" outlineLevel="0" collapsed="false">
      <c r="A11601" s="10" t="s">
        <v>250</v>
      </c>
      <c r="B11601" s="10" t="s">
        <v>250</v>
      </c>
      <c r="C11601" s="10" t="s">
        <v>250</v>
      </c>
      <c r="D11601" s="10" t="s">
        <v>250</v>
      </c>
      <c r="E11601" s="10" t="s">
        <v>250</v>
      </c>
      <c r="F11601" s="10" t="s">
        <v>250</v>
      </c>
      <c r="G11601" s="10" t="s">
        <v>250</v>
      </c>
      <c r="H11601" s="10" t="s">
        <v>250</v>
      </c>
      <c r="I11601" s="3" t="str">
        <f aca="false">HYPERLINK("#'Главная'!A230","На главную")</f>
        <v>На главную</v>
      </c>
    </row>
    <row r="11602" customFormat="false" ht="34" hidden="false" customHeight="true" outlineLevel="0" collapsed="false">
      <c r="A11602" s="12" t="s">
        <v>251</v>
      </c>
      <c r="B11602" s="12" t="s">
        <v>251</v>
      </c>
      <c r="C11602" s="12" t="s">
        <v>251</v>
      </c>
      <c r="D11602" s="12" t="s">
        <v>252</v>
      </c>
      <c r="E11602" s="12" t="s">
        <v>252</v>
      </c>
      <c r="F11602" s="12" t="s">
        <v>252</v>
      </c>
      <c r="G11602" s="12" t="s">
        <v>253</v>
      </c>
      <c r="H11602" s="12" t="s">
        <v>254</v>
      </c>
      <c r="I11602" s="12" t="s">
        <v>254</v>
      </c>
    </row>
    <row r="11603" customFormat="false" ht="38" hidden="false" customHeight="true" outlineLevel="0" collapsed="false">
      <c r="A11603" s="1" t="s">
        <v>202</v>
      </c>
      <c r="B11603" s="1" t="s">
        <v>202</v>
      </c>
      <c r="C11603" s="1" t="s">
        <v>202</v>
      </c>
      <c r="D11603" s="1" t="s">
        <v>292</v>
      </c>
      <c r="E11603" s="1" t="s">
        <v>292</v>
      </c>
      <c r="F11603" s="1" t="s">
        <v>292</v>
      </c>
      <c r="G11603" s="1" t="n">
        <v>19.5</v>
      </c>
      <c r="H11603" s="1" t="s">
        <v>2637</v>
      </c>
      <c r="I11603" s="1" t="s">
        <v>2637</v>
      </c>
    </row>
    <row r="11604" customFormat="false" ht="38" hidden="false" customHeight="true" outlineLevel="0" collapsed="false">
      <c r="A11604" s="1" t="s">
        <v>202</v>
      </c>
      <c r="B11604" s="1" t="s">
        <v>202</v>
      </c>
      <c r="C11604" s="1" t="s">
        <v>202</v>
      </c>
      <c r="D11604" s="1" t="s">
        <v>258</v>
      </c>
      <c r="E11604" s="1" t="s">
        <v>258</v>
      </c>
      <c r="F11604" s="1" t="s">
        <v>258</v>
      </c>
      <c r="G11604" s="1" t="n">
        <v>29.5</v>
      </c>
      <c r="H11604" s="1" t="s">
        <v>2637</v>
      </c>
      <c r="I11604" s="1" t="s">
        <v>2637</v>
      </c>
    </row>
    <row r="11605" customFormat="false" ht="38" hidden="false" customHeight="true" outlineLevel="0" collapsed="false">
      <c r="A11605" s="1" t="s">
        <v>202</v>
      </c>
      <c r="B11605" s="1" t="s">
        <v>202</v>
      </c>
      <c r="C11605" s="1" t="s">
        <v>202</v>
      </c>
      <c r="D11605" s="1" t="s">
        <v>2091</v>
      </c>
      <c r="E11605" s="1" t="s">
        <v>2091</v>
      </c>
      <c r="F11605" s="1" t="s">
        <v>2091</v>
      </c>
      <c r="G11605" s="1" t="n">
        <v>2000</v>
      </c>
      <c r="H11605" s="1" t="s">
        <v>2637</v>
      </c>
      <c r="I11605" s="1" t="s">
        <v>2637</v>
      </c>
    </row>
    <row r="11606" customFormat="false" ht="38" hidden="false" customHeight="true" outlineLevel="0" collapsed="false">
      <c r="A11606" s="1" t="s">
        <v>202</v>
      </c>
      <c r="B11606" s="1" t="s">
        <v>202</v>
      </c>
      <c r="C11606" s="1" t="s">
        <v>202</v>
      </c>
      <c r="D11606" s="1" t="s">
        <v>2063</v>
      </c>
      <c r="E11606" s="1" t="s">
        <v>2063</v>
      </c>
      <c r="F11606" s="1" t="s">
        <v>2063</v>
      </c>
      <c r="G11606" s="1" t="n">
        <v>58</v>
      </c>
      <c r="H11606" s="1" t="s">
        <v>2637</v>
      </c>
      <c r="I11606" s="1" t="s">
        <v>2637</v>
      </c>
    </row>
    <row r="11607" customFormat="false" ht="38" hidden="false" customHeight="true" outlineLevel="0" collapsed="false">
      <c r="A11607" s="1" t="s">
        <v>202</v>
      </c>
      <c r="B11607" s="1" t="s">
        <v>202</v>
      </c>
      <c r="C11607" s="1" t="s">
        <v>202</v>
      </c>
      <c r="D11607" s="1" t="s">
        <v>258</v>
      </c>
      <c r="E11607" s="1" t="s">
        <v>258</v>
      </c>
      <c r="F11607" s="1" t="s">
        <v>258</v>
      </c>
      <c r="G11607" s="1" t="n">
        <v>29.5</v>
      </c>
      <c r="H11607" s="1" t="s">
        <v>2637</v>
      </c>
      <c r="I11607" s="1" t="s">
        <v>2637</v>
      </c>
    </row>
    <row r="11608" customFormat="false" ht="38" hidden="false" customHeight="true" outlineLevel="0" collapsed="false">
      <c r="A11608" s="1" t="s">
        <v>202</v>
      </c>
      <c r="B11608" s="1" t="s">
        <v>202</v>
      </c>
      <c r="C11608" s="1" t="s">
        <v>202</v>
      </c>
      <c r="D11608" s="1" t="s">
        <v>292</v>
      </c>
      <c r="E11608" s="1" t="s">
        <v>292</v>
      </c>
      <c r="F11608" s="1" t="s">
        <v>292</v>
      </c>
      <c r="G11608" s="1" t="n">
        <v>19.5</v>
      </c>
      <c r="H11608" s="1" t="s">
        <v>2637</v>
      </c>
      <c r="I11608" s="1" t="s">
        <v>2637</v>
      </c>
    </row>
    <row r="11609" customFormat="false" ht="38" hidden="false" customHeight="true" outlineLevel="0" collapsed="false">
      <c r="A11609" s="1" t="s">
        <v>202</v>
      </c>
      <c r="B11609" s="1" t="s">
        <v>202</v>
      </c>
      <c r="C11609" s="1" t="s">
        <v>202</v>
      </c>
      <c r="D11609" s="1" t="s">
        <v>2091</v>
      </c>
      <c r="E11609" s="1" t="s">
        <v>2091</v>
      </c>
      <c r="F11609" s="1" t="s">
        <v>2091</v>
      </c>
      <c r="G11609" s="1" t="n">
        <v>2000</v>
      </c>
      <c r="H11609" s="1" t="s">
        <v>2637</v>
      </c>
      <c r="I11609" s="1" t="s">
        <v>2637</v>
      </c>
    </row>
    <row r="11610" customFormat="false" ht="27" hidden="false" customHeight="true" outlineLevel="0" collapsed="false">
      <c r="A11610" s="1"/>
      <c r="B11610" s="1"/>
      <c r="C11610" s="1"/>
      <c r="D11610" s="1"/>
      <c r="E11610" s="1"/>
      <c r="F11610" s="1"/>
      <c r="G11610" s="1"/>
      <c r="H11610" s="1"/>
      <c r="I11610" s="1"/>
    </row>
    <row r="11611" customFormat="false" ht="31" hidden="false" customHeight="true" outlineLevel="0" collapsed="false">
      <c r="A11611" s="10" t="s">
        <v>304</v>
      </c>
      <c r="B11611" s="10" t="s">
        <v>304</v>
      </c>
      <c r="C11611" s="10" t="s">
        <v>304</v>
      </c>
      <c r="D11611" s="10" t="s">
        <v>304</v>
      </c>
      <c r="E11611" s="10" t="s">
        <v>304</v>
      </c>
      <c r="F11611" s="10" t="s">
        <v>304</v>
      </c>
      <c r="G11611" s="10" t="s">
        <v>304</v>
      </c>
      <c r="H11611" s="10" t="s">
        <v>304</v>
      </c>
      <c r="I11611" s="1"/>
    </row>
    <row r="11612" customFormat="false" ht="28" hidden="false" customHeight="true" outlineLevel="0" collapsed="false">
      <c r="A11612" s="4" t="s">
        <v>305</v>
      </c>
      <c r="B11612" s="4" t="s">
        <v>305</v>
      </c>
      <c r="C11612" s="4" t="s">
        <v>305</v>
      </c>
      <c r="D11612" s="4" t="s">
        <v>305</v>
      </c>
      <c r="E11612" s="4" t="s">
        <v>305</v>
      </c>
      <c r="F11612" s="4" t="s">
        <v>305</v>
      </c>
      <c r="G11612" s="4" t="s">
        <v>305</v>
      </c>
      <c r="H11612" s="4" t="s">
        <v>305</v>
      </c>
      <c r="I11612" s="4" t="s">
        <v>305</v>
      </c>
    </row>
    <row r="11613" customFormat="false" ht="27" hidden="false" customHeight="true" outlineLevel="0" collapsed="false">
      <c r="A11613" s="1"/>
      <c r="B11613" s="1"/>
      <c r="C11613" s="1"/>
      <c r="D11613" s="1"/>
      <c r="E11613" s="1"/>
      <c r="F11613" s="1"/>
      <c r="G11613" s="1"/>
      <c r="H11613" s="1"/>
      <c r="I11613" s="1"/>
    </row>
    <row r="11614" customFormat="false" ht="27" hidden="false" customHeight="true" outlineLevel="0" collapsed="false">
      <c r="A11614" s="1"/>
      <c r="B11614" s="1"/>
      <c r="C11614" s="1"/>
      <c r="D11614" s="1"/>
      <c r="E11614" s="1"/>
      <c r="F11614" s="1"/>
      <c r="G11614" s="1"/>
      <c r="H11614" s="1"/>
      <c r="I11614" s="1"/>
    </row>
    <row r="11615" customFormat="false" ht="27" hidden="false" customHeight="true" outlineLevel="0" collapsed="false">
      <c r="A11615" s="1"/>
      <c r="B11615" s="1"/>
      <c r="C11615" s="1"/>
      <c r="D11615" s="1"/>
      <c r="E11615" s="1"/>
      <c r="F11615" s="1"/>
      <c r="G11615" s="1"/>
      <c r="H11615" s="1"/>
      <c r="I11615" s="1"/>
    </row>
    <row r="11616" customFormat="false" ht="35" hidden="false" customHeight="true" outlineLevel="0" collapsed="false">
      <c r="A11616" s="2" t="s">
        <v>2644</v>
      </c>
      <c r="B11616" s="2" t="s">
        <v>2644</v>
      </c>
      <c r="C11616" s="2" t="s">
        <v>2644</v>
      </c>
      <c r="D11616" s="2" t="s">
        <v>2644</v>
      </c>
      <c r="E11616" s="2" t="s">
        <v>2644</v>
      </c>
      <c r="F11616" s="2" t="s">
        <v>2644</v>
      </c>
      <c r="G11616" s="2" t="s">
        <v>2644</v>
      </c>
      <c r="H11616" s="2" t="s">
        <v>2644</v>
      </c>
      <c r="I11616" s="3" t="str">
        <f aca="false">HYPERLINK("#'Главная'!A231","На главную")</f>
        <v>На главную</v>
      </c>
    </row>
    <row r="11617" customFormat="false" ht="28" hidden="false" customHeight="true" outlineLevel="0" collapsed="false">
      <c r="A11617" s="4" t="s">
        <v>2622</v>
      </c>
      <c r="B11617" s="4" t="s">
        <v>2622</v>
      </c>
      <c r="C11617" s="4" t="s">
        <v>2622</v>
      </c>
      <c r="D11617" s="4" t="s">
        <v>2622</v>
      </c>
      <c r="E11617" s="4" t="s">
        <v>2622</v>
      </c>
      <c r="F11617" s="4" t="s">
        <v>2622</v>
      </c>
      <c r="G11617" s="4" t="s">
        <v>2622</v>
      </c>
      <c r="H11617" s="4" t="s">
        <v>2622</v>
      </c>
      <c r="I11617" s="4" t="s">
        <v>2622</v>
      </c>
    </row>
    <row r="11618" customFormat="false" ht="27" hidden="false" customHeight="true" outlineLevel="0" collapsed="false">
      <c r="A11618" s="3" t="str">
        <f aca="false">HYPERLINK("#'Главная'!A231","Список моделей")</f>
        <v>Список моделей</v>
      </c>
      <c r="B11618" s="1"/>
      <c r="C11618" s="3" t="str">
        <f aca="false">HYPERLINK("#'Данные моделей'!A11619","Характеристики")</f>
        <v>Характеристики</v>
      </c>
      <c r="D11618" s="1"/>
      <c r="E11618" s="1"/>
      <c r="F11618" s="3" t="str">
        <f aca="false">HYPERLINK("#'Данные моделей'!A11643","Рабочие точки")</f>
        <v>Рабочие точки</v>
      </c>
      <c r="G11618" s="1"/>
      <c r="H11618" s="3" t="str">
        <f aca="false">HYPERLINK("#'Данные моделей'!A11653","Карты")</f>
        <v>Карты</v>
      </c>
      <c r="I11618" s="1"/>
    </row>
    <row r="11619" customFormat="false" ht="31" hidden="false" customHeight="true" outlineLevel="0" collapsed="false">
      <c r="A11619" s="10" t="s">
        <v>9</v>
      </c>
      <c r="B11619" s="10" t="s">
        <v>9</v>
      </c>
      <c r="C11619" s="10" t="s">
        <v>9</v>
      </c>
      <c r="D11619" s="10" t="s">
        <v>9</v>
      </c>
      <c r="E11619" s="10" t="s">
        <v>9</v>
      </c>
      <c r="F11619" s="10" t="s">
        <v>9</v>
      </c>
      <c r="G11619" s="10" t="s">
        <v>9</v>
      </c>
      <c r="H11619" s="10" t="s">
        <v>9</v>
      </c>
      <c r="I11619" s="1"/>
    </row>
    <row r="11620" customFormat="false" ht="28" hidden="false" customHeight="true" outlineLevel="0" collapsed="false">
      <c r="A11620" s="11" t="s">
        <v>207</v>
      </c>
      <c r="B11620" s="11" t="s">
        <v>207</v>
      </c>
      <c r="C11620" s="11" t="s">
        <v>207</v>
      </c>
      <c r="D11620" s="11" t="s">
        <v>207</v>
      </c>
      <c r="E11620" s="11" t="s">
        <v>2623</v>
      </c>
      <c r="F11620" s="11" t="s">
        <v>2623</v>
      </c>
      <c r="G11620" s="11" t="s">
        <v>2623</v>
      </c>
      <c r="H11620" s="11"/>
      <c r="I11620" s="11"/>
    </row>
    <row r="11621" customFormat="false" ht="28" hidden="false" customHeight="true" outlineLevel="0" collapsed="false">
      <c r="A11621" s="11" t="s">
        <v>8</v>
      </c>
      <c r="B11621" s="11" t="s">
        <v>8</v>
      </c>
      <c r="C11621" s="11" t="s">
        <v>8</v>
      </c>
      <c r="D11621" s="11" t="s">
        <v>8</v>
      </c>
      <c r="E11621" s="11" t="s">
        <v>178</v>
      </c>
      <c r="F11621" s="11" t="s">
        <v>178</v>
      </c>
      <c r="G11621" s="11" t="s">
        <v>178</v>
      </c>
      <c r="H11621" s="11"/>
      <c r="I11621" s="11"/>
    </row>
    <row r="11622" customFormat="false" ht="28" hidden="false" customHeight="true" outlineLevel="0" collapsed="false">
      <c r="A11622" s="11" t="s">
        <v>209</v>
      </c>
      <c r="B11622" s="11" t="s">
        <v>209</v>
      </c>
      <c r="C11622" s="11" t="s">
        <v>209</v>
      </c>
      <c r="D11622" s="11" t="s">
        <v>209</v>
      </c>
      <c r="E11622" s="11" t="s">
        <v>2645</v>
      </c>
      <c r="F11622" s="11" t="s">
        <v>2645</v>
      </c>
      <c r="G11622" s="11" t="s">
        <v>2645</v>
      </c>
      <c r="H11622" s="11"/>
      <c r="I11622" s="11"/>
    </row>
    <row r="11623" customFormat="false" ht="28" hidden="false" customHeight="true" outlineLevel="0" collapsed="false">
      <c r="A11623" s="11" t="s">
        <v>211</v>
      </c>
      <c r="B11623" s="11" t="s">
        <v>211</v>
      </c>
      <c r="C11623" s="11" t="s">
        <v>211</v>
      </c>
      <c r="D11623" s="11" t="s">
        <v>211</v>
      </c>
      <c r="E11623" s="11" t="s">
        <v>99</v>
      </c>
      <c r="F11623" s="11" t="s">
        <v>99</v>
      </c>
      <c r="G11623" s="11" t="s">
        <v>99</v>
      </c>
      <c r="H11623" s="11"/>
      <c r="I11623" s="11"/>
    </row>
    <row r="11624" customFormat="false" ht="143" hidden="false" customHeight="true" outlineLevel="0" collapsed="false">
      <c r="A11624" s="11" t="s">
        <v>8</v>
      </c>
      <c r="B11624" s="11" t="s">
        <v>8</v>
      </c>
      <c r="C11624" s="11" t="s">
        <v>8</v>
      </c>
      <c r="D11624" s="11" t="s">
        <v>8</v>
      </c>
      <c r="E11624" s="11" t="s">
        <v>2126</v>
      </c>
      <c r="F11624" s="11" t="s">
        <v>2126</v>
      </c>
      <c r="G11624" s="11" t="s">
        <v>2126</v>
      </c>
      <c r="H11624" s="11" t="s">
        <v>2625</v>
      </c>
      <c r="I11624" s="11" t="s">
        <v>2625</v>
      </c>
    </row>
    <row r="11625" customFormat="false" ht="143" hidden="false" customHeight="true" outlineLevel="0" collapsed="false">
      <c r="A11625" s="11" t="s">
        <v>221</v>
      </c>
      <c r="B11625" s="11" t="s">
        <v>221</v>
      </c>
      <c r="C11625" s="11" t="s">
        <v>221</v>
      </c>
      <c r="D11625" s="11" t="s">
        <v>221</v>
      </c>
      <c r="E11625" s="11" t="s">
        <v>2645</v>
      </c>
      <c r="F11625" s="11" t="s">
        <v>2645</v>
      </c>
      <c r="G11625" s="11" t="s">
        <v>2645</v>
      </c>
      <c r="H11625" s="11" t="s">
        <v>2625</v>
      </c>
      <c r="I11625" s="11" t="s">
        <v>2625</v>
      </c>
    </row>
    <row r="11626" customFormat="false" ht="143" hidden="false" customHeight="true" outlineLevel="0" collapsed="false">
      <c r="A11626" s="11" t="s">
        <v>211</v>
      </c>
      <c r="B11626" s="11" t="s">
        <v>211</v>
      </c>
      <c r="C11626" s="11" t="s">
        <v>211</v>
      </c>
      <c r="D11626" s="11" t="s">
        <v>211</v>
      </c>
      <c r="E11626" s="11" t="s">
        <v>99</v>
      </c>
      <c r="F11626" s="11" t="s">
        <v>99</v>
      </c>
      <c r="G11626" s="11" t="s">
        <v>99</v>
      </c>
      <c r="H11626" s="11" t="s">
        <v>2625</v>
      </c>
      <c r="I11626" s="11" t="s">
        <v>2625</v>
      </c>
    </row>
    <row r="11627" customFormat="false" ht="143" hidden="false" customHeight="true" outlineLevel="0" collapsed="false">
      <c r="A11627" s="11" t="s">
        <v>2062</v>
      </c>
      <c r="B11627" s="11" t="s">
        <v>2062</v>
      </c>
      <c r="C11627" s="11" t="s">
        <v>2062</v>
      </c>
      <c r="D11627" s="11" t="s">
        <v>2062</v>
      </c>
      <c r="E11627" s="11" t="s">
        <v>2063</v>
      </c>
      <c r="F11627" s="11" t="s">
        <v>2063</v>
      </c>
      <c r="G11627" s="11" t="s">
        <v>2063</v>
      </c>
      <c r="H11627" s="11" t="s">
        <v>2625</v>
      </c>
      <c r="I11627" s="11" t="s">
        <v>2625</v>
      </c>
    </row>
    <row r="11628" customFormat="false" ht="143" hidden="false" customHeight="true" outlineLevel="0" collapsed="false">
      <c r="A11628" s="11" t="s">
        <v>2064</v>
      </c>
      <c r="B11628" s="11" t="s">
        <v>2064</v>
      </c>
      <c r="C11628" s="11" t="s">
        <v>2064</v>
      </c>
      <c r="D11628" s="11" t="s">
        <v>2064</v>
      </c>
      <c r="E11628" s="11" t="s">
        <v>99</v>
      </c>
      <c r="F11628" s="11" t="s">
        <v>99</v>
      </c>
      <c r="G11628" s="11" t="s">
        <v>99</v>
      </c>
      <c r="H11628" s="11" t="s">
        <v>2625</v>
      </c>
      <c r="I11628" s="11" t="s">
        <v>2625</v>
      </c>
    </row>
    <row r="11629" customFormat="false" ht="143" hidden="false" customHeight="true" outlineLevel="0" collapsed="false">
      <c r="A11629" s="11" t="s">
        <v>2626</v>
      </c>
      <c r="B11629" s="11" t="s">
        <v>2626</v>
      </c>
      <c r="C11629" s="11" t="s">
        <v>2626</v>
      </c>
      <c r="D11629" s="11" t="s">
        <v>2626</v>
      </c>
      <c r="E11629" s="11" t="n">
        <v>4</v>
      </c>
      <c r="F11629" s="11" t="n">
        <v>4</v>
      </c>
      <c r="G11629" s="11" t="n">
        <v>4</v>
      </c>
      <c r="H11629" s="11" t="s">
        <v>2625</v>
      </c>
      <c r="I11629" s="11" t="s">
        <v>2625</v>
      </c>
    </row>
    <row r="11630" customFormat="false" ht="143" hidden="false" customHeight="true" outlineLevel="0" collapsed="false">
      <c r="A11630" s="11" t="s">
        <v>2216</v>
      </c>
      <c r="B11630" s="11" t="s">
        <v>2216</v>
      </c>
      <c r="C11630" s="11" t="s">
        <v>2216</v>
      </c>
      <c r="D11630" s="11" t="s">
        <v>2216</v>
      </c>
      <c r="E11630" s="11" t="n">
        <v>1</v>
      </c>
      <c r="F11630" s="11" t="n">
        <v>1</v>
      </c>
      <c r="G11630" s="11" t="n">
        <v>1</v>
      </c>
      <c r="H11630" s="11" t="s">
        <v>2625</v>
      </c>
      <c r="I11630" s="11" t="s">
        <v>2625</v>
      </c>
    </row>
    <row r="11631" customFormat="false" ht="143" hidden="false" customHeight="true" outlineLevel="0" collapsed="false">
      <c r="A11631" s="11" t="s">
        <v>2627</v>
      </c>
      <c r="B11631" s="11" t="s">
        <v>2627</v>
      </c>
      <c r="C11631" s="11" t="s">
        <v>2627</v>
      </c>
      <c r="D11631" s="11" t="s">
        <v>2627</v>
      </c>
      <c r="E11631" s="11" t="n">
        <v>256</v>
      </c>
      <c r="F11631" s="11" t="n">
        <v>256</v>
      </c>
      <c r="G11631" s="11" t="n">
        <v>256</v>
      </c>
      <c r="H11631" s="11" t="s">
        <v>2625</v>
      </c>
      <c r="I11631" s="11" t="s">
        <v>2625</v>
      </c>
    </row>
    <row r="11632" customFormat="false" ht="143" hidden="false" customHeight="true" outlineLevel="0" collapsed="false">
      <c r="A11632" s="11" t="s">
        <v>2628</v>
      </c>
      <c r="B11632" s="11" t="s">
        <v>2628</v>
      </c>
      <c r="C11632" s="11" t="s">
        <v>2628</v>
      </c>
      <c r="D11632" s="11" t="s">
        <v>2628</v>
      </c>
      <c r="E11632" s="11" t="n">
        <v>2.39</v>
      </c>
      <c r="F11632" s="11" t="n">
        <v>2.39</v>
      </c>
      <c r="G11632" s="11" t="n">
        <v>2.39</v>
      </c>
      <c r="H11632" s="11" t="s">
        <v>2625</v>
      </c>
      <c r="I11632" s="11" t="s">
        <v>2625</v>
      </c>
    </row>
    <row r="11633" customFormat="false" ht="143" hidden="false" customHeight="true" outlineLevel="0" collapsed="false">
      <c r="A11633" s="11" t="s">
        <v>2629</v>
      </c>
      <c r="B11633" s="11" t="s">
        <v>2629</v>
      </c>
      <c r="C11633" s="11" t="s">
        <v>2629</v>
      </c>
      <c r="D11633" s="11" t="s">
        <v>2629</v>
      </c>
      <c r="E11633" s="11" t="n">
        <v>2.3</v>
      </c>
      <c r="F11633" s="11" t="n">
        <v>2.3</v>
      </c>
      <c r="G11633" s="11" t="n">
        <v>2.3</v>
      </c>
      <c r="H11633" s="11" t="s">
        <v>2625</v>
      </c>
      <c r="I11633" s="11" t="s">
        <v>2625</v>
      </c>
    </row>
    <row r="11634" customFormat="false" ht="143" hidden="false" customHeight="true" outlineLevel="0" collapsed="false">
      <c r="A11634" s="11" t="s">
        <v>2630</v>
      </c>
      <c r="B11634" s="11" t="s">
        <v>2630</v>
      </c>
      <c r="C11634" s="11" t="s">
        <v>2630</v>
      </c>
      <c r="D11634" s="11" t="s">
        <v>2630</v>
      </c>
      <c r="E11634" s="11" t="n">
        <v>0.55</v>
      </c>
      <c r="F11634" s="11" t="n">
        <v>0.55</v>
      </c>
      <c r="G11634" s="11" t="n">
        <v>0.55</v>
      </c>
      <c r="H11634" s="11" t="s">
        <v>2625</v>
      </c>
      <c r="I11634" s="11" t="s">
        <v>2625</v>
      </c>
    </row>
    <row r="11635" customFormat="false" ht="143" hidden="false" customHeight="true" outlineLevel="0" collapsed="false">
      <c r="A11635" s="11" t="s">
        <v>2631</v>
      </c>
      <c r="B11635" s="11" t="s">
        <v>2631</v>
      </c>
      <c r="C11635" s="11" t="s">
        <v>2631</v>
      </c>
      <c r="D11635" s="11" t="s">
        <v>2631</v>
      </c>
      <c r="E11635" s="11" t="s">
        <v>2632</v>
      </c>
      <c r="F11635" s="11" t="s">
        <v>2632</v>
      </c>
      <c r="G11635" s="11" t="s">
        <v>2632</v>
      </c>
      <c r="H11635" s="11" t="s">
        <v>2625</v>
      </c>
      <c r="I11635" s="11" t="s">
        <v>2625</v>
      </c>
    </row>
    <row r="11636" customFormat="false" ht="143" hidden="false" customHeight="true" outlineLevel="0" collapsed="false">
      <c r="A11636" s="11" t="s">
        <v>2078</v>
      </c>
      <c r="B11636" s="11" t="s">
        <v>2078</v>
      </c>
      <c r="C11636" s="11" t="s">
        <v>2078</v>
      </c>
      <c r="D11636" s="11" t="s">
        <v>2078</v>
      </c>
      <c r="E11636" s="11" t="s">
        <v>2646</v>
      </c>
      <c r="F11636" s="11" t="s">
        <v>2646</v>
      </c>
      <c r="G11636" s="11" t="s">
        <v>2646</v>
      </c>
      <c r="H11636" s="11" t="s">
        <v>2625</v>
      </c>
      <c r="I11636" s="11" t="s">
        <v>2625</v>
      </c>
    </row>
    <row r="11637" customFormat="false" ht="143" hidden="false" customHeight="true" outlineLevel="0" collapsed="false">
      <c r="A11637" s="11" t="s">
        <v>2070</v>
      </c>
      <c r="B11637" s="11" t="s">
        <v>2070</v>
      </c>
      <c r="C11637" s="11" t="s">
        <v>2070</v>
      </c>
      <c r="D11637" s="11" t="s">
        <v>2070</v>
      </c>
      <c r="E11637" s="11" t="s">
        <v>2647</v>
      </c>
      <c r="F11637" s="11" t="s">
        <v>2647</v>
      </c>
      <c r="G11637" s="11" t="s">
        <v>2647</v>
      </c>
      <c r="H11637" s="11" t="s">
        <v>2625</v>
      </c>
      <c r="I11637" s="11" t="s">
        <v>2625</v>
      </c>
    </row>
    <row r="11638" customFormat="false" ht="143" hidden="false" customHeight="true" outlineLevel="0" collapsed="false">
      <c r="A11638" s="11" t="s">
        <v>2562</v>
      </c>
      <c r="B11638" s="11" t="s">
        <v>2562</v>
      </c>
      <c r="C11638" s="11" t="s">
        <v>2562</v>
      </c>
      <c r="D11638" s="11" t="s">
        <v>2562</v>
      </c>
      <c r="E11638" s="11" t="n">
        <v>304</v>
      </c>
      <c r="F11638" s="11" t="n">
        <v>304</v>
      </c>
      <c r="G11638" s="11" t="n">
        <v>304</v>
      </c>
      <c r="H11638" s="11" t="s">
        <v>2625</v>
      </c>
      <c r="I11638" s="11" t="s">
        <v>2625</v>
      </c>
    </row>
    <row r="11639" customFormat="false" ht="143" hidden="false" customHeight="true" outlineLevel="0" collapsed="false">
      <c r="A11639" s="11" t="s">
        <v>2563</v>
      </c>
      <c r="B11639" s="11" t="s">
        <v>2563</v>
      </c>
      <c r="C11639" s="11" t="s">
        <v>2563</v>
      </c>
      <c r="D11639" s="11" t="s">
        <v>2563</v>
      </c>
      <c r="E11639" s="11" t="n">
        <v>99</v>
      </c>
      <c r="F11639" s="11" t="n">
        <v>99</v>
      </c>
      <c r="G11639" s="11" t="n">
        <v>99</v>
      </c>
      <c r="H11639" s="11" t="s">
        <v>2625</v>
      </c>
      <c r="I11639" s="11" t="s">
        <v>2625</v>
      </c>
    </row>
    <row r="11640" customFormat="false" ht="143" hidden="false" customHeight="true" outlineLevel="0" collapsed="false">
      <c r="A11640" s="11" t="s">
        <v>2423</v>
      </c>
      <c r="B11640" s="11" t="s">
        <v>2423</v>
      </c>
      <c r="C11640" s="11" t="s">
        <v>2423</v>
      </c>
      <c r="D11640" s="11" t="s">
        <v>2423</v>
      </c>
      <c r="E11640" s="11" t="s">
        <v>2635</v>
      </c>
      <c r="F11640" s="11" t="s">
        <v>2635</v>
      </c>
      <c r="G11640" s="11" t="s">
        <v>2635</v>
      </c>
      <c r="H11640" s="11" t="s">
        <v>2625</v>
      </c>
      <c r="I11640" s="11" t="s">
        <v>2625</v>
      </c>
    </row>
    <row r="11641" customFormat="false" ht="58" hidden="false" customHeight="true" outlineLevel="0" collapsed="false">
      <c r="A11641" s="4" t="s">
        <v>2636</v>
      </c>
      <c r="B11641" s="4" t="s">
        <v>2636</v>
      </c>
      <c r="C11641" s="4" t="s">
        <v>2636</v>
      </c>
      <c r="D11641" s="4" t="s">
        <v>2636</v>
      </c>
      <c r="E11641" s="4" t="s">
        <v>2636</v>
      </c>
      <c r="F11641" s="4" t="s">
        <v>2636</v>
      </c>
      <c r="G11641" s="4" t="s">
        <v>2636</v>
      </c>
      <c r="H11641" s="4" t="s">
        <v>2636</v>
      </c>
      <c r="I11641" s="4" t="s">
        <v>2636</v>
      </c>
    </row>
    <row r="11642" customFormat="false" ht="27" hidden="false" customHeight="true" outlineLevel="0" collapsed="false">
      <c r="A11642" s="1"/>
      <c r="B11642" s="1"/>
      <c r="C11642" s="1"/>
      <c r="D11642" s="1"/>
      <c r="E11642" s="1"/>
      <c r="F11642" s="1"/>
      <c r="G11642" s="1"/>
      <c r="H11642" s="1"/>
      <c r="I11642" s="1"/>
    </row>
    <row r="11643" customFormat="false" ht="31" hidden="false" customHeight="true" outlineLevel="0" collapsed="false">
      <c r="A11643" s="10" t="s">
        <v>250</v>
      </c>
      <c r="B11643" s="10" t="s">
        <v>250</v>
      </c>
      <c r="C11643" s="10" t="s">
        <v>250</v>
      </c>
      <c r="D11643" s="10" t="s">
        <v>250</v>
      </c>
      <c r="E11643" s="10" t="s">
        <v>250</v>
      </c>
      <c r="F11643" s="10" t="s">
        <v>250</v>
      </c>
      <c r="G11643" s="10" t="s">
        <v>250</v>
      </c>
      <c r="H11643" s="10" t="s">
        <v>250</v>
      </c>
      <c r="I11643" s="3" t="str">
        <f aca="false">HYPERLINK("#'Главная'!A231","На главную")</f>
        <v>На главную</v>
      </c>
    </row>
    <row r="11644" customFormat="false" ht="34" hidden="false" customHeight="true" outlineLevel="0" collapsed="false">
      <c r="A11644" s="12" t="s">
        <v>251</v>
      </c>
      <c r="B11644" s="12" t="s">
        <v>251</v>
      </c>
      <c r="C11644" s="12" t="s">
        <v>251</v>
      </c>
      <c r="D11644" s="12" t="s">
        <v>252</v>
      </c>
      <c r="E11644" s="12" t="s">
        <v>252</v>
      </c>
      <c r="F11644" s="12" t="s">
        <v>252</v>
      </c>
      <c r="G11644" s="12" t="s">
        <v>253</v>
      </c>
      <c r="H11644" s="12" t="s">
        <v>254</v>
      </c>
      <c r="I11644" s="12" t="s">
        <v>254</v>
      </c>
    </row>
    <row r="11645" customFormat="false" ht="38" hidden="false" customHeight="true" outlineLevel="0" collapsed="false">
      <c r="A11645" s="1" t="s">
        <v>200</v>
      </c>
      <c r="B11645" s="1" t="s">
        <v>200</v>
      </c>
      <c r="C11645" s="1" t="s">
        <v>200</v>
      </c>
      <c r="D11645" s="1" t="s">
        <v>292</v>
      </c>
      <c r="E11645" s="1" t="s">
        <v>292</v>
      </c>
      <c r="F11645" s="1" t="s">
        <v>292</v>
      </c>
      <c r="G11645" s="1" t="n">
        <v>13.9</v>
      </c>
      <c r="H11645" s="1" t="s">
        <v>2637</v>
      </c>
      <c r="I11645" s="1" t="s">
        <v>2637</v>
      </c>
    </row>
    <row r="11646" customFormat="false" ht="38" hidden="false" customHeight="true" outlineLevel="0" collapsed="false">
      <c r="A11646" s="1" t="s">
        <v>200</v>
      </c>
      <c r="B11646" s="1" t="s">
        <v>200</v>
      </c>
      <c r="C11646" s="1" t="s">
        <v>200</v>
      </c>
      <c r="D11646" s="1" t="s">
        <v>258</v>
      </c>
      <c r="E11646" s="1" t="s">
        <v>258</v>
      </c>
      <c r="F11646" s="1" t="s">
        <v>258</v>
      </c>
      <c r="G11646" s="1" t="n">
        <v>21.8</v>
      </c>
      <c r="H11646" s="1" t="s">
        <v>2637</v>
      </c>
      <c r="I11646" s="1" t="s">
        <v>2637</v>
      </c>
    </row>
    <row r="11647" customFormat="false" ht="38" hidden="false" customHeight="true" outlineLevel="0" collapsed="false">
      <c r="A11647" s="1" t="s">
        <v>200</v>
      </c>
      <c r="B11647" s="1" t="s">
        <v>200</v>
      </c>
      <c r="C11647" s="1" t="s">
        <v>200</v>
      </c>
      <c r="D11647" s="1" t="s">
        <v>2091</v>
      </c>
      <c r="E11647" s="1" t="s">
        <v>2091</v>
      </c>
      <c r="F11647" s="1" t="s">
        <v>2091</v>
      </c>
      <c r="G11647" s="1" t="n">
        <v>2500</v>
      </c>
      <c r="H11647" s="1" t="s">
        <v>2637</v>
      </c>
      <c r="I11647" s="1" t="s">
        <v>2637</v>
      </c>
    </row>
    <row r="11648" customFormat="false" ht="38" hidden="false" customHeight="true" outlineLevel="0" collapsed="false">
      <c r="A11648" s="1" t="s">
        <v>200</v>
      </c>
      <c r="B11648" s="1" t="s">
        <v>200</v>
      </c>
      <c r="C11648" s="1" t="s">
        <v>200</v>
      </c>
      <c r="D11648" s="1" t="s">
        <v>2063</v>
      </c>
      <c r="E11648" s="1" t="s">
        <v>2063</v>
      </c>
      <c r="F11648" s="1" t="s">
        <v>2063</v>
      </c>
      <c r="G11648" s="1" t="n">
        <v>58</v>
      </c>
      <c r="H11648" s="1" t="s">
        <v>2637</v>
      </c>
      <c r="I11648" s="1" t="s">
        <v>2637</v>
      </c>
    </row>
    <row r="11649" customFormat="false" ht="38" hidden="false" customHeight="true" outlineLevel="0" collapsed="false">
      <c r="A11649" s="1" t="s">
        <v>200</v>
      </c>
      <c r="B11649" s="1" t="s">
        <v>200</v>
      </c>
      <c r="C11649" s="1" t="s">
        <v>200</v>
      </c>
      <c r="D11649" s="1" t="s">
        <v>258</v>
      </c>
      <c r="E11649" s="1" t="s">
        <v>258</v>
      </c>
      <c r="F11649" s="1" t="s">
        <v>258</v>
      </c>
      <c r="G11649" s="1" t="n">
        <v>21.8</v>
      </c>
      <c r="H11649" s="1" t="s">
        <v>2637</v>
      </c>
      <c r="I11649" s="1" t="s">
        <v>2637</v>
      </c>
    </row>
    <row r="11650" customFormat="false" ht="38" hidden="false" customHeight="true" outlineLevel="0" collapsed="false">
      <c r="A11650" s="1" t="s">
        <v>200</v>
      </c>
      <c r="B11650" s="1" t="s">
        <v>200</v>
      </c>
      <c r="C11650" s="1" t="s">
        <v>200</v>
      </c>
      <c r="D11650" s="1" t="s">
        <v>292</v>
      </c>
      <c r="E11650" s="1" t="s">
        <v>292</v>
      </c>
      <c r="F11650" s="1" t="s">
        <v>292</v>
      </c>
      <c r="G11650" s="1" t="n">
        <v>13.9</v>
      </c>
      <c r="H11650" s="1" t="s">
        <v>2637</v>
      </c>
      <c r="I11650" s="1" t="s">
        <v>2637</v>
      </c>
    </row>
    <row r="11651" customFormat="false" ht="38" hidden="false" customHeight="true" outlineLevel="0" collapsed="false">
      <c r="A11651" s="1" t="s">
        <v>200</v>
      </c>
      <c r="B11651" s="1" t="s">
        <v>200</v>
      </c>
      <c r="C11651" s="1" t="s">
        <v>200</v>
      </c>
      <c r="D11651" s="1" t="s">
        <v>2091</v>
      </c>
      <c r="E11651" s="1" t="s">
        <v>2091</v>
      </c>
      <c r="F11651" s="1" t="s">
        <v>2091</v>
      </c>
      <c r="G11651" s="1" t="n">
        <v>2500</v>
      </c>
      <c r="H11651" s="1" t="s">
        <v>2637</v>
      </c>
      <c r="I11651" s="1" t="s">
        <v>2637</v>
      </c>
    </row>
    <row r="11652" customFormat="false" ht="27" hidden="false" customHeight="true" outlineLevel="0" collapsed="false">
      <c r="A11652" s="1"/>
      <c r="B11652" s="1"/>
      <c r="C11652" s="1"/>
      <c r="D11652" s="1"/>
      <c r="E11652" s="1"/>
      <c r="F11652" s="1"/>
      <c r="G11652" s="1"/>
      <c r="H11652" s="1"/>
      <c r="I11652" s="1"/>
    </row>
    <row r="11653" customFormat="false" ht="31" hidden="false" customHeight="true" outlineLevel="0" collapsed="false">
      <c r="A11653" s="10" t="s">
        <v>304</v>
      </c>
      <c r="B11653" s="10" t="s">
        <v>304</v>
      </c>
      <c r="C11653" s="10" t="s">
        <v>304</v>
      </c>
      <c r="D11653" s="10" t="s">
        <v>304</v>
      </c>
      <c r="E11653" s="10" t="s">
        <v>304</v>
      </c>
      <c r="F11653" s="10" t="s">
        <v>304</v>
      </c>
      <c r="G11653" s="10" t="s">
        <v>304</v>
      </c>
      <c r="H11653" s="10" t="s">
        <v>304</v>
      </c>
      <c r="I11653" s="1"/>
    </row>
    <row r="11654" customFormat="false" ht="28" hidden="false" customHeight="true" outlineLevel="0" collapsed="false">
      <c r="A11654" s="4" t="s">
        <v>305</v>
      </c>
      <c r="B11654" s="4" t="s">
        <v>305</v>
      </c>
      <c r="C11654" s="4" t="s">
        <v>305</v>
      </c>
      <c r="D11654" s="4" t="s">
        <v>305</v>
      </c>
      <c r="E11654" s="4" t="s">
        <v>305</v>
      </c>
      <c r="F11654" s="4" t="s">
        <v>305</v>
      </c>
      <c r="G11654" s="4" t="s">
        <v>305</v>
      </c>
      <c r="H11654" s="4" t="s">
        <v>305</v>
      </c>
      <c r="I11654" s="4" t="s">
        <v>305</v>
      </c>
    </row>
    <row r="11655" customFormat="false" ht="27" hidden="false" customHeight="true" outlineLevel="0" collapsed="false">
      <c r="A11655" s="1"/>
      <c r="B11655" s="1"/>
      <c r="C11655" s="1"/>
      <c r="D11655" s="1"/>
      <c r="E11655" s="1"/>
      <c r="F11655" s="1"/>
      <c r="G11655" s="1"/>
      <c r="H11655" s="1"/>
      <c r="I11655" s="1"/>
    </row>
    <row r="11656" customFormat="false" ht="27" hidden="false" customHeight="true" outlineLevel="0" collapsed="false">
      <c r="A11656" s="1"/>
      <c r="B11656" s="1"/>
      <c r="C11656" s="1"/>
      <c r="D11656" s="1"/>
      <c r="E11656" s="1"/>
      <c r="F11656" s="1"/>
      <c r="G11656" s="1"/>
      <c r="H11656" s="1"/>
      <c r="I11656" s="1"/>
    </row>
    <row r="11657" customFormat="false" ht="27" hidden="false" customHeight="true" outlineLevel="0" collapsed="false">
      <c r="A11657" s="1"/>
      <c r="B11657" s="1"/>
      <c r="C11657" s="1"/>
      <c r="D11657" s="1"/>
      <c r="E11657" s="1"/>
      <c r="F11657" s="1"/>
      <c r="G11657" s="1"/>
      <c r="H11657" s="1"/>
      <c r="I11657" s="1"/>
    </row>
    <row r="11658" customFormat="false" ht="35" hidden="false" customHeight="true" outlineLevel="0" collapsed="false">
      <c r="A11658" s="2" t="s">
        <v>2648</v>
      </c>
      <c r="B11658" s="2" t="s">
        <v>2648</v>
      </c>
      <c r="C11658" s="2" t="s">
        <v>2648</v>
      </c>
      <c r="D11658" s="2" t="s">
        <v>2648</v>
      </c>
      <c r="E11658" s="2" t="s">
        <v>2648</v>
      </c>
      <c r="F11658" s="2" t="s">
        <v>2648</v>
      </c>
      <c r="G11658" s="2" t="s">
        <v>2648</v>
      </c>
      <c r="H11658" s="2" t="s">
        <v>2648</v>
      </c>
      <c r="I11658" s="3" t="str">
        <f aca="false">HYPERLINK("#'Главная'!A232","На главную")</f>
        <v>На главную</v>
      </c>
    </row>
    <row r="11659" customFormat="false" ht="28" hidden="false" customHeight="true" outlineLevel="0" collapsed="false">
      <c r="A11659" s="4" t="s">
        <v>2622</v>
      </c>
      <c r="B11659" s="4" t="s">
        <v>2622</v>
      </c>
      <c r="C11659" s="4" t="s">
        <v>2622</v>
      </c>
      <c r="D11659" s="4" t="s">
        <v>2622</v>
      </c>
      <c r="E11659" s="4" t="s">
        <v>2622</v>
      </c>
      <c r="F11659" s="4" t="s">
        <v>2622</v>
      </c>
      <c r="G11659" s="4" t="s">
        <v>2622</v>
      </c>
      <c r="H11659" s="4" t="s">
        <v>2622</v>
      </c>
      <c r="I11659" s="4" t="s">
        <v>2622</v>
      </c>
    </row>
    <row r="11660" customFormat="false" ht="27" hidden="false" customHeight="true" outlineLevel="0" collapsed="false">
      <c r="A11660" s="3" t="str">
        <f aca="false">HYPERLINK("#'Главная'!A232","Список моделей")</f>
        <v>Список моделей</v>
      </c>
      <c r="B11660" s="1"/>
      <c r="C11660" s="3" t="str">
        <f aca="false">HYPERLINK("#'Данные моделей'!A11661","Характеристики")</f>
        <v>Характеристики</v>
      </c>
      <c r="D11660" s="1"/>
      <c r="E11660" s="1"/>
      <c r="F11660" s="3" t="str">
        <f aca="false">HYPERLINK("#'Данные моделей'!A11685","Рабочие точки")</f>
        <v>Рабочие точки</v>
      </c>
      <c r="G11660" s="1"/>
      <c r="H11660" s="3" t="str">
        <f aca="false">HYPERLINK("#'Данные моделей'!A11695","Карты")</f>
        <v>Карты</v>
      </c>
      <c r="I11660" s="1"/>
    </row>
    <row r="11661" customFormat="false" ht="31" hidden="false" customHeight="true" outlineLevel="0" collapsed="false">
      <c r="A11661" s="10" t="s">
        <v>9</v>
      </c>
      <c r="B11661" s="10" t="s">
        <v>9</v>
      </c>
      <c r="C11661" s="10" t="s">
        <v>9</v>
      </c>
      <c r="D11661" s="10" t="s">
        <v>9</v>
      </c>
      <c r="E11661" s="10" t="s">
        <v>9</v>
      </c>
      <c r="F11661" s="10" t="s">
        <v>9</v>
      </c>
      <c r="G11661" s="10" t="s">
        <v>9</v>
      </c>
      <c r="H11661" s="10" t="s">
        <v>9</v>
      </c>
      <c r="I11661" s="1"/>
    </row>
    <row r="11662" customFormat="false" ht="28" hidden="false" customHeight="true" outlineLevel="0" collapsed="false">
      <c r="A11662" s="11" t="s">
        <v>207</v>
      </c>
      <c r="B11662" s="11" t="s">
        <v>207</v>
      </c>
      <c r="C11662" s="11" t="s">
        <v>207</v>
      </c>
      <c r="D11662" s="11" t="s">
        <v>207</v>
      </c>
      <c r="E11662" s="11" t="s">
        <v>2623</v>
      </c>
      <c r="F11662" s="11" t="s">
        <v>2623</v>
      </c>
      <c r="G11662" s="11" t="s">
        <v>2623</v>
      </c>
      <c r="H11662" s="11"/>
      <c r="I11662" s="11"/>
    </row>
    <row r="11663" customFormat="false" ht="28" hidden="false" customHeight="true" outlineLevel="0" collapsed="false">
      <c r="A11663" s="11" t="s">
        <v>8</v>
      </c>
      <c r="B11663" s="11" t="s">
        <v>8</v>
      </c>
      <c r="C11663" s="11" t="s">
        <v>8</v>
      </c>
      <c r="D11663" s="11" t="s">
        <v>8</v>
      </c>
      <c r="E11663" s="11" t="s">
        <v>178</v>
      </c>
      <c r="F11663" s="11" t="s">
        <v>178</v>
      </c>
      <c r="G11663" s="11" t="s">
        <v>178</v>
      </c>
      <c r="H11663" s="11"/>
      <c r="I11663" s="11"/>
    </row>
    <row r="11664" customFormat="false" ht="28" hidden="false" customHeight="true" outlineLevel="0" collapsed="false">
      <c r="A11664" s="11" t="s">
        <v>209</v>
      </c>
      <c r="B11664" s="11" t="s">
        <v>209</v>
      </c>
      <c r="C11664" s="11" t="s">
        <v>209</v>
      </c>
      <c r="D11664" s="11" t="s">
        <v>209</v>
      </c>
      <c r="E11664" s="11" t="s">
        <v>2645</v>
      </c>
      <c r="F11664" s="11" t="s">
        <v>2645</v>
      </c>
      <c r="G11664" s="11" t="s">
        <v>2645</v>
      </c>
      <c r="H11664" s="11"/>
      <c r="I11664" s="11"/>
    </row>
    <row r="11665" customFormat="false" ht="28" hidden="false" customHeight="true" outlineLevel="0" collapsed="false">
      <c r="A11665" s="11" t="s">
        <v>211</v>
      </c>
      <c r="B11665" s="11" t="s">
        <v>211</v>
      </c>
      <c r="C11665" s="11" t="s">
        <v>211</v>
      </c>
      <c r="D11665" s="11" t="s">
        <v>211</v>
      </c>
      <c r="E11665" s="11" t="s">
        <v>99</v>
      </c>
      <c r="F11665" s="11" t="s">
        <v>99</v>
      </c>
      <c r="G11665" s="11" t="s">
        <v>99</v>
      </c>
      <c r="H11665" s="11"/>
      <c r="I11665" s="11"/>
    </row>
    <row r="11666" customFormat="false" ht="143" hidden="false" customHeight="true" outlineLevel="0" collapsed="false">
      <c r="A11666" s="11" t="s">
        <v>8</v>
      </c>
      <c r="B11666" s="11" t="s">
        <v>8</v>
      </c>
      <c r="C11666" s="11" t="s">
        <v>8</v>
      </c>
      <c r="D11666" s="11" t="s">
        <v>8</v>
      </c>
      <c r="E11666" s="11" t="s">
        <v>2126</v>
      </c>
      <c r="F11666" s="11" t="s">
        <v>2126</v>
      </c>
      <c r="G11666" s="11" t="s">
        <v>2126</v>
      </c>
      <c r="H11666" s="11" t="s">
        <v>2625</v>
      </c>
      <c r="I11666" s="11" t="s">
        <v>2625</v>
      </c>
    </row>
    <row r="11667" customFormat="false" ht="143" hidden="false" customHeight="true" outlineLevel="0" collapsed="false">
      <c r="A11667" s="11" t="s">
        <v>221</v>
      </c>
      <c r="B11667" s="11" t="s">
        <v>221</v>
      </c>
      <c r="C11667" s="11" t="s">
        <v>221</v>
      </c>
      <c r="D11667" s="11" t="s">
        <v>221</v>
      </c>
      <c r="E11667" s="11" t="s">
        <v>2645</v>
      </c>
      <c r="F11667" s="11" t="s">
        <v>2645</v>
      </c>
      <c r="G11667" s="11" t="s">
        <v>2645</v>
      </c>
      <c r="H11667" s="11" t="s">
        <v>2625</v>
      </c>
      <c r="I11667" s="11" t="s">
        <v>2625</v>
      </c>
    </row>
    <row r="11668" customFormat="false" ht="143" hidden="false" customHeight="true" outlineLevel="0" collapsed="false">
      <c r="A11668" s="11" t="s">
        <v>211</v>
      </c>
      <c r="B11668" s="11" t="s">
        <v>211</v>
      </c>
      <c r="C11668" s="11" t="s">
        <v>211</v>
      </c>
      <c r="D11668" s="11" t="s">
        <v>211</v>
      </c>
      <c r="E11668" s="11" t="s">
        <v>99</v>
      </c>
      <c r="F11668" s="11" t="s">
        <v>99</v>
      </c>
      <c r="G11668" s="11" t="s">
        <v>99</v>
      </c>
      <c r="H11668" s="11" t="s">
        <v>2625</v>
      </c>
      <c r="I11668" s="11" t="s">
        <v>2625</v>
      </c>
    </row>
    <row r="11669" customFormat="false" ht="143" hidden="false" customHeight="true" outlineLevel="0" collapsed="false">
      <c r="A11669" s="11" t="s">
        <v>2062</v>
      </c>
      <c r="B11669" s="11" t="s">
        <v>2062</v>
      </c>
      <c r="C11669" s="11" t="s">
        <v>2062</v>
      </c>
      <c r="D11669" s="11" t="s">
        <v>2062</v>
      </c>
      <c r="E11669" s="11" t="s">
        <v>2063</v>
      </c>
      <c r="F11669" s="11" t="s">
        <v>2063</v>
      </c>
      <c r="G11669" s="11" t="s">
        <v>2063</v>
      </c>
      <c r="H11669" s="11" t="s">
        <v>2625</v>
      </c>
      <c r="I11669" s="11" t="s">
        <v>2625</v>
      </c>
    </row>
    <row r="11670" customFormat="false" ht="143" hidden="false" customHeight="true" outlineLevel="0" collapsed="false">
      <c r="A11670" s="11" t="s">
        <v>2064</v>
      </c>
      <c r="B11670" s="11" t="s">
        <v>2064</v>
      </c>
      <c r="C11670" s="11" t="s">
        <v>2064</v>
      </c>
      <c r="D11670" s="11" t="s">
        <v>2064</v>
      </c>
      <c r="E11670" s="11" t="s">
        <v>99</v>
      </c>
      <c r="F11670" s="11" t="s">
        <v>99</v>
      </c>
      <c r="G11670" s="11" t="s">
        <v>99</v>
      </c>
      <c r="H11670" s="11" t="s">
        <v>2625</v>
      </c>
      <c r="I11670" s="11" t="s">
        <v>2625</v>
      </c>
    </row>
    <row r="11671" customFormat="false" ht="143" hidden="false" customHeight="true" outlineLevel="0" collapsed="false">
      <c r="A11671" s="11" t="s">
        <v>2626</v>
      </c>
      <c r="B11671" s="11" t="s">
        <v>2626</v>
      </c>
      <c r="C11671" s="11" t="s">
        <v>2626</v>
      </c>
      <c r="D11671" s="11" t="s">
        <v>2626</v>
      </c>
      <c r="E11671" s="11" t="n">
        <v>6</v>
      </c>
      <c r="F11671" s="11" t="n">
        <v>6</v>
      </c>
      <c r="G11671" s="11" t="n">
        <v>6</v>
      </c>
      <c r="H11671" s="11" t="s">
        <v>2625</v>
      </c>
      <c r="I11671" s="11" t="s">
        <v>2625</v>
      </c>
    </row>
    <row r="11672" customFormat="false" ht="143" hidden="false" customHeight="true" outlineLevel="0" collapsed="false">
      <c r="A11672" s="11" t="s">
        <v>2216</v>
      </c>
      <c r="B11672" s="11" t="s">
        <v>2216</v>
      </c>
      <c r="C11672" s="11" t="s">
        <v>2216</v>
      </c>
      <c r="D11672" s="11" t="s">
        <v>2216</v>
      </c>
      <c r="E11672" s="11" t="n">
        <v>1</v>
      </c>
      <c r="F11672" s="11" t="n">
        <v>1</v>
      </c>
      <c r="G11672" s="11" t="n">
        <v>1</v>
      </c>
      <c r="H11672" s="11" t="s">
        <v>2625</v>
      </c>
      <c r="I11672" s="11" t="s">
        <v>2625</v>
      </c>
    </row>
    <row r="11673" customFormat="false" ht="143" hidden="false" customHeight="true" outlineLevel="0" collapsed="false">
      <c r="A11673" s="11" t="s">
        <v>2627</v>
      </c>
      <c r="B11673" s="11" t="s">
        <v>2627</v>
      </c>
      <c r="C11673" s="11" t="s">
        <v>2627</v>
      </c>
      <c r="D11673" s="11" t="s">
        <v>2627</v>
      </c>
      <c r="E11673" s="11" t="n">
        <v>200</v>
      </c>
      <c r="F11673" s="11" t="n">
        <v>200</v>
      </c>
      <c r="G11673" s="11" t="n">
        <v>200</v>
      </c>
      <c r="H11673" s="11" t="s">
        <v>2625</v>
      </c>
      <c r="I11673" s="11" t="s">
        <v>2625</v>
      </c>
    </row>
    <row r="11674" customFormat="false" ht="143" hidden="false" customHeight="true" outlineLevel="0" collapsed="false">
      <c r="A11674" s="11" t="s">
        <v>2628</v>
      </c>
      <c r="B11674" s="11" t="s">
        <v>2628</v>
      </c>
      <c r="C11674" s="11" t="s">
        <v>2628</v>
      </c>
      <c r="D11674" s="11" t="s">
        <v>2628</v>
      </c>
      <c r="E11674" s="11" t="n">
        <v>3.26</v>
      </c>
      <c r="F11674" s="11" t="n">
        <v>3.26</v>
      </c>
      <c r="G11674" s="11" t="n">
        <v>3.26</v>
      </c>
      <c r="H11674" s="11" t="s">
        <v>2625</v>
      </c>
      <c r="I11674" s="11" t="s">
        <v>2625</v>
      </c>
    </row>
    <row r="11675" customFormat="false" ht="143" hidden="false" customHeight="true" outlineLevel="0" collapsed="false">
      <c r="A11675" s="11" t="s">
        <v>2629</v>
      </c>
      <c r="B11675" s="11" t="s">
        <v>2629</v>
      </c>
      <c r="C11675" s="11" t="s">
        <v>2629</v>
      </c>
      <c r="D11675" s="11" t="s">
        <v>2629</v>
      </c>
      <c r="E11675" s="11" t="n">
        <v>2.9</v>
      </c>
      <c r="F11675" s="11" t="n">
        <v>2.9</v>
      </c>
      <c r="G11675" s="11" t="n">
        <v>2.9</v>
      </c>
      <c r="H11675" s="11" t="s">
        <v>2625</v>
      </c>
      <c r="I11675" s="11" t="s">
        <v>2625</v>
      </c>
    </row>
    <row r="11676" customFormat="false" ht="143" hidden="false" customHeight="true" outlineLevel="0" collapsed="false">
      <c r="A11676" s="11" t="s">
        <v>2630</v>
      </c>
      <c r="B11676" s="11" t="s">
        <v>2630</v>
      </c>
      <c r="C11676" s="11" t="s">
        <v>2630</v>
      </c>
      <c r="D11676" s="11" t="s">
        <v>2630</v>
      </c>
      <c r="E11676" s="11" t="n">
        <v>0.55</v>
      </c>
      <c r="F11676" s="11" t="n">
        <v>0.55</v>
      </c>
      <c r="G11676" s="11" t="n">
        <v>0.55</v>
      </c>
      <c r="H11676" s="11" t="s">
        <v>2625</v>
      </c>
      <c r="I11676" s="11" t="s">
        <v>2625</v>
      </c>
    </row>
    <row r="11677" customFormat="false" ht="143" hidden="false" customHeight="true" outlineLevel="0" collapsed="false">
      <c r="A11677" s="11" t="s">
        <v>2631</v>
      </c>
      <c r="B11677" s="11" t="s">
        <v>2631</v>
      </c>
      <c r="C11677" s="11" t="s">
        <v>2631</v>
      </c>
      <c r="D11677" s="11" t="s">
        <v>2631</v>
      </c>
      <c r="E11677" s="11" t="s">
        <v>2632</v>
      </c>
      <c r="F11677" s="11" t="s">
        <v>2632</v>
      </c>
      <c r="G11677" s="11" t="s">
        <v>2632</v>
      </c>
      <c r="H11677" s="11" t="s">
        <v>2625</v>
      </c>
      <c r="I11677" s="11" t="s">
        <v>2625</v>
      </c>
    </row>
    <row r="11678" customFormat="false" ht="143" hidden="false" customHeight="true" outlineLevel="0" collapsed="false">
      <c r="A11678" s="11" t="s">
        <v>2078</v>
      </c>
      <c r="B11678" s="11" t="s">
        <v>2078</v>
      </c>
      <c r="C11678" s="11" t="s">
        <v>2078</v>
      </c>
      <c r="D11678" s="11" t="s">
        <v>2078</v>
      </c>
      <c r="E11678" s="11" t="s">
        <v>2646</v>
      </c>
      <c r="F11678" s="11" t="s">
        <v>2646</v>
      </c>
      <c r="G11678" s="11" t="s">
        <v>2646</v>
      </c>
      <c r="H11678" s="11" t="s">
        <v>2625</v>
      </c>
      <c r="I11678" s="11" t="s">
        <v>2625</v>
      </c>
    </row>
    <row r="11679" customFormat="false" ht="143" hidden="false" customHeight="true" outlineLevel="0" collapsed="false">
      <c r="A11679" s="11" t="s">
        <v>2070</v>
      </c>
      <c r="B11679" s="11" t="s">
        <v>2070</v>
      </c>
      <c r="C11679" s="11" t="s">
        <v>2070</v>
      </c>
      <c r="D11679" s="11" t="s">
        <v>2070</v>
      </c>
      <c r="E11679" s="11" t="s">
        <v>2647</v>
      </c>
      <c r="F11679" s="11" t="s">
        <v>2647</v>
      </c>
      <c r="G11679" s="11" t="s">
        <v>2647</v>
      </c>
      <c r="H11679" s="11" t="s">
        <v>2625</v>
      </c>
      <c r="I11679" s="11" t="s">
        <v>2625</v>
      </c>
    </row>
    <row r="11680" customFormat="false" ht="143" hidden="false" customHeight="true" outlineLevel="0" collapsed="false">
      <c r="A11680" s="11" t="s">
        <v>2562</v>
      </c>
      <c r="B11680" s="11" t="s">
        <v>2562</v>
      </c>
      <c r="C11680" s="11" t="s">
        <v>2562</v>
      </c>
      <c r="D11680" s="11" t="s">
        <v>2562</v>
      </c>
      <c r="E11680" s="11" t="n">
        <v>304</v>
      </c>
      <c r="F11680" s="11" t="n">
        <v>304</v>
      </c>
      <c r="G11680" s="11" t="n">
        <v>304</v>
      </c>
      <c r="H11680" s="11" t="s">
        <v>2625</v>
      </c>
      <c r="I11680" s="11" t="s">
        <v>2625</v>
      </c>
    </row>
    <row r="11681" customFormat="false" ht="143" hidden="false" customHeight="true" outlineLevel="0" collapsed="false">
      <c r="A11681" s="11" t="s">
        <v>2563</v>
      </c>
      <c r="B11681" s="11" t="s">
        <v>2563</v>
      </c>
      <c r="C11681" s="11" t="s">
        <v>2563</v>
      </c>
      <c r="D11681" s="11" t="s">
        <v>2563</v>
      </c>
      <c r="E11681" s="11" t="n">
        <v>165</v>
      </c>
      <c r="F11681" s="11" t="n">
        <v>165</v>
      </c>
      <c r="G11681" s="11" t="n">
        <v>165</v>
      </c>
      <c r="H11681" s="11" t="s">
        <v>2625</v>
      </c>
      <c r="I11681" s="11" t="s">
        <v>2625</v>
      </c>
    </row>
    <row r="11682" customFormat="false" ht="143" hidden="false" customHeight="true" outlineLevel="0" collapsed="false">
      <c r="A11682" s="11" t="s">
        <v>2423</v>
      </c>
      <c r="B11682" s="11" t="s">
        <v>2423</v>
      </c>
      <c r="C11682" s="11" t="s">
        <v>2423</v>
      </c>
      <c r="D11682" s="11" t="s">
        <v>2423</v>
      </c>
      <c r="E11682" s="11" t="s">
        <v>2635</v>
      </c>
      <c r="F11682" s="11" t="s">
        <v>2635</v>
      </c>
      <c r="G11682" s="11" t="s">
        <v>2635</v>
      </c>
      <c r="H11682" s="11" t="s">
        <v>2625</v>
      </c>
      <c r="I11682" s="11" t="s">
        <v>2625</v>
      </c>
    </row>
    <row r="11683" customFormat="false" ht="58" hidden="false" customHeight="true" outlineLevel="0" collapsed="false">
      <c r="A11683" s="4" t="s">
        <v>2636</v>
      </c>
      <c r="B11683" s="4" t="s">
        <v>2636</v>
      </c>
      <c r="C11683" s="4" t="s">
        <v>2636</v>
      </c>
      <c r="D11683" s="4" t="s">
        <v>2636</v>
      </c>
      <c r="E11683" s="4" t="s">
        <v>2636</v>
      </c>
      <c r="F11683" s="4" t="s">
        <v>2636</v>
      </c>
      <c r="G11683" s="4" t="s">
        <v>2636</v>
      </c>
      <c r="H11683" s="4" t="s">
        <v>2636</v>
      </c>
      <c r="I11683" s="4" t="s">
        <v>2636</v>
      </c>
    </row>
    <row r="11684" customFormat="false" ht="27" hidden="false" customHeight="true" outlineLevel="0" collapsed="false">
      <c r="A11684" s="1"/>
      <c r="B11684" s="1"/>
      <c r="C11684" s="1"/>
      <c r="D11684" s="1"/>
      <c r="E11684" s="1"/>
      <c r="F11684" s="1"/>
      <c r="G11684" s="1"/>
      <c r="H11684" s="1"/>
      <c r="I11684" s="1"/>
    </row>
    <row r="11685" customFormat="false" ht="31" hidden="false" customHeight="true" outlineLevel="0" collapsed="false">
      <c r="A11685" s="10" t="s">
        <v>250</v>
      </c>
      <c r="B11685" s="10" t="s">
        <v>250</v>
      </c>
      <c r="C11685" s="10" t="s">
        <v>250</v>
      </c>
      <c r="D11685" s="10" t="s">
        <v>250</v>
      </c>
      <c r="E11685" s="10" t="s">
        <v>250</v>
      </c>
      <c r="F11685" s="10" t="s">
        <v>250</v>
      </c>
      <c r="G11685" s="10" t="s">
        <v>250</v>
      </c>
      <c r="H11685" s="10" t="s">
        <v>250</v>
      </c>
      <c r="I11685" s="3" t="str">
        <f aca="false">HYPERLINK("#'Главная'!A232","На главную")</f>
        <v>На главную</v>
      </c>
    </row>
    <row r="11686" customFormat="false" ht="34" hidden="false" customHeight="true" outlineLevel="0" collapsed="false">
      <c r="A11686" s="12" t="s">
        <v>251</v>
      </c>
      <c r="B11686" s="12" t="s">
        <v>251</v>
      </c>
      <c r="C11686" s="12" t="s">
        <v>251</v>
      </c>
      <c r="D11686" s="12" t="s">
        <v>252</v>
      </c>
      <c r="E11686" s="12" t="s">
        <v>252</v>
      </c>
      <c r="F11686" s="12" t="s">
        <v>252</v>
      </c>
      <c r="G11686" s="12" t="s">
        <v>253</v>
      </c>
      <c r="H11686" s="12" t="s">
        <v>254</v>
      </c>
      <c r="I11686" s="12" t="s">
        <v>254</v>
      </c>
    </row>
    <row r="11687" customFormat="false" ht="38" hidden="false" customHeight="true" outlineLevel="0" collapsed="false">
      <c r="A11687" s="1" t="s">
        <v>201</v>
      </c>
      <c r="B11687" s="1" t="s">
        <v>201</v>
      </c>
      <c r="C11687" s="1" t="s">
        <v>201</v>
      </c>
      <c r="D11687" s="1" t="s">
        <v>292</v>
      </c>
      <c r="E11687" s="1" t="s">
        <v>292</v>
      </c>
      <c r="F11687" s="1" t="s">
        <v>292</v>
      </c>
      <c r="G11687" s="1" t="n">
        <v>18.96</v>
      </c>
      <c r="H11687" s="1" t="s">
        <v>2637</v>
      </c>
      <c r="I11687" s="1" t="s">
        <v>2637</v>
      </c>
    </row>
    <row r="11688" customFormat="false" ht="38" hidden="false" customHeight="true" outlineLevel="0" collapsed="false">
      <c r="A11688" s="1" t="s">
        <v>201</v>
      </c>
      <c r="B11688" s="1" t="s">
        <v>201</v>
      </c>
      <c r="C11688" s="1" t="s">
        <v>201</v>
      </c>
      <c r="D11688" s="1" t="s">
        <v>258</v>
      </c>
      <c r="E11688" s="1" t="s">
        <v>258</v>
      </c>
      <c r="F11688" s="1" t="s">
        <v>258</v>
      </c>
      <c r="G11688" s="1" t="n">
        <v>28.5</v>
      </c>
      <c r="H11688" s="1" t="s">
        <v>2637</v>
      </c>
      <c r="I11688" s="1" t="s">
        <v>2637</v>
      </c>
    </row>
    <row r="11689" customFormat="false" ht="38" hidden="false" customHeight="true" outlineLevel="0" collapsed="false">
      <c r="A11689" s="1" t="s">
        <v>201</v>
      </c>
      <c r="B11689" s="1" t="s">
        <v>201</v>
      </c>
      <c r="C11689" s="1" t="s">
        <v>201</v>
      </c>
      <c r="D11689" s="1" t="s">
        <v>2091</v>
      </c>
      <c r="E11689" s="1" t="s">
        <v>2091</v>
      </c>
      <c r="F11689" s="1" t="s">
        <v>2091</v>
      </c>
      <c r="G11689" s="1" t="n">
        <v>2500</v>
      </c>
      <c r="H11689" s="1" t="s">
        <v>2637</v>
      </c>
      <c r="I11689" s="1" t="s">
        <v>2637</v>
      </c>
    </row>
    <row r="11690" customFormat="false" ht="38" hidden="false" customHeight="true" outlineLevel="0" collapsed="false">
      <c r="A11690" s="1" t="s">
        <v>201</v>
      </c>
      <c r="B11690" s="1" t="s">
        <v>201</v>
      </c>
      <c r="C11690" s="1" t="s">
        <v>201</v>
      </c>
      <c r="D11690" s="1" t="s">
        <v>2063</v>
      </c>
      <c r="E11690" s="1" t="s">
        <v>2063</v>
      </c>
      <c r="F11690" s="1" t="s">
        <v>2063</v>
      </c>
      <c r="G11690" s="1" t="n">
        <v>58</v>
      </c>
      <c r="H11690" s="1" t="s">
        <v>2637</v>
      </c>
      <c r="I11690" s="1" t="s">
        <v>2637</v>
      </c>
    </row>
    <row r="11691" customFormat="false" ht="38" hidden="false" customHeight="true" outlineLevel="0" collapsed="false">
      <c r="A11691" s="1" t="s">
        <v>201</v>
      </c>
      <c r="B11691" s="1" t="s">
        <v>201</v>
      </c>
      <c r="C11691" s="1" t="s">
        <v>201</v>
      </c>
      <c r="D11691" s="1" t="s">
        <v>258</v>
      </c>
      <c r="E11691" s="1" t="s">
        <v>258</v>
      </c>
      <c r="F11691" s="1" t="s">
        <v>258</v>
      </c>
      <c r="G11691" s="1" t="n">
        <v>28.5</v>
      </c>
      <c r="H11691" s="1" t="s">
        <v>2637</v>
      </c>
      <c r="I11691" s="1" t="s">
        <v>2637</v>
      </c>
    </row>
    <row r="11692" customFormat="false" ht="38" hidden="false" customHeight="true" outlineLevel="0" collapsed="false">
      <c r="A11692" s="1" t="s">
        <v>201</v>
      </c>
      <c r="B11692" s="1" t="s">
        <v>201</v>
      </c>
      <c r="C11692" s="1" t="s">
        <v>201</v>
      </c>
      <c r="D11692" s="1" t="s">
        <v>292</v>
      </c>
      <c r="E11692" s="1" t="s">
        <v>292</v>
      </c>
      <c r="F11692" s="1" t="s">
        <v>292</v>
      </c>
      <c r="G11692" s="1" t="n">
        <v>18.96</v>
      </c>
      <c r="H11692" s="1" t="s">
        <v>2637</v>
      </c>
      <c r="I11692" s="1" t="s">
        <v>2637</v>
      </c>
    </row>
    <row r="11693" customFormat="false" ht="38" hidden="false" customHeight="true" outlineLevel="0" collapsed="false">
      <c r="A11693" s="1" t="s">
        <v>201</v>
      </c>
      <c r="B11693" s="1" t="s">
        <v>201</v>
      </c>
      <c r="C11693" s="1" t="s">
        <v>201</v>
      </c>
      <c r="D11693" s="1" t="s">
        <v>2091</v>
      </c>
      <c r="E11693" s="1" t="s">
        <v>2091</v>
      </c>
      <c r="F11693" s="1" t="s">
        <v>2091</v>
      </c>
      <c r="G11693" s="1" t="n">
        <v>2500</v>
      </c>
      <c r="H11693" s="1" t="s">
        <v>2637</v>
      </c>
      <c r="I11693" s="1" t="s">
        <v>2637</v>
      </c>
    </row>
    <row r="11694" customFormat="false" ht="27" hidden="false" customHeight="true" outlineLevel="0" collapsed="false">
      <c r="A11694" s="1"/>
      <c r="B11694" s="1"/>
      <c r="C11694" s="1"/>
      <c r="D11694" s="1"/>
      <c r="E11694" s="1"/>
      <c r="F11694" s="1"/>
      <c r="G11694" s="1"/>
      <c r="H11694" s="1"/>
      <c r="I11694" s="1"/>
    </row>
    <row r="11695" customFormat="false" ht="31" hidden="false" customHeight="true" outlineLevel="0" collapsed="false">
      <c r="A11695" s="10" t="s">
        <v>304</v>
      </c>
      <c r="B11695" s="10" t="s">
        <v>304</v>
      </c>
      <c r="C11695" s="10" t="s">
        <v>304</v>
      </c>
      <c r="D11695" s="10" t="s">
        <v>304</v>
      </c>
      <c r="E11695" s="10" t="s">
        <v>304</v>
      </c>
      <c r="F11695" s="10" t="s">
        <v>304</v>
      </c>
      <c r="G11695" s="10" t="s">
        <v>304</v>
      </c>
      <c r="H11695" s="10" t="s">
        <v>304</v>
      </c>
      <c r="I11695" s="1"/>
    </row>
    <row r="11696" customFormat="false" ht="28" hidden="false" customHeight="true" outlineLevel="0" collapsed="false">
      <c r="A11696" s="4" t="s">
        <v>305</v>
      </c>
      <c r="B11696" s="4" t="s">
        <v>305</v>
      </c>
      <c r="C11696" s="4" t="s">
        <v>305</v>
      </c>
      <c r="D11696" s="4" t="s">
        <v>305</v>
      </c>
      <c r="E11696" s="4" t="s">
        <v>305</v>
      </c>
      <c r="F11696" s="4" t="s">
        <v>305</v>
      </c>
      <c r="G11696" s="4" t="s">
        <v>305</v>
      </c>
      <c r="H11696" s="4" t="s">
        <v>305</v>
      </c>
      <c r="I11696" s="4" t="s">
        <v>305</v>
      </c>
    </row>
    <row r="11697" customFormat="false" ht="27" hidden="false" customHeight="true" outlineLevel="0" collapsed="false">
      <c r="A11697" s="1"/>
      <c r="B11697" s="1"/>
      <c r="C11697" s="1"/>
      <c r="D11697" s="1"/>
      <c r="E11697" s="1"/>
      <c r="F11697" s="1"/>
      <c r="G11697" s="1"/>
      <c r="H11697" s="1"/>
      <c r="I11697" s="1"/>
    </row>
    <row r="11698" customFormat="false" ht="27" hidden="false" customHeight="true" outlineLevel="0" collapsed="false">
      <c r="A11698" s="1"/>
      <c r="B11698" s="1"/>
      <c r="C11698" s="1"/>
      <c r="D11698" s="1"/>
      <c r="E11698" s="1"/>
      <c r="F11698" s="1"/>
      <c r="G11698" s="1"/>
      <c r="H11698" s="1"/>
      <c r="I11698" s="1"/>
    </row>
    <row r="11699" customFormat="false" ht="27" hidden="false" customHeight="true" outlineLevel="0" collapsed="false">
      <c r="A11699" s="1"/>
      <c r="B11699" s="1"/>
      <c r="C11699" s="1"/>
      <c r="D11699" s="1"/>
      <c r="E11699" s="1"/>
      <c r="F11699" s="1"/>
      <c r="G11699" s="1"/>
      <c r="H11699" s="1"/>
      <c r="I11699" s="1"/>
    </row>
    <row r="11700" customFormat="false" ht="35" hidden="false" customHeight="true" outlineLevel="0" collapsed="false">
      <c r="A11700" s="2" t="s">
        <v>2649</v>
      </c>
      <c r="B11700" s="2" t="s">
        <v>2649</v>
      </c>
      <c r="C11700" s="2" t="s">
        <v>2649</v>
      </c>
      <c r="D11700" s="2" t="s">
        <v>2649</v>
      </c>
      <c r="E11700" s="2" t="s">
        <v>2649</v>
      </c>
      <c r="F11700" s="2" t="s">
        <v>2649</v>
      </c>
      <c r="G11700" s="2" t="s">
        <v>2649</v>
      </c>
      <c r="H11700" s="2" t="s">
        <v>2649</v>
      </c>
      <c r="I11700" s="3" t="str">
        <f aca="false">HYPERLINK("#'Главная'!A233","На главную")</f>
        <v>На главную</v>
      </c>
    </row>
    <row r="11701" customFormat="false" ht="28" hidden="false" customHeight="true" outlineLevel="0" collapsed="false">
      <c r="A11701" s="4" t="s">
        <v>2622</v>
      </c>
      <c r="B11701" s="4" t="s">
        <v>2622</v>
      </c>
      <c r="C11701" s="4" t="s">
        <v>2622</v>
      </c>
      <c r="D11701" s="4" t="s">
        <v>2622</v>
      </c>
      <c r="E11701" s="4" t="s">
        <v>2622</v>
      </c>
      <c r="F11701" s="4" t="s">
        <v>2622</v>
      </c>
      <c r="G11701" s="4" t="s">
        <v>2622</v>
      </c>
      <c r="H11701" s="4" t="s">
        <v>2622</v>
      </c>
      <c r="I11701" s="4" t="s">
        <v>2622</v>
      </c>
    </row>
    <row r="11702" customFormat="false" ht="27" hidden="false" customHeight="true" outlineLevel="0" collapsed="false">
      <c r="A11702" s="3" t="str">
        <f aca="false">HYPERLINK("#'Главная'!A233","Список моделей")</f>
        <v>Список моделей</v>
      </c>
      <c r="B11702" s="1"/>
      <c r="C11702" s="3" t="str">
        <f aca="false">HYPERLINK("#'Данные моделей'!A11703","Характеристики")</f>
        <v>Характеристики</v>
      </c>
      <c r="D11702" s="1"/>
      <c r="E11702" s="1"/>
      <c r="F11702" s="3" t="str">
        <f aca="false">HYPERLINK("#'Данные моделей'!A11727","Рабочие точки")</f>
        <v>Рабочие точки</v>
      </c>
      <c r="G11702" s="1"/>
      <c r="H11702" s="3" t="str">
        <f aca="false">HYPERLINK("#'Данные моделей'!A11737","Карты")</f>
        <v>Карты</v>
      </c>
      <c r="I11702" s="1"/>
    </row>
    <row r="11703" customFormat="false" ht="31" hidden="false" customHeight="true" outlineLevel="0" collapsed="false">
      <c r="A11703" s="10" t="s">
        <v>9</v>
      </c>
      <c r="B11703" s="10" t="s">
        <v>9</v>
      </c>
      <c r="C11703" s="10" t="s">
        <v>9</v>
      </c>
      <c r="D11703" s="10" t="s">
        <v>9</v>
      </c>
      <c r="E11703" s="10" t="s">
        <v>9</v>
      </c>
      <c r="F11703" s="10" t="s">
        <v>9</v>
      </c>
      <c r="G11703" s="10" t="s">
        <v>9</v>
      </c>
      <c r="H11703" s="10" t="s">
        <v>9</v>
      </c>
      <c r="I11703" s="1"/>
    </row>
    <row r="11704" customFormat="false" ht="28" hidden="false" customHeight="true" outlineLevel="0" collapsed="false">
      <c r="A11704" s="11" t="s">
        <v>207</v>
      </c>
      <c r="B11704" s="11" t="s">
        <v>207</v>
      </c>
      <c r="C11704" s="11" t="s">
        <v>207</v>
      </c>
      <c r="D11704" s="11" t="s">
        <v>207</v>
      </c>
      <c r="E11704" s="11" t="s">
        <v>2623</v>
      </c>
      <c r="F11704" s="11" t="s">
        <v>2623</v>
      </c>
      <c r="G11704" s="11" t="s">
        <v>2623</v>
      </c>
      <c r="H11704" s="11"/>
      <c r="I11704" s="11"/>
    </row>
    <row r="11705" customFormat="false" ht="28" hidden="false" customHeight="true" outlineLevel="0" collapsed="false">
      <c r="A11705" s="11" t="s">
        <v>8</v>
      </c>
      <c r="B11705" s="11" t="s">
        <v>8</v>
      </c>
      <c r="C11705" s="11" t="s">
        <v>8</v>
      </c>
      <c r="D11705" s="11" t="s">
        <v>8</v>
      </c>
      <c r="E11705" s="11" t="s">
        <v>178</v>
      </c>
      <c r="F11705" s="11" t="s">
        <v>178</v>
      </c>
      <c r="G11705" s="11" t="s">
        <v>178</v>
      </c>
      <c r="H11705" s="11"/>
      <c r="I11705" s="11"/>
    </row>
    <row r="11706" customFormat="false" ht="28" hidden="false" customHeight="true" outlineLevel="0" collapsed="false">
      <c r="A11706" s="11" t="s">
        <v>209</v>
      </c>
      <c r="B11706" s="11" t="s">
        <v>209</v>
      </c>
      <c r="C11706" s="11" t="s">
        <v>209</v>
      </c>
      <c r="D11706" s="11" t="s">
        <v>209</v>
      </c>
      <c r="E11706" s="11" t="s">
        <v>2645</v>
      </c>
      <c r="F11706" s="11" t="s">
        <v>2645</v>
      </c>
      <c r="G11706" s="11" t="s">
        <v>2645</v>
      </c>
      <c r="H11706" s="11"/>
      <c r="I11706" s="11"/>
    </row>
    <row r="11707" customFormat="false" ht="28" hidden="false" customHeight="true" outlineLevel="0" collapsed="false">
      <c r="A11707" s="11" t="s">
        <v>211</v>
      </c>
      <c r="B11707" s="11" t="s">
        <v>211</v>
      </c>
      <c r="C11707" s="11" t="s">
        <v>211</v>
      </c>
      <c r="D11707" s="11" t="s">
        <v>211</v>
      </c>
      <c r="E11707" s="11" t="s">
        <v>99</v>
      </c>
      <c r="F11707" s="11" t="s">
        <v>99</v>
      </c>
      <c r="G11707" s="11" t="s">
        <v>99</v>
      </c>
      <c r="H11707" s="11"/>
      <c r="I11707" s="11"/>
    </row>
    <row r="11708" customFormat="false" ht="143" hidden="false" customHeight="true" outlineLevel="0" collapsed="false">
      <c r="A11708" s="11" t="s">
        <v>8</v>
      </c>
      <c r="B11708" s="11" t="s">
        <v>8</v>
      </c>
      <c r="C11708" s="11" t="s">
        <v>8</v>
      </c>
      <c r="D11708" s="11" t="s">
        <v>8</v>
      </c>
      <c r="E11708" s="11" t="s">
        <v>2126</v>
      </c>
      <c r="F11708" s="11" t="s">
        <v>2126</v>
      </c>
      <c r="G11708" s="11" t="s">
        <v>2126</v>
      </c>
      <c r="H11708" s="11" t="s">
        <v>2625</v>
      </c>
      <c r="I11708" s="11" t="s">
        <v>2625</v>
      </c>
    </row>
    <row r="11709" customFormat="false" ht="143" hidden="false" customHeight="true" outlineLevel="0" collapsed="false">
      <c r="A11709" s="11" t="s">
        <v>221</v>
      </c>
      <c r="B11709" s="11" t="s">
        <v>221</v>
      </c>
      <c r="C11709" s="11" t="s">
        <v>221</v>
      </c>
      <c r="D11709" s="11" t="s">
        <v>221</v>
      </c>
      <c r="E11709" s="11" t="s">
        <v>2645</v>
      </c>
      <c r="F11709" s="11" t="s">
        <v>2645</v>
      </c>
      <c r="G11709" s="11" t="s">
        <v>2645</v>
      </c>
      <c r="H11709" s="11" t="s">
        <v>2625</v>
      </c>
      <c r="I11709" s="11" t="s">
        <v>2625</v>
      </c>
    </row>
    <row r="11710" customFormat="false" ht="143" hidden="false" customHeight="true" outlineLevel="0" collapsed="false">
      <c r="A11710" s="11" t="s">
        <v>211</v>
      </c>
      <c r="B11710" s="11" t="s">
        <v>211</v>
      </c>
      <c r="C11710" s="11" t="s">
        <v>211</v>
      </c>
      <c r="D11710" s="11" t="s">
        <v>211</v>
      </c>
      <c r="E11710" s="11" t="s">
        <v>99</v>
      </c>
      <c r="F11710" s="11" t="s">
        <v>99</v>
      </c>
      <c r="G11710" s="11" t="s">
        <v>99</v>
      </c>
      <c r="H11710" s="11" t="s">
        <v>2625</v>
      </c>
      <c r="I11710" s="11" t="s">
        <v>2625</v>
      </c>
    </row>
    <row r="11711" customFormat="false" ht="143" hidden="false" customHeight="true" outlineLevel="0" collapsed="false">
      <c r="A11711" s="11" t="s">
        <v>2062</v>
      </c>
      <c r="B11711" s="11" t="s">
        <v>2062</v>
      </c>
      <c r="C11711" s="11" t="s">
        <v>2062</v>
      </c>
      <c r="D11711" s="11" t="s">
        <v>2062</v>
      </c>
      <c r="E11711" s="11" t="s">
        <v>2063</v>
      </c>
      <c r="F11711" s="11" t="s">
        <v>2063</v>
      </c>
      <c r="G11711" s="11" t="s">
        <v>2063</v>
      </c>
      <c r="H11711" s="11" t="s">
        <v>2625</v>
      </c>
      <c r="I11711" s="11" t="s">
        <v>2625</v>
      </c>
    </row>
    <row r="11712" customFormat="false" ht="143" hidden="false" customHeight="true" outlineLevel="0" collapsed="false">
      <c r="A11712" s="11" t="s">
        <v>2064</v>
      </c>
      <c r="B11712" s="11" t="s">
        <v>2064</v>
      </c>
      <c r="C11712" s="11" t="s">
        <v>2064</v>
      </c>
      <c r="D11712" s="11" t="s">
        <v>2064</v>
      </c>
      <c r="E11712" s="11" t="s">
        <v>99</v>
      </c>
      <c r="F11712" s="11" t="s">
        <v>99</v>
      </c>
      <c r="G11712" s="11" t="s">
        <v>99</v>
      </c>
      <c r="H11712" s="11" t="s">
        <v>2625</v>
      </c>
      <c r="I11712" s="11" t="s">
        <v>2625</v>
      </c>
    </row>
    <row r="11713" customFormat="false" ht="143" hidden="false" customHeight="true" outlineLevel="0" collapsed="false">
      <c r="A11713" s="11" t="s">
        <v>2626</v>
      </c>
      <c r="B11713" s="11" t="s">
        <v>2626</v>
      </c>
      <c r="C11713" s="11" t="s">
        <v>2626</v>
      </c>
      <c r="D11713" s="11" t="s">
        <v>2626</v>
      </c>
      <c r="E11713" s="11" t="n">
        <v>8</v>
      </c>
      <c r="F11713" s="11" t="n">
        <v>8</v>
      </c>
      <c r="G11713" s="11" t="n">
        <v>8</v>
      </c>
      <c r="H11713" s="11" t="s">
        <v>2625</v>
      </c>
      <c r="I11713" s="11" t="s">
        <v>2625</v>
      </c>
    </row>
    <row r="11714" customFormat="false" ht="143" hidden="false" customHeight="true" outlineLevel="0" collapsed="false">
      <c r="A11714" s="11" t="s">
        <v>2216</v>
      </c>
      <c r="B11714" s="11" t="s">
        <v>2216</v>
      </c>
      <c r="C11714" s="11" t="s">
        <v>2216</v>
      </c>
      <c r="D11714" s="11" t="s">
        <v>2216</v>
      </c>
      <c r="E11714" s="11" t="n">
        <v>1</v>
      </c>
      <c r="F11714" s="11" t="n">
        <v>1</v>
      </c>
      <c r="G11714" s="11" t="n">
        <v>1</v>
      </c>
      <c r="H11714" s="11" t="s">
        <v>2625</v>
      </c>
      <c r="I11714" s="11" t="s">
        <v>2625</v>
      </c>
    </row>
    <row r="11715" customFormat="false" ht="143" hidden="false" customHeight="true" outlineLevel="0" collapsed="false">
      <c r="A11715" s="11" t="s">
        <v>2627</v>
      </c>
      <c r="B11715" s="11" t="s">
        <v>2627</v>
      </c>
      <c r="C11715" s="11" t="s">
        <v>2627</v>
      </c>
      <c r="D11715" s="11" t="s">
        <v>2627</v>
      </c>
      <c r="E11715" s="11" t="n">
        <v>146</v>
      </c>
      <c r="F11715" s="11" t="n">
        <v>146</v>
      </c>
      <c r="G11715" s="11" t="n">
        <v>146</v>
      </c>
      <c r="H11715" s="11" t="s">
        <v>2625</v>
      </c>
      <c r="I11715" s="11" t="s">
        <v>2625</v>
      </c>
    </row>
    <row r="11716" customFormat="false" ht="143" hidden="false" customHeight="true" outlineLevel="0" collapsed="false">
      <c r="A11716" s="11" t="s">
        <v>2628</v>
      </c>
      <c r="B11716" s="11" t="s">
        <v>2628</v>
      </c>
      <c r="C11716" s="11" t="s">
        <v>2628</v>
      </c>
      <c r="D11716" s="11" t="s">
        <v>2628</v>
      </c>
      <c r="E11716" s="11" t="n">
        <v>4.25</v>
      </c>
      <c r="F11716" s="11" t="n">
        <v>4.25</v>
      </c>
      <c r="G11716" s="11" t="n">
        <v>4.25</v>
      </c>
      <c r="H11716" s="11" t="s">
        <v>2625</v>
      </c>
      <c r="I11716" s="11" t="s">
        <v>2625</v>
      </c>
    </row>
    <row r="11717" customFormat="false" ht="143" hidden="false" customHeight="true" outlineLevel="0" collapsed="false">
      <c r="A11717" s="11" t="s">
        <v>2629</v>
      </c>
      <c r="B11717" s="11" t="s">
        <v>2629</v>
      </c>
      <c r="C11717" s="11" t="s">
        <v>2629</v>
      </c>
      <c r="D11717" s="11" t="s">
        <v>2629</v>
      </c>
      <c r="E11717" s="11" t="n">
        <v>3.5</v>
      </c>
      <c r="F11717" s="11" t="n">
        <v>3.5</v>
      </c>
      <c r="G11717" s="11" t="n">
        <v>3.5</v>
      </c>
      <c r="H11717" s="11" t="s">
        <v>2625</v>
      </c>
      <c r="I11717" s="11" t="s">
        <v>2625</v>
      </c>
    </row>
    <row r="11718" customFormat="false" ht="143" hidden="false" customHeight="true" outlineLevel="0" collapsed="false">
      <c r="A11718" s="11" t="s">
        <v>2630</v>
      </c>
      <c r="B11718" s="11" t="s">
        <v>2630</v>
      </c>
      <c r="C11718" s="11" t="s">
        <v>2630</v>
      </c>
      <c r="D11718" s="11" t="s">
        <v>2630</v>
      </c>
      <c r="E11718" s="11" t="n">
        <v>0.55</v>
      </c>
      <c r="F11718" s="11" t="n">
        <v>0.55</v>
      </c>
      <c r="G11718" s="11" t="n">
        <v>0.55</v>
      </c>
      <c r="H11718" s="11" t="s">
        <v>2625</v>
      </c>
      <c r="I11718" s="11" t="s">
        <v>2625</v>
      </c>
    </row>
    <row r="11719" customFormat="false" ht="143" hidden="false" customHeight="true" outlineLevel="0" collapsed="false">
      <c r="A11719" s="11" t="s">
        <v>2631</v>
      </c>
      <c r="B11719" s="11" t="s">
        <v>2631</v>
      </c>
      <c r="C11719" s="11" t="s">
        <v>2631</v>
      </c>
      <c r="D11719" s="11" t="s">
        <v>2631</v>
      </c>
      <c r="E11719" s="11" t="s">
        <v>2632</v>
      </c>
      <c r="F11719" s="11" t="s">
        <v>2632</v>
      </c>
      <c r="G11719" s="11" t="s">
        <v>2632</v>
      </c>
      <c r="H11719" s="11" t="s">
        <v>2625</v>
      </c>
      <c r="I11719" s="11" t="s">
        <v>2625</v>
      </c>
    </row>
    <row r="11720" customFormat="false" ht="143" hidden="false" customHeight="true" outlineLevel="0" collapsed="false">
      <c r="A11720" s="11" t="s">
        <v>2078</v>
      </c>
      <c r="B11720" s="11" t="s">
        <v>2078</v>
      </c>
      <c r="C11720" s="11" t="s">
        <v>2078</v>
      </c>
      <c r="D11720" s="11" t="s">
        <v>2078</v>
      </c>
      <c r="E11720" s="11" t="s">
        <v>2646</v>
      </c>
      <c r="F11720" s="11" t="s">
        <v>2646</v>
      </c>
      <c r="G11720" s="11" t="s">
        <v>2646</v>
      </c>
      <c r="H11720" s="11" t="s">
        <v>2625</v>
      </c>
      <c r="I11720" s="11" t="s">
        <v>2625</v>
      </c>
    </row>
    <row r="11721" customFormat="false" ht="143" hidden="false" customHeight="true" outlineLevel="0" collapsed="false">
      <c r="A11721" s="11" t="s">
        <v>2070</v>
      </c>
      <c r="B11721" s="11" t="s">
        <v>2070</v>
      </c>
      <c r="C11721" s="11" t="s">
        <v>2070</v>
      </c>
      <c r="D11721" s="11" t="s">
        <v>2070</v>
      </c>
      <c r="E11721" s="11" t="s">
        <v>2647</v>
      </c>
      <c r="F11721" s="11" t="s">
        <v>2647</v>
      </c>
      <c r="G11721" s="11" t="s">
        <v>2647</v>
      </c>
      <c r="H11721" s="11" t="s">
        <v>2625</v>
      </c>
      <c r="I11721" s="11" t="s">
        <v>2625</v>
      </c>
    </row>
    <row r="11722" customFormat="false" ht="143" hidden="false" customHeight="true" outlineLevel="0" collapsed="false">
      <c r="A11722" s="11" t="s">
        <v>2562</v>
      </c>
      <c r="B11722" s="11" t="s">
        <v>2562</v>
      </c>
      <c r="C11722" s="11" t="s">
        <v>2562</v>
      </c>
      <c r="D11722" s="11" t="s">
        <v>2562</v>
      </c>
      <c r="E11722" s="11" t="n">
        <v>304</v>
      </c>
      <c r="F11722" s="11" t="n">
        <v>304</v>
      </c>
      <c r="G11722" s="11" t="n">
        <v>304</v>
      </c>
      <c r="H11722" s="11" t="s">
        <v>2625</v>
      </c>
      <c r="I11722" s="11" t="s">
        <v>2625</v>
      </c>
    </row>
    <row r="11723" customFormat="false" ht="143" hidden="false" customHeight="true" outlineLevel="0" collapsed="false">
      <c r="A11723" s="11" t="s">
        <v>2563</v>
      </c>
      <c r="B11723" s="11" t="s">
        <v>2563</v>
      </c>
      <c r="C11723" s="11" t="s">
        <v>2563</v>
      </c>
      <c r="D11723" s="11" t="s">
        <v>2563</v>
      </c>
      <c r="E11723" s="11" t="n">
        <v>231</v>
      </c>
      <c r="F11723" s="11" t="n">
        <v>231</v>
      </c>
      <c r="G11723" s="11" t="n">
        <v>231</v>
      </c>
      <c r="H11723" s="11" t="s">
        <v>2625</v>
      </c>
      <c r="I11723" s="11" t="s">
        <v>2625</v>
      </c>
    </row>
    <row r="11724" customFormat="false" ht="143" hidden="false" customHeight="true" outlineLevel="0" collapsed="false">
      <c r="A11724" s="11" t="s">
        <v>2423</v>
      </c>
      <c r="B11724" s="11" t="s">
        <v>2423</v>
      </c>
      <c r="C11724" s="11" t="s">
        <v>2423</v>
      </c>
      <c r="D11724" s="11" t="s">
        <v>2423</v>
      </c>
      <c r="E11724" s="11" t="s">
        <v>2635</v>
      </c>
      <c r="F11724" s="11" t="s">
        <v>2635</v>
      </c>
      <c r="G11724" s="11" t="s">
        <v>2635</v>
      </c>
      <c r="H11724" s="11" t="s">
        <v>2625</v>
      </c>
      <c r="I11724" s="11" t="s">
        <v>2625</v>
      </c>
    </row>
    <row r="11725" customFormat="false" ht="58" hidden="false" customHeight="true" outlineLevel="0" collapsed="false">
      <c r="A11725" s="4" t="s">
        <v>2636</v>
      </c>
      <c r="B11725" s="4" t="s">
        <v>2636</v>
      </c>
      <c r="C11725" s="4" t="s">
        <v>2636</v>
      </c>
      <c r="D11725" s="4" t="s">
        <v>2636</v>
      </c>
      <c r="E11725" s="4" t="s">
        <v>2636</v>
      </c>
      <c r="F11725" s="4" t="s">
        <v>2636</v>
      </c>
      <c r="G11725" s="4" t="s">
        <v>2636</v>
      </c>
      <c r="H11725" s="4" t="s">
        <v>2636</v>
      </c>
      <c r="I11725" s="4" t="s">
        <v>2636</v>
      </c>
    </row>
    <row r="11726" customFormat="false" ht="27" hidden="false" customHeight="true" outlineLevel="0" collapsed="false">
      <c r="A11726" s="1"/>
      <c r="B11726" s="1"/>
      <c r="C11726" s="1"/>
      <c r="D11726" s="1"/>
      <c r="E11726" s="1"/>
      <c r="F11726" s="1"/>
      <c r="G11726" s="1"/>
      <c r="H11726" s="1"/>
      <c r="I11726" s="1"/>
    </row>
    <row r="11727" customFormat="false" ht="31" hidden="false" customHeight="true" outlineLevel="0" collapsed="false">
      <c r="A11727" s="10" t="s">
        <v>250</v>
      </c>
      <c r="B11727" s="10" t="s">
        <v>250</v>
      </c>
      <c r="C11727" s="10" t="s">
        <v>250</v>
      </c>
      <c r="D11727" s="10" t="s">
        <v>250</v>
      </c>
      <c r="E11727" s="10" t="s">
        <v>250</v>
      </c>
      <c r="F11727" s="10" t="s">
        <v>250</v>
      </c>
      <c r="G11727" s="10" t="s">
        <v>250</v>
      </c>
      <c r="H11727" s="10" t="s">
        <v>250</v>
      </c>
      <c r="I11727" s="3" t="str">
        <f aca="false">HYPERLINK("#'Главная'!A233","На главную")</f>
        <v>На главную</v>
      </c>
    </row>
    <row r="11728" customFormat="false" ht="34" hidden="false" customHeight="true" outlineLevel="0" collapsed="false">
      <c r="A11728" s="12" t="s">
        <v>251</v>
      </c>
      <c r="B11728" s="12" t="s">
        <v>251</v>
      </c>
      <c r="C11728" s="12" t="s">
        <v>251</v>
      </c>
      <c r="D11728" s="12" t="s">
        <v>252</v>
      </c>
      <c r="E11728" s="12" t="s">
        <v>252</v>
      </c>
      <c r="F11728" s="12" t="s">
        <v>252</v>
      </c>
      <c r="G11728" s="12" t="s">
        <v>253</v>
      </c>
      <c r="H11728" s="12" t="s">
        <v>254</v>
      </c>
      <c r="I11728" s="12" t="s">
        <v>254</v>
      </c>
    </row>
    <row r="11729" customFormat="false" ht="38" hidden="false" customHeight="true" outlineLevel="0" collapsed="false">
      <c r="A11729" s="1" t="s">
        <v>202</v>
      </c>
      <c r="B11729" s="1" t="s">
        <v>202</v>
      </c>
      <c r="C11729" s="1" t="s">
        <v>202</v>
      </c>
      <c r="D11729" s="1" t="s">
        <v>292</v>
      </c>
      <c r="E11729" s="1" t="s">
        <v>292</v>
      </c>
      <c r="F11729" s="1" t="s">
        <v>292</v>
      </c>
      <c r="G11729" s="1" t="n">
        <v>24.6</v>
      </c>
      <c r="H11729" s="1" t="s">
        <v>2637</v>
      </c>
      <c r="I11729" s="1" t="s">
        <v>2637</v>
      </c>
    </row>
    <row r="11730" customFormat="false" ht="38" hidden="false" customHeight="true" outlineLevel="0" collapsed="false">
      <c r="A11730" s="1" t="s">
        <v>202</v>
      </c>
      <c r="B11730" s="1" t="s">
        <v>202</v>
      </c>
      <c r="C11730" s="1" t="s">
        <v>202</v>
      </c>
      <c r="D11730" s="1" t="s">
        <v>258</v>
      </c>
      <c r="E11730" s="1" t="s">
        <v>258</v>
      </c>
      <c r="F11730" s="1" t="s">
        <v>258</v>
      </c>
      <c r="G11730" s="1" t="n">
        <v>36.1</v>
      </c>
      <c r="H11730" s="1" t="s">
        <v>2637</v>
      </c>
      <c r="I11730" s="1" t="s">
        <v>2637</v>
      </c>
    </row>
    <row r="11731" customFormat="false" ht="38" hidden="false" customHeight="true" outlineLevel="0" collapsed="false">
      <c r="A11731" s="1" t="s">
        <v>202</v>
      </c>
      <c r="B11731" s="1" t="s">
        <v>202</v>
      </c>
      <c r="C11731" s="1" t="s">
        <v>202</v>
      </c>
      <c r="D11731" s="1" t="s">
        <v>2091</v>
      </c>
      <c r="E11731" s="1" t="s">
        <v>2091</v>
      </c>
      <c r="F11731" s="1" t="s">
        <v>2091</v>
      </c>
      <c r="G11731" s="1" t="n">
        <v>2500</v>
      </c>
      <c r="H11731" s="1" t="s">
        <v>2637</v>
      </c>
      <c r="I11731" s="1" t="s">
        <v>2637</v>
      </c>
    </row>
    <row r="11732" customFormat="false" ht="38" hidden="false" customHeight="true" outlineLevel="0" collapsed="false">
      <c r="A11732" s="1" t="s">
        <v>202</v>
      </c>
      <c r="B11732" s="1" t="s">
        <v>202</v>
      </c>
      <c r="C11732" s="1" t="s">
        <v>202</v>
      </c>
      <c r="D11732" s="1" t="s">
        <v>2063</v>
      </c>
      <c r="E11732" s="1" t="s">
        <v>2063</v>
      </c>
      <c r="F11732" s="1" t="s">
        <v>2063</v>
      </c>
      <c r="G11732" s="1" t="n">
        <v>58</v>
      </c>
      <c r="H11732" s="1" t="s">
        <v>2637</v>
      </c>
      <c r="I11732" s="1" t="s">
        <v>2637</v>
      </c>
    </row>
    <row r="11733" customFormat="false" ht="38" hidden="false" customHeight="true" outlineLevel="0" collapsed="false">
      <c r="A11733" s="1" t="s">
        <v>202</v>
      </c>
      <c r="B11733" s="1" t="s">
        <v>202</v>
      </c>
      <c r="C11733" s="1" t="s">
        <v>202</v>
      </c>
      <c r="D11733" s="1" t="s">
        <v>258</v>
      </c>
      <c r="E11733" s="1" t="s">
        <v>258</v>
      </c>
      <c r="F11733" s="1" t="s">
        <v>258</v>
      </c>
      <c r="G11733" s="1" t="n">
        <v>36.1</v>
      </c>
      <c r="H11733" s="1" t="s">
        <v>2637</v>
      </c>
      <c r="I11733" s="1" t="s">
        <v>2637</v>
      </c>
    </row>
    <row r="11734" customFormat="false" ht="38" hidden="false" customHeight="true" outlineLevel="0" collapsed="false">
      <c r="A11734" s="1" t="s">
        <v>202</v>
      </c>
      <c r="B11734" s="1" t="s">
        <v>202</v>
      </c>
      <c r="C11734" s="1" t="s">
        <v>202</v>
      </c>
      <c r="D11734" s="1" t="s">
        <v>292</v>
      </c>
      <c r="E11734" s="1" t="s">
        <v>292</v>
      </c>
      <c r="F11734" s="1" t="s">
        <v>292</v>
      </c>
      <c r="G11734" s="1" t="n">
        <v>24.6</v>
      </c>
      <c r="H11734" s="1" t="s">
        <v>2637</v>
      </c>
      <c r="I11734" s="1" t="s">
        <v>2637</v>
      </c>
    </row>
    <row r="11735" customFormat="false" ht="38" hidden="false" customHeight="true" outlineLevel="0" collapsed="false">
      <c r="A11735" s="1" t="s">
        <v>202</v>
      </c>
      <c r="B11735" s="1" t="s">
        <v>202</v>
      </c>
      <c r="C11735" s="1" t="s">
        <v>202</v>
      </c>
      <c r="D11735" s="1" t="s">
        <v>2091</v>
      </c>
      <c r="E11735" s="1" t="s">
        <v>2091</v>
      </c>
      <c r="F11735" s="1" t="s">
        <v>2091</v>
      </c>
      <c r="G11735" s="1" t="n">
        <v>2500</v>
      </c>
      <c r="H11735" s="1" t="s">
        <v>2637</v>
      </c>
      <c r="I11735" s="1" t="s">
        <v>2637</v>
      </c>
    </row>
    <row r="11736" customFormat="false" ht="27" hidden="false" customHeight="true" outlineLevel="0" collapsed="false">
      <c r="A11736" s="1"/>
      <c r="B11736" s="1"/>
      <c r="C11736" s="1"/>
      <c r="D11736" s="1"/>
      <c r="E11736" s="1"/>
      <c r="F11736" s="1"/>
      <c r="G11736" s="1"/>
      <c r="H11736" s="1"/>
      <c r="I11736" s="1"/>
    </row>
    <row r="11737" customFormat="false" ht="31" hidden="false" customHeight="true" outlineLevel="0" collapsed="false">
      <c r="A11737" s="10" t="s">
        <v>304</v>
      </c>
      <c r="B11737" s="10" t="s">
        <v>304</v>
      </c>
      <c r="C11737" s="10" t="s">
        <v>304</v>
      </c>
      <c r="D11737" s="10" t="s">
        <v>304</v>
      </c>
      <c r="E11737" s="10" t="s">
        <v>304</v>
      </c>
      <c r="F11737" s="10" t="s">
        <v>304</v>
      </c>
      <c r="G11737" s="10" t="s">
        <v>304</v>
      </c>
      <c r="H11737" s="10" t="s">
        <v>304</v>
      </c>
      <c r="I11737" s="1"/>
    </row>
    <row r="11738" customFormat="false" ht="28" hidden="false" customHeight="true" outlineLevel="0" collapsed="false">
      <c r="A11738" s="4" t="s">
        <v>305</v>
      </c>
      <c r="B11738" s="4" t="s">
        <v>305</v>
      </c>
      <c r="C11738" s="4" t="s">
        <v>305</v>
      </c>
      <c r="D11738" s="4" t="s">
        <v>305</v>
      </c>
      <c r="E11738" s="4" t="s">
        <v>305</v>
      </c>
      <c r="F11738" s="4" t="s">
        <v>305</v>
      </c>
      <c r="G11738" s="4" t="s">
        <v>305</v>
      </c>
      <c r="H11738" s="4" t="s">
        <v>305</v>
      </c>
      <c r="I11738" s="4" t="s">
        <v>305</v>
      </c>
    </row>
    <row r="11739" customFormat="false" ht="27" hidden="false" customHeight="true" outlineLevel="0" collapsed="false">
      <c r="A11739" s="1"/>
      <c r="B11739" s="1"/>
      <c r="C11739" s="1"/>
      <c r="D11739" s="1"/>
      <c r="E11739" s="1"/>
      <c r="F11739" s="1"/>
      <c r="G11739" s="1"/>
      <c r="H11739" s="1"/>
      <c r="I11739" s="1"/>
    </row>
    <row r="11740" customFormat="false" ht="27" hidden="false" customHeight="true" outlineLevel="0" collapsed="false">
      <c r="A11740" s="1"/>
      <c r="B11740" s="1"/>
      <c r="C11740" s="1"/>
      <c r="D11740" s="1"/>
      <c r="E11740" s="1"/>
      <c r="F11740" s="1"/>
      <c r="G11740" s="1"/>
      <c r="H11740" s="1"/>
      <c r="I11740" s="1"/>
    </row>
    <row r="11741" customFormat="false" ht="27" hidden="false" customHeight="true" outlineLevel="0" collapsed="false">
      <c r="A11741" s="1"/>
      <c r="B11741" s="1"/>
      <c r="C11741" s="1"/>
      <c r="D11741" s="1"/>
      <c r="E11741" s="1"/>
      <c r="F11741" s="1"/>
      <c r="G11741" s="1"/>
      <c r="H11741" s="1"/>
      <c r="I11741" s="1"/>
    </row>
    <row r="11742" customFormat="false" ht="35" hidden="false" customHeight="true" outlineLevel="0" collapsed="false">
      <c r="A11742" s="2" t="s">
        <v>2650</v>
      </c>
      <c r="B11742" s="2" t="s">
        <v>2650</v>
      </c>
      <c r="C11742" s="2" t="s">
        <v>2650</v>
      </c>
      <c r="D11742" s="2" t="s">
        <v>2650</v>
      </c>
      <c r="E11742" s="2" t="s">
        <v>2650</v>
      </c>
      <c r="F11742" s="2" t="s">
        <v>2650</v>
      </c>
      <c r="G11742" s="2" t="s">
        <v>2650</v>
      </c>
      <c r="H11742" s="2" t="s">
        <v>2650</v>
      </c>
      <c r="I11742" s="3" t="str">
        <f aca="false">HYPERLINK("#'Главная'!A234","На главную")</f>
        <v>На главную</v>
      </c>
    </row>
    <row r="11743" customFormat="false" ht="28" hidden="false" customHeight="true" outlineLevel="0" collapsed="false">
      <c r="A11743" s="4" t="s">
        <v>2622</v>
      </c>
      <c r="B11743" s="4" t="s">
        <v>2622</v>
      </c>
      <c r="C11743" s="4" t="s">
        <v>2622</v>
      </c>
      <c r="D11743" s="4" t="s">
        <v>2622</v>
      </c>
      <c r="E11743" s="4" t="s">
        <v>2622</v>
      </c>
      <c r="F11743" s="4" t="s">
        <v>2622</v>
      </c>
      <c r="G11743" s="4" t="s">
        <v>2622</v>
      </c>
      <c r="H11743" s="4" t="s">
        <v>2622</v>
      </c>
      <c r="I11743" s="4" t="s">
        <v>2622</v>
      </c>
    </row>
    <row r="11744" customFormat="false" ht="27" hidden="false" customHeight="true" outlineLevel="0" collapsed="false">
      <c r="A11744" s="3" t="str">
        <f aca="false">HYPERLINK("#'Главная'!A234","Список моделей")</f>
        <v>Список моделей</v>
      </c>
      <c r="B11744" s="1"/>
      <c r="C11744" s="3" t="str">
        <f aca="false">HYPERLINK("#'Данные моделей'!A11745","Характеристики")</f>
        <v>Характеристики</v>
      </c>
      <c r="D11744" s="1"/>
      <c r="E11744" s="1"/>
      <c r="F11744" s="3" t="str">
        <f aca="false">HYPERLINK("#'Данные моделей'!A11769","Рабочие точки")</f>
        <v>Рабочие точки</v>
      </c>
      <c r="G11744" s="1"/>
      <c r="H11744" s="3" t="str">
        <f aca="false">HYPERLINK("#'Данные моделей'!A11779","Карты")</f>
        <v>Карты</v>
      </c>
      <c r="I11744" s="1"/>
    </row>
    <row r="11745" customFormat="false" ht="31" hidden="false" customHeight="true" outlineLevel="0" collapsed="false">
      <c r="A11745" s="10" t="s">
        <v>9</v>
      </c>
      <c r="B11745" s="10" t="s">
        <v>9</v>
      </c>
      <c r="C11745" s="10" t="s">
        <v>9</v>
      </c>
      <c r="D11745" s="10" t="s">
        <v>9</v>
      </c>
      <c r="E11745" s="10" t="s">
        <v>9</v>
      </c>
      <c r="F11745" s="10" t="s">
        <v>9</v>
      </c>
      <c r="G11745" s="10" t="s">
        <v>9</v>
      </c>
      <c r="H11745" s="10" t="s">
        <v>9</v>
      </c>
      <c r="I11745" s="1"/>
    </row>
    <row r="11746" customFormat="false" ht="28" hidden="false" customHeight="true" outlineLevel="0" collapsed="false">
      <c r="A11746" s="11" t="s">
        <v>207</v>
      </c>
      <c r="B11746" s="11" t="s">
        <v>207</v>
      </c>
      <c r="C11746" s="11" t="s">
        <v>207</v>
      </c>
      <c r="D11746" s="11" t="s">
        <v>207</v>
      </c>
      <c r="E11746" s="11" t="s">
        <v>2623</v>
      </c>
      <c r="F11746" s="11" t="s">
        <v>2623</v>
      </c>
      <c r="G11746" s="11" t="s">
        <v>2623</v>
      </c>
      <c r="H11746" s="11"/>
      <c r="I11746" s="11"/>
    </row>
    <row r="11747" customFormat="false" ht="28" hidden="false" customHeight="true" outlineLevel="0" collapsed="false">
      <c r="A11747" s="11" t="s">
        <v>8</v>
      </c>
      <c r="B11747" s="11" t="s">
        <v>8</v>
      </c>
      <c r="C11747" s="11" t="s">
        <v>8</v>
      </c>
      <c r="D11747" s="11" t="s">
        <v>8</v>
      </c>
      <c r="E11747" s="11" t="s">
        <v>178</v>
      </c>
      <c r="F11747" s="11" t="s">
        <v>178</v>
      </c>
      <c r="G11747" s="11" t="s">
        <v>178</v>
      </c>
      <c r="H11747" s="11"/>
      <c r="I11747" s="11"/>
    </row>
    <row r="11748" customFormat="false" ht="28" hidden="false" customHeight="true" outlineLevel="0" collapsed="false">
      <c r="A11748" s="11" t="s">
        <v>209</v>
      </c>
      <c r="B11748" s="11" t="s">
        <v>209</v>
      </c>
      <c r="C11748" s="11" t="s">
        <v>209</v>
      </c>
      <c r="D11748" s="11" t="s">
        <v>209</v>
      </c>
      <c r="E11748" s="11" t="s">
        <v>2651</v>
      </c>
      <c r="F11748" s="11" t="s">
        <v>2651</v>
      </c>
      <c r="G11748" s="11" t="s">
        <v>2651</v>
      </c>
      <c r="H11748" s="11"/>
      <c r="I11748" s="11"/>
    </row>
    <row r="11749" customFormat="false" ht="28" hidden="false" customHeight="true" outlineLevel="0" collapsed="false">
      <c r="A11749" s="11" t="s">
        <v>211</v>
      </c>
      <c r="B11749" s="11" t="s">
        <v>211</v>
      </c>
      <c r="C11749" s="11" t="s">
        <v>211</v>
      </c>
      <c r="D11749" s="11" t="s">
        <v>211</v>
      </c>
      <c r="E11749" s="11" t="s">
        <v>99</v>
      </c>
      <c r="F11749" s="11" t="s">
        <v>99</v>
      </c>
      <c r="G11749" s="11" t="s">
        <v>99</v>
      </c>
      <c r="H11749" s="11"/>
      <c r="I11749" s="11"/>
    </row>
    <row r="11750" customFormat="false" ht="143" hidden="false" customHeight="true" outlineLevel="0" collapsed="false">
      <c r="A11750" s="11" t="s">
        <v>8</v>
      </c>
      <c r="B11750" s="11" t="s">
        <v>8</v>
      </c>
      <c r="C11750" s="11" t="s">
        <v>8</v>
      </c>
      <c r="D11750" s="11" t="s">
        <v>8</v>
      </c>
      <c r="E11750" s="11" t="s">
        <v>2126</v>
      </c>
      <c r="F11750" s="11" t="s">
        <v>2126</v>
      </c>
      <c r="G11750" s="11" t="s">
        <v>2126</v>
      </c>
      <c r="H11750" s="11" t="s">
        <v>2625</v>
      </c>
      <c r="I11750" s="11" t="s">
        <v>2625</v>
      </c>
    </row>
    <row r="11751" customFormat="false" ht="143" hidden="false" customHeight="true" outlineLevel="0" collapsed="false">
      <c r="A11751" s="11" t="s">
        <v>221</v>
      </c>
      <c r="B11751" s="11" t="s">
        <v>221</v>
      </c>
      <c r="C11751" s="11" t="s">
        <v>221</v>
      </c>
      <c r="D11751" s="11" t="s">
        <v>221</v>
      </c>
      <c r="E11751" s="11" t="s">
        <v>2651</v>
      </c>
      <c r="F11751" s="11" t="s">
        <v>2651</v>
      </c>
      <c r="G11751" s="11" t="s">
        <v>2651</v>
      </c>
      <c r="H11751" s="11" t="s">
        <v>2625</v>
      </c>
      <c r="I11751" s="11" t="s">
        <v>2625</v>
      </c>
    </row>
    <row r="11752" customFormat="false" ht="143" hidden="false" customHeight="true" outlineLevel="0" collapsed="false">
      <c r="A11752" s="11" t="s">
        <v>211</v>
      </c>
      <c r="B11752" s="11" t="s">
        <v>211</v>
      </c>
      <c r="C11752" s="11" t="s">
        <v>211</v>
      </c>
      <c r="D11752" s="11" t="s">
        <v>211</v>
      </c>
      <c r="E11752" s="11" t="s">
        <v>99</v>
      </c>
      <c r="F11752" s="11" t="s">
        <v>99</v>
      </c>
      <c r="G11752" s="11" t="s">
        <v>99</v>
      </c>
      <c r="H11752" s="11" t="s">
        <v>2625</v>
      </c>
      <c r="I11752" s="11" t="s">
        <v>2625</v>
      </c>
    </row>
    <row r="11753" customFormat="false" ht="143" hidden="false" customHeight="true" outlineLevel="0" collapsed="false">
      <c r="A11753" s="11" t="s">
        <v>2062</v>
      </c>
      <c r="B11753" s="11" t="s">
        <v>2062</v>
      </c>
      <c r="C11753" s="11" t="s">
        <v>2062</v>
      </c>
      <c r="D11753" s="11" t="s">
        <v>2062</v>
      </c>
      <c r="E11753" s="11" t="s">
        <v>2063</v>
      </c>
      <c r="F11753" s="11" t="s">
        <v>2063</v>
      </c>
      <c r="G11753" s="11" t="s">
        <v>2063</v>
      </c>
      <c r="H11753" s="11" t="s">
        <v>2625</v>
      </c>
      <c r="I11753" s="11" t="s">
        <v>2625</v>
      </c>
    </row>
    <row r="11754" customFormat="false" ht="143" hidden="false" customHeight="true" outlineLevel="0" collapsed="false">
      <c r="A11754" s="11" t="s">
        <v>2064</v>
      </c>
      <c r="B11754" s="11" t="s">
        <v>2064</v>
      </c>
      <c r="C11754" s="11" t="s">
        <v>2064</v>
      </c>
      <c r="D11754" s="11" t="s">
        <v>2064</v>
      </c>
      <c r="E11754" s="11" t="s">
        <v>99</v>
      </c>
      <c r="F11754" s="11" t="s">
        <v>99</v>
      </c>
      <c r="G11754" s="11" t="s">
        <v>99</v>
      </c>
      <c r="H11754" s="11" t="s">
        <v>2625</v>
      </c>
      <c r="I11754" s="11" t="s">
        <v>2625</v>
      </c>
    </row>
    <row r="11755" customFormat="false" ht="143" hidden="false" customHeight="true" outlineLevel="0" collapsed="false">
      <c r="A11755" s="11" t="s">
        <v>2626</v>
      </c>
      <c r="B11755" s="11" t="s">
        <v>2626</v>
      </c>
      <c r="C11755" s="11" t="s">
        <v>2626</v>
      </c>
      <c r="D11755" s="11" t="s">
        <v>2626</v>
      </c>
      <c r="E11755" s="11" t="n">
        <v>4</v>
      </c>
      <c r="F11755" s="11" t="n">
        <v>4</v>
      </c>
      <c r="G11755" s="11" t="n">
        <v>4</v>
      </c>
      <c r="H11755" s="11" t="s">
        <v>2625</v>
      </c>
      <c r="I11755" s="11" t="s">
        <v>2625</v>
      </c>
    </row>
    <row r="11756" customFormat="false" ht="143" hidden="false" customHeight="true" outlineLevel="0" collapsed="false">
      <c r="A11756" s="11" t="s">
        <v>2216</v>
      </c>
      <c r="B11756" s="11" t="s">
        <v>2216</v>
      </c>
      <c r="C11756" s="11" t="s">
        <v>2216</v>
      </c>
      <c r="D11756" s="11" t="s">
        <v>2216</v>
      </c>
      <c r="E11756" s="11" t="n">
        <v>1</v>
      </c>
      <c r="F11756" s="11" t="n">
        <v>1</v>
      </c>
      <c r="G11756" s="11" t="n">
        <v>1</v>
      </c>
      <c r="H11756" s="11" t="s">
        <v>2625</v>
      </c>
      <c r="I11756" s="11" t="s">
        <v>2625</v>
      </c>
    </row>
    <row r="11757" customFormat="false" ht="143" hidden="false" customHeight="true" outlineLevel="0" collapsed="false">
      <c r="A11757" s="11" t="s">
        <v>2627</v>
      </c>
      <c r="B11757" s="11" t="s">
        <v>2627</v>
      </c>
      <c r="C11757" s="11" t="s">
        <v>2627</v>
      </c>
      <c r="D11757" s="11" t="s">
        <v>2627</v>
      </c>
      <c r="E11757" s="11" t="n">
        <v>246</v>
      </c>
      <c r="F11757" s="11" t="n">
        <v>246</v>
      </c>
      <c r="G11757" s="11" t="n">
        <v>246</v>
      </c>
      <c r="H11757" s="11" t="s">
        <v>2625</v>
      </c>
      <c r="I11757" s="11" t="s">
        <v>2625</v>
      </c>
    </row>
    <row r="11758" customFormat="false" ht="143" hidden="false" customHeight="true" outlineLevel="0" collapsed="false">
      <c r="A11758" s="11" t="s">
        <v>2628</v>
      </c>
      <c r="B11758" s="11" t="s">
        <v>2628</v>
      </c>
      <c r="C11758" s="11" t="s">
        <v>2628</v>
      </c>
      <c r="D11758" s="11" t="s">
        <v>2628</v>
      </c>
      <c r="E11758" s="11" t="n">
        <v>2.87</v>
      </c>
      <c r="F11758" s="11" t="n">
        <v>2.87</v>
      </c>
      <c r="G11758" s="11" t="n">
        <v>2.87</v>
      </c>
      <c r="H11758" s="11" t="s">
        <v>2625</v>
      </c>
      <c r="I11758" s="11" t="s">
        <v>2625</v>
      </c>
    </row>
    <row r="11759" customFormat="false" ht="143" hidden="false" customHeight="true" outlineLevel="0" collapsed="false">
      <c r="A11759" s="11" t="s">
        <v>2629</v>
      </c>
      <c r="B11759" s="11" t="s">
        <v>2629</v>
      </c>
      <c r="C11759" s="11" t="s">
        <v>2629</v>
      </c>
      <c r="D11759" s="11" t="s">
        <v>2629</v>
      </c>
      <c r="E11759" s="11" t="n">
        <v>2.9</v>
      </c>
      <c r="F11759" s="11" t="n">
        <v>2.9</v>
      </c>
      <c r="G11759" s="11" t="n">
        <v>2.9</v>
      </c>
      <c r="H11759" s="11" t="s">
        <v>2625</v>
      </c>
      <c r="I11759" s="11" t="s">
        <v>2625</v>
      </c>
    </row>
    <row r="11760" customFormat="false" ht="143" hidden="false" customHeight="true" outlineLevel="0" collapsed="false">
      <c r="A11760" s="11" t="s">
        <v>2630</v>
      </c>
      <c r="B11760" s="11" t="s">
        <v>2630</v>
      </c>
      <c r="C11760" s="11" t="s">
        <v>2630</v>
      </c>
      <c r="D11760" s="11" t="s">
        <v>2630</v>
      </c>
      <c r="E11760" s="11" t="n">
        <v>0.75</v>
      </c>
      <c r="F11760" s="11" t="n">
        <v>0.75</v>
      </c>
      <c r="G11760" s="11" t="n">
        <v>0.75</v>
      </c>
      <c r="H11760" s="11" t="s">
        <v>2625</v>
      </c>
      <c r="I11760" s="11" t="s">
        <v>2625</v>
      </c>
    </row>
    <row r="11761" customFormat="false" ht="143" hidden="false" customHeight="true" outlineLevel="0" collapsed="false">
      <c r="A11761" s="11" t="s">
        <v>2631</v>
      </c>
      <c r="B11761" s="11" t="s">
        <v>2631</v>
      </c>
      <c r="C11761" s="11" t="s">
        <v>2631</v>
      </c>
      <c r="D11761" s="11" t="s">
        <v>2631</v>
      </c>
      <c r="E11761" s="11" t="s">
        <v>2632</v>
      </c>
      <c r="F11761" s="11" t="s">
        <v>2632</v>
      </c>
      <c r="G11761" s="11" t="s">
        <v>2632</v>
      </c>
      <c r="H11761" s="11" t="s">
        <v>2625</v>
      </c>
      <c r="I11761" s="11" t="s">
        <v>2625</v>
      </c>
    </row>
    <row r="11762" customFormat="false" ht="143" hidden="false" customHeight="true" outlineLevel="0" collapsed="false">
      <c r="A11762" s="11" t="s">
        <v>2078</v>
      </c>
      <c r="B11762" s="11" t="s">
        <v>2078</v>
      </c>
      <c r="C11762" s="11" t="s">
        <v>2078</v>
      </c>
      <c r="D11762" s="11" t="s">
        <v>2078</v>
      </c>
      <c r="E11762" s="11" t="s">
        <v>2646</v>
      </c>
      <c r="F11762" s="11" t="s">
        <v>2646</v>
      </c>
      <c r="G11762" s="11" t="s">
        <v>2646</v>
      </c>
      <c r="H11762" s="11" t="s">
        <v>2625</v>
      </c>
      <c r="I11762" s="11" t="s">
        <v>2625</v>
      </c>
    </row>
    <row r="11763" customFormat="false" ht="143" hidden="false" customHeight="true" outlineLevel="0" collapsed="false">
      <c r="A11763" s="11" t="s">
        <v>2070</v>
      </c>
      <c r="B11763" s="11" t="s">
        <v>2070</v>
      </c>
      <c r="C11763" s="11" t="s">
        <v>2070</v>
      </c>
      <c r="D11763" s="11" t="s">
        <v>2070</v>
      </c>
      <c r="E11763" s="11" t="s">
        <v>2652</v>
      </c>
      <c r="F11763" s="11" t="s">
        <v>2652</v>
      </c>
      <c r="G11763" s="11" t="s">
        <v>2652</v>
      </c>
      <c r="H11763" s="11" t="s">
        <v>2625</v>
      </c>
      <c r="I11763" s="11" t="s">
        <v>2625</v>
      </c>
    </row>
    <row r="11764" customFormat="false" ht="143" hidden="false" customHeight="true" outlineLevel="0" collapsed="false">
      <c r="A11764" s="11" t="s">
        <v>2562</v>
      </c>
      <c r="B11764" s="11" t="s">
        <v>2562</v>
      </c>
      <c r="C11764" s="11" t="s">
        <v>2562</v>
      </c>
      <c r="D11764" s="11" t="s">
        <v>2562</v>
      </c>
      <c r="E11764" s="11" t="n">
        <v>304</v>
      </c>
      <c r="F11764" s="11" t="n">
        <v>304</v>
      </c>
      <c r="G11764" s="11" t="n">
        <v>304</v>
      </c>
      <c r="H11764" s="11" t="s">
        <v>2625</v>
      </c>
      <c r="I11764" s="11" t="s">
        <v>2625</v>
      </c>
    </row>
    <row r="11765" customFormat="false" ht="143" hidden="false" customHeight="true" outlineLevel="0" collapsed="false">
      <c r="A11765" s="11" t="s">
        <v>2563</v>
      </c>
      <c r="B11765" s="11" t="s">
        <v>2563</v>
      </c>
      <c r="C11765" s="11" t="s">
        <v>2563</v>
      </c>
      <c r="D11765" s="11" t="s">
        <v>2563</v>
      </c>
      <c r="E11765" s="11" t="n">
        <v>99</v>
      </c>
      <c r="F11765" s="11" t="n">
        <v>99</v>
      </c>
      <c r="G11765" s="11" t="n">
        <v>99</v>
      </c>
      <c r="H11765" s="11" t="s">
        <v>2625</v>
      </c>
      <c r="I11765" s="11" t="s">
        <v>2625</v>
      </c>
    </row>
    <row r="11766" customFormat="false" ht="143" hidden="false" customHeight="true" outlineLevel="0" collapsed="false">
      <c r="A11766" s="11" t="s">
        <v>2423</v>
      </c>
      <c r="B11766" s="11" t="s">
        <v>2423</v>
      </c>
      <c r="C11766" s="11" t="s">
        <v>2423</v>
      </c>
      <c r="D11766" s="11" t="s">
        <v>2423</v>
      </c>
      <c r="E11766" s="11" t="s">
        <v>2635</v>
      </c>
      <c r="F11766" s="11" t="s">
        <v>2635</v>
      </c>
      <c r="G11766" s="11" t="s">
        <v>2635</v>
      </c>
      <c r="H11766" s="11" t="s">
        <v>2625</v>
      </c>
      <c r="I11766" s="11" t="s">
        <v>2625</v>
      </c>
    </row>
    <row r="11767" customFormat="false" ht="58" hidden="false" customHeight="true" outlineLevel="0" collapsed="false">
      <c r="A11767" s="4" t="s">
        <v>2636</v>
      </c>
      <c r="B11767" s="4" t="s">
        <v>2636</v>
      </c>
      <c r="C11767" s="4" t="s">
        <v>2636</v>
      </c>
      <c r="D11767" s="4" t="s">
        <v>2636</v>
      </c>
      <c r="E11767" s="4" t="s">
        <v>2636</v>
      </c>
      <c r="F11767" s="4" t="s">
        <v>2636</v>
      </c>
      <c r="G11767" s="4" t="s">
        <v>2636</v>
      </c>
      <c r="H11767" s="4" t="s">
        <v>2636</v>
      </c>
      <c r="I11767" s="4" t="s">
        <v>2636</v>
      </c>
    </row>
    <row r="11768" customFormat="false" ht="27" hidden="false" customHeight="true" outlineLevel="0" collapsed="false">
      <c r="A11768" s="1"/>
      <c r="B11768" s="1"/>
      <c r="C11768" s="1"/>
      <c r="D11768" s="1"/>
      <c r="E11768" s="1"/>
      <c r="F11768" s="1"/>
      <c r="G11768" s="1"/>
      <c r="H11768" s="1"/>
      <c r="I11768" s="1"/>
    </row>
    <row r="11769" customFormat="false" ht="31" hidden="false" customHeight="true" outlineLevel="0" collapsed="false">
      <c r="A11769" s="10" t="s">
        <v>250</v>
      </c>
      <c r="B11769" s="10" t="s">
        <v>250</v>
      </c>
      <c r="C11769" s="10" t="s">
        <v>250</v>
      </c>
      <c r="D11769" s="10" t="s">
        <v>250</v>
      </c>
      <c r="E11769" s="10" t="s">
        <v>250</v>
      </c>
      <c r="F11769" s="10" t="s">
        <v>250</v>
      </c>
      <c r="G11769" s="10" t="s">
        <v>250</v>
      </c>
      <c r="H11769" s="10" t="s">
        <v>250</v>
      </c>
      <c r="I11769" s="3" t="str">
        <f aca="false">HYPERLINK("#'Главная'!A234","На главную")</f>
        <v>На главную</v>
      </c>
    </row>
    <row r="11770" customFormat="false" ht="34" hidden="false" customHeight="true" outlineLevel="0" collapsed="false">
      <c r="A11770" s="12" t="s">
        <v>251</v>
      </c>
      <c r="B11770" s="12" t="s">
        <v>251</v>
      </c>
      <c r="C11770" s="12" t="s">
        <v>251</v>
      </c>
      <c r="D11770" s="12" t="s">
        <v>252</v>
      </c>
      <c r="E11770" s="12" t="s">
        <v>252</v>
      </c>
      <c r="F11770" s="12" t="s">
        <v>252</v>
      </c>
      <c r="G11770" s="12" t="s">
        <v>253</v>
      </c>
      <c r="H11770" s="12" t="s">
        <v>254</v>
      </c>
      <c r="I11770" s="12" t="s">
        <v>254</v>
      </c>
    </row>
    <row r="11771" customFormat="false" ht="38" hidden="false" customHeight="true" outlineLevel="0" collapsed="false">
      <c r="A11771" s="1" t="s">
        <v>200</v>
      </c>
      <c r="B11771" s="1" t="s">
        <v>200</v>
      </c>
      <c r="C11771" s="1" t="s">
        <v>200</v>
      </c>
      <c r="D11771" s="1" t="s">
        <v>292</v>
      </c>
      <c r="E11771" s="1" t="s">
        <v>292</v>
      </c>
      <c r="F11771" s="1" t="s">
        <v>292</v>
      </c>
      <c r="G11771" s="1" t="n">
        <v>16.8</v>
      </c>
      <c r="H11771" s="1" t="s">
        <v>2637</v>
      </c>
      <c r="I11771" s="1" t="s">
        <v>2637</v>
      </c>
    </row>
    <row r="11772" customFormat="false" ht="38" hidden="false" customHeight="true" outlineLevel="0" collapsed="false">
      <c r="A11772" s="1" t="s">
        <v>200</v>
      </c>
      <c r="B11772" s="1" t="s">
        <v>200</v>
      </c>
      <c r="C11772" s="1" t="s">
        <v>200</v>
      </c>
      <c r="D11772" s="1" t="s">
        <v>258</v>
      </c>
      <c r="E11772" s="1" t="s">
        <v>258</v>
      </c>
      <c r="F11772" s="1" t="s">
        <v>258</v>
      </c>
      <c r="G11772" s="1" t="n">
        <v>26.1</v>
      </c>
      <c r="H11772" s="1" t="s">
        <v>2637</v>
      </c>
      <c r="I11772" s="1" t="s">
        <v>2637</v>
      </c>
    </row>
    <row r="11773" customFormat="false" ht="38" hidden="false" customHeight="true" outlineLevel="0" collapsed="false">
      <c r="A11773" s="1" t="s">
        <v>200</v>
      </c>
      <c r="B11773" s="1" t="s">
        <v>200</v>
      </c>
      <c r="C11773" s="1" t="s">
        <v>200</v>
      </c>
      <c r="D11773" s="1" t="s">
        <v>2091</v>
      </c>
      <c r="E11773" s="1" t="s">
        <v>2091</v>
      </c>
      <c r="F11773" s="1" t="s">
        <v>2091</v>
      </c>
      <c r="G11773" s="1" t="n">
        <v>3000</v>
      </c>
      <c r="H11773" s="1" t="s">
        <v>2637</v>
      </c>
      <c r="I11773" s="1" t="s">
        <v>2637</v>
      </c>
    </row>
    <row r="11774" customFormat="false" ht="38" hidden="false" customHeight="true" outlineLevel="0" collapsed="false">
      <c r="A11774" s="1" t="s">
        <v>200</v>
      </c>
      <c r="B11774" s="1" t="s">
        <v>200</v>
      </c>
      <c r="C11774" s="1" t="s">
        <v>200</v>
      </c>
      <c r="D11774" s="1" t="s">
        <v>2063</v>
      </c>
      <c r="E11774" s="1" t="s">
        <v>2063</v>
      </c>
      <c r="F11774" s="1" t="s">
        <v>2063</v>
      </c>
      <c r="G11774" s="1" t="n">
        <v>59</v>
      </c>
      <c r="H11774" s="1" t="s">
        <v>2637</v>
      </c>
      <c r="I11774" s="1" t="s">
        <v>2637</v>
      </c>
    </row>
    <row r="11775" customFormat="false" ht="38" hidden="false" customHeight="true" outlineLevel="0" collapsed="false">
      <c r="A11775" s="1" t="s">
        <v>200</v>
      </c>
      <c r="B11775" s="1" t="s">
        <v>200</v>
      </c>
      <c r="C11775" s="1" t="s">
        <v>200</v>
      </c>
      <c r="D11775" s="1" t="s">
        <v>258</v>
      </c>
      <c r="E11775" s="1" t="s">
        <v>258</v>
      </c>
      <c r="F11775" s="1" t="s">
        <v>258</v>
      </c>
      <c r="G11775" s="1" t="n">
        <v>26.1</v>
      </c>
      <c r="H11775" s="1" t="s">
        <v>2637</v>
      </c>
      <c r="I11775" s="1" t="s">
        <v>2637</v>
      </c>
    </row>
    <row r="11776" customFormat="false" ht="38" hidden="false" customHeight="true" outlineLevel="0" collapsed="false">
      <c r="A11776" s="1" t="s">
        <v>200</v>
      </c>
      <c r="B11776" s="1" t="s">
        <v>200</v>
      </c>
      <c r="C11776" s="1" t="s">
        <v>200</v>
      </c>
      <c r="D11776" s="1" t="s">
        <v>292</v>
      </c>
      <c r="E11776" s="1" t="s">
        <v>292</v>
      </c>
      <c r="F11776" s="1" t="s">
        <v>292</v>
      </c>
      <c r="G11776" s="1" t="n">
        <v>16.8</v>
      </c>
      <c r="H11776" s="1" t="s">
        <v>2637</v>
      </c>
      <c r="I11776" s="1" t="s">
        <v>2637</v>
      </c>
    </row>
    <row r="11777" customFormat="false" ht="38" hidden="false" customHeight="true" outlineLevel="0" collapsed="false">
      <c r="A11777" s="1" t="s">
        <v>200</v>
      </c>
      <c r="B11777" s="1" t="s">
        <v>200</v>
      </c>
      <c r="C11777" s="1" t="s">
        <v>200</v>
      </c>
      <c r="D11777" s="1" t="s">
        <v>2091</v>
      </c>
      <c r="E11777" s="1" t="s">
        <v>2091</v>
      </c>
      <c r="F11777" s="1" t="s">
        <v>2091</v>
      </c>
      <c r="G11777" s="1" t="n">
        <v>3000</v>
      </c>
      <c r="H11777" s="1" t="s">
        <v>2637</v>
      </c>
      <c r="I11777" s="1" t="s">
        <v>2637</v>
      </c>
    </row>
    <row r="11778" customFormat="false" ht="27" hidden="false" customHeight="true" outlineLevel="0" collapsed="false">
      <c r="A11778" s="1"/>
      <c r="B11778" s="1"/>
      <c r="C11778" s="1"/>
      <c r="D11778" s="1"/>
      <c r="E11778" s="1"/>
      <c r="F11778" s="1"/>
      <c r="G11778" s="1"/>
      <c r="H11778" s="1"/>
      <c r="I11778" s="1"/>
    </row>
    <row r="11779" customFormat="false" ht="31" hidden="false" customHeight="true" outlineLevel="0" collapsed="false">
      <c r="A11779" s="10" t="s">
        <v>304</v>
      </c>
      <c r="B11779" s="10" t="s">
        <v>304</v>
      </c>
      <c r="C11779" s="10" t="s">
        <v>304</v>
      </c>
      <c r="D11779" s="10" t="s">
        <v>304</v>
      </c>
      <c r="E11779" s="10" t="s">
        <v>304</v>
      </c>
      <c r="F11779" s="10" t="s">
        <v>304</v>
      </c>
      <c r="G11779" s="10" t="s">
        <v>304</v>
      </c>
      <c r="H11779" s="10" t="s">
        <v>304</v>
      </c>
      <c r="I11779" s="1"/>
    </row>
    <row r="11780" customFormat="false" ht="28" hidden="false" customHeight="true" outlineLevel="0" collapsed="false">
      <c r="A11780" s="4" t="s">
        <v>305</v>
      </c>
      <c r="B11780" s="4" t="s">
        <v>305</v>
      </c>
      <c r="C11780" s="4" t="s">
        <v>305</v>
      </c>
      <c r="D11780" s="4" t="s">
        <v>305</v>
      </c>
      <c r="E11780" s="4" t="s">
        <v>305</v>
      </c>
      <c r="F11780" s="4" t="s">
        <v>305</v>
      </c>
      <c r="G11780" s="4" t="s">
        <v>305</v>
      </c>
      <c r="H11780" s="4" t="s">
        <v>305</v>
      </c>
      <c r="I11780" s="4" t="s">
        <v>305</v>
      </c>
    </row>
    <row r="11781" customFormat="false" ht="27" hidden="false" customHeight="true" outlineLevel="0" collapsed="false">
      <c r="A11781" s="1"/>
      <c r="B11781" s="1"/>
      <c r="C11781" s="1"/>
      <c r="D11781" s="1"/>
      <c r="E11781" s="1"/>
      <c r="F11781" s="1"/>
      <c r="G11781" s="1"/>
      <c r="H11781" s="1"/>
      <c r="I11781" s="1"/>
    </row>
    <row r="11782" customFormat="false" ht="27" hidden="false" customHeight="true" outlineLevel="0" collapsed="false">
      <c r="A11782" s="1"/>
      <c r="B11782" s="1"/>
      <c r="C11782" s="1"/>
      <c r="D11782" s="1"/>
      <c r="E11782" s="1"/>
      <c r="F11782" s="1"/>
      <c r="G11782" s="1"/>
      <c r="H11782" s="1"/>
      <c r="I11782" s="1"/>
    </row>
    <row r="11783" customFormat="false" ht="27" hidden="false" customHeight="true" outlineLevel="0" collapsed="false">
      <c r="A11783" s="1"/>
      <c r="B11783" s="1"/>
      <c r="C11783" s="1"/>
      <c r="D11783" s="1"/>
      <c r="E11783" s="1"/>
      <c r="F11783" s="1"/>
      <c r="G11783" s="1"/>
      <c r="H11783" s="1"/>
      <c r="I11783" s="1"/>
    </row>
    <row r="11784" customFormat="false" ht="35" hidden="false" customHeight="true" outlineLevel="0" collapsed="false">
      <c r="A11784" s="2" t="s">
        <v>2653</v>
      </c>
      <c r="B11784" s="2" t="s">
        <v>2653</v>
      </c>
      <c r="C11784" s="2" t="s">
        <v>2653</v>
      </c>
      <c r="D11784" s="2" t="s">
        <v>2653</v>
      </c>
      <c r="E11784" s="2" t="s">
        <v>2653</v>
      </c>
      <c r="F11784" s="2" t="s">
        <v>2653</v>
      </c>
      <c r="G11784" s="2" t="s">
        <v>2653</v>
      </c>
      <c r="H11784" s="2" t="s">
        <v>2653</v>
      </c>
      <c r="I11784" s="3" t="str">
        <f aca="false">HYPERLINK("#'Главная'!A235","На главную")</f>
        <v>На главную</v>
      </c>
    </row>
    <row r="11785" customFormat="false" ht="28" hidden="false" customHeight="true" outlineLevel="0" collapsed="false">
      <c r="A11785" s="4" t="s">
        <v>2622</v>
      </c>
      <c r="B11785" s="4" t="s">
        <v>2622</v>
      </c>
      <c r="C11785" s="4" t="s">
        <v>2622</v>
      </c>
      <c r="D11785" s="4" t="s">
        <v>2622</v>
      </c>
      <c r="E11785" s="4" t="s">
        <v>2622</v>
      </c>
      <c r="F11785" s="4" t="s">
        <v>2622</v>
      </c>
      <c r="G11785" s="4" t="s">
        <v>2622</v>
      </c>
      <c r="H11785" s="4" t="s">
        <v>2622</v>
      </c>
      <c r="I11785" s="4" t="s">
        <v>2622</v>
      </c>
    </row>
    <row r="11786" customFormat="false" ht="27" hidden="false" customHeight="true" outlineLevel="0" collapsed="false">
      <c r="A11786" s="3" t="str">
        <f aca="false">HYPERLINK("#'Главная'!A235","Список моделей")</f>
        <v>Список моделей</v>
      </c>
      <c r="B11786" s="1"/>
      <c r="C11786" s="3" t="str">
        <f aca="false">HYPERLINK("#'Данные моделей'!A11787","Характеристики")</f>
        <v>Характеристики</v>
      </c>
      <c r="D11786" s="1"/>
      <c r="E11786" s="1"/>
      <c r="F11786" s="3" t="str">
        <f aca="false">HYPERLINK("#'Данные моделей'!A11811","Рабочие точки")</f>
        <v>Рабочие точки</v>
      </c>
      <c r="G11786" s="1"/>
      <c r="H11786" s="3" t="str">
        <f aca="false">HYPERLINK("#'Данные моделей'!A11821","Карты")</f>
        <v>Карты</v>
      </c>
      <c r="I11786" s="1"/>
    </row>
    <row r="11787" customFormat="false" ht="31" hidden="false" customHeight="true" outlineLevel="0" collapsed="false">
      <c r="A11787" s="10" t="s">
        <v>9</v>
      </c>
      <c r="B11787" s="10" t="s">
        <v>9</v>
      </c>
      <c r="C11787" s="10" t="s">
        <v>9</v>
      </c>
      <c r="D11787" s="10" t="s">
        <v>9</v>
      </c>
      <c r="E11787" s="10" t="s">
        <v>9</v>
      </c>
      <c r="F11787" s="10" t="s">
        <v>9</v>
      </c>
      <c r="G11787" s="10" t="s">
        <v>9</v>
      </c>
      <c r="H11787" s="10" t="s">
        <v>9</v>
      </c>
      <c r="I11787" s="1"/>
    </row>
    <row r="11788" customFormat="false" ht="28" hidden="false" customHeight="true" outlineLevel="0" collapsed="false">
      <c r="A11788" s="11" t="s">
        <v>207</v>
      </c>
      <c r="B11788" s="11" t="s">
        <v>207</v>
      </c>
      <c r="C11788" s="11" t="s">
        <v>207</v>
      </c>
      <c r="D11788" s="11" t="s">
        <v>207</v>
      </c>
      <c r="E11788" s="11" t="s">
        <v>2623</v>
      </c>
      <c r="F11788" s="11" t="s">
        <v>2623</v>
      </c>
      <c r="G11788" s="11" t="s">
        <v>2623</v>
      </c>
      <c r="H11788" s="11"/>
      <c r="I11788" s="11"/>
    </row>
    <row r="11789" customFormat="false" ht="28" hidden="false" customHeight="true" outlineLevel="0" collapsed="false">
      <c r="A11789" s="11" t="s">
        <v>8</v>
      </c>
      <c r="B11789" s="11" t="s">
        <v>8</v>
      </c>
      <c r="C11789" s="11" t="s">
        <v>8</v>
      </c>
      <c r="D11789" s="11" t="s">
        <v>8</v>
      </c>
      <c r="E11789" s="11" t="s">
        <v>178</v>
      </c>
      <c r="F11789" s="11" t="s">
        <v>178</v>
      </c>
      <c r="G11789" s="11" t="s">
        <v>178</v>
      </c>
      <c r="H11789" s="11"/>
      <c r="I11789" s="11"/>
    </row>
    <row r="11790" customFormat="false" ht="28" hidden="false" customHeight="true" outlineLevel="0" collapsed="false">
      <c r="A11790" s="11" t="s">
        <v>209</v>
      </c>
      <c r="B11790" s="11" t="s">
        <v>209</v>
      </c>
      <c r="C11790" s="11" t="s">
        <v>209</v>
      </c>
      <c r="D11790" s="11" t="s">
        <v>209</v>
      </c>
      <c r="E11790" s="11" t="s">
        <v>2651</v>
      </c>
      <c r="F11790" s="11" t="s">
        <v>2651</v>
      </c>
      <c r="G11790" s="11" t="s">
        <v>2651</v>
      </c>
      <c r="H11790" s="11"/>
      <c r="I11790" s="11"/>
    </row>
    <row r="11791" customFormat="false" ht="28" hidden="false" customHeight="true" outlineLevel="0" collapsed="false">
      <c r="A11791" s="11" t="s">
        <v>211</v>
      </c>
      <c r="B11791" s="11" t="s">
        <v>211</v>
      </c>
      <c r="C11791" s="11" t="s">
        <v>211</v>
      </c>
      <c r="D11791" s="11" t="s">
        <v>211</v>
      </c>
      <c r="E11791" s="11" t="s">
        <v>99</v>
      </c>
      <c r="F11791" s="11" t="s">
        <v>99</v>
      </c>
      <c r="G11791" s="11" t="s">
        <v>99</v>
      </c>
      <c r="H11791" s="11"/>
      <c r="I11791" s="11"/>
    </row>
    <row r="11792" customFormat="false" ht="143" hidden="false" customHeight="true" outlineLevel="0" collapsed="false">
      <c r="A11792" s="11" t="s">
        <v>8</v>
      </c>
      <c r="B11792" s="11" t="s">
        <v>8</v>
      </c>
      <c r="C11792" s="11" t="s">
        <v>8</v>
      </c>
      <c r="D11792" s="11" t="s">
        <v>8</v>
      </c>
      <c r="E11792" s="11" t="s">
        <v>2126</v>
      </c>
      <c r="F11792" s="11" t="s">
        <v>2126</v>
      </c>
      <c r="G11792" s="11" t="s">
        <v>2126</v>
      </c>
      <c r="H11792" s="11" t="s">
        <v>2625</v>
      </c>
      <c r="I11792" s="11" t="s">
        <v>2625</v>
      </c>
    </row>
    <row r="11793" customFormat="false" ht="143" hidden="false" customHeight="true" outlineLevel="0" collapsed="false">
      <c r="A11793" s="11" t="s">
        <v>221</v>
      </c>
      <c r="B11793" s="11" t="s">
        <v>221</v>
      </c>
      <c r="C11793" s="11" t="s">
        <v>221</v>
      </c>
      <c r="D11793" s="11" t="s">
        <v>221</v>
      </c>
      <c r="E11793" s="11" t="s">
        <v>2651</v>
      </c>
      <c r="F11793" s="11" t="s">
        <v>2651</v>
      </c>
      <c r="G11793" s="11" t="s">
        <v>2651</v>
      </c>
      <c r="H11793" s="11" t="s">
        <v>2625</v>
      </c>
      <c r="I11793" s="11" t="s">
        <v>2625</v>
      </c>
    </row>
    <row r="11794" customFormat="false" ht="143" hidden="false" customHeight="true" outlineLevel="0" collapsed="false">
      <c r="A11794" s="11" t="s">
        <v>211</v>
      </c>
      <c r="B11794" s="11" t="s">
        <v>211</v>
      </c>
      <c r="C11794" s="11" t="s">
        <v>211</v>
      </c>
      <c r="D11794" s="11" t="s">
        <v>211</v>
      </c>
      <c r="E11794" s="11" t="s">
        <v>99</v>
      </c>
      <c r="F11794" s="11" t="s">
        <v>99</v>
      </c>
      <c r="G11794" s="11" t="s">
        <v>99</v>
      </c>
      <c r="H11794" s="11" t="s">
        <v>2625</v>
      </c>
      <c r="I11794" s="11" t="s">
        <v>2625</v>
      </c>
    </row>
    <row r="11795" customFormat="false" ht="143" hidden="false" customHeight="true" outlineLevel="0" collapsed="false">
      <c r="A11795" s="11" t="s">
        <v>2062</v>
      </c>
      <c r="B11795" s="11" t="s">
        <v>2062</v>
      </c>
      <c r="C11795" s="11" t="s">
        <v>2062</v>
      </c>
      <c r="D11795" s="11" t="s">
        <v>2062</v>
      </c>
      <c r="E11795" s="11" t="s">
        <v>2063</v>
      </c>
      <c r="F11795" s="11" t="s">
        <v>2063</v>
      </c>
      <c r="G11795" s="11" t="s">
        <v>2063</v>
      </c>
      <c r="H11795" s="11" t="s">
        <v>2625</v>
      </c>
      <c r="I11795" s="11" t="s">
        <v>2625</v>
      </c>
    </row>
    <row r="11796" customFormat="false" ht="143" hidden="false" customHeight="true" outlineLevel="0" collapsed="false">
      <c r="A11796" s="11" t="s">
        <v>2064</v>
      </c>
      <c r="B11796" s="11" t="s">
        <v>2064</v>
      </c>
      <c r="C11796" s="11" t="s">
        <v>2064</v>
      </c>
      <c r="D11796" s="11" t="s">
        <v>2064</v>
      </c>
      <c r="E11796" s="11" t="s">
        <v>99</v>
      </c>
      <c r="F11796" s="11" t="s">
        <v>99</v>
      </c>
      <c r="G11796" s="11" t="s">
        <v>99</v>
      </c>
      <c r="H11796" s="11" t="s">
        <v>2625</v>
      </c>
      <c r="I11796" s="11" t="s">
        <v>2625</v>
      </c>
    </row>
    <row r="11797" customFormat="false" ht="143" hidden="false" customHeight="true" outlineLevel="0" collapsed="false">
      <c r="A11797" s="11" t="s">
        <v>2626</v>
      </c>
      <c r="B11797" s="11" t="s">
        <v>2626</v>
      </c>
      <c r="C11797" s="11" t="s">
        <v>2626</v>
      </c>
      <c r="D11797" s="11" t="s">
        <v>2626</v>
      </c>
      <c r="E11797" s="11" t="n">
        <v>6</v>
      </c>
      <c r="F11797" s="11" t="n">
        <v>6</v>
      </c>
      <c r="G11797" s="11" t="n">
        <v>6</v>
      </c>
      <c r="H11797" s="11" t="s">
        <v>2625</v>
      </c>
      <c r="I11797" s="11" t="s">
        <v>2625</v>
      </c>
    </row>
    <row r="11798" customFormat="false" ht="143" hidden="false" customHeight="true" outlineLevel="0" collapsed="false">
      <c r="A11798" s="11" t="s">
        <v>2216</v>
      </c>
      <c r="B11798" s="11" t="s">
        <v>2216</v>
      </c>
      <c r="C11798" s="11" t="s">
        <v>2216</v>
      </c>
      <c r="D11798" s="11" t="s">
        <v>2216</v>
      </c>
      <c r="E11798" s="11" t="n">
        <v>1</v>
      </c>
      <c r="F11798" s="11" t="n">
        <v>1</v>
      </c>
      <c r="G11798" s="11" t="n">
        <v>1</v>
      </c>
      <c r="H11798" s="11" t="s">
        <v>2625</v>
      </c>
      <c r="I11798" s="11" t="s">
        <v>2625</v>
      </c>
    </row>
    <row r="11799" customFormat="false" ht="143" hidden="false" customHeight="true" outlineLevel="0" collapsed="false">
      <c r="A11799" s="11" t="s">
        <v>2627</v>
      </c>
      <c r="B11799" s="11" t="s">
        <v>2627</v>
      </c>
      <c r="C11799" s="11" t="s">
        <v>2627</v>
      </c>
      <c r="D11799" s="11" t="s">
        <v>2627</v>
      </c>
      <c r="E11799" s="11" t="n">
        <v>192</v>
      </c>
      <c r="F11799" s="11" t="n">
        <v>192</v>
      </c>
      <c r="G11799" s="11" t="n">
        <v>192</v>
      </c>
      <c r="H11799" s="11" t="s">
        <v>2625</v>
      </c>
      <c r="I11799" s="11" t="s">
        <v>2625</v>
      </c>
    </row>
    <row r="11800" customFormat="false" ht="143" hidden="false" customHeight="true" outlineLevel="0" collapsed="false">
      <c r="A11800" s="11" t="s">
        <v>2628</v>
      </c>
      <c r="B11800" s="11" t="s">
        <v>2628</v>
      </c>
      <c r="C11800" s="11" t="s">
        <v>2628</v>
      </c>
      <c r="D11800" s="11" t="s">
        <v>2628</v>
      </c>
      <c r="E11800" s="11" t="n">
        <v>3.91</v>
      </c>
      <c r="F11800" s="11" t="n">
        <v>3.91</v>
      </c>
      <c r="G11800" s="11" t="n">
        <v>3.91</v>
      </c>
      <c r="H11800" s="11" t="s">
        <v>2625</v>
      </c>
      <c r="I11800" s="11" t="s">
        <v>2625</v>
      </c>
    </row>
    <row r="11801" customFormat="false" ht="143" hidden="false" customHeight="true" outlineLevel="0" collapsed="false">
      <c r="A11801" s="11" t="s">
        <v>2629</v>
      </c>
      <c r="B11801" s="11" t="s">
        <v>2629</v>
      </c>
      <c r="C11801" s="11" t="s">
        <v>2629</v>
      </c>
      <c r="D11801" s="11" t="s">
        <v>2629</v>
      </c>
      <c r="E11801" s="11" t="n">
        <v>3.5</v>
      </c>
      <c r="F11801" s="11" t="n">
        <v>3.5</v>
      </c>
      <c r="G11801" s="11" t="n">
        <v>3.5</v>
      </c>
      <c r="H11801" s="11" t="s">
        <v>2625</v>
      </c>
      <c r="I11801" s="11" t="s">
        <v>2625</v>
      </c>
    </row>
    <row r="11802" customFormat="false" ht="143" hidden="false" customHeight="true" outlineLevel="0" collapsed="false">
      <c r="A11802" s="11" t="s">
        <v>2630</v>
      </c>
      <c r="B11802" s="11" t="s">
        <v>2630</v>
      </c>
      <c r="C11802" s="11" t="s">
        <v>2630</v>
      </c>
      <c r="D11802" s="11" t="s">
        <v>2630</v>
      </c>
      <c r="E11802" s="11" t="n">
        <v>0.75</v>
      </c>
      <c r="F11802" s="11" t="n">
        <v>0.75</v>
      </c>
      <c r="G11802" s="11" t="n">
        <v>0.75</v>
      </c>
      <c r="H11802" s="11" t="s">
        <v>2625</v>
      </c>
      <c r="I11802" s="11" t="s">
        <v>2625</v>
      </c>
    </row>
    <row r="11803" customFormat="false" ht="143" hidden="false" customHeight="true" outlineLevel="0" collapsed="false">
      <c r="A11803" s="11" t="s">
        <v>2631</v>
      </c>
      <c r="B11803" s="11" t="s">
        <v>2631</v>
      </c>
      <c r="C11803" s="11" t="s">
        <v>2631</v>
      </c>
      <c r="D11803" s="11" t="s">
        <v>2631</v>
      </c>
      <c r="E11803" s="11" t="s">
        <v>2632</v>
      </c>
      <c r="F11803" s="11" t="s">
        <v>2632</v>
      </c>
      <c r="G11803" s="11" t="s">
        <v>2632</v>
      </c>
      <c r="H11803" s="11" t="s">
        <v>2625</v>
      </c>
      <c r="I11803" s="11" t="s">
        <v>2625</v>
      </c>
    </row>
    <row r="11804" customFormat="false" ht="143" hidden="false" customHeight="true" outlineLevel="0" collapsed="false">
      <c r="A11804" s="11" t="s">
        <v>2078</v>
      </c>
      <c r="B11804" s="11" t="s">
        <v>2078</v>
      </c>
      <c r="C11804" s="11" t="s">
        <v>2078</v>
      </c>
      <c r="D11804" s="11" t="s">
        <v>2078</v>
      </c>
      <c r="E11804" s="11" t="s">
        <v>2646</v>
      </c>
      <c r="F11804" s="11" t="s">
        <v>2646</v>
      </c>
      <c r="G11804" s="11" t="s">
        <v>2646</v>
      </c>
      <c r="H11804" s="11" t="s">
        <v>2625</v>
      </c>
      <c r="I11804" s="11" t="s">
        <v>2625</v>
      </c>
    </row>
    <row r="11805" customFormat="false" ht="143" hidden="false" customHeight="true" outlineLevel="0" collapsed="false">
      <c r="A11805" s="11" t="s">
        <v>2070</v>
      </c>
      <c r="B11805" s="11" t="s">
        <v>2070</v>
      </c>
      <c r="C11805" s="11" t="s">
        <v>2070</v>
      </c>
      <c r="D11805" s="11" t="s">
        <v>2070</v>
      </c>
      <c r="E11805" s="11" t="s">
        <v>2652</v>
      </c>
      <c r="F11805" s="11" t="s">
        <v>2652</v>
      </c>
      <c r="G11805" s="11" t="s">
        <v>2652</v>
      </c>
      <c r="H11805" s="11" t="s">
        <v>2625</v>
      </c>
      <c r="I11805" s="11" t="s">
        <v>2625</v>
      </c>
    </row>
    <row r="11806" customFormat="false" ht="143" hidden="false" customHeight="true" outlineLevel="0" collapsed="false">
      <c r="A11806" s="11" t="s">
        <v>2562</v>
      </c>
      <c r="B11806" s="11" t="s">
        <v>2562</v>
      </c>
      <c r="C11806" s="11" t="s">
        <v>2562</v>
      </c>
      <c r="D11806" s="11" t="s">
        <v>2562</v>
      </c>
      <c r="E11806" s="11" t="n">
        <v>304</v>
      </c>
      <c r="F11806" s="11" t="n">
        <v>304</v>
      </c>
      <c r="G11806" s="11" t="n">
        <v>304</v>
      </c>
      <c r="H11806" s="11" t="s">
        <v>2625</v>
      </c>
      <c r="I11806" s="11" t="s">
        <v>2625</v>
      </c>
    </row>
    <row r="11807" customFormat="false" ht="143" hidden="false" customHeight="true" outlineLevel="0" collapsed="false">
      <c r="A11807" s="11" t="s">
        <v>2563</v>
      </c>
      <c r="B11807" s="11" t="s">
        <v>2563</v>
      </c>
      <c r="C11807" s="11" t="s">
        <v>2563</v>
      </c>
      <c r="D11807" s="11" t="s">
        <v>2563</v>
      </c>
      <c r="E11807" s="11" t="n">
        <v>165</v>
      </c>
      <c r="F11807" s="11" t="n">
        <v>165</v>
      </c>
      <c r="G11807" s="11" t="n">
        <v>165</v>
      </c>
      <c r="H11807" s="11" t="s">
        <v>2625</v>
      </c>
      <c r="I11807" s="11" t="s">
        <v>2625</v>
      </c>
    </row>
    <row r="11808" customFormat="false" ht="143" hidden="false" customHeight="true" outlineLevel="0" collapsed="false">
      <c r="A11808" s="11" t="s">
        <v>2423</v>
      </c>
      <c r="B11808" s="11" t="s">
        <v>2423</v>
      </c>
      <c r="C11808" s="11" t="s">
        <v>2423</v>
      </c>
      <c r="D11808" s="11" t="s">
        <v>2423</v>
      </c>
      <c r="E11808" s="11" t="s">
        <v>2635</v>
      </c>
      <c r="F11808" s="11" t="s">
        <v>2635</v>
      </c>
      <c r="G11808" s="11" t="s">
        <v>2635</v>
      </c>
      <c r="H11808" s="11" t="s">
        <v>2625</v>
      </c>
      <c r="I11808" s="11" t="s">
        <v>2625</v>
      </c>
    </row>
    <row r="11809" customFormat="false" ht="58" hidden="false" customHeight="true" outlineLevel="0" collapsed="false">
      <c r="A11809" s="4" t="s">
        <v>2636</v>
      </c>
      <c r="B11809" s="4" t="s">
        <v>2636</v>
      </c>
      <c r="C11809" s="4" t="s">
        <v>2636</v>
      </c>
      <c r="D11809" s="4" t="s">
        <v>2636</v>
      </c>
      <c r="E11809" s="4" t="s">
        <v>2636</v>
      </c>
      <c r="F11809" s="4" t="s">
        <v>2636</v>
      </c>
      <c r="G11809" s="4" t="s">
        <v>2636</v>
      </c>
      <c r="H11809" s="4" t="s">
        <v>2636</v>
      </c>
      <c r="I11809" s="4" t="s">
        <v>2636</v>
      </c>
    </row>
    <row r="11810" customFormat="false" ht="27" hidden="false" customHeight="true" outlineLevel="0" collapsed="false">
      <c r="A11810" s="1"/>
      <c r="B11810" s="1"/>
      <c r="C11810" s="1"/>
      <c r="D11810" s="1"/>
      <c r="E11810" s="1"/>
      <c r="F11810" s="1"/>
      <c r="G11810" s="1"/>
      <c r="H11810" s="1"/>
      <c r="I11810" s="1"/>
    </row>
    <row r="11811" customFormat="false" ht="31" hidden="false" customHeight="true" outlineLevel="0" collapsed="false">
      <c r="A11811" s="10" t="s">
        <v>250</v>
      </c>
      <c r="B11811" s="10" t="s">
        <v>250</v>
      </c>
      <c r="C11811" s="10" t="s">
        <v>250</v>
      </c>
      <c r="D11811" s="10" t="s">
        <v>250</v>
      </c>
      <c r="E11811" s="10" t="s">
        <v>250</v>
      </c>
      <c r="F11811" s="10" t="s">
        <v>250</v>
      </c>
      <c r="G11811" s="10" t="s">
        <v>250</v>
      </c>
      <c r="H11811" s="10" t="s">
        <v>250</v>
      </c>
      <c r="I11811" s="3" t="str">
        <f aca="false">HYPERLINK("#'Главная'!A235","На главную")</f>
        <v>На главную</v>
      </c>
    </row>
    <row r="11812" customFormat="false" ht="34" hidden="false" customHeight="true" outlineLevel="0" collapsed="false">
      <c r="A11812" s="12" t="s">
        <v>251</v>
      </c>
      <c r="B11812" s="12" t="s">
        <v>251</v>
      </c>
      <c r="C11812" s="12" t="s">
        <v>251</v>
      </c>
      <c r="D11812" s="12" t="s">
        <v>252</v>
      </c>
      <c r="E11812" s="12" t="s">
        <v>252</v>
      </c>
      <c r="F11812" s="12" t="s">
        <v>252</v>
      </c>
      <c r="G11812" s="12" t="s">
        <v>253</v>
      </c>
      <c r="H11812" s="12" t="s">
        <v>254</v>
      </c>
      <c r="I11812" s="12" t="s">
        <v>254</v>
      </c>
    </row>
    <row r="11813" customFormat="false" ht="38" hidden="false" customHeight="true" outlineLevel="0" collapsed="false">
      <c r="A11813" s="1" t="s">
        <v>201</v>
      </c>
      <c r="B11813" s="1" t="s">
        <v>201</v>
      </c>
      <c r="C11813" s="1" t="s">
        <v>201</v>
      </c>
      <c r="D11813" s="1" t="s">
        <v>292</v>
      </c>
      <c r="E11813" s="1" t="s">
        <v>292</v>
      </c>
      <c r="F11813" s="1" t="s">
        <v>292</v>
      </c>
      <c r="G11813" s="1" t="n">
        <v>22.8</v>
      </c>
      <c r="H11813" s="1" t="s">
        <v>2637</v>
      </c>
      <c r="I11813" s="1" t="s">
        <v>2637</v>
      </c>
    </row>
    <row r="11814" customFormat="false" ht="38" hidden="false" customHeight="true" outlineLevel="0" collapsed="false">
      <c r="A11814" s="1" t="s">
        <v>201</v>
      </c>
      <c r="B11814" s="1" t="s">
        <v>201</v>
      </c>
      <c r="C11814" s="1" t="s">
        <v>201</v>
      </c>
      <c r="D11814" s="1" t="s">
        <v>258</v>
      </c>
      <c r="E11814" s="1" t="s">
        <v>258</v>
      </c>
      <c r="F11814" s="1" t="s">
        <v>258</v>
      </c>
      <c r="G11814" s="1" t="n">
        <v>34.2</v>
      </c>
      <c r="H11814" s="1" t="s">
        <v>2637</v>
      </c>
      <c r="I11814" s="1" t="s">
        <v>2637</v>
      </c>
    </row>
    <row r="11815" customFormat="false" ht="38" hidden="false" customHeight="true" outlineLevel="0" collapsed="false">
      <c r="A11815" s="1" t="s">
        <v>201</v>
      </c>
      <c r="B11815" s="1" t="s">
        <v>201</v>
      </c>
      <c r="C11815" s="1" t="s">
        <v>201</v>
      </c>
      <c r="D11815" s="1" t="s">
        <v>2091</v>
      </c>
      <c r="E11815" s="1" t="s">
        <v>2091</v>
      </c>
      <c r="F11815" s="1" t="s">
        <v>2091</v>
      </c>
      <c r="G11815" s="1" t="n">
        <v>3000</v>
      </c>
      <c r="H11815" s="1" t="s">
        <v>2637</v>
      </c>
      <c r="I11815" s="1" t="s">
        <v>2637</v>
      </c>
    </row>
    <row r="11816" customFormat="false" ht="38" hidden="false" customHeight="true" outlineLevel="0" collapsed="false">
      <c r="A11816" s="1" t="s">
        <v>201</v>
      </c>
      <c r="B11816" s="1" t="s">
        <v>201</v>
      </c>
      <c r="C11816" s="1" t="s">
        <v>201</v>
      </c>
      <c r="D11816" s="1" t="s">
        <v>2063</v>
      </c>
      <c r="E11816" s="1" t="s">
        <v>2063</v>
      </c>
      <c r="F11816" s="1" t="s">
        <v>2063</v>
      </c>
      <c r="G11816" s="1" t="n">
        <v>59</v>
      </c>
      <c r="H11816" s="1" t="s">
        <v>2637</v>
      </c>
      <c r="I11816" s="1" t="s">
        <v>2637</v>
      </c>
    </row>
    <row r="11817" customFormat="false" ht="38" hidden="false" customHeight="true" outlineLevel="0" collapsed="false">
      <c r="A11817" s="1" t="s">
        <v>201</v>
      </c>
      <c r="B11817" s="1" t="s">
        <v>201</v>
      </c>
      <c r="C11817" s="1" t="s">
        <v>201</v>
      </c>
      <c r="D11817" s="1" t="s">
        <v>258</v>
      </c>
      <c r="E11817" s="1" t="s">
        <v>258</v>
      </c>
      <c r="F11817" s="1" t="s">
        <v>258</v>
      </c>
      <c r="G11817" s="1" t="n">
        <v>34.2</v>
      </c>
      <c r="H11817" s="1" t="s">
        <v>2637</v>
      </c>
      <c r="I11817" s="1" t="s">
        <v>2637</v>
      </c>
    </row>
    <row r="11818" customFormat="false" ht="38" hidden="false" customHeight="true" outlineLevel="0" collapsed="false">
      <c r="A11818" s="1" t="s">
        <v>201</v>
      </c>
      <c r="B11818" s="1" t="s">
        <v>201</v>
      </c>
      <c r="C11818" s="1" t="s">
        <v>201</v>
      </c>
      <c r="D11818" s="1" t="s">
        <v>292</v>
      </c>
      <c r="E11818" s="1" t="s">
        <v>292</v>
      </c>
      <c r="F11818" s="1" t="s">
        <v>292</v>
      </c>
      <c r="G11818" s="1" t="n">
        <v>22.8</v>
      </c>
      <c r="H11818" s="1" t="s">
        <v>2637</v>
      </c>
      <c r="I11818" s="1" t="s">
        <v>2637</v>
      </c>
    </row>
    <row r="11819" customFormat="false" ht="38" hidden="false" customHeight="true" outlineLevel="0" collapsed="false">
      <c r="A11819" s="1" t="s">
        <v>201</v>
      </c>
      <c r="B11819" s="1" t="s">
        <v>201</v>
      </c>
      <c r="C11819" s="1" t="s">
        <v>201</v>
      </c>
      <c r="D11819" s="1" t="s">
        <v>2091</v>
      </c>
      <c r="E11819" s="1" t="s">
        <v>2091</v>
      </c>
      <c r="F11819" s="1" t="s">
        <v>2091</v>
      </c>
      <c r="G11819" s="1" t="n">
        <v>3000</v>
      </c>
      <c r="H11819" s="1" t="s">
        <v>2637</v>
      </c>
      <c r="I11819" s="1" t="s">
        <v>2637</v>
      </c>
    </row>
    <row r="11820" customFormat="false" ht="27" hidden="false" customHeight="true" outlineLevel="0" collapsed="false">
      <c r="A11820" s="1"/>
      <c r="B11820" s="1"/>
      <c r="C11820" s="1"/>
      <c r="D11820" s="1"/>
      <c r="E11820" s="1"/>
      <c r="F11820" s="1"/>
      <c r="G11820" s="1"/>
      <c r="H11820" s="1"/>
      <c r="I11820" s="1"/>
    </row>
    <row r="11821" customFormat="false" ht="31" hidden="false" customHeight="true" outlineLevel="0" collapsed="false">
      <c r="A11821" s="10" t="s">
        <v>304</v>
      </c>
      <c r="B11821" s="10" t="s">
        <v>304</v>
      </c>
      <c r="C11821" s="10" t="s">
        <v>304</v>
      </c>
      <c r="D11821" s="10" t="s">
        <v>304</v>
      </c>
      <c r="E11821" s="10" t="s">
        <v>304</v>
      </c>
      <c r="F11821" s="10" t="s">
        <v>304</v>
      </c>
      <c r="G11821" s="10" t="s">
        <v>304</v>
      </c>
      <c r="H11821" s="10" t="s">
        <v>304</v>
      </c>
      <c r="I11821" s="1"/>
    </row>
    <row r="11822" customFormat="false" ht="28" hidden="false" customHeight="true" outlineLevel="0" collapsed="false">
      <c r="A11822" s="4" t="s">
        <v>305</v>
      </c>
      <c r="B11822" s="4" t="s">
        <v>305</v>
      </c>
      <c r="C11822" s="4" t="s">
        <v>305</v>
      </c>
      <c r="D11822" s="4" t="s">
        <v>305</v>
      </c>
      <c r="E11822" s="4" t="s">
        <v>305</v>
      </c>
      <c r="F11822" s="4" t="s">
        <v>305</v>
      </c>
      <c r="G11822" s="4" t="s">
        <v>305</v>
      </c>
      <c r="H11822" s="4" t="s">
        <v>305</v>
      </c>
      <c r="I11822" s="4" t="s">
        <v>305</v>
      </c>
    </row>
    <row r="11823" customFormat="false" ht="27" hidden="false" customHeight="true" outlineLevel="0" collapsed="false">
      <c r="A11823" s="1"/>
      <c r="B11823" s="1"/>
      <c r="C11823" s="1"/>
      <c r="D11823" s="1"/>
      <c r="E11823" s="1"/>
      <c r="F11823" s="1"/>
      <c r="G11823" s="1"/>
      <c r="H11823" s="1"/>
      <c r="I11823" s="1"/>
    </row>
    <row r="11824" customFormat="false" ht="27" hidden="false" customHeight="true" outlineLevel="0" collapsed="false">
      <c r="A11824" s="1"/>
      <c r="B11824" s="1"/>
      <c r="C11824" s="1"/>
      <c r="D11824" s="1"/>
      <c r="E11824" s="1"/>
      <c r="F11824" s="1"/>
      <c r="G11824" s="1"/>
      <c r="H11824" s="1"/>
      <c r="I11824" s="1"/>
    </row>
    <row r="11825" customFormat="false" ht="27" hidden="false" customHeight="true" outlineLevel="0" collapsed="false">
      <c r="A11825" s="1"/>
      <c r="B11825" s="1"/>
      <c r="C11825" s="1"/>
      <c r="D11825" s="1"/>
      <c r="E11825" s="1"/>
      <c r="F11825" s="1"/>
      <c r="G11825" s="1"/>
      <c r="H11825" s="1"/>
      <c r="I11825" s="1"/>
    </row>
    <row r="11826" customFormat="false" ht="35" hidden="false" customHeight="true" outlineLevel="0" collapsed="false">
      <c r="A11826" s="2" t="s">
        <v>2654</v>
      </c>
      <c r="B11826" s="2" t="s">
        <v>2654</v>
      </c>
      <c r="C11826" s="2" t="s">
        <v>2654</v>
      </c>
      <c r="D11826" s="2" t="s">
        <v>2654</v>
      </c>
      <c r="E11826" s="2" t="s">
        <v>2654</v>
      </c>
      <c r="F11826" s="2" t="s">
        <v>2654</v>
      </c>
      <c r="G11826" s="2" t="s">
        <v>2654</v>
      </c>
      <c r="H11826" s="2" t="s">
        <v>2654</v>
      </c>
      <c r="I11826" s="3" t="str">
        <f aca="false">HYPERLINK("#'Главная'!A236","На главную")</f>
        <v>На главную</v>
      </c>
    </row>
    <row r="11827" customFormat="false" ht="28" hidden="false" customHeight="true" outlineLevel="0" collapsed="false">
      <c r="A11827" s="4" t="s">
        <v>2622</v>
      </c>
      <c r="B11827" s="4" t="s">
        <v>2622</v>
      </c>
      <c r="C11827" s="4" t="s">
        <v>2622</v>
      </c>
      <c r="D11827" s="4" t="s">
        <v>2622</v>
      </c>
      <c r="E11827" s="4" t="s">
        <v>2622</v>
      </c>
      <c r="F11827" s="4" t="s">
        <v>2622</v>
      </c>
      <c r="G11827" s="4" t="s">
        <v>2622</v>
      </c>
      <c r="H11827" s="4" t="s">
        <v>2622</v>
      </c>
      <c r="I11827" s="4" t="s">
        <v>2622</v>
      </c>
    </row>
    <row r="11828" customFormat="false" ht="27" hidden="false" customHeight="true" outlineLevel="0" collapsed="false">
      <c r="A11828" s="3" t="str">
        <f aca="false">HYPERLINK("#'Главная'!A236","Список моделей")</f>
        <v>Список моделей</v>
      </c>
      <c r="B11828" s="1"/>
      <c r="C11828" s="3" t="str">
        <f aca="false">HYPERLINK("#'Данные моделей'!A11829","Характеристики")</f>
        <v>Характеристики</v>
      </c>
      <c r="D11828" s="1"/>
      <c r="E11828" s="1"/>
      <c r="F11828" s="3" t="str">
        <f aca="false">HYPERLINK("#'Данные моделей'!A11853","Рабочие точки")</f>
        <v>Рабочие точки</v>
      </c>
      <c r="G11828" s="1"/>
      <c r="H11828" s="3" t="str">
        <f aca="false">HYPERLINK("#'Данные моделей'!A11863","Карты")</f>
        <v>Карты</v>
      </c>
      <c r="I11828" s="1"/>
    </row>
    <row r="11829" customFormat="false" ht="31" hidden="false" customHeight="true" outlineLevel="0" collapsed="false">
      <c r="A11829" s="10" t="s">
        <v>9</v>
      </c>
      <c r="B11829" s="10" t="s">
        <v>9</v>
      </c>
      <c r="C11829" s="10" t="s">
        <v>9</v>
      </c>
      <c r="D11829" s="10" t="s">
        <v>9</v>
      </c>
      <c r="E11829" s="10" t="s">
        <v>9</v>
      </c>
      <c r="F11829" s="10" t="s">
        <v>9</v>
      </c>
      <c r="G11829" s="10" t="s">
        <v>9</v>
      </c>
      <c r="H11829" s="10" t="s">
        <v>9</v>
      </c>
      <c r="I11829" s="1"/>
    </row>
    <row r="11830" customFormat="false" ht="28" hidden="false" customHeight="true" outlineLevel="0" collapsed="false">
      <c r="A11830" s="11" t="s">
        <v>207</v>
      </c>
      <c r="B11830" s="11" t="s">
        <v>207</v>
      </c>
      <c r="C11830" s="11" t="s">
        <v>207</v>
      </c>
      <c r="D11830" s="11" t="s">
        <v>207</v>
      </c>
      <c r="E11830" s="11" t="s">
        <v>2623</v>
      </c>
      <c r="F11830" s="11" t="s">
        <v>2623</v>
      </c>
      <c r="G11830" s="11" t="s">
        <v>2623</v>
      </c>
      <c r="H11830" s="11"/>
      <c r="I11830" s="11"/>
    </row>
    <row r="11831" customFormat="false" ht="28" hidden="false" customHeight="true" outlineLevel="0" collapsed="false">
      <c r="A11831" s="11" t="s">
        <v>8</v>
      </c>
      <c r="B11831" s="11" t="s">
        <v>8</v>
      </c>
      <c r="C11831" s="11" t="s">
        <v>8</v>
      </c>
      <c r="D11831" s="11" t="s">
        <v>8</v>
      </c>
      <c r="E11831" s="11" t="s">
        <v>178</v>
      </c>
      <c r="F11831" s="11" t="s">
        <v>178</v>
      </c>
      <c r="G11831" s="11" t="s">
        <v>178</v>
      </c>
      <c r="H11831" s="11"/>
      <c r="I11831" s="11"/>
    </row>
    <row r="11832" customFormat="false" ht="28" hidden="false" customHeight="true" outlineLevel="0" collapsed="false">
      <c r="A11832" s="11" t="s">
        <v>209</v>
      </c>
      <c r="B11832" s="11" t="s">
        <v>209</v>
      </c>
      <c r="C11832" s="11" t="s">
        <v>209</v>
      </c>
      <c r="D11832" s="11" t="s">
        <v>209</v>
      </c>
      <c r="E11832" s="11" t="s">
        <v>2651</v>
      </c>
      <c r="F11832" s="11" t="s">
        <v>2651</v>
      </c>
      <c r="G11832" s="11" t="s">
        <v>2651</v>
      </c>
      <c r="H11832" s="11"/>
      <c r="I11832" s="11"/>
    </row>
    <row r="11833" customFormat="false" ht="28" hidden="false" customHeight="true" outlineLevel="0" collapsed="false">
      <c r="A11833" s="11" t="s">
        <v>211</v>
      </c>
      <c r="B11833" s="11" t="s">
        <v>211</v>
      </c>
      <c r="C11833" s="11" t="s">
        <v>211</v>
      </c>
      <c r="D11833" s="11" t="s">
        <v>211</v>
      </c>
      <c r="E11833" s="11" t="s">
        <v>99</v>
      </c>
      <c r="F11833" s="11" t="s">
        <v>99</v>
      </c>
      <c r="G11833" s="11" t="s">
        <v>99</v>
      </c>
      <c r="H11833" s="11"/>
      <c r="I11833" s="11"/>
    </row>
    <row r="11834" customFormat="false" ht="143" hidden="false" customHeight="true" outlineLevel="0" collapsed="false">
      <c r="A11834" s="11" t="s">
        <v>8</v>
      </c>
      <c r="B11834" s="11" t="s">
        <v>8</v>
      </c>
      <c r="C11834" s="11" t="s">
        <v>8</v>
      </c>
      <c r="D11834" s="11" t="s">
        <v>8</v>
      </c>
      <c r="E11834" s="11" t="s">
        <v>2126</v>
      </c>
      <c r="F11834" s="11" t="s">
        <v>2126</v>
      </c>
      <c r="G11834" s="11" t="s">
        <v>2126</v>
      </c>
      <c r="H11834" s="11" t="s">
        <v>2625</v>
      </c>
      <c r="I11834" s="11" t="s">
        <v>2625</v>
      </c>
    </row>
    <row r="11835" customFormat="false" ht="143" hidden="false" customHeight="true" outlineLevel="0" collapsed="false">
      <c r="A11835" s="11" t="s">
        <v>221</v>
      </c>
      <c r="B11835" s="11" t="s">
        <v>221</v>
      </c>
      <c r="C11835" s="11" t="s">
        <v>221</v>
      </c>
      <c r="D11835" s="11" t="s">
        <v>221</v>
      </c>
      <c r="E11835" s="11" t="s">
        <v>2651</v>
      </c>
      <c r="F11835" s="11" t="s">
        <v>2651</v>
      </c>
      <c r="G11835" s="11" t="s">
        <v>2651</v>
      </c>
      <c r="H11835" s="11" t="s">
        <v>2625</v>
      </c>
      <c r="I11835" s="11" t="s">
        <v>2625</v>
      </c>
    </row>
    <row r="11836" customFormat="false" ht="143" hidden="false" customHeight="true" outlineLevel="0" collapsed="false">
      <c r="A11836" s="11" t="s">
        <v>211</v>
      </c>
      <c r="B11836" s="11" t="s">
        <v>211</v>
      </c>
      <c r="C11836" s="11" t="s">
        <v>211</v>
      </c>
      <c r="D11836" s="11" t="s">
        <v>211</v>
      </c>
      <c r="E11836" s="11" t="s">
        <v>99</v>
      </c>
      <c r="F11836" s="11" t="s">
        <v>99</v>
      </c>
      <c r="G11836" s="11" t="s">
        <v>99</v>
      </c>
      <c r="H11836" s="11" t="s">
        <v>2625</v>
      </c>
      <c r="I11836" s="11" t="s">
        <v>2625</v>
      </c>
    </row>
    <row r="11837" customFormat="false" ht="143" hidden="false" customHeight="true" outlineLevel="0" collapsed="false">
      <c r="A11837" s="11" t="s">
        <v>2062</v>
      </c>
      <c r="B11837" s="11" t="s">
        <v>2062</v>
      </c>
      <c r="C11837" s="11" t="s">
        <v>2062</v>
      </c>
      <c r="D11837" s="11" t="s">
        <v>2062</v>
      </c>
      <c r="E11837" s="11" t="s">
        <v>2063</v>
      </c>
      <c r="F11837" s="11" t="s">
        <v>2063</v>
      </c>
      <c r="G11837" s="11" t="s">
        <v>2063</v>
      </c>
      <c r="H11837" s="11" t="s">
        <v>2625</v>
      </c>
      <c r="I11837" s="11" t="s">
        <v>2625</v>
      </c>
    </row>
    <row r="11838" customFormat="false" ht="143" hidden="false" customHeight="true" outlineLevel="0" collapsed="false">
      <c r="A11838" s="11" t="s">
        <v>2064</v>
      </c>
      <c r="B11838" s="11" t="s">
        <v>2064</v>
      </c>
      <c r="C11838" s="11" t="s">
        <v>2064</v>
      </c>
      <c r="D11838" s="11" t="s">
        <v>2064</v>
      </c>
      <c r="E11838" s="11" t="s">
        <v>99</v>
      </c>
      <c r="F11838" s="11" t="s">
        <v>99</v>
      </c>
      <c r="G11838" s="11" t="s">
        <v>99</v>
      </c>
      <c r="H11838" s="11" t="s">
        <v>2625</v>
      </c>
      <c r="I11838" s="11" t="s">
        <v>2625</v>
      </c>
    </row>
    <row r="11839" customFormat="false" ht="143" hidden="false" customHeight="true" outlineLevel="0" collapsed="false">
      <c r="A11839" s="11" t="s">
        <v>2626</v>
      </c>
      <c r="B11839" s="11" t="s">
        <v>2626</v>
      </c>
      <c r="C11839" s="11" t="s">
        <v>2626</v>
      </c>
      <c r="D11839" s="11" t="s">
        <v>2626</v>
      </c>
      <c r="E11839" s="11" t="n">
        <v>8</v>
      </c>
      <c r="F11839" s="11" t="n">
        <v>8</v>
      </c>
      <c r="G11839" s="11" t="n">
        <v>8</v>
      </c>
      <c r="H11839" s="11" t="s">
        <v>2625</v>
      </c>
      <c r="I11839" s="11" t="s">
        <v>2625</v>
      </c>
    </row>
    <row r="11840" customFormat="false" ht="143" hidden="false" customHeight="true" outlineLevel="0" collapsed="false">
      <c r="A11840" s="11" t="s">
        <v>2216</v>
      </c>
      <c r="B11840" s="11" t="s">
        <v>2216</v>
      </c>
      <c r="C11840" s="11" t="s">
        <v>2216</v>
      </c>
      <c r="D11840" s="11" t="s">
        <v>2216</v>
      </c>
      <c r="E11840" s="11" t="n">
        <v>1</v>
      </c>
      <c r="F11840" s="11" t="n">
        <v>1</v>
      </c>
      <c r="G11840" s="11" t="n">
        <v>1</v>
      </c>
      <c r="H11840" s="11" t="s">
        <v>2625</v>
      </c>
      <c r="I11840" s="11" t="s">
        <v>2625</v>
      </c>
    </row>
    <row r="11841" customFormat="false" ht="143" hidden="false" customHeight="true" outlineLevel="0" collapsed="false">
      <c r="A11841" s="11" t="s">
        <v>2627</v>
      </c>
      <c r="B11841" s="11" t="s">
        <v>2627</v>
      </c>
      <c r="C11841" s="11" t="s">
        <v>2627</v>
      </c>
      <c r="D11841" s="11" t="s">
        <v>2627</v>
      </c>
      <c r="E11841" s="11" t="n">
        <v>136</v>
      </c>
      <c r="F11841" s="11" t="n">
        <v>136</v>
      </c>
      <c r="G11841" s="11" t="n">
        <v>136</v>
      </c>
      <c r="H11841" s="11" t="s">
        <v>2625</v>
      </c>
      <c r="I11841" s="11" t="s">
        <v>2625</v>
      </c>
    </row>
    <row r="11842" customFormat="false" ht="143" hidden="false" customHeight="true" outlineLevel="0" collapsed="false">
      <c r="A11842" s="11" t="s">
        <v>2628</v>
      </c>
      <c r="B11842" s="11" t="s">
        <v>2628</v>
      </c>
      <c r="C11842" s="11" t="s">
        <v>2628</v>
      </c>
      <c r="D11842" s="11" t="s">
        <v>2628</v>
      </c>
      <c r="E11842" s="11" t="n">
        <v>7.06</v>
      </c>
      <c r="F11842" s="11" t="n">
        <v>7.06</v>
      </c>
      <c r="G11842" s="11" t="n">
        <v>7.06</v>
      </c>
      <c r="H11842" s="11" t="s">
        <v>2625</v>
      </c>
      <c r="I11842" s="11" t="s">
        <v>2625</v>
      </c>
    </row>
    <row r="11843" customFormat="false" ht="143" hidden="false" customHeight="true" outlineLevel="0" collapsed="false">
      <c r="A11843" s="11" t="s">
        <v>2629</v>
      </c>
      <c r="B11843" s="11" t="s">
        <v>2629</v>
      </c>
      <c r="C11843" s="11" t="s">
        <v>2629</v>
      </c>
      <c r="D11843" s="11" t="s">
        <v>2629</v>
      </c>
      <c r="E11843" s="11" t="n">
        <v>4.2</v>
      </c>
      <c r="F11843" s="11" t="n">
        <v>4.2</v>
      </c>
      <c r="G11843" s="11" t="n">
        <v>4.2</v>
      </c>
      <c r="H11843" s="11" t="s">
        <v>2625</v>
      </c>
      <c r="I11843" s="11" t="s">
        <v>2625</v>
      </c>
    </row>
    <row r="11844" customFormat="false" ht="143" hidden="false" customHeight="true" outlineLevel="0" collapsed="false">
      <c r="A11844" s="11" t="s">
        <v>2630</v>
      </c>
      <c r="B11844" s="11" t="s">
        <v>2630</v>
      </c>
      <c r="C11844" s="11" t="s">
        <v>2630</v>
      </c>
      <c r="D11844" s="11" t="s">
        <v>2630</v>
      </c>
      <c r="E11844" s="11" t="n">
        <v>0.75</v>
      </c>
      <c r="F11844" s="11" t="n">
        <v>0.75</v>
      </c>
      <c r="G11844" s="11" t="n">
        <v>0.75</v>
      </c>
      <c r="H11844" s="11" t="s">
        <v>2625</v>
      </c>
      <c r="I11844" s="11" t="s">
        <v>2625</v>
      </c>
    </row>
    <row r="11845" customFormat="false" ht="143" hidden="false" customHeight="true" outlineLevel="0" collapsed="false">
      <c r="A11845" s="11" t="s">
        <v>2631</v>
      </c>
      <c r="B11845" s="11" t="s">
        <v>2631</v>
      </c>
      <c r="C11845" s="11" t="s">
        <v>2631</v>
      </c>
      <c r="D11845" s="11" t="s">
        <v>2631</v>
      </c>
      <c r="E11845" s="11" t="s">
        <v>2632</v>
      </c>
      <c r="F11845" s="11" t="s">
        <v>2632</v>
      </c>
      <c r="G11845" s="11" t="s">
        <v>2632</v>
      </c>
      <c r="H11845" s="11" t="s">
        <v>2625</v>
      </c>
      <c r="I11845" s="11" t="s">
        <v>2625</v>
      </c>
    </row>
    <row r="11846" customFormat="false" ht="143" hidden="false" customHeight="true" outlineLevel="0" collapsed="false">
      <c r="A11846" s="11" t="s">
        <v>2078</v>
      </c>
      <c r="B11846" s="11" t="s">
        <v>2078</v>
      </c>
      <c r="C11846" s="11" t="s">
        <v>2078</v>
      </c>
      <c r="D11846" s="11" t="s">
        <v>2078</v>
      </c>
      <c r="E11846" s="11" t="s">
        <v>2646</v>
      </c>
      <c r="F11846" s="11" t="s">
        <v>2646</v>
      </c>
      <c r="G11846" s="11" t="s">
        <v>2646</v>
      </c>
      <c r="H11846" s="11" t="s">
        <v>2625</v>
      </c>
      <c r="I11846" s="11" t="s">
        <v>2625</v>
      </c>
    </row>
    <row r="11847" customFormat="false" ht="143" hidden="false" customHeight="true" outlineLevel="0" collapsed="false">
      <c r="A11847" s="11" t="s">
        <v>2070</v>
      </c>
      <c r="B11847" s="11" t="s">
        <v>2070</v>
      </c>
      <c r="C11847" s="11" t="s">
        <v>2070</v>
      </c>
      <c r="D11847" s="11" t="s">
        <v>2070</v>
      </c>
      <c r="E11847" s="11" t="s">
        <v>2652</v>
      </c>
      <c r="F11847" s="11" t="s">
        <v>2652</v>
      </c>
      <c r="G11847" s="11" t="s">
        <v>2652</v>
      </c>
      <c r="H11847" s="11" t="s">
        <v>2625</v>
      </c>
      <c r="I11847" s="11" t="s">
        <v>2625</v>
      </c>
    </row>
    <row r="11848" customFormat="false" ht="143" hidden="false" customHeight="true" outlineLevel="0" collapsed="false">
      <c r="A11848" s="11" t="s">
        <v>2562</v>
      </c>
      <c r="B11848" s="11" t="s">
        <v>2562</v>
      </c>
      <c r="C11848" s="11" t="s">
        <v>2562</v>
      </c>
      <c r="D11848" s="11" t="s">
        <v>2562</v>
      </c>
      <c r="E11848" s="11" t="n">
        <v>304</v>
      </c>
      <c r="F11848" s="11" t="n">
        <v>304</v>
      </c>
      <c r="G11848" s="11" t="n">
        <v>304</v>
      </c>
      <c r="H11848" s="11" t="s">
        <v>2625</v>
      </c>
      <c r="I11848" s="11" t="s">
        <v>2625</v>
      </c>
    </row>
    <row r="11849" customFormat="false" ht="143" hidden="false" customHeight="true" outlineLevel="0" collapsed="false">
      <c r="A11849" s="11" t="s">
        <v>2563</v>
      </c>
      <c r="B11849" s="11" t="s">
        <v>2563</v>
      </c>
      <c r="C11849" s="11" t="s">
        <v>2563</v>
      </c>
      <c r="D11849" s="11" t="s">
        <v>2563</v>
      </c>
      <c r="E11849" s="11" t="n">
        <v>231</v>
      </c>
      <c r="F11849" s="11" t="n">
        <v>231</v>
      </c>
      <c r="G11849" s="11" t="n">
        <v>231</v>
      </c>
      <c r="H11849" s="11" t="s">
        <v>2625</v>
      </c>
      <c r="I11849" s="11" t="s">
        <v>2625</v>
      </c>
    </row>
    <row r="11850" customFormat="false" ht="143" hidden="false" customHeight="true" outlineLevel="0" collapsed="false">
      <c r="A11850" s="11" t="s">
        <v>2423</v>
      </c>
      <c r="B11850" s="11" t="s">
        <v>2423</v>
      </c>
      <c r="C11850" s="11" t="s">
        <v>2423</v>
      </c>
      <c r="D11850" s="11" t="s">
        <v>2423</v>
      </c>
      <c r="E11850" s="11" t="s">
        <v>2635</v>
      </c>
      <c r="F11850" s="11" t="s">
        <v>2635</v>
      </c>
      <c r="G11850" s="11" t="s">
        <v>2635</v>
      </c>
      <c r="H11850" s="11" t="s">
        <v>2625</v>
      </c>
      <c r="I11850" s="11" t="s">
        <v>2625</v>
      </c>
    </row>
    <row r="11851" customFormat="false" ht="58" hidden="false" customHeight="true" outlineLevel="0" collapsed="false">
      <c r="A11851" s="4" t="s">
        <v>2636</v>
      </c>
      <c r="B11851" s="4" t="s">
        <v>2636</v>
      </c>
      <c r="C11851" s="4" t="s">
        <v>2636</v>
      </c>
      <c r="D11851" s="4" t="s">
        <v>2636</v>
      </c>
      <c r="E11851" s="4" t="s">
        <v>2636</v>
      </c>
      <c r="F11851" s="4" t="s">
        <v>2636</v>
      </c>
      <c r="G11851" s="4" t="s">
        <v>2636</v>
      </c>
      <c r="H11851" s="4" t="s">
        <v>2636</v>
      </c>
      <c r="I11851" s="4" t="s">
        <v>2636</v>
      </c>
    </row>
    <row r="11852" customFormat="false" ht="27" hidden="false" customHeight="true" outlineLevel="0" collapsed="false">
      <c r="A11852" s="1"/>
      <c r="B11852" s="1"/>
      <c r="C11852" s="1"/>
      <c r="D11852" s="1"/>
      <c r="E11852" s="1"/>
      <c r="F11852" s="1"/>
      <c r="G11852" s="1"/>
      <c r="H11852" s="1"/>
      <c r="I11852" s="1"/>
    </row>
    <row r="11853" customFormat="false" ht="31" hidden="false" customHeight="true" outlineLevel="0" collapsed="false">
      <c r="A11853" s="10" t="s">
        <v>250</v>
      </c>
      <c r="B11853" s="10" t="s">
        <v>250</v>
      </c>
      <c r="C11853" s="10" t="s">
        <v>250</v>
      </c>
      <c r="D11853" s="10" t="s">
        <v>250</v>
      </c>
      <c r="E11853" s="10" t="s">
        <v>250</v>
      </c>
      <c r="F11853" s="10" t="s">
        <v>250</v>
      </c>
      <c r="G11853" s="10" t="s">
        <v>250</v>
      </c>
      <c r="H11853" s="10" t="s">
        <v>250</v>
      </c>
      <c r="I11853" s="3" t="str">
        <f aca="false">HYPERLINK("#'Главная'!A236","На главную")</f>
        <v>На главную</v>
      </c>
    </row>
    <row r="11854" customFormat="false" ht="34" hidden="false" customHeight="true" outlineLevel="0" collapsed="false">
      <c r="A11854" s="12" t="s">
        <v>251</v>
      </c>
      <c r="B11854" s="12" t="s">
        <v>251</v>
      </c>
      <c r="C11854" s="12" t="s">
        <v>251</v>
      </c>
      <c r="D11854" s="12" t="s">
        <v>252</v>
      </c>
      <c r="E11854" s="12" t="s">
        <v>252</v>
      </c>
      <c r="F11854" s="12" t="s">
        <v>252</v>
      </c>
      <c r="G11854" s="12" t="s">
        <v>253</v>
      </c>
      <c r="H11854" s="12" t="s">
        <v>254</v>
      </c>
      <c r="I11854" s="12" t="s">
        <v>254</v>
      </c>
    </row>
    <row r="11855" customFormat="false" ht="38" hidden="false" customHeight="true" outlineLevel="0" collapsed="false">
      <c r="A11855" s="1" t="s">
        <v>202</v>
      </c>
      <c r="B11855" s="1" t="s">
        <v>202</v>
      </c>
      <c r="C11855" s="1" t="s">
        <v>202</v>
      </c>
      <c r="D11855" s="1" t="s">
        <v>292</v>
      </c>
      <c r="E11855" s="1" t="s">
        <v>292</v>
      </c>
      <c r="F11855" s="1" t="s">
        <v>292</v>
      </c>
      <c r="G11855" s="1" t="n">
        <v>29.5</v>
      </c>
      <c r="H11855" s="1" t="s">
        <v>2637</v>
      </c>
      <c r="I11855" s="1" t="s">
        <v>2637</v>
      </c>
    </row>
    <row r="11856" customFormat="false" ht="38" hidden="false" customHeight="true" outlineLevel="0" collapsed="false">
      <c r="A11856" s="1" t="s">
        <v>202</v>
      </c>
      <c r="B11856" s="1" t="s">
        <v>202</v>
      </c>
      <c r="C11856" s="1" t="s">
        <v>202</v>
      </c>
      <c r="D11856" s="1" t="s">
        <v>258</v>
      </c>
      <c r="E11856" s="1" t="s">
        <v>258</v>
      </c>
      <c r="F11856" s="1" t="s">
        <v>258</v>
      </c>
      <c r="G11856" s="1" t="n">
        <v>44.2</v>
      </c>
      <c r="H11856" s="1" t="s">
        <v>2637</v>
      </c>
      <c r="I11856" s="1" t="s">
        <v>2637</v>
      </c>
    </row>
    <row r="11857" customFormat="false" ht="38" hidden="false" customHeight="true" outlineLevel="0" collapsed="false">
      <c r="A11857" s="1" t="s">
        <v>202</v>
      </c>
      <c r="B11857" s="1" t="s">
        <v>202</v>
      </c>
      <c r="C11857" s="1" t="s">
        <v>202</v>
      </c>
      <c r="D11857" s="1" t="s">
        <v>2091</v>
      </c>
      <c r="E11857" s="1" t="s">
        <v>2091</v>
      </c>
      <c r="F11857" s="1" t="s">
        <v>2091</v>
      </c>
      <c r="G11857" s="1" t="n">
        <v>3000</v>
      </c>
      <c r="H11857" s="1" t="s">
        <v>2637</v>
      </c>
      <c r="I11857" s="1" t="s">
        <v>2637</v>
      </c>
    </row>
    <row r="11858" customFormat="false" ht="38" hidden="false" customHeight="true" outlineLevel="0" collapsed="false">
      <c r="A11858" s="1" t="s">
        <v>202</v>
      </c>
      <c r="B11858" s="1" t="s">
        <v>202</v>
      </c>
      <c r="C11858" s="1" t="s">
        <v>202</v>
      </c>
      <c r="D11858" s="1" t="s">
        <v>2063</v>
      </c>
      <c r="E11858" s="1" t="s">
        <v>2063</v>
      </c>
      <c r="F11858" s="1" t="s">
        <v>2063</v>
      </c>
      <c r="G11858" s="1" t="n">
        <v>59</v>
      </c>
      <c r="H11858" s="1" t="s">
        <v>2637</v>
      </c>
      <c r="I11858" s="1" t="s">
        <v>2637</v>
      </c>
    </row>
    <row r="11859" customFormat="false" ht="38" hidden="false" customHeight="true" outlineLevel="0" collapsed="false">
      <c r="A11859" s="1" t="s">
        <v>202</v>
      </c>
      <c r="B11859" s="1" t="s">
        <v>202</v>
      </c>
      <c r="C11859" s="1" t="s">
        <v>202</v>
      </c>
      <c r="D11859" s="1" t="s">
        <v>258</v>
      </c>
      <c r="E11859" s="1" t="s">
        <v>258</v>
      </c>
      <c r="F11859" s="1" t="s">
        <v>258</v>
      </c>
      <c r="G11859" s="1" t="n">
        <v>44.2</v>
      </c>
      <c r="H11859" s="1" t="s">
        <v>2637</v>
      </c>
      <c r="I11859" s="1" t="s">
        <v>2637</v>
      </c>
    </row>
    <row r="11860" customFormat="false" ht="38" hidden="false" customHeight="true" outlineLevel="0" collapsed="false">
      <c r="A11860" s="1" t="s">
        <v>202</v>
      </c>
      <c r="B11860" s="1" t="s">
        <v>202</v>
      </c>
      <c r="C11860" s="1" t="s">
        <v>202</v>
      </c>
      <c r="D11860" s="1" t="s">
        <v>292</v>
      </c>
      <c r="E11860" s="1" t="s">
        <v>292</v>
      </c>
      <c r="F11860" s="1" t="s">
        <v>292</v>
      </c>
      <c r="G11860" s="1" t="n">
        <v>29.5</v>
      </c>
      <c r="H11860" s="1" t="s">
        <v>2637</v>
      </c>
      <c r="I11860" s="1" t="s">
        <v>2637</v>
      </c>
    </row>
    <row r="11861" customFormat="false" ht="38" hidden="false" customHeight="true" outlineLevel="0" collapsed="false">
      <c r="A11861" s="1" t="s">
        <v>202</v>
      </c>
      <c r="B11861" s="1" t="s">
        <v>202</v>
      </c>
      <c r="C11861" s="1" t="s">
        <v>202</v>
      </c>
      <c r="D11861" s="1" t="s">
        <v>2091</v>
      </c>
      <c r="E11861" s="1" t="s">
        <v>2091</v>
      </c>
      <c r="F11861" s="1" t="s">
        <v>2091</v>
      </c>
      <c r="G11861" s="1" t="n">
        <v>3000</v>
      </c>
      <c r="H11861" s="1" t="s">
        <v>2637</v>
      </c>
      <c r="I11861" s="1" t="s">
        <v>2637</v>
      </c>
    </row>
    <row r="11862" customFormat="false" ht="27" hidden="false" customHeight="true" outlineLevel="0" collapsed="false">
      <c r="A11862" s="1"/>
      <c r="B11862" s="1"/>
      <c r="C11862" s="1"/>
      <c r="D11862" s="1"/>
      <c r="E11862" s="1"/>
      <c r="F11862" s="1"/>
      <c r="G11862" s="1"/>
      <c r="H11862" s="1"/>
      <c r="I11862" s="1"/>
    </row>
    <row r="11863" customFormat="false" ht="31" hidden="false" customHeight="true" outlineLevel="0" collapsed="false">
      <c r="A11863" s="10" t="s">
        <v>304</v>
      </c>
      <c r="B11863" s="10" t="s">
        <v>304</v>
      </c>
      <c r="C11863" s="10" t="s">
        <v>304</v>
      </c>
      <c r="D11863" s="10" t="s">
        <v>304</v>
      </c>
      <c r="E11863" s="10" t="s">
        <v>304</v>
      </c>
      <c r="F11863" s="10" t="s">
        <v>304</v>
      </c>
      <c r="G11863" s="10" t="s">
        <v>304</v>
      </c>
      <c r="H11863" s="10" t="s">
        <v>304</v>
      </c>
      <c r="I11863" s="1"/>
    </row>
    <row r="11864" customFormat="false" ht="28" hidden="false" customHeight="true" outlineLevel="0" collapsed="false">
      <c r="A11864" s="4" t="s">
        <v>305</v>
      </c>
      <c r="B11864" s="4" t="s">
        <v>305</v>
      </c>
      <c r="C11864" s="4" t="s">
        <v>305</v>
      </c>
      <c r="D11864" s="4" t="s">
        <v>305</v>
      </c>
      <c r="E11864" s="4" t="s">
        <v>305</v>
      </c>
      <c r="F11864" s="4" t="s">
        <v>305</v>
      </c>
      <c r="G11864" s="4" t="s">
        <v>305</v>
      </c>
      <c r="H11864" s="4" t="s">
        <v>305</v>
      </c>
      <c r="I11864" s="4" t="s">
        <v>305</v>
      </c>
    </row>
    <row r="11865" customFormat="false" ht="27" hidden="false" customHeight="true" outlineLevel="0" collapsed="false">
      <c r="A11865" s="1"/>
      <c r="B11865" s="1"/>
      <c r="C11865" s="1"/>
      <c r="D11865" s="1"/>
      <c r="E11865" s="1"/>
      <c r="F11865" s="1"/>
      <c r="G11865" s="1"/>
      <c r="H11865" s="1"/>
      <c r="I11865" s="1"/>
    </row>
    <row r="11866" customFormat="false" ht="27" hidden="false" customHeight="true" outlineLevel="0" collapsed="false">
      <c r="A11866" s="1"/>
      <c r="B11866" s="1"/>
      <c r="C11866" s="1"/>
      <c r="D11866" s="1"/>
      <c r="E11866" s="1"/>
      <c r="F11866" s="1"/>
      <c r="G11866" s="1"/>
      <c r="H11866" s="1"/>
      <c r="I11866" s="1"/>
    </row>
    <row r="11867" customFormat="false" ht="27" hidden="false" customHeight="true" outlineLevel="0" collapsed="false">
      <c r="A11867" s="1"/>
      <c r="B11867" s="1"/>
      <c r="C11867" s="1"/>
      <c r="D11867" s="1"/>
      <c r="E11867" s="1"/>
      <c r="F11867" s="1"/>
      <c r="G11867" s="1"/>
      <c r="H11867" s="1"/>
      <c r="I11867" s="1"/>
    </row>
    <row r="11868" customFormat="false" ht="35" hidden="false" customHeight="true" outlineLevel="0" collapsed="false">
      <c r="A11868" s="2" t="s">
        <v>2655</v>
      </c>
      <c r="B11868" s="2" t="s">
        <v>2655</v>
      </c>
      <c r="C11868" s="2" t="s">
        <v>2655</v>
      </c>
      <c r="D11868" s="2" t="s">
        <v>2655</v>
      </c>
      <c r="E11868" s="2" t="s">
        <v>2655</v>
      </c>
      <c r="F11868" s="2" t="s">
        <v>2655</v>
      </c>
      <c r="G11868" s="2" t="s">
        <v>2655</v>
      </c>
      <c r="H11868" s="2" t="s">
        <v>2655</v>
      </c>
      <c r="I11868" s="3" t="str">
        <f aca="false">HYPERLINK("#'Главная'!A237","На главную")</f>
        <v>На главную</v>
      </c>
    </row>
    <row r="11869" customFormat="false" ht="28" hidden="false" customHeight="true" outlineLevel="0" collapsed="false">
      <c r="A11869" s="4" t="s">
        <v>2622</v>
      </c>
      <c r="B11869" s="4" t="s">
        <v>2622</v>
      </c>
      <c r="C11869" s="4" t="s">
        <v>2622</v>
      </c>
      <c r="D11869" s="4" t="s">
        <v>2622</v>
      </c>
      <c r="E11869" s="4" t="s">
        <v>2622</v>
      </c>
      <c r="F11869" s="4" t="s">
        <v>2622</v>
      </c>
      <c r="G11869" s="4" t="s">
        <v>2622</v>
      </c>
      <c r="H11869" s="4" t="s">
        <v>2622</v>
      </c>
      <c r="I11869" s="4" t="s">
        <v>2622</v>
      </c>
    </row>
    <row r="11870" customFormat="false" ht="27" hidden="false" customHeight="true" outlineLevel="0" collapsed="false">
      <c r="A11870" s="3" t="str">
        <f aca="false">HYPERLINK("#'Главная'!A237","Список моделей")</f>
        <v>Список моделей</v>
      </c>
      <c r="B11870" s="1"/>
      <c r="C11870" s="3" t="str">
        <f aca="false">HYPERLINK("#'Данные моделей'!A11871","Характеристики")</f>
        <v>Характеристики</v>
      </c>
      <c r="D11870" s="1"/>
      <c r="E11870" s="1"/>
      <c r="F11870" s="3" t="str">
        <f aca="false">HYPERLINK("#'Данные моделей'!A11896","Рабочие точки")</f>
        <v>Рабочие точки</v>
      </c>
      <c r="G11870" s="1"/>
      <c r="H11870" s="3" t="str">
        <f aca="false">HYPERLINK("#'Данные моделей'!A11906","Карты")</f>
        <v>Карты</v>
      </c>
      <c r="I11870" s="1"/>
    </row>
    <row r="11871" customFormat="false" ht="31" hidden="false" customHeight="true" outlineLevel="0" collapsed="false">
      <c r="A11871" s="10" t="s">
        <v>9</v>
      </c>
      <c r="B11871" s="10" t="s">
        <v>9</v>
      </c>
      <c r="C11871" s="10" t="s">
        <v>9</v>
      </c>
      <c r="D11871" s="10" t="s">
        <v>9</v>
      </c>
      <c r="E11871" s="10" t="s">
        <v>9</v>
      </c>
      <c r="F11871" s="10" t="s">
        <v>9</v>
      </c>
      <c r="G11871" s="10" t="s">
        <v>9</v>
      </c>
      <c r="H11871" s="10" t="s">
        <v>9</v>
      </c>
      <c r="I11871" s="1"/>
    </row>
    <row r="11872" customFormat="false" ht="28" hidden="false" customHeight="true" outlineLevel="0" collapsed="false">
      <c r="A11872" s="11" t="s">
        <v>207</v>
      </c>
      <c r="B11872" s="11" t="s">
        <v>207</v>
      </c>
      <c r="C11872" s="11" t="s">
        <v>207</v>
      </c>
      <c r="D11872" s="11" t="s">
        <v>207</v>
      </c>
      <c r="E11872" s="11" t="s">
        <v>2623</v>
      </c>
      <c r="F11872" s="11" t="s">
        <v>2623</v>
      </c>
      <c r="G11872" s="11" t="s">
        <v>2623</v>
      </c>
      <c r="H11872" s="11"/>
      <c r="I11872" s="11"/>
    </row>
    <row r="11873" customFormat="false" ht="28" hidden="false" customHeight="true" outlineLevel="0" collapsed="false">
      <c r="A11873" s="11" t="s">
        <v>8</v>
      </c>
      <c r="B11873" s="11" t="s">
        <v>8</v>
      </c>
      <c r="C11873" s="11" t="s">
        <v>8</v>
      </c>
      <c r="D11873" s="11" t="s">
        <v>8</v>
      </c>
      <c r="E11873" s="11" t="s">
        <v>178</v>
      </c>
      <c r="F11873" s="11" t="s">
        <v>178</v>
      </c>
      <c r="G11873" s="11" t="s">
        <v>178</v>
      </c>
      <c r="H11873" s="11"/>
      <c r="I11873" s="11"/>
    </row>
    <row r="11874" customFormat="false" ht="28" hidden="false" customHeight="true" outlineLevel="0" collapsed="false">
      <c r="A11874" s="11" t="s">
        <v>209</v>
      </c>
      <c r="B11874" s="11" t="s">
        <v>209</v>
      </c>
      <c r="C11874" s="11" t="s">
        <v>209</v>
      </c>
      <c r="D11874" s="11" t="s">
        <v>209</v>
      </c>
      <c r="E11874" s="11" t="s">
        <v>2656</v>
      </c>
      <c r="F11874" s="11" t="s">
        <v>2656</v>
      </c>
      <c r="G11874" s="11" t="s">
        <v>2656</v>
      </c>
      <c r="H11874" s="11"/>
      <c r="I11874" s="11"/>
    </row>
    <row r="11875" customFormat="false" ht="28" hidden="false" customHeight="true" outlineLevel="0" collapsed="false">
      <c r="A11875" s="11" t="s">
        <v>211</v>
      </c>
      <c r="B11875" s="11" t="s">
        <v>211</v>
      </c>
      <c r="C11875" s="11" t="s">
        <v>211</v>
      </c>
      <c r="D11875" s="11" t="s">
        <v>211</v>
      </c>
      <c r="E11875" s="11" t="s">
        <v>99</v>
      </c>
      <c r="F11875" s="11" t="s">
        <v>99</v>
      </c>
      <c r="G11875" s="11" t="s">
        <v>99</v>
      </c>
      <c r="H11875" s="11"/>
      <c r="I11875" s="11"/>
    </row>
    <row r="11876" customFormat="false" ht="143" hidden="false" customHeight="true" outlineLevel="0" collapsed="false">
      <c r="A11876" s="11" t="s">
        <v>8</v>
      </c>
      <c r="B11876" s="11" t="s">
        <v>8</v>
      </c>
      <c r="C11876" s="11" t="s">
        <v>8</v>
      </c>
      <c r="D11876" s="11" t="s">
        <v>8</v>
      </c>
      <c r="E11876" s="11" t="s">
        <v>2126</v>
      </c>
      <c r="F11876" s="11" t="s">
        <v>2126</v>
      </c>
      <c r="G11876" s="11" t="s">
        <v>2126</v>
      </c>
      <c r="H11876" s="11" t="s">
        <v>2625</v>
      </c>
      <c r="I11876" s="11" t="s">
        <v>2625</v>
      </c>
    </row>
    <row r="11877" customFormat="false" ht="143" hidden="false" customHeight="true" outlineLevel="0" collapsed="false">
      <c r="A11877" s="11" t="s">
        <v>221</v>
      </c>
      <c r="B11877" s="11" t="s">
        <v>221</v>
      </c>
      <c r="C11877" s="11" t="s">
        <v>221</v>
      </c>
      <c r="D11877" s="11" t="s">
        <v>221</v>
      </c>
      <c r="E11877" s="11" t="s">
        <v>2656</v>
      </c>
      <c r="F11877" s="11" t="s">
        <v>2656</v>
      </c>
      <c r="G11877" s="11" t="s">
        <v>2656</v>
      </c>
      <c r="H11877" s="11" t="s">
        <v>2625</v>
      </c>
      <c r="I11877" s="11" t="s">
        <v>2625</v>
      </c>
    </row>
    <row r="11878" customFormat="false" ht="143" hidden="false" customHeight="true" outlineLevel="0" collapsed="false">
      <c r="A11878" s="11" t="s">
        <v>211</v>
      </c>
      <c r="B11878" s="11" t="s">
        <v>211</v>
      </c>
      <c r="C11878" s="11" t="s">
        <v>211</v>
      </c>
      <c r="D11878" s="11" t="s">
        <v>211</v>
      </c>
      <c r="E11878" s="11" t="s">
        <v>99</v>
      </c>
      <c r="F11878" s="11" t="s">
        <v>99</v>
      </c>
      <c r="G11878" s="11" t="s">
        <v>99</v>
      </c>
      <c r="H11878" s="11" t="s">
        <v>2625</v>
      </c>
      <c r="I11878" s="11" t="s">
        <v>2625</v>
      </c>
    </row>
    <row r="11879" customFormat="false" ht="143" hidden="false" customHeight="true" outlineLevel="0" collapsed="false">
      <c r="A11879" s="11" t="s">
        <v>2062</v>
      </c>
      <c r="B11879" s="11" t="s">
        <v>2062</v>
      </c>
      <c r="C11879" s="11" t="s">
        <v>2062</v>
      </c>
      <c r="D11879" s="11" t="s">
        <v>2062</v>
      </c>
      <c r="E11879" s="11" t="s">
        <v>2063</v>
      </c>
      <c r="F11879" s="11" t="s">
        <v>2063</v>
      </c>
      <c r="G11879" s="11" t="s">
        <v>2063</v>
      </c>
      <c r="H11879" s="11" t="s">
        <v>2625</v>
      </c>
      <c r="I11879" s="11" t="s">
        <v>2625</v>
      </c>
    </row>
    <row r="11880" customFormat="false" ht="143" hidden="false" customHeight="true" outlineLevel="0" collapsed="false">
      <c r="A11880" s="11" t="s">
        <v>2064</v>
      </c>
      <c r="B11880" s="11" t="s">
        <v>2064</v>
      </c>
      <c r="C11880" s="11" t="s">
        <v>2064</v>
      </c>
      <c r="D11880" s="11" t="s">
        <v>2064</v>
      </c>
      <c r="E11880" s="11" t="s">
        <v>99</v>
      </c>
      <c r="F11880" s="11" t="s">
        <v>99</v>
      </c>
      <c r="G11880" s="11" t="s">
        <v>99</v>
      </c>
      <c r="H11880" s="11" t="s">
        <v>2625</v>
      </c>
      <c r="I11880" s="11" t="s">
        <v>2625</v>
      </c>
    </row>
    <row r="11881" customFormat="false" ht="143" hidden="false" customHeight="true" outlineLevel="0" collapsed="false">
      <c r="A11881" s="11" t="s">
        <v>2626</v>
      </c>
      <c r="B11881" s="11" t="s">
        <v>2626</v>
      </c>
      <c r="C11881" s="11" t="s">
        <v>2626</v>
      </c>
      <c r="D11881" s="11" t="s">
        <v>2626</v>
      </c>
      <c r="E11881" s="11" t="n">
        <v>4</v>
      </c>
      <c r="F11881" s="11" t="n">
        <v>4</v>
      </c>
      <c r="G11881" s="11" t="n">
        <v>4</v>
      </c>
      <c r="H11881" s="11" t="s">
        <v>2625</v>
      </c>
      <c r="I11881" s="11" t="s">
        <v>2625</v>
      </c>
    </row>
    <row r="11882" customFormat="false" ht="143" hidden="false" customHeight="true" outlineLevel="0" collapsed="false">
      <c r="A11882" s="11" t="s">
        <v>2216</v>
      </c>
      <c r="B11882" s="11" t="s">
        <v>2216</v>
      </c>
      <c r="C11882" s="11" t="s">
        <v>2216</v>
      </c>
      <c r="D11882" s="11" t="s">
        <v>2216</v>
      </c>
      <c r="E11882" s="11" t="n">
        <v>2</v>
      </c>
      <c r="F11882" s="11" t="n">
        <v>2</v>
      </c>
      <c r="G11882" s="11" t="n">
        <v>2</v>
      </c>
      <c r="H11882" s="11" t="s">
        <v>2625</v>
      </c>
      <c r="I11882" s="11" t="s">
        <v>2625</v>
      </c>
    </row>
    <row r="11883" customFormat="false" ht="143" hidden="false" customHeight="true" outlineLevel="0" collapsed="false">
      <c r="A11883" s="11" t="s">
        <v>2627</v>
      </c>
      <c r="B11883" s="11" t="s">
        <v>2627</v>
      </c>
      <c r="C11883" s="11" t="s">
        <v>2627</v>
      </c>
      <c r="D11883" s="11" t="s">
        <v>2627</v>
      </c>
      <c r="E11883" s="11" t="n">
        <v>256</v>
      </c>
      <c r="F11883" s="11" t="n">
        <v>256</v>
      </c>
      <c r="G11883" s="11" t="n">
        <v>256</v>
      </c>
      <c r="H11883" s="11" t="s">
        <v>2625</v>
      </c>
      <c r="I11883" s="11" t="s">
        <v>2625</v>
      </c>
    </row>
    <row r="11884" customFormat="false" ht="143" hidden="false" customHeight="true" outlineLevel="0" collapsed="false">
      <c r="A11884" s="11" t="s">
        <v>2628</v>
      </c>
      <c r="B11884" s="11" t="s">
        <v>2628</v>
      </c>
      <c r="C11884" s="11" t="s">
        <v>2628</v>
      </c>
      <c r="D11884" s="11" t="s">
        <v>2628</v>
      </c>
      <c r="E11884" s="11" t="n">
        <v>3.8</v>
      </c>
      <c r="F11884" s="11" t="n">
        <v>3.8</v>
      </c>
      <c r="G11884" s="11" t="n">
        <v>3.8</v>
      </c>
      <c r="H11884" s="11" t="s">
        <v>2625</v>
      </c>
      <c r="I11884" s="11" t="s">
        <v>2625</v>
      </c>
    </row>
    <row r="11885" customFormat="false" ht="143" hidden="false" customHeight="true" outlineLevel="0" collapsed="false">
      <c r="A11885" s="11" t="s">
        <v>2629</v>
      </c>
      <c r="B11885" s="11" t="s">
        <v>2629</v>
      </c>
      <c r="C11885" s="11" t="s">
        <v>2629</v>
      </c>
      <c r="D11885" s="11" t="s">
        <v>2629</v>
      </c>
      <c r="E11885" s="11" t="n">
        <v>3.5</v>
      </c>
      <c r="F11885" s="11" t="n">
        <v>3.5</v>
      </c>
      <c r="G11885" s="11" t="n">
        <v>3.5</v>
      </c>
      <c r="H11885" s="11" t="s">
        <v>2625</v>
      </c>
      <c r="I11885" s="11" t="s">
        <v>2625</v>
      </c>
    </row>
    <row r="11886" customFormat="false" ht="143" hidden="false" customHeight="true" outlineLevel="0" collapsed="false">
      <c r="A11886" s="11" t="s">
        <v>2630</v>
      </c>
      <c r="B11886" s="11" t="s">
        <v>2630</v>
      </c>
      <c r="C11886" s="11" t="s">
        <v>2630</v>
      </c>
      <c r="D11886" s="11" t="s">
        <v>2630</v>
      </c>
      <c r="E11886" s="11" t="s">
        <v>2657</v>
      </c>
      <c r="F11886" s="11" t="s">
        <v>2657</v>
      </c>
      <c r="G11886" s="11" t="s">
        <v>2657</v>
      </c>
      <c r="H11886" s="11" t="s">
        <v>2625</v>
      </c>
      <c r="I11886" s="11" t="s">
        <v>2625</v>
      </c>
    </row>
    <row r="11887" customFormat="false" ht="143" hidden="false" customHeight="true" outlineLevel="0" collapsed="false">
      <c r="A11887" s="11" t="s">
        <v>2631</v>
      </c>
      <c r="B11887" s="11" t="s">
        <v>2631</v>
      </c>
      <c r="C11887" s="11" t="s">
        <v>2631</v>
      </c>
      <c r="D11887" s="11" t="s">
        <v>2631</v>
      </c>
      <c r="E11887" s="11" t="s">
        <v>2632</v>
      </c>
      <c r="F11887" s="11" t="s">
        <v>2632</v>
      </c>
      <c r="G11887" s="11" t="s">
        <v>2632</v>
      </c>
      <c r="H11887" s="11" t="s">
        <v>2625</v>
      </c>
      <c r="I11887" s="11" t="s">
        <v>2625</v>
      </c>
    </row>
    <row r="11888" customFormat="false" ht="143" hidden="false" customHeight="true" outlineLevel="0" collapsed="false">
      <c r="A11888" s="11" t="s">
        <v>2078</v>
      </c>
      <c r="B11888" s="11" t="s">
        <v>2078</v>
      </c>
      <c r="C11888" s="11" t="s">
        <v>2078</v>
      </c>
      <c r="D11888" s="11" t="s">
        <v>2078</v>
      </c>
      <c r="E11888" s="11" t="s">
        <v>2646</v>
      </c>
      <c r="F11888" s="11" t="s">
        <v>2646</v>
      </c>
      <c r="G11888" s="11" t="s">
        <v>2646</v>
      </c>
      <c r="H11888" s="11" t="s">
        <v>2625</v>
      </c>
      <c r="I11888" s="11" t="s">
        <v>2625</v>
      </c>
    </row>
    <row r="11889" customFormat="false" ht="143" hidden="false" customHeight="true" outlineLevel="0" collapsed="false">
      <c r="A11889" s="11" t="s">
        <v>2070</v>
      </c>
      <c r="B11889" s="11" t="s">
        <v>2070</v>
      </c>
      <c r="C11889" s="11" t="s">
        <v>2070</v>
      </c>
      <c r="D11889" s="11" t="s">
        <v>2070</v>
      </c>
      <c r="E11889" s="11" t="s">
        <v>2658</v>
      </c>
      <c r="F11889" s="11" t="s">
        <v>2658</v>
      </c>
      <c r="G11889" s="11" t="s">
        <v>2658</v>
      </c>
      <c r="H11889" s="11" t="s">
        <v>2625</v>
      </c>
      <c r="I11889" s="11" t="s">
        <v>2625</v>
      </c>
    </row>
    <row r="11890" customFormat="false" ht="143" hidden="false" customHeight="true" outlineLevel="0" collapsed="false">
      <c r="A11890" s="11" t="s">
        <v>2562</v>
      </c>
      <c r="B11890" s="11" t="s">
        <v>2562</v>
      </c>
      <c r="C11890" s="11" t="s">
        <v>2562</v>
      </c>
      <c r="D11890" s="11" t="s">
        <v>2562</v>
      </c>
      <c r="E11890" s="11" t="n">
        <v>304</v>
      </c>
      <c r="F11890" s="11" t="n">
        <v>304</v>
      </c>
      <c r="G11890" s="11" t="n">
        <v>304</v>
      </c>
      <c r="H11890" s="11" t="s">
        <v>2625</v>
      </c>
      <c r="I11890" s="11" t="s">
        <v>2625</v>
      </c>
    </row>
    <row r="11891" customFormat="false" ht="143" hidden="false" customHeight="true" outlineLevel="0" collapsed="false">
      <c r="A11891" s="11" t="s">
        <v>2563</v>
      </c>
      <c r="B11891" s="11" t="s">
        <v>2563</v>
      </c>
      <c r="C11891" s="11" t="s">
        <v>2563</v>
      </c>
      <c r="D11891" s="11" t="s">
        <v>2563</v>
      </c>
      <c r="E11891" s="11" t="n">
        <v>99</v>
      </c>
      <c r="F11891" s="11" t="n">
        <v>99</v>
      </c>
      <c r="G11891" s="11" t="n">
        <v>99</v>
      </c>
      <c r="H11891" s="11" t="s">
        <v>2625</v>
      </c>
      <c r="I11891" s="11" t="s">
        <v>2625</v>
      </c>
    </row>
    <row r="11892" customFormat="false" ht="143" hidden="false" customHeight="true" outlineLevel="0" collapsed="false">
      <c r="A11892" s="11" t="s">
        <v>2659</v>
      </c>
      <c r="B11892" s="11" t="s">
        <v>2659</v>
      </c>
      <c r="C11892" s="11" t="s">
        <v>2659</v>
      </c>
      <c r="D11892" s="11" t="s">
        <v>2659</v>
      </c>
      <c r="E11892" s="11" t="n">
        <v>600</v>
      </c>
      <c r="F11892" s="11" t="n">
        <v>600</v>
      </c>
      <c r="G11892" s="11" t="n">
        <v>600</v>
      </c>
      <c r="H11892" s="11" t="s">
        <v>2625</v>
      </c>
      <c r="I11892" s="11" t="s">
        <v>2625</v>
      </c>
    </row>
    <row r="11893" customFormat="false" ht="143" hidden="false" customHeight="true" outlineLevel="0" collapsed="false">
      <c r="A11893" s="11" t="s">
        <v>2423</v>
      </c>
      <c r="B11893" s="11" t="s">
        <v>2423</v>
      </c>
      <c r="C11893" s="11" t="s">
        <v>2423</v>
      </c>
      <c r="D11893" s="11" t="s">
        <v>2423</v>
      </c>
      <c r="E11893" s="11" t="s">
        <v>2635</v>
      </c>
      <c r="F11893" s="11" t="s">
        <v>2635</v>
      </c>
      <c r="G11893" s="11" t="s">
        <v>2635</v>
      </c>
      <c r="H11893" s="11" t="s">
        <v>2625</v>
      </c>
      <c r="I11893" s="11" t="s">
        <v>2625</v>
      </c>
    </row>
    <row r="11894" customFormat="false" ht="58" hidden="false" customHeight="true" outlineLevel="0" collapsed="false">
      <c r="A11894" s="4" t="s">
        <v>2636</v>
      </c>
      <c r="B11894" s="4" t="s">
        <v>2636</v>
      </c>
      <c r="C11894" s="4" t="s">
        <v>2636</v>
      </c>
      <c r="D11894" s="4" t="s">
        <v>2636</v>
      </c>
      <c r="E11894" s="4" t="s">
        <v>2636</v>
      </c>
      <c r="F11894" s="4" t="s">
        <v>2636</v>
      </c>
      <c r="G11894" s="4" t="s">
        <v>2636</v>
      </c>
      <c r="H11894" s="4" t="s">
        <v>2636</v>
      </c>
      <c r="I11894" s="4" t="s">
        <v>2636</v>
      </c>
    </row>
    <row r="11895" customFormat="false" ht="27" hidden="false" customHeight="true" outlineLevel="0" collapsed="false">
      <c r="A11895" s="1"/>
      <c r="B11895" s="1"/>
      <c r="C11895" s="1"/>
      <c r="D11895" s="1"/>
      <c r="E11895" s="1"/>
      <c r="F11895" s="1"/>
      <c r="G11895" s="1"/>
      <c r="H11895" s="1"/>
      <c r="I11895" s="1"/>
    </row>
    <row r="11896" customFormat="false" ht="31" hidden="false" customHeight="true" outlineLevel="0" collapsed="false">
      <c r="A11896" s="10" t="s">
        <v>250</v>
      </c>
      <c r="B11896" s="10" t="s">
        <v>250</v>
      </c>
      <c r="C11896" s="10" t="s">
        <v>250</v>
      </c>
      <c r="D11896" s="10" t="s">
        <v>250</v>
      </c>
      <c r="E11896" s="10" t="s">
        <v>250</v>
      </c>
      <c r="F11896" s="10" t="s">
        <v>250</v>
      </c>
      <c r="G11896" s="10" t="s">
        <v>250</v>
      </c>
      <c r="H11896" s="10" t="s">
        <v>250</v>
      </c>
      <c r="I11896" s="3" t="str">
        <f aca="false">HYPERLINK("#'Главная'!A237","На главную")</f>
        <v>На главную</v>
      </c>
    </row>
    <row r="11897" customFormat="false" ht="34" hidden="false" customHeight="true" outlineLevel="0" collapsed="false">
      <c r="A11897" s="12" t="s">
        <v>251</v>
      </c>
      <c r="B11897" s="12" t="s">
        <v>251</v>
      </c>
      <c r="C11897" s="12" t="s">
        <v>251</v>
      </c>
      <c r="D11897" s="12" t="s">
        <v>252</v>
      </c>
      <c r="E11897" s="12" t="s">
        <v>252</v>
      </c>
      <c r="F11897" s="12" t="s">
        <v>252</v>
      </c>
      <c r="G11897" s="12" t="s">
        <v>253</v>
      </c>
      <c r="H11897" s="12" t="s">
        <v>254</v>
      </c>
      <c r="I11897" s="12" t="s">
        <v>254</v>
      </c>
    </row>
    <row r="11898" customFormat="false" ht="38" hidden="false" customHeight="true" outlineLevel="0" collapsed="false">
      <c r="A11898" s="1" t="s">
        <v>200</v>
      </c>
      <c r="B11898" s="1" t="s">
        <v>200</v>
      </c>
      <c r="C11898" s="1" t="s">
        <v>200</v>
      </c>
      <c r="D11898" s="1" t="s">
        <v>292</v>
      </c>
      <c r="E11898" s="1" t="s">
        <v>292</v>
      </c>
      <c r="F11898" s="1" t="s">
        <v>292</v>
      </c>
      <c r="G11898" s="1" t="n">
        <v>22.1</v>
      </c>
      <c r="H11898" s="1" t="s">
        <v>2637</v>
      </c>
      <c r="I11898" s="1" t="s">
        <v>2637</v>
      </c>
    </row>
    <row r="11899" customFormat="false" ht="38" hidden="false" customHeight="true" outlineLevel="0" collapsed="false">
      <c r="A11899" s="1" t="s">
        <v>200</v>
      </c>
      <c r="B11899" s="1" t="s">
        <v>200</v>
      </c>
      <c r="C11899" s="1" t="s">
        <v>200</v>
      </c>
      <c r="D11899" s="1" t="s">
        <v>258</v>
      </c>
      <c r="E11899" s="1" t="s">
        <v>258</v>
      </c>
      <c r="F11899" s="1" t="s">
        <v>258</v>
      </c>
      <c r="G11899" s="1" t="n">
        <v>34.8</v>
      </c>
      <c r="H11899" s="1" t="s">
        <v>2637</v>
      </c>
      <c r="I11899" s="1" t="s">
        <v>2637</v>
      </c>
    </row>
    <row r="11900" customFormat="false" ht="38" hidden="false" customHeight="true" outlineLevel="0" collapsed="false">
      <c r="A11900" s="1" t="s">
        <v>200</v>
      </c>
      <c r="B11900" s="1" t="s">
        <v>200</v>
      </c>
      <c r="C11900" s="1" t="s">
        <v>200</v>
      </c>
      <c r="D11900" s="1" t="s">
        <v>2091</v>
      </c>
      <c r="E11900" s="1" t="s">
        <v>2091</v>
      </c>
      <c r="F11900" s="1" t="s">
        <v>2091</v>
      </c>
      <c r="G11900" s="1" t="n">
        <v>4000</v>
      </c>
      <c r="H11900" s="1" t="s">
        <v>2637</v>
      </c>
      <c r="I11900" s="1" t="s">
        <v>2637</v>
      </c>
    </row>
    <row r="11901" customFormat="false" ht="38" hidden="false" customHeight="true" outlineLevel="0" collapsed="false">
      <c r="A11901" s="1" t="s">
        <v>200</v>
      </c>
      <c r="B11901" s="1" t="s">
        <v>200</v>
      </c>
      <c r="C11901" s="1" t="s">
        <v>200</v>
      </c>
      <c r="D11901" s="1" t="s">
        <v>2063</v>
      </c>
      <c r="E11901" s="1" t="s">
        <v>2063</v>
      </c>
      <c r="F11901" s="1" t="s">
        <v>2063</v>
      </c>
      <c r="G11901" s="1" t="n">
        <v>60</v>
      </c>
      <c r="H11901" s="1" t="s">
        <v>2637</v>
      </c>
      <c r="I11901" s="1" t="s">
        <v>2637</v>
      </c>
    </row>
    <row r="11902" customFormat="false" ht="38" hidden="false" customHeight="true" outlineLevel="0" collapsed="false">
      <c r="A11902" s="1" t="s">
        <v>200</v>
      </c>
      <c r="B11902" s="1" t="s">
        <v>200</v>
      </c>
      <c r="C11902" s="1" t="s">
        <v>200</v>
      </c>
      <c r="D11902" s="1" t="s">
        <v>258</v>
      </c>
      <c r="E11902" s="1" t="s">
        <v>258</v>
      </c>
      <c r="F11902" s="1" t="s">
        <v>258</v>
      </c>
      <c r="G11902" s="1" t="n">
        <v>34.8</v>
      </c>
      <c r="H11902" s="1" t="s">
        <v>2637</v>
      </c>
      <c r="I11902" s="1" t="s">
        <v>2637</v>
      </c>
    </row>
    <row r="11903" customFormat="false" ht="38" hidden="false" customHeight="true" outlineLevel="0" collapsed="false">
      <c r="A11903" s="1" t="s">
        <v>200</v>
      </c>
      <c r="B11903" s="1" t="s">
        <v>200</v>
      </c>
      <c r="C11903" s="1" t="s">
        <v>200</v>
      </c>
      <c r="D11903" s="1" t="s">
        <v>292</v>
      </c>
      <c r="E11903" s="1" t="s">
        <v>292</v>
      </c>
      <c r="F11903" s="1" t="s">
        <v>292</v>
      </c>
      <c r="G11903" s="1" t="n">
        <v>22.1</v>
      </c>
      <c r="H11903" s="1" t="s">
        <v>2637</v>
      </c>
      <c r="I11903" s="1" t="s">
        <v>2637</v>
      </c>
    </row>
    <row r="11904" customFormat="false" ht="38" hidden="false" customHeight="true" outlineLevel="0" collapsed="false">
      <c r="A11904" s="1" t="s">
        <v>200</v>
      </c>
      <c r="B11904" s="1" t="s">
        <v>200</v>
      </c>
      <c r="C11904" s="1" t="s">
        <v>200</v>
      </c>
      <c r="D11904" s="1" t="s">
        <v>2091</v>
      </c>
      <c r="E11904" s="1" t="s">
        <v>2091</v>
      </c>
      <c r="F11904" s="1" t="s">
        <v>2091</v>
      </c>
      <c r="G11904" s="1" t="n">
        <v>4000</v>
      </c>
      <c r="H11904" s="1" t="s">
        <v>2637</v>
      </c>
      <c r="I11904" s="1" t="s">
        <v>2637</v>
      </c>
    </row>
    <row r="11905" customFormat="false" ht="27" hidden="false" customHeight="true" outlineLevel="0" collapsed="false">
      <c r="A11905" s="1"/>
      <c r="B11905" s="1"/>
      <c r="C11905" s="1"/>
      <c r="D11905" s="1"/>
      <c r="E11905" s="1"/>
      <c r="F11905" s="1"/>
      <c r="G11905" s="1"/>
      <c r="H11905" s="1"/>
      <c r="I11905" s="1"/>
    </row>
    <row r="11906" customFormat="false" ht="31" hidden="false" customHeight="true" outlineLevel="0" collapsed="false">
      <c r="A11906" s="10" t="s">
        <v>304</v>
      </c>
      <c r="B11906" s="10" t="s">
        <v>304</v>
      </c>
      <c r="C11906" s="10" t="s">
        <v>304</v>
      </c>
      <c r="D11906" s="10" t="s">
        <v>304</v>
      </c>
      <c r="E11906" s="10" t="s">
        <v>304</v>
      </c>
      <c r="F11906" s="10" t="s">
        <v>304</v>
      </c>
      <c r="G11906" s="10" t="s">
        <v>304</v>
      </c>
      <c r="H11906" s="10" t="s">
        <v>304</v>
      </c>
      <c r="I11906" s="1"/>
    </row>
    <row r="11907" customFormat="false" ht="28" hidden="false" customHeight="true" outlineLevel="0" collapsed="false">
      <c r="A11907" s="4" t="s">
        <v>305</v>
      </c>
      <c r="B11907" s="4" t="s">
        <v>305</v>
      </c>
      <c r="C11907" s="4" t="s">
        <v>305</v>
      </c>
      <c r="D11907" s="4" t="s">
        <v>305</v>
      </c>
      <c r="E11907" s="4" t="s">
        <v>305</v>
      </c>
      <c r="F11907" s="4" t="s">
        <v>305</v>
      </c>
      <c r="G11907" s="4" t="s">
        <v>305</v>
      </c>
      <c r="H11907" s="4" t="s">
        <v>305</v>
      </c>
      <c r="I11907" s="4" t="s">
        <v>305</v>
      </c>
    </row>
    <row r="11908" customFormat="false" ht="27" hidden="false" customHeight="true" outlineLevel="0" collapsed="false">
      <c r="A11908" s="1"/>
      <c r="B11908" s="1"/>
      <c r="C11908" s="1"/>
      <c r="D11908" s="1"/>
      <c r="E11908" s="1"/>
      <c r="F11908" s="1"/>
      <c r="G11908" s="1"/>
      <c r="H11908" s="1"/>
      <c r="I11908" s="1"/>
    </row>
    <row r="11909" customFormat="false" ht="27" hidden="false" customHeight="true" outlineLevel="0" collapsed="false">
      <c r="A11909" s="1"/>
      <c r="B11909" s="1"/>
      <c r="C11909" s="1"/>
      <c r="D11909" s="1"/>
      <c r="E11909" s="1"/>
      <c r="F11909" s="1"/>
      <c r="G11909" s="1"/>
      <c r="H11909" s="1"/>
      <c r="I11909" s="1"/>
    </row>
    <row r="11910" customFormat="false" ht="27" hidden="false" customHeight="true" outlineLevel="0" collapsed="false">
      <c r="A11910" s="1"/>
      <c r="B11910" s="1"/>
      <c r="C11910" s="1"/>
      <c r="D11910" s="1"/>
      <c r="E11910" s="1"/>
      <c r="F11910" s="1"/>
      <c r="G11910" s="1"/>
      <c r="H11910" s="1"/>
      <c r="I11910" s="1"/>
    </row>
    <row r="11911" customFormat="false" ht="35" hidden="false" customHeight="true" outlineLevel="0" collapsed="false">
      <c r="A11911" s="2" t="s">
        <v>2660</v>
      </c>
      <c r="B11911" s="2" t="s">
        <v>2660</v>
      </c>
      <c r="C11911" s="2" t="s">
        <v>2660</v>
      </c>
      <c r="D11911" s="2" t="s">
        <v>2660</v>
      </c>
      <c r="E11911" s="2" t="s">
        <v>2660</v>
      </c>
      <c r="F11911" s="2" t="s">
        <v>2660</v>
      </c>
      <c r="G11911" s="2" t="s">
        <v>2660</v>
      </c>
      <c r="H11911" s="2" t="s">
        <v>2660</v>
      </c>
      <c r="I11911" s="3" t="str">
        <f aca="false">HYPERLINK("#'Главная'!A238","На главную")</f>
        <v>На главную</v>
      </c>
    </row>
    <row r="11912" customFormat="false" ht="28" hidden="false" customHeight="true" outlineLevel="0" collapsed="false">
      <c r="A11912" s="4" t="s">
        <v>2622</v>
      </c>
      <c r="B11912" s="4" t="s">
        <v>2622</v>
      </c>
      <c r="C11912" s="4" t="s">
        <v>2622</v>
      </c>
      <c r="D11912" s="4" t="s">
        <v>2622</v>
      </c>
      <c r="E11912" s="4" t="s">
        <v>2622</v>
      </c>
      <c r="F11912" s="4" t="s">
        <v>2622</v>
      </c>
      <c r="G11912" s="4" t="s">
        <v>2622</v>
      </c>
      <c r="H11912" s="4" t="s">
        <v>2622</v>
      </c>
      <c r="I11912" s="4" t="s">
        <v>2622</v>
      </c>
    </row>
    <row r="11913" customFormat="false" ht="27" hidden="false" customHeight="true" outlineLevel="0" collapsed="false">
      <c r="A11913" s="3" t="str">
        <f aca="false">HYPERLINK("#'Главная'!A238","Список моделей")</f>
        <v>Список моделей</v>
      </c>
      <c r="B11913" s="1"/>
      <c r="C11913" s="3" t="str">
        <f aca="false">HYPERLINK("#'Данные моделей'!A11914","Характеристики")</f>
        <v>Характеристики</v>
      </c>
      <c r="D11913" s="1"/>
      <c r="E11913" s="1"/>
      <c r="F11913" s="3" t="str">
        <f aca="false">HYPERLINK("#'Данные моделей'!A11939","Рабочие точки")</f>
        <v>Рабочие точки</v>
      </c>
      <c r="G11913" s="1"/>
      <c r="H11913" s="3" t="str">
        <f aca="false">HYPERLINK("#'Данные моделей'!A11949","Карты")</f>
        <v>Карты</v>
      </c>
      <c r="I11913" s="1"/>
    </row>
    <row r="11914" customFormat="false" ht="31" hidden="false" customHeight="true" outlineLevel="0" collapsed="false">
      <c r="A11914" s="10" t="s">
        <v>9</v>
      </c>
      <c r="B11914" s="10" t="s">
        <v>9</v>
      </c>
      <c r="C11914" s="10" t="s">
        <v>9</v>
      </c>
      <c r="D11914" s="10" t="s">
        <v>9</v>
      </c>
      <c r="E11914" s="10" t="s">
        <v>9</v>
      </c>
      <c r="F11914" s="10" t="s">
        <v>9</v>
      </c>
      <c r="G11914" s="10" t="s">
        <v>9</v>
      </c>
      <c r="H11914" s="10" t="s">
        <v>9</v>
      </c>
      <c r="I11914" s="1"/>
    </row>
    <row r="11915" customFormat="false" ht="28" hidden="false" customHeight="true" outlineLevel="0" collapsed="false">
      <c r="A11915" s="11" t="s">
        <v>207</v>
      </c>
      <c r="B11915" s="11" t="s">
        <v>207</v>
      </c>
      <c r="C11915" s="11" t="s">
        <v>207</v>
      </c>
      <c r="D11915" s="11" t="s">
        <v>207</v>
      </c>
      <c r="E11915" s="11" t="s">
        <v>2623</v>
      </c>
      <c r="F11915" s="11" t="s">
        <v>2623</v>
      </c>
      <c r="G11915" s="11" t="s">
        <v>2623</v>
      </c>
      <c r="H11915" s="11"/>
      <c r="I11915" s="11"/>
    </row>
    <row r="11916" customFormat="false" ht="28" hidden="false" customHeight="true" outlineLevel="0" collapsed="false">
      <c r="A11916" s="11" t="s">
        <v>8</v>
      </c>
      <c r="B11916" s="11" t="s">
        <v>8</v>
      </c>
      <c r="C11916" s="11" t="s">
        <v>8</v>
      </c>
      <c r="D11916" s="11" t="s">
        <v>8</v>
      </c>
      <c r="E11916" s="11" t="s">
        <v>178</v>
      </c>
      <c r="F11916" s="11" t="s">
        <v>178</v>
      </c>
      <c r="G11916" s="11" t="s">
        <v>178</v>
      </c>
      <c r="H11916" s="11"/>
      <c r="I11916" s="11"/>
    </row>
    <row r="11917" customFormat="false" ht="28" hidden="false" customHeight="true" outlineLevel="0" collapsed="false">
      <c r="A11917" s="11" t="s">
        <v>209</v>
      </c>
      <c r="B11917" s="11" t="s">
        <v>209</v>
      </c>
      <c r="C11917" s="11" t="s">
        <v>209</v>
      </c>
      <c r="D11917" s="11" t="s">
        <v>209</v>
      </c>
      <c r="E11917" s="11" t="s">
        <v>2656</v>
      </c>
      <c r="F11917" s="11" t="s">
        <v>2656</v>
      </c>
      <c r="G11917" s="11" t="s">
        <v>2656</v>
      </c>
      <c r="H11917" s="11"/>
      <c r="I11917" s="11"/>
    </row>
    <row r="11918" customFormat="false" ht="28" hidden="false" customHeight="true" outlineLevel="0" collapsed="false">
      <c r="A11918" s="11" t="s">
        <v>211</v>
      </c>
      <c r="B11918" s="11" t="s">
        <v>211</v>
      </c>
      <c r="C11918" s="11" t="s">
        <v>211</v>
      </c>
      <c r="D11918" s="11" t="s">
        <v>211</v>
      </c>
      <c r="E11918" s="11" t="s">
        <v>99</v>
      </c>
      <c r="F11918" s="11" t="s">
        <v>99</v>
      </c>
      <c r="G11918" s="11" t="s">
        <v>99</v>
      </c>
      <c r="H11918" s="11"/>
      <c r="I11918" s="11"/>
    </row>
    <row r="11919" customFormat="false" ht="143" hidden="false" customHeight="true" outlineLevel="0" collapsed="false">
      <c r="A11919" s="11" t="s">
        <v>8</v>
      </c>
      <c r="B11919" s="11" t="s">
        <v>8</v>
      </c>
      <c r="C11919" s="11" t="s">
        <v>8</v>
      </c>
      <c r="D11919" s="11" t="s">
        <v>8</v>
      </c>
      <c r="E11919" s="11" t="s">
        <v>2126</v>
      </c>
      <c r="F11919" s="11" t="s">
        <v>2126</v>
      </c>
      <c r="G11919" s="11" t="s">
        <v>2126</v>
      </c>
      <c r="H11919" s="11" t="s">
        <v>2625</v>
      </c>
      <c r="I11919" s="11" t="s">
        <v>2625</v>
      </c>
    </row>
    <row r="11920" customFormat="false" ht="143" hidden="false" customHeight="true" outlineLevel="0" collapsed="false">
      <c r="A11920" s="11" t="s">
        <v>221</v>
      </c>
      <c r="B11920" s="11" t="s">
        <v>221</v>
      </c>
      <c r="C11920" s="11" t="s">
        <v>221</v>
      </c>
      <c r="D11920" s="11" t="s">
        <v>221</v>
      </c>
      <c r="E11920" s="11" t="s">
        <v>2656</v>
      </c>
      <c r="F11920" s="11" t="s">
        <v>2656</v>
      </c>
      <c r="G11920" s="11" t="s">
        <v>2656</v>
      </c>
      <c r="H11920" s="11" t="s">
        <v>2625</v>
      </c>
      <c r="I11920" s="11" t="s">
        <v>2625</v>
      </c>
    </row>
    <row r="11921" customFormat="false" ht="143" hidden="false" customHeight="true" outlineLevel="0" collapsed="false">
      <c r="A11921" s="11" t="s">
        <v>211</v>
      </c>
      <c r="B11921" s="11" t="s">
        <v>211</v>
      </c>
      <c r="C11921" s="11" t="s">
        <v>211</v>
      </c>
      <c r="D11921" s="11" t="s">
        <v>211</v>
      </c>
      <c r="E11921" s="11" t="s">
        <v>99</v>
      </c>
      <c r="F11921" s="11" t="s">
        <v>99</v>
      </c>
      <c r="G11921" s="11" t="s">
        <v>99</v>
      </c>
      <c r="H11921" s="11" t="s">
        <v>2625</v>
      </c>
      <c r="I11921" s="11" t="s">
        <v>2625</v>
      </c>
    </row>
    <row r="11922" customFormat="false" ht="143" hidden="false" customHeight="true" outlineLevel="0" collapsed="false">
      <c r="A11922" s="11" t="s">
        <v>2062</v>
      </c>
      <c r="B11922" s="11" t="s">
        <v>2062</v>
      </c>
      <c r="C11922" s="11" t="s">
        <v>2062</v>
      </c>
      <c r="D11922" s="11" t="s">
        <v>2062</v>
      </c>
      <c r="E11922" s="11" t="s">
        <v>2063</v>
      </c>
      <c r="F11922" s="11" t="s">
        <v>2063</v>
      </c>
      <c r="G11922" s="11" t="s">
        <v>2063</v>
      </c>
      <c r="H11922" s="11" t="s">
        <v>2625</v>
      </c>
      <c r="I11922" s="11" t="s">
        <v>2625</v>
      </c>
    </row>
    <row r="11923" customFormat="false" ht="143" hidden="false" customHeight="true" outlineLevel="0" collapsed="false">
      <c r="A11923" s="11" t="s">
        <v>2064</v>
      </c>
      <c r="B11923" s="11" t="s">
        <v>2064</v>
      </c>
      <c r="C11923" s="11" t="s">
        <v>2064</v>
      </c>
      <c r="D11923" s="11" t="s">
        <v>2064</v>
      </c>
      <c r="E11923" s="11" t="s">
        <v>99</v>
      </c>
      <c r="F11923" s="11" t="s">
        <v>99</v>
      </c>
      <c r="G11923" s="11" t="s">
        <v>99</v>
      </c>
      <c r="H11923" s="11" t="s">
        <v>2625</v>
      </c>
      <c r="I11923" s="11" t="s">
        <v>2625</v>
      </c>
    </row>
    <row r="11924" customFormat="false" ht="143" hidden="false" customHeight="true" outlineLevel="0" collapsed="false">
      <c r="A11924" s="11" t="s">
        <v>2626</v>
      </c>
      <c r="B11924" s="11" t="s">
        <v>2626</v>
      </c>
      <c r="C11924" s="11" t="s">
        <v>2626</v>
      </c>
      <c r="D11924" s="11" t="s">
        <v>2626</v>
      </c>
      <c r="E11924" s="11" t="n">
        <v>6</v>
      </c>
      <c r="F11924" s="11" t="n">
        <v>6</v>
      </c>
      <c r="G11924" s="11" t="n">
        <v>6</v>
      </c>
      <c r="H11924" s="11" t="s">
        <v>2625</v>
      </c>
      <c r="I11924" s="11" t="s">
        <v>2625</v>
      </c>
    </row>
    <row r="11925" customFormat="false" ht="143" hidden="false" customHeight="true" outlineLevel="0" collapsed="false">
      <c r="A11925" s="11" t="s">
        <v>2216</v>
      </c>
      <c r="B11925" s="11" t="s">
        <v>2216</v>
      </c>
      <c r="C11925" s="11" t="s">
        <v>2216</v>
      </c>
      <c r="D11925" s="11" t="s">
        <v>2216</v>
      </c>
      <c r="E11925" s="11" t="n">
        <v>2</v>
      </c>
      <c r="F11925" s="11" t="n">
        <v>2</v>
      </c>
      <c r="G11925" s="11" t="n">
        <v>2</v>
      </c>
      <c r="H11925" s="11" t="s">
        <v>2625</v>
      </c>
      <c r="I11925" s="11" t="s">
        <v>2625</v>
      </c>
    </row>
    <row r="11926" customFormat="false" ht="143" hidden="false" customHeight="true" outlineLevel="0" collapsed="false">
      <c r="A11926" s="11" t="s">
        <v>2627</v>
      </c>
      <c r="B11926" s="11" t="s">
        <v>2627</v>
      </c>
      <c r="C11926" s="11" t="s">
        <v>2627</v>
      </c>
      <c r="D11926" s="11" t="s">
        <v>2627</v>
      </c>
      <c r="E11926" s="11" t="n">
        <v>198</v>
      </c>
      <c r="F11926" s="11" t="n">
        <v>198</v>
      </c>
      <c r="G11926" s="11" t="n">
        <v>198</v>
      </c>
      <c r="H11926" s="11" t="s">
        <v>2625</v>
      </c>
      <c r="I11926" s="11" t="s">
        <v>2625</v>
      </c>
    </row>
    <row r="11927" customFormat="false" ht="143" hidden="false" customHeight="true" outlineLevel="0" collapsed="false">
      <c r="A11927" s="11" t="s">
        <v>2628</v>
      </c>
      <c r="B11927" s="11" t="s">
        <v>2628</v>
      </c>
      <c r="C11927" s="11" t="s">
        <v>2628</v>
      </c>
      <c r="D11927" s="11" t="s">
        <v>2628</v>
      </c>
      <c r="E11927" s="11" t="n">
        <v>5.2</v>
      </c>
      <c r="F11927" s="11" t="n">
        <v>5.2</v>
      </c>
      <c r="G11927" s="11" t="n">
        <v>5.2</v>
      </c>
      <c r="H11927" s="11" t="s">
        <v>2625</v>
      </c>
      <c r="I11927" s="11" t="s">
        <v>2625</v>
      </c>
    </row>
    <row r="11928" customFormat="false" ht="143" hidden="false" customHeight="true" outlineLevel="0" collapsed="false">
      <c r="A11928" s="11" t="s">
        <v>2629</v>
      </c>
      <c r="B11928" s="11" t="s">
        <v>2629</v>
      </c>
      <c r="C11928" s="11" t="s">
        <v>2629</v>
      </c>
      <c r="D11928" s="11" t="s">
        <v>2629</v>
      </c>
      <c r="E11928" s="11" t="n">
        <v>4.2</v>
      </c>
      <c r="F11928" s="11" t="n">
        <v>4.2</v>
      </c>
      <c r="G11928" s="11" t="n">
        <v>4.2</v>
      </c>
      <c r="H11928" s="11" t="s">
        <v>2625</v>
      </c>
      <c r="I11928" s="11" t="s">
        <v>2625</v>
      </c>
    </row>
    <row r="11929" customFormat="false" ht="143" hidden="false" customHeight="true" outlineLevel="0" collapsed="false">
      <c r="A11929" s="11" t="s">
        <v>2630</v>
      </c>
      <c r="B11929" s="11" t="s">
        <v>2630</v>
      </c>
      <c r="C11929" s="11" t="s">
        <v>2630</v>
      </c>
      <c r="D11929" s="11" t="s">
        <v>2630</v>
      </c>
      <c r="E11929" s="11" t="s">
        <v>2657</v>
      </c>
      <c r="F11929" s="11" t="s">
        <v>2657</v>
      </c>
      <c r="G11929" s="11" t="s">
        <v>2657</v>
      </c>
      <c r="H11929" s="11" t="s">
        <v>2625</v>
      </c>
      <c r="I11929" s="11" t="s">
        <v>2625</v>
      </c>
    </row>
    <row r="11930" customFormat="false" ht="143" hidden="false" customHeight="true" outlineLevel="0" collapsed="false">
      <c r="A11930" s="11" t="s">
        <v>2631</v>
      </c>
      <c r="B11930" s="11" t="s">
        <v>2631</v>
      </c>
      <c r="C11930" s="11" t="s">
        <v>2631</v>
      </c>
      <c r="D11930" s="11" t="s">
        <v>2631</v>
      </c>
      <c r="E11930" s="11" t="s">
        <v>2632</v>
      </c>
      <c r="F11930" s="11" t="s">
        <v>2632</v>
      </c>
      <c r="G11930" s="11" t="s">
        <v>2632</v>
      </c>
      <c r="H11930" s="11" t="s">
        <v>2625</v>
      </c>
      <c r="I11930" s="11" t="s">
        <v>2625</v>
      </c>
    </row>
    <row r="11931" customFormat="false" ht="143" hidden="false" customHeight="true" outlineLevel="0" collapsed="false">
      <c r="A11931" s="11" t="s">
        <v>2078</v>
      </c>
      <c r="B11931" s="11" t="s">
        <v>2078</v>
      </c>
      <c r="C11931" s="11" t="s">
        <v>2078</v>
      </c>
      <c r="D11931" s="11" t="s">
        <v>2078</v>
      </c>
      <c r="E11931" s="11" t="s">
        <v>2646</v>
      </c>
      <c r="F11931" s="11" t="s">
        <v>2646</v>
      </c>
      <c r="G11931" s="11" t="s">
        <v>2646</v>
      </c>
      <c r="H11931" s="11" t="s">
        <v>2625</v>
      </c>
      <c r="I11931" s="11" t="s">
        <v>2625</v>
      </c>
    </row>
    <row r="11932" customFormat="false" ht="143" hidden="false" customHeight="true" outlineLevel="0" collapsed="false">
      <c r="A11932" s="11" t="s">
        <v>2070</v>
      </c>
      <c r="B11932" s="11" t="s">
        <v>2070</v>
      </c>
      <c r="C11932" s="11" t="s">
        <v>2070</v>
      </c>
      <c r="D11932" s="11" t="s">
        <v>2070</v>
      </c>
      <c r="E11932" s="11" t="s">
        <v>2658</v>
      </c>
      <c r="F11932" s="11" t="s">
        <v>2658</v>
      </c>
      <c r="G11932" s="11" t="s">
        <v>2658</v>
      </c>
      <c r="H11932" s="11" t="s">
        <v>2625</v>
      </c>
      <c r="I11932" s="11" t="s">
        <v>2625</v>
      </c>
    </row>
    <row r="11933" customFormat="false" ht="143" hidden="false" customHeight="true" outlineLevel="0" collapsed="false">
      <c r="A11933" s="11" t="s">
        <v>2562</v>
      </c>
      <c r="B11933" s="11" t="s">
        <v>2562</v>
      </c>
      <c r="C11933" s="11" t="s">
        <v>2562</v>
      </c>
      <c r="D11933" s="11" t="s">
        <v>2562</v>
      </c>
      <c r="E11933" s="11" t="n">
        <v>304</v>
      </c>
      <c r="F11933" s="11" t="n">
        <v>304</v>
      </c>
      <c r="G11933" s="11" t="n">
        <v>304</v>
      </c>
      <c r="H11933" s="11" t="s">
        <v>2625</v>
      </c>
      <c r="I11933" s="11" t="s">
        <v>2625</v>
      </c>
    </row>
    <row r="11934" customFormat="false" ht="143" hidden="false" customHeight="true" outlineLevel="0" collapsed="false">
      <c r="A11934" s="11" t="s">
        <v>2563</v>
      </c>
      <c r="B11934" s="11" t="s">
        <v>2563</v>
      </c>
      <c r="C11934" s="11" t="s">
        <v>2563</v>
      </c>
      <c r="D11934" s="11" t="s">
        <v>2563</v>
      </c>
      <c r="E11934" s="11" t="n">
        <v>165</v>
      </c>
      <c r="F11934" s="11" t="n">
        <v>165</v>
      </c>
      <c r="G11934" s="11" t="n">
        <v>165</v>
      </c>
      <c r="H11934" s="11" t="s">
        <v>2625</v>
      </c>
      <c r="I11934" s="11" t="s">
        <v>2625</v>
      </c>
    </row>
    <row r="11935" customFormat="false" ht="143" hidden="false" customHeight="true" outlineLevel="0" collapsed="false">
      <c r="A11935" s="11" t="s">
        <v>2659</v>
      </c>
      <c r="B11935" s="11" t="s">
        <v>2659</v>
      </c>
      <c r="C11935" s="11" t="s">
        <v>2659</v>
      </c>
      <c r="D11935" s="11" t="s">
        <v>2659</v>
      </c>
      <c r="E11935" s="11" t="n">
        <v>600</v>
      </c>
      <c r="F11935" s="11" t="n">
        <v>600</v>
      </c>
      <c r="G11935" s="11" t="n">
        <v>600</v>
      </c>
      <c r="H11935" s="11" t="s">
        <v>2625</v>
      </c>
      <c r="I11935" s="11" t="s">
        <v>2625</v>
      </c>
    </row>
    <row r="11936" customFormat="false" ht="143" hidden="false" customHeight="true" outlineLevel="0" collapsed="false">
      <c r="A11936" s="11" t="s">
        <v>2423</v>
      </c>
      <c r="B11936" s="11" t="s">
        <v>2423</v>
      </c>
      <c r="C11936" s="11" t="s">
        <v>2423</v>
      </c>
      <c r="D11936" s="11" t="s">
        <v>2423</v>
      </c>
      <c r="E11936" s="11" t="s">
        <v>2635</v>
      </c>
      <c r="F11936" s="11" t="s">
        <v>2635</v>
      </c>
      <c r="G11936" s="11" t="s">
        <v>2635</v>
      </c>
      <c r="H11936" s="11" t="s">
        <v>2625</v>
      </c>
      <c r="I11936" s="11" t="s">
        <v>2625</v>
      </c>
    </row>
    <row r="11937" customFormat="false" ht="58" hidden="false" customHeight="true" outlineLevel="0" collapsed="false">
      <c r="A11937" s="4" t="s">
        <v>2636</v>
      </c>
      <c r="B11937" s="4" t="s">
        <v>2636</v>
      </c>
      <c r="C11937" s="4" t="s">
        <v>2636</v>
      </c>
      <c r="D11937" s="4" t="s">
        <v>2636</v>
      </c>
      <c r="E11937" s="4" t="s">
        <v>2636</v>
      </c>
      <c r="F11937" s="4" t="s">
        <v>2636</v>
      </c>
      <c r="G11937" s="4" t="s">
        <v>2636</v>
      </c>
      <c r="H11937" s="4" t="s">
        <v>2636</v>
      </c>
      <c r="I11937" s="4" t="s">
        <v>2636</v>
      </c>
    </row>
    <row r="11938" customFormat="false" ht="27" hidden="false" customHeight="true" outlineLevel="0" collapsed="false">
      <c r="A11938" s="1"/>
      <c r="B11938" s="1"/>
      <c r="C11938" s="1"/>
      <c r="D11938" s="1"/>
      <c r="E11938" s="1"/>
      <c r="F11938" s="1"/>
      <c r="G11938" s="1"/>
      <c r="H11938" s="1"/>
      <c r="I11938" s="1"/>
    </row>
    <row r="11939" customFormat="false" ht="31" hidden="false" customHeight="true" outlineLevel="0" collapsed="false">
      <c r="A11939" s="10" t="s">
        <v>250</v>
      </c>
      <c r="B11939" s="10" t="s">
        <v>250</v>
      </c>
      <c r="C11939" s="10" t="s">
        <v>250</v>
      </c>
      <c r="D11939" s="10" t="s">
        <v>250</v>
      </c>
      <c r="E11939" s="10" t="s">
        <v>250</v>
      </c>
      <c r="F11939" s="10" t="s">
        <v>250</v>
      </c>
      <c r="G11939" s="10" t="s">
        <v>250</v>
      </c>
      <c r="H11939" s="10" t="s">
        <v>250</v>
      </c>
      <c r="I11939" s="3" t="str">
        <f aca="false">HYPERLINK("#'Главная'!A238","На главную")</f>
        <v>На главную</v>
      </c>
    </row>
    <row r="11940" customFormat="false" ht="34" hidden="false" customHeight="true" outlineLevel="0" collapsed="false">
      <c r="A11940" s="12" t="s">
        <v>251</v>
      </c>
      <c r="B11940" s="12" t="s">
        <v>251</v>
      </c>
      <c r="C11940" s="12" t="s">
        <v>251</v>
      </c>
      <c r="D11940" s="12" t="s">
        <v>252</v>
      </c>
      <c r="E11940" s="12" t="s">
        <v>252</v>
      </c>
      <c r="F11940" s="12" t="s">
        <v>252</v>
      </c>
      <c r="G11940" s="12" t="s">
        <v>253</v>
      </c>
      <c r="H11940" s="12" t="s">
        <v>254</v>
      </c>
      <c r="I11940" s="12" t="s">
        <v>254</v>
      </c>
    </row>
    <row r="11941" customFormat="false" ht="38" hidden="false" customHeight="true" outlineLevel="0" collapsed="false">
      <c r="A11941" s="1" t="s">
        <v>201</v>
      </c>
      <c r="B11941" s="1" t="s">
        <v>201</v>
      </c>
      <c r="C11941" s="1" t="s">
        <v>201</v>
      </c>
      <c r="D11941" s="1" t="s">
        <v>292</v>
      </c>
      <c r="E11941" s="1" t="s">
        <v>292</v>
      </c>
      <c r="F11941" s="1" t="s">
        <v>292</v>
      </c>
      <c r="G11941" s="1" t="n">
        <v>30.23</v>
      </c>
      <c r="H11941" s="1" t="s">
        <v>2637</v>
      </c>
      <c r="I11941" s="1" t="s">
        <v>2637</v>
      </c>
    </row>
    <row r="11942" customFormat="false" ht="38" hidden="false" customHeight="true" outlineLevel="0" collapsed="false">
      <c r="A11942" s="1" t="s">
        <v>201</v>
      </c>
      <c r="B11942" s="1" t="s">
        <v>201</v>
      </c>
      <c r="C11942" s="1" t="s">
        <v>201</v>
      </c>
      <c r="D11942" s="1" t="s">
        <v>258</v>
      </c>
      <c r="E11942" s="1" t="s">
        <v>258</v>
      </c>
      <c r="F11942" s="1" t="s">
        <v>258</v>
      </c>
      <c r="G11942" s="1" t="n">
        <v>45.6</v>
      </c>
      <c r="H11942" s="1" t="s">
        <v>2637</v>
      </c>
      <c r="I11942" s="1" t="s">
        <v>2637</v>
      </c>
    </row>
    <row r="11943" customFormat="false" ht="38" hidden="false" customHeight="true" outlineLevel="0" collapsed="false">
      <c r="A11943" s="1" t="s">
        <v>201</v>
      </c>
      <c r="B11943" s="1" t="s">
        <v>201</v>
      </c>
      <c r="C11943" s="1" t="s">
        <v>201</v>
      </c>
      <c r="D11943" s="1" t="s">
        <v>2091</v>
      </c>
      <c r="E11943" s="1" t="s">
        <v>2091</v>
      </c>
      <c r="F11943" s="1" t="s">
        <v>2091</v>
      </c>
      <c r="G11943" s="1" t="n">
        <v>4000</v>
      </c>
      <c r="H11943" s="1" t="s">
        <v>2637</v>
      </c>
      <c r="I11943" s="1" t="s">
        <v>2637</v>
      </c>
    </row>
    <row r="11944" customFormat="false" ht="38" hidden="false" customHeight="true" outlineLevel="0" collapsed="false">
      <c r="A11944" s="1" t="s">
        <v>201</v>
      </c>
      <c r="B11944" s="1" t="s">
        <v>201</v>
      </c>
      <c r="C11944" s="1" t="s">
        <v>201</v>
      </c>
      <c r="D11944" s="1" t="s">
        <v>2063</v>
      </c>
      <c r="E11944" s="1" t="s">
        <v>2063</v>
      </c>
      <c r="F11944" s="1" t="s">
        <v>2063</v>
      </c>
      <c r="G11944" s="1" t="n">
        <v>60</v>
      </c>
      <c r="H11944" s="1" t="s">
        <v>2637</v>
      </c>
      <c r="I11944" s="1" t="s">
        <v>2637</v>
      </c>
    </row>
    <row r="11945" customFormat="false" ht="38" hidden="false" customHeight="true" outlineLevel="0" collapsed="false">
      <c r="A11945" s="1" t="s">
        <v>201</v>
      </c>
      <c r="B11945" s="1" t="s">
        <v>201</v>
      </c>
      <c r="C11945" s="1" t="s">
        <v>201</v>
      </c>
      <c r="D11945" s="1" t="s">
        <v>258</v>
      </c>
      <c r="E11945" s="1" t="s">
        <v>258</v>
      </c>
      <c r="F11945" s="1" t="s">
        <v>258</v>
      </c>
      <c r="G11945" s="1" t="n">
        <v>45.6</v>
      </c>
      <c r="H11945" s="1" t="s">
        <v>2637</v>
      </c>
      <c r="I11945" s="1" t="s">
        <v>2637</v>
      </c>
    </row>
    <row r="11946" customFormat="false" ht="38" hidden="false" customHeight="true" outlineLevel="0" collapsed="false">
      <c r="A11946" s="1" t="s">
        <v>201</v>
      </c>
      <c r="B11946" s="1" t="s">
        <v>201</v>
      </c>
      <c r="C11946" s="1" t="s">
        <v>201</v>
      </c>
      <c r="D11946" s="1" t="s">
        <v>292</v>
      </c>
      <c r="E11946" s="1" t="s">
        <v>292</v>
      </c>
      <c r="F11946" s="1" t="s">
        <v>292</v>
      </c>
      <c r="G11946" s="1" t="n">
        <v>30.23</v>
      </c>
      <c r="H11946" s="1" t="s">
        <v>2637</v>
      </c>
      <c r="I11946" s="1" t="s">
        <v>2637</v>
      </c>
    </row>
    <row r="11947" customFormat="false" ht="38" hidden="false" customHeight="true" outlineLevel="0" collapsed="false">
      <c r="A11947" s="1" t="s">
        <v>201</v>
      </c>
      <c r="B11947" s="1" t="s">
        <v>201</v>
      </c>
      <c r="C11947" s="1" t="s">
        <v>201</v>
      </c>
      <c r="D11947" s="1" t="s">
        <v>2091</v>
      </c>
      <c r="E11947" s="1" t="s">
        <v>2091</v>
      </c>
      <c r="F11947" s="1" t="s">
        <v>2091</v>
      </c>
      <c r="G11947" s="1" t="n">
        <v>4000</v>
      </c>
      <c r="H11947" s="1" t="s">
        <v>2637</v>
      </c>
      <c r="I11947" s="1" t="s">
        <v>2637</v>
      </c>
    </row>
    <row r="11948" customFormat="false" ht="27" hidden="false" customHeight="true" outlineLevel="0" collapsed="false">
      <c r="A11948" s="1"/>
      <c r="B11948" s="1"/>
      <c r="C11948" s="1"/>
      <c r="D11948" s="1"/>
      <c r="E11948" s="1"/>
      <c r="F11948" s="1"/>
      <c r="G11948" s="1"/>
      <c r="H11948" s="1"/>
      <c r="I11948" s="1"/>
    </row>
    <row r="11949" customFormat="false" ht="31" hidden="false" customHeight="true" outlineLevel="0" collapsed="false">
      <c r="A11949" s="10" t="s">
        <v>304</v>
      </c>
      <c r="B11949" s="10" t="s">
        <v>304</v>
      </c>
      <c r="C11949" s="10" t="s">
        <v>304</v>
      </c>
      <c r="D11949" s="10" t="s">
        <v>304</v>
      </c>
      <c r="E11949" s="10" t="s">
        <v>304</v>
      </c>
      <c r="F11949" s="10" t="s">
        <v>304</v>
      </c>
      <c r="G11949" s="10" t="s">
        <v>304</v>
      </c>
      <c r="H11949" s="10" t="s">
        <v>304</v>
      </c>
      <c r="I11949" s="1"/>
    </row>
    <row r="11950" customFormat="false" ht="28" hidden="false" customHeight="true" outlineLevel="0" collapsed="false">
      <c r="A11950" s="4" t="s">
        <v>305</v>
      </c>
      <c r="B11950" s="4" t="s">
        <v>305</v>
      </c>
      <c r="C11950" s="4" t="s">
        <v>305</v>
      </c>
      <c r="D11950" s="4" t="s">
        <v>305</v>
      </c>
      <c r="E11950" s="4" t="s">
        <v>305</v>
      </c>
      <c r="F11950" s="4" t="s">
        <v>305</v>
      </c>
      <c r="G11950" s="4" t="s">
        <v>305</v>
      </c>
      <c r="H11950" s="4" t="s">
        <v>305</v>
      </c>
      <c r="I11950" s="4" t="s">
        <v>305</v>
      </c>
    </row>
    <row r="11951" customFormat="false" ht="27" hidden="false" customHeight="true" outlineLevel="0" collapsed="false">
      <c r="A11951" s="1"/>
      <c r="B11951" s="1"/>
      <c r="C11951" s="1"/>
      <c r="D11951" s="1"/>
      <c r="E11951" s="1"/>
      <c r="F11951" s="1"/>
      <c r="G11951" s="1"/>
      <c r="H11951" s="1"/>
      <c r="I11951" s="1"/>
    </row>
    <row r="11952" customFormat="false" ht="27" hidden="false" customHeight="true" outlineLevel="0" collapsed="false">
      <c r="A11952" s="1"/>
      <c r="B11952" s="1"/>
      <c r="C11952" s="1"/>
      <c r="D11952" s="1"/>
      <c r="E11952" s="1"/>
      <c r="F11952" s="1"/>
      <c r="G11952" s="1"/>
      <c r="H11952" s="1"/>
      <c r="I11952" s="1"/>
    </row>
    <row r="11953" customFormat="false" ht="27" hidden="false" customHeight="true" outlineLevel="0" collapsed="false">
      <c r="A11953" s="1"/>
      <c r="B11953" s="1"/>
      <c r="C11953" s="1"/>
      <c r="D11953" s="1"/>
      <c r="E11953" s="1"/>
      <c r="F11953" s="1"/>
      <c r="G11953" s="1"/>
      <c r="H11953" s="1"/>
      <c r="I11953" s="1"/>
    </row>
    <row r="11954" customFormat="false" ht="35" hidden="false" customHeight="true" outlineLevel="0" collapsed="false">
      <c r="A11954" s="2" t="s">
        <v>2661</v>
      </c>
      <c r="B11954" s="2" t="s">
        <v>2661</v>
      </c>
      <c r="C11954" s="2" t="s">
        <v>2661</v>
      </c>
      <c r="D11954" s="2" t="s">
        <v>2661</v>
      </c>
      <c r="E11954" s="2" t="s">
        <v>2661</v>
      </c>
      <c r="F11954" s="2" t="s">
        <v>2661</v>
      </c>
      <c r="G11954" s="2" t="s">
        <v>2661</v>
      </c>
      <c r="H11954" s="2" t="s">
        <v>2661</v>
      </c>
      <c r="I11954" s="3" t="str">
        <f aca="false">HYPERLINK("#'Главная'!A239","На главную")</f>
        <v>На главную</v>
      </c>
    </row>
    <row r="11955" customFormat="false" ht="28" hidden="false" customHeight="true" outlineLevel="0" collapsed="false">
      <c r="A11955" s="4" t="s">
        <v>2622</v>
      </c>
      <c r="B11955" s="4" t="s">
        <v>2622</v>
      </c>
      <c r="C11955" s="4" t="s">
        <v>2622</v>
      </c>
      <c r="D11955" s="4" t="s">
        <v>2622</v>
      </c>
      <c r="E11955" s="4" t="s">
        <v>2622</v>
      </c>
      <c r="F11955" s="4" t="s">
        <v>2622</v>
      </c>
      <c r="G11955" s="4" t="s">
        <v>2622</v>
      </c>
      <c r="H11955" s="4" t="s">
        <v>2622</v>
      </c>
      <c r="I11955" s="4" t="s">
        <v>2622</v>
      </c>
    </row>
    <row r="11956" customFormat="false" ht="27" hidden="false" customHeight="true" outlineLevel="0" collapsed="false">
      <c r="A11956" s="3" t="str">
        <f aca="false">HYPERLINK("#'Главная'!A239","Список моделей")</f>
        <v>Список моделей</v>
      </c>
      <c r="B11956" s="1"/>
      <c r="C11956" s="3" t="str">
        <f aca="false">HYPERLINK("#'Данные моделей'!A11957","Характеристики")</f>
        <v>Характеристики</v>
      </c>
      <c r="D11956" s="1"/>
      <c r="E11956" s="1"/>
      <c r="F11956" s="3" t="str">
        <f aca="false">HYPERLINK("#'Данные моделей'!A11982","Рабочие точки")</f>
        <v>Рабочие точки</v>
      </c>
      <c r="G11956" s="1"/>
      <c r="H11956" s="3" t="str">
        <f aca="false">HYPERLINK("#'Данные моделей'!A11992","Карты")</f>
        <v>Карты</v>
      </c>
      <c r="I11956" s="1"/>
    </row>
    <row r="11957" customFormat="false" ht="31" hidden="false" customHeight="true" outlineLevel="0" collapsed="false">
      <c r="A11957" s="10" t="s">
        <v>9</v>
      </c>
      <c r="B11957" s="10" t="s">
        <v>9</v>
      </c>
      <c r="C11957" s="10" t="s">
        <v>9</v>
      </c>
      <c r="D11957" s="10" t="s">
        <v>9</v>
      </c>
      <c r="E11957" s="10" t="s">
        <v>9</v>
      </c>
      <c r="F11957" s="10" t="s">
        <v>9</v>
      </c>
      <c r="G11957" s="10" t="s">
        <v>9</v>
      </c>
      <c r="H11957" s="10" t="s">
        <v>9</v>
      </c>
      <c r="I11957" s="1"/>
    </row>
    <row r="11958" customFormat="false" ht="28" hidden="false" customHeight="true" outlineLevel="0" collapsed="false">
      <c r="A11958" s="11" t="s">
        <v>207</v>
      </c>
      <c r="B11958" s="11" t="s">
        <v>207</v>
      </c>
      <c r="C11958" s="11" t="s">
        <v>207</v>
      </c>
      <c r="D11958" s="11" t="s">
        <v>207</v>
      </c>
      <c r="E11958" s="11" t="s">
        <v>2623</v>
      </c>
      <c r="F11958" s="11" t="s">
        <v>2623</v>
      </c>
      <c r="G11958" s="11" t="s">
        <v>2623</v>
      </c>
      <c r="H11958" s="11"/>
      <c r="I11958" s="11"/>
    </row>
    <row r="11959" customFormat="false" ht="28" hidden="false" customHeight="true" outlineLevel="0" collapsed="false">
      <c r="A11959" s="11" t="s">
        <v>8</v>
      </c>
      <c r="B11959" s="11" t="s">
        <v>8</v>
      </c>
      <c r="C11959" s="11" t="s">
        <v>8</v>
      </c>
      <c r="D11959" s="11" t="s">
        <v>8</v>
      </c>
      <c r="E11959" s="11" t="s">
        <v>178</v>
      </c>
      <c r="F11959" s="11" t="s">
        <v>178</v>
      </c>
      <c r="G11959" s="11" t="s">
        <v>178</v>
      </c>
      <c r="H11959" s="11"/>
      <c r="I11959" s="11"/>
    </row>
    <row r="11960" customFormat="false" ht="28" hidden="false" customHeight="true" outlineLevel="0" collapsed="false">
      <c r="A11960" s="11" t="s">
        <v>209</v>
      </c>
      <c r="B11960" s="11" t="s">
        <v>209</v>
      </c>
      <c r="C11960" s="11" t="s">
        <v>209</v>
      </c>
      <c r="D11960" s="11" t="s">
        <v>209</v>
      </c>
      <c r="E11960" s="11" t="s">
        <v>2656</v>
      </c>
      <c r="F11960" s="11" t="s">
        <v>2656</v>
      </c>
      <c r="G11960" s="11" t="s">
        <v>2656</v>
      </c>
      <c r="H11960" s="11"/>
      <c r="I11960" s="11"/>
    </row>
    <row r="11961" customFormat="false" ht="28" hidden="false" customHeight="true" outlineLevel="0" collapsed="false">
      <c r="A11961" s="11" t="s">
        <v>211</v>
      </c>
      <c r="B11961" s="11" t="s">
        <v>211</v>
      </c>
      <c r="C11961" s="11" t="s">
        <v>211</v>
      </c>
      <c r="D11961" s="11" t="s">
        <v>211</v>
      </c>
      <c r="E11961" s="11" t="s">
        <v>99</v>
      </c>
      <c r="F11961" s="11" t="s">
        <v>99</v>
      </c>
      <c r="G11961" s="11" t="s">
        <v>99</v>
      </c>
      <c r="H11961" s="11"/>
      <c r="I11961" s="11"/>
    </row>
    <row r="11962" customFormat="false" ht="143" hidden="false" customHeight="true" outlineLevel="0" collapsed="false">
      <c r="A11962" s="11" t="s">
        <v>8</v>
      </c>
      <c r="B11962" s="11" t="s">
        <v>8</v>
      </c>
      <c r="C11962" s="11" t="s">
        <v>8</v>
      </c>
      <c r="D11962" s="11" t="s">
        <v>8</v>
      </c>
      <c r="E11962" s="11" t="s">
        <v>2126</v>
      </c>
      <c r="F11962" s="11" t="s">
        <v>2126</v>
      </c>
      <c r="G11962" s="11" t="s">
        <v>2126</v>
      </c>
      <c r="H11962" s="11" t="s">
        <v>2625</v>
      </c>
      <c r="I11962" s="11" t="s">
        <v>2625</v>
      </c>
    </row>
    <row r="11963" customFormat="false" ht="143" hidden="false" customHeight="true" outlineLevel="0" collapsed="false">
      <c r="A11963" s="11" t="s">
        <v>221</v>
      </c>
      <c r="B11963" s="11" t="s">
        <v>221</v>
      </c>
      <c r="C11963" s="11" t="s">
        <v>221</v>
      </c>
      <c r="D11963" s="11" t="s">
        <v>221</v>
      </c>
      <c r="E11963" s="11" t="s">
        <v>2656</v>
      </c>
      <c r="F11963" s="11" t="s">
        <v>2656</v>
      </c>
      <c r="G11963" s="11" t="s">
        <v>2656</v>
      </c>
      <c r="H11963" s="11" t="s">
        <v>2625</v>
      </c>
      <c r="I11963" s="11" t="s">
        <v>2625</v>
      </c>
    </row>
    <row r="11964" customFormat="false" ht="143" hidden="false" customHeight="true" outlineLevel="0" collapsed="false">
      <c r="A11964" s="11" t="s">
        <v>211</v>
      </c>
      <c r="B11964" s="11" t="s">
        <v>211</v>
      </c>
      <c r="C11964" s="11" t="s">
        <v>211</v>
      </c>
      <c r="D11964" s="11" t="s">
        <v>211</v>
      </c>
      <c r="E11964" s="11" t="s">
        <v>99</v>
      </c>
      <c r="F11964" s="11" t="s">
        <v>99</v>
      </c>
      <c r="G11964" s="11" t="s">
        <v>99</v>
      </c>
      <c r="H11964" s="11" t="s">
        <v>2625</v>
      </c>
      <c r="I11964" s="11" t="s">
        <v>2625</v>
      </c>
    </row>
    <row r="11965" customFormat="false" ht="143" hidden="false" customHeight="true" outlineLevel="0" collapsed="false">
      <c r="A11965" s="11" t="s">
        <v>2062</v>
      </c>
      <c r="B11965" s="11" t="s">
        <v>2062</v>
      </c>
      <c r="C11965" s="11" t="s">
        <v>2062</v>
      </c>
      <c r="D11965" s="11" t="s">
        <v>2062</v>
      </c>
      <c r="E11965" s="11" t="s">
        <v>2063</v>
      </c>
      <c r="F11965" s="11" t="s">
        <v>2063</v>
      </c>
      <c r="G11965" s="11" t="s">
        <v>2063</v>
      </c>
      <c r="H11965" s="11" t="s">
        <v>2625</v>
      </c>
      <c r="I11965" s="11" t="s">
        <v>2625</v>
      </c>
    </row>
    <row r="11966" customFormat="false" ht="143" hidden="false" customHeight="true" outlineLevel="0" collapsed="false">
      <c r="A11966" s="11" t="s">
        <v>2064</v>
      </c>
      <c r="B11966" s="11" t="s">
        <v>2064</v>
      </c>
      <c r="C11966" s="11" t="s">
        <v>2064</v>
      </c>
      <c r="D11966" s="11" t="s">
        <v>2064</v>
      </c>
      <c r="E11966" s="11" t="s">
        <v>99</v>
      </c>
      <c r="F11966" s="11" t="s">
        <v>99</v>
      </c>
      <c r="G11966" s="11" t="s">
        <v>99</v>
      </c>
      <c r="H11966" s="11" t="s">
        <v>2625</v>
      </c>
      <c r="I11966" s="11" t="s">
        <v>2625</v>
      </c>
    </row>
    <row r="11967" customFormat="false" ht="143" hidden="false" customHeight="true" outlineLevel="0" collapsed="false">
      <c r="A11967" s="11" t="s">
        <v>2626</v>
      </c>
      <c r="B11967" s="11" t="s">
        <v>2626</v>
      </c>
      <c r="C11967" s="11" t="s">
        <v>2626</v>
      </c>
      <c r="D11967" s="11" t="s">
        <v>2626</v>
      </c>
      <c r="E11967" s="11" t="n">
        <v>8</v>
      </c>
      <c r="F11967" s="11" t="n">
        <v>8</v>
      </c>
      <c r="G11967" s="11" t="n">
        <v>8</v>
      </c>
      <c r="H11967" s="11" t="s">
        <v>2625</v>
      </c>
      <c r="I11967" s="11" t="s">
        <v>2625</v>
      </c>
    </row>
    <row r="11968" customFormat="false" ht="143" hidden="false" customHeight="true" outlineLevel="0" collapsed="false">
      <c r="A11968" s="11" t="s">
        <v>2216</v>
      </c>
      <c r="B11968" s="11" t="s">
        <v>2216</v>
      </c>
      <c r="C11968" s="11" t="s">
        <v>2216</v>
      </c>
      <c r="D11968" s="11" t="s">
        <v>2216</v>
      </c>
      <c r="E11968" s="11" t="n">
        <v>2</v>
      </c>
      <c r="F11968" s="11" t="n">
        <v>2</v>
      </c>
      <c r="G11968" s="11" t="n">
        <v>2</v>
      </c>
      <c r="H11968" s="11" t="s">
        <v>2625</v>
      </c>
      <c r="I11968" s="11" t="s">
        <v>2625</v>
      </c>
    </row>
    <row r="11969" customFormat="false" ht="143" hidden="false" customHeight="true" outlineLevel="0" collapsed="false">
      <c r="A11969" s="11" t="s">
        <v>2627</v>
      </c>
      <c r="B11969" s="11" t="s">
        <v>2627</v>
      </c>
      <c r="C11969" s="11" t="s">
        <v>2627</v>
      </c>
      <c r="D11969" s="11" t="s">
        <v>2627</v>
      </c>
      <c r="E11969" s="11" t="n">
        <v>146</v>
      </c>
      <c r="F11969" s="11" t="n">
        <v>146</v>
      </c>
      <c r="G11969" s="11" t="n">
        <v>146</v>
      </c>
      <c r="H11969" s="11" t="s">
        <v>2625</v>
      </c>
      <c r="I11969" s="11" t="s">
        <v>2625</v>
      </c>
    </row>
    <row r="11970" customFormat="false" ht="143" hidden="false" customHeight="true" outlineLevel="0" collapsed="false">
      <c r="A11970" s="11" t="s">
        <v>2628</v>
      </c>
      <c r="B11970" s="11" t="s">
        <v>2628</v>
      </c>
      <c r="C11970" s="11" t="s">
        <v>2628</v>
      </c>
      <c r="D11970" s="11" t="s">
        <v>2628</v>
      </c>
      <c r="E11970" s="11" t="n">
        <v>7.76</v>
      </c>
      <c r="F11970" s="11" t="n">
        <v>7.76</v>
      </c>
      <c r="G11970" s="11" t="n">
        <v>7.76</v>
      </c>
      <c r="H11970" s="11" t="s">
        <v>2625</v>
      </c>
      <c r="I11970" s="11" t="s">
        <v>2625</v>
      </c>
    </row>
    <row r="11971" customFormat="false" ht="143" hidden="false" customHeight="true" outlineLevel="0" collapsed="false">
      <c r="A11971" s="11" t="s">
        <v>2629</v>
      </c>
      <c r="B11971" s="11" t="s">
        <v>2629</v>
      </c>
      <c r="C11971" s="11" t="s">
        <v>2629</v>
      </c>
      <c r="D11971" s="11" t="s">
        <v>2629</v>
      </c>
      <c r="E11971" s="11" t="n">
        <v>5.5</v>
      </c>
      <c r="F11971" s="11" t="n">
        <v>5.5</v>
      </c>
      <c r="G11971" s="11" t="n">
        <v>5.5</v>
      </c>
      <c r="H11971" s="11" t="s">
        <v>2625</v>
      </c>
      <c r="I11971" s="11" t="s">
        <v>2625</v>
      </c>
    </row>
    <row r="11972" customFormat="false" ht="143" hidden="false" customHeight="true" outlineLevel="0" collapsed="false">
      <c r="A11972" s="11" t="s">
        <v>2630</v>
      </c>
      <c r="B11972" s="11" t="s">
        <v>2630</v>
      </c>
      <c r="C11972" s="11" t="s">
        <v>2630</v>
      </c>
      <c r="D11972" s="11" t="s">
        <v>2630</v>
      </c>
      <c r="E11972" s="11" t="s">
        <v>2657</v>
      </c>
      <c r="F11972" s="11" t="s">
        <v>2657</v>
      </c>
      <c r="G11972" s="11" t="s">
        <v>2657</v>
      </c>
      <c r="H11972" s="11" t="s">
        <v>2625</v>
      </c>
      <c r="I11972" s="11" t="s">
        <v>2625</v>
      </c>
    </row>
    <row r="11973" customFormat="false" ht="143" hidden="false" customHeight="true" outlineLevel="0" collapsed="false">
      <c r="A11973" s="11" t="s">
        <v>2631</v>
      </c>
      <c r="B11973" s="11" t="s">
        <v>2631</v>
      </c>
      <c r="C11973" s="11" t="s">
        <v>2631</v>
      </c>
      <c r="D11973" s="11" t="s">
        <v>2631</v>
      </c>
      <c r="E11973" s="11" t="s">
        <v>2632</v>
      </c>
      <c r="F11973" s="11" t="s">
        <v>2632</v>
      </c>
      <c r="G11973" s="11" t="s">
        <v>2632</v>
      </c>
      <c r="H11973" s="11" t="s">
        <v>2625</v>
      </c>
      <c r="I11973" s="11" t="s">
        <v>2625</v>
      </c>
    </row>
    <row r="11974" customFormat="false" ht="143" hidden="false" customHeight="true" outlineLevel="0" collapsed="false">
      <c r="A11974" s="11" t="s">
        <v>2078</v>
      </c>
      <c r="B11974" s="11" t="s">
        <v>2078</v>
      </c>
      <c r="C11974" s="11" t="s">
        <v>2078</v>
      </c>
      <c r="D11974" s="11" t="s">
        <v>2078</v>
      </c>
      <c r="E11974" s="11" t="s">
        <v>2646</v>
      </c>
      <c r="F11974" s="11" t="s">
        <v>2646</v>
      </c>
      <c r="G11974" s="11" t="s">
        <v>2646</v>
      </c>
      <c r="H11974" s="11" t="s">
        <v>2625</v>
      </c>
      <c r="I11974" s="11" t="s">
        <v>2625</v>
      </c>
    </row>
    <row r="11975" customFormat="false" ht="143" hidden="false" customHeight="true" outlineLevel="0" collapsed="false">
      <c r="A11975" s="11" t="s">
        <v>2070</v>
      </c>
      <c r="B11975" s="11" t="s">
        <v>2070</v>
      </c>
      <c r="C11975" s="11" t="s">
        <v>2070</v>
      </c>
      <c r="D11975" s="11" t="s">
        <v>2070</v>
      </c>
      <c r="E11975" s="11" t="s">
        <v>2658</v>
      </c>
      <c r="F11975" s="11" t="s">
        <v>2658</v>
      </c>
      <c r="G11975" s="11" t="s">
        <v>2658</v>
      </c>
      <c r="H11975" s="11" t="s">
        <v>2625</v>
      </c>
      <c r="I11975" s="11" t="s">
        <v>2625</v>
      </c>
    </row>
    <row r="11976" customFormat="false" ht="143" hidden="false" customHeight="true" outlineLevel="0" collapsed="false">
      <c r="A11976" s="11" t="s">
        <v>2562</v>
      </c>
      <c r="B11976" s="11" t="s">
        <v>2562</v>
      </c>
      <c r="C11976" s="11" t="s">
        <v>2562</v>
      </c>
      <c r="D11976" s="11" t="s">
        <v>2562</v>
      </c>
      <c r="E11976" s="11" t="n">
        <v>304</v>
      </c>
      <c r="F11976" s="11" t="n">
        <v>304</v>
      </c>
      <c r="G11976" s="11" t="n">
        <v>304</v>
      </c>
      <c r="H11976" s="11" t="s">
        <v>2625</v>
      </c>
      <c r="I11976" s="11" t="s">
        <v>2625</v>
      </c>
    </row>
    <row r="11977" customFormat="false" ht="143" hidden="false" customHeight="true" outlineLevel="0" collapsed="false">
      <c r="A11977" s="11" t="s">
        <v>2563</v>
      </c>
      <c r="B11977" s="11" t="s">
        <v>2563</v>
      </c>
      <c r="C11977" s="11" t="s">
        <v>2563</v>
      </c>
      <c r="D11977" s="11" t="s">
        <v>2563</v>
      </c>
      <c r="E11977" s="11" t="n">
        <v>231</v>
      </c>
      <c r="F11977" s="11" t="n">
        <v>231</v>
      </c>
      <c r="G11977" s="11" t="n">
        <v>231</v>
      </c>
      <c r="H11977" s="11" t="s">
        <v>2625</v>
      </c>
      <c r="I11977" s="11" t="s">
        <v>2625</v>
      </c>
    </row>
    <row r="11978" customFormat="false" ht="143" hidden="false" customHeight="true" outlineLevel="0" collapsed="false">
      <c r="A11978" s="11" t="s">
        <v>2659</v>
      </c>
      <c r="B11978" s="11" t="s">
        <v>2659</v>
      </c>
      <c r="C11978" s="11" t="s">
        <v>2659</v>
      </c>
      <c r="D11978" s="11" t="s">
        <v>2659</v>
      </c>
      <c r="E11978" s="11" t="n">
        <v>600</v>
      </c>
      <c r="F11978" s="11" t="n">
        <v>600</v>
      </c>
      <c r="G11978" s="11" t="n">
        <v>600</v>
      </c>
      <c r="H11978" s="11" t="s">
        <v>2625</v>
      </c>
      <c r="I11978" s="11" t="s">
        <v>2625</v>
      </c>
    </row>
    <row r="11979" customFormat="false" ht="143" hidden="false" customHeight="true" outlineLevel="0" collapsed="false">
      <c r="A11979" s="11" t="s">
        <v>2423</v>
      </c>
      <c r="B11979" s="11" t="s">
        <v>2423</v>
      </c>
      <c r="C11979" s="11" t="s">
        <v>2423</v>
      </c>
      <c r="D11979" s="11" t="s">
        <v>2423</v>
      </c>
      <c r="E11979" s="11" t="s">
        <v>2635</v>
      </c>
      <c r="F11979" s="11" t="s">
        <v>2635</v>
      </c>
      <c r="G11979" s="11" t="s">
        <v>2635</v>
      </c>
      <c r="H11979" s="11" t="s">
        <v>2625</v>
      </c>
      <c r="I11979" s="11" t="s">
        <v>2625</v>
      </c>
    </row>
    <row r="11980" customFormat="false" ht="58" hidden="false" customHeight="true" outlineLevel="0" collapsed="false">
      <c r="A11980" s="4" t="s">
        <v>2636</v>
      </c>
      <c r="B11980" s="4" t="s">
        <v>2636</v>
      </c>
      <c r="C11980" s="4" t="s">
        <v>2636</v>
      </c>
      <c r="D11980" s="4" t="s">
        <v>2636</v>
      </c>
      <c r="E11980" s="4" t="s">
        <v>2636</v>
      </c>
      <c r="F11980" s="4" t="s">
        <v>2636</v>
      </c>
      <c r="G11980" s="4" t="s">
        <v>2636</v>
      </c>
      <c r="H11980" s="4" t="s">
        <v>2636</v>
      </c>
      <c r="I11980" s="4" t="s">
        <v>2636</v>
      </c>
    </row>
    <row r="11981" customFormat="false" ht="27" hidden="false" customHeight="true" outlineLevel="0" collapsed="false">
      <c r="A11981" s="1"/>
      <c r="B11981" s="1"/>
      <c r="C11981" s="1"/>
      <c r="D11981" s="1"/>
      <c r="E11981" s="1"/>
      <c r="F11981" s="1"/>
      <c r="G11981" s="1"/>
      <c r="H11981" s="1"/>
      <c r="I11981" s="1"/>
    </row>
    <row r="11982" customFormat="false" ht="31" hidden="false" customHeight="true" outlineLevel="0" collapsed="false">
      <c r="A11982" s="10" t="s">
        <v>250</v>
      </c>
      <c r="B11982" s="10" t="s">
        <v>250</v>
      </c>
      <c r="C11982" s="10" t="s">
        <v>250</v>
      </c>
      <c r="D11982" s="10" t="s">
        <v>250</v>
      </c>
      <c r="E11982" s="10" t="s">
        <v>250</v>
      </c>
      <c r="F11982" s="10" t="s">
        <v>250</v>
      </c>
      <c r="G11982" s="10" t="s">
        <v>250</v>
      </c>
      <c r="H11982" s="10" t="s">
        <v>250</v>
      </c>
      <c r="I11982" s="3" t="str">
        <f aca="false">HYPERLINK("#'Главная'!A239","На главную")</f>
        <v>На главную</v>
      </c>
    </row>
    <row r="11983" customFormat="false" ht="34" hidden="false" customHeight="true" outlineLevel="0" collapsed="false">
      <c r="A11983" s="12" t="s">
        <v>251</v>
      </c>
      <c r="B11983" s="12" t="s">
        <v>251</v>
      </c>
      <c r="C11983" s="12" t="s">
        <v>251</v>
      </c>
      <c r="D11983" s="12" t="s">
        <v>252</v>
      </c>
      <c r="E11983" s="12" t="s">
        <v>252</v>
      </c>
      <c r="F11983" s="12" t="s">
        <v>252</v>
      </c>
      <c r="G11983" s="12" t="s">
        <v>253</v>
      </c>
      <c r="H11983" s="12" t="s">
        <v>254</v>
      </c>
      <c r="I11983" s="12" t="s">
        <v>254</v>
      </c>
    </row>
    <row r="11984" customFormat="false" ht="38" hidden="false" customHeight="true" outlineLevel="0" collapsed="false">
      <c r="A11984" s="1" t="s">
        <v>202</v>
      </c>
      <c r="B11984" s="1" t="s">
        <v>202</v>
      </c>
      <c r="C11984" s="1" t="s">
        <v>202</v>
      </c>
      <c r="D11984" s="1" t="s">
        <v>292</v>
      </c>
      <c r="E11984" s="1" t="s">
        <v>292</v>
      </c>
      <c r="F11984" s="1" t="s">
        <v>292</v>
      </c>
      <c r="G11984" s="1" t="n">
        <v>39.39</v>
      </c>
      <c r="H11984" s="1" t="s">
        <v>2637</v>
      </c>
      <c r="I11984" s="1" t="s">
        <v>2637</v>
      </c>
    </row>
    <row r="11985" customFormat="false" ht="38" hidden="false" customHeight="true" outlineLevel="0" collapsed="false">
      <c r="A11985" s="1" t="s">
        <v>202</v>
      </c>
      <c r="B11985" s="1" t="s">
        <v>202</v>
      </c>
      <c r="C11985" s="1" t="s">
        <v>202</v>
      </c>
      <c r="D11985" s="1" t="s">
        <v>258</v>
      </c>
      <c r="E11985" s="1" t="s">
        <v>258</v>
      </c>
      <c r="F11985" s="1" t="s">
        <v>258</v>
      </c>
      <c r="G11985" s="1" t="n">
        <v>59</v>
      </c>
      <c r="H11985" s="1" t="s">
        <v>2637</v>
      </c>
      <c r="I11985" s="1" t="s">
        <v>2637</v>
      </c>
    </row>
    <row r="11986" customFormat="false" ht="38" hidden="false" customHeight="true" outlineLevel="0" collapsed="false">
      <c r="A11986" s="1" t="s">
        <v>202</v>
      </c>
      <c r="B11986" s="1" t="s">
        <v>202</v>
      </c>
      <c r="C11986" s="1" t="s">
        <v>202</v>
      </c>
      <c r="D11986" s="1" t="s">
        <v>2091</v>
      </c>
      <c r="E11986" s="1" t="s">
        <v>2091</v>
      </c>
      <c r="F11986" s="1" t="s">
        <v>2091</v>
      </c>
      <c r="G11986" s="1" t="n">
        <v>4000</v>
      </c>
      <c r="H11986" s="1" t="s">
        <v>2637</v>
      </c>
      <c r="I11986" s="1" t="s">
        <v>2637</v>
      </c>
    </row>
    <row r="11987" customFormat="false" ht="38" hidden="false" customHeight="true" outlineLevel="0" collapsed="false">
      <c r="A11987" s="1" t="s">
        <v>202</v>
      </c>
      <c r="B11987" s="1" t="s">
        <v>202</v>
      </c>
      <c r="C11987" s="1" t="s">
        <v>202</v>
      </c>
      <c r="D11987" s="1" t="s">
        <v>2063</v>
      </c>
      <c r="E11987" s="1" t="s">
        <v>2063</v>
      </c>
      <c r="F11987" s="1" t="s">
        <v>2063</v>
      </c>
      <c r="G11987" s="1" t="n">
        <v>60</v>
      </c>
      <c r="H11987" s="1" t="s">
        <v>2637</v>
      </c>
      <c r="I11987" s="1" t="s">
        <v>2637</v>
      </c>
    </row>
    <row r="11988" customFormat="false" ht="38" hidden="false" customHeight="true" outlineLevel="0" collapsed="false">
      <c r="A11988" s="1" t="s">
        <v>202</v>
      </c>
      <c r="B11988" s="1" t="s">
        <v>202</v>
      </c>
      <c r="C11988" s="1" t="s">
        <v>202</v>
      </c>
      <c r="D11988" s="1" t="s">
        <v>258</v>
      </c>
      <c r="E11988" s="1" t="s">
        <v>258</v>
      </c>
      <c r="F11988" s="1" t="s">
        <v>258</v>
      </c>
      <c r="G11988" s="1" t="n">
        <v>59</v>
      </c>
      <c r="H11988" s="1" t="s">
        <v>2637</v>
      </c>
      <c r="I11988" s="1" t="s">
        <v>2637</v>
      </c>
    </row>
    <row r="11989" customFormat="false" ht="38" hidden="false" customHeight="true" outlineLevel="0" collapsed="false">
      <c r="A11989" s="1" t="s">
        <v>202</v>
      </c>
      <c r="B11989" s="1" t="s">
        <v>202</v>
      </c>
      <c r="C11989" s="1" t="s">
        <v>202</v>
      </c>
      <c r="D11989" s="1" t="s">
        <v>292</v>
      </c>
      <c r="E11989" s="1" t="s">
        <v>292</v>
      </c>
      <c r="F11989" s="1" t="s">
        <v>292</v>
      </c>
      <c r="G11989" s="1" t="n">
        <v>39.39</v>
      </c>
      <c r="H11989" s="1" t="s">
        <v>2637</v>
      </c>
      <c r="I11989" s="1" t="s">
        <v>2637</v>
      </c>
    </row>
    <row r="11990" customFormat="false" ht="38" hidden="false" customHeight="true" outlineLevel="0" collapsed="false">
      <c r="A11990" s="1" t="s">
        <v>202</v>
      </c>
      <c r="B11990" s="1" t="s">
        <v>202</v>
      </c>
      <c r="C11990" s="1" t="s">
        <v>202</v>
      </c>
      <c r="D11990" s="1" t="s">
        <v>2091</v>
      </c>
      <c r="E11990" s="1" t="s">
        <v>2091</v>
      </c>
      <c r="F11990" s="1" t="s">
        <v>2091</v>
      </c>
      <c r="G11990" s="1" t="n">
        <v>4000</v>
      </c>
      <c r="H11990" s="1" t="s">
        <v>2637</v>
      </c>
      <c r="I11990" s="1" t="s">
        <v>2637</v>
      </c>
    </row>
    <row r="11991" customFormat="false" ht="27" hidden="false" customHeight="true" outlineLevel="0" collapsed="false">
      <c r="A11991" s="1"/>
      <c r="B11991" s="1"/>
      <c r="C11991" s="1"/>
      <c r="D11991" s="1"/>
      <c r="E11991" s="1"/>
      <c r="F11991" s="1"/>
      <c r="G11991" s="1"/>
      <c r="H11991" s="1"/>
      <c r="I11991" s="1"/>
    </row>
    <row r="11992" customFormat="false" ht="31" hidden="false" customHeight="true" outlineLevel="0" collapsed="false">
      <c r="A11992" s="10" t="s">
        <v>304</v>
      </c>
      <c r="B11992" s="10" t="s">
        <v>304</v>
      </c>
      <c r="C11992" s="10" t="s">
        <v>304</v>
      </c>
      <c r="D11992" s="10" t="s">
        <v>304</v>
      </c>
      <c r="E11992" s="10" t="s">
        <v>304</v>
      </c>
      <c r="F11992" s="10" t="s">
        <v>304</v>
      </c>
      <c r="G11992" s="10" t="s">
        <v>304</v>
      </c>
      <c r="H11992" s="10" t="s">
        <v>304</v>
      </c>
      <c r="I11992" s="1"/>
    </row>
    <row r="11993" customFormat="false" ht="28" hidden="false" customHeight="true" outlineLevel="0" collapsed="false">
      <c r="A11993" s="4" t="s">
        <v>305</v>
      </c>
      <c r="B11993" s="4" t="s">
        <v>305</v>
      </c>
      <c r="C11993" s="4" t="s">
        <v>305</v>
      </c>
      <c r="D11993" s="4" t="s">
        <v>305</v>
      </c>
      <c r="E11993" s="4" t="s">
        <v>305</v>
      </c>
      <c r="F11993" s="4" t="s">
        <v>305</v>
      </c>
      <c r="G11993" s="4" t="s">
        <v>305</v>
      </c>
      <c r="H11993" s="4" t="s">
        <v>305</v>
      </c>
      <c r="I11993" s="4" t="s">
        <v>305</v>
      </c>
    </row>
    <row r="11994" customFormat="false" ht="27" hidden="false" customHeight="true" outlineLevel="0" collapsed="false">
      <c r="A11994" s="1"/>
      <c r="B11994" s="1"/>
      <c r="C11994" s="1"/>
      <c r="D11994" s="1"/>
      <c r="E11994" s="1"/>
      <c r="F11994" s="1"/>
      <c r="G11994" s="1"/>
      <c r="H11994" s="1"/>
      <c r="I11994" s="1"/>
    </row>
    <row r="11995" customFormat="false" ht="27" hidden="false" customHeight="true" outlineLevel="0" collapsed="false">
      <c r="A11995" s="1"/>
      <c r="B11995" s="1"/>
      <c r="C11995" s="1"/>
      <c r="D11995" s="1"/>
      <c r="E11995" s="1"/>
      <c r="F11995" s="1"/>
      <c r="G11995" s="1"/>
      <c r="H11995" s="1"/>
      <c r="I11995" s="1"/>
    </row>
    <row r="11996" customFormat="false" ht="27" hidden="false" customHeight="true" outlineLevel="0" collapsed="false">
      <c r="A11996" s="1"/>
      <c r="B11996" s="1"/>
      <c r="C11996" s="1"/>
      <c r="D11996" s="1"/>
      <c r="E11996" s="1"/>
      <c r="F11996" s="1"/>
      <c r="G11996" s="1"/>
      <c r="H11996" s="1"/>
      <c r="I11996" s="1"/>
    </row>
    <row r="11997" customFormat="false" ht="35" hidden="false" customHeight="true" outlineLevel="0" collapsed="false">
      <c r="A11997" s="2" t="s">
        <v>2662</v>
      </c>
      <c r="B11997" s="2" t="s">
        <v>2662</v>
      </c>
      <c r="C11997" s="2" t="s">
        <v>2662</v>
      </c>
      <c r="D11997" s="2" t="s">
        <v>2662</v>
      </c>
      <c r="E11997" s="2" t="s">
        <v>2662</v>
      </c>
      <c r="F11997" s="2" t="s">
        <v>2662</v>
      </c>
      <c r="G11997" s="2" t="s">
        <v>2662</v>
      </c>
      <c r="H11997" s="2" t="s">
        <v>2662</v>
      </c>
      <c r="I11997" s="3" t="str">
        <f aca="false">HYPERLINK("#'Главная'!A240","На главную")</f>
        <v>На главную</v>
      </c>
    </row>
    <row r="11998" customFormat="false" ht="28" hidden="false" customHeight="true" outlineLevel="0" collapsed="false">
      <c r="A11998" s="4" t="s">
        <v>2622</v>
      </c>
      <c r="B11998" s="4" t="s">
        <v>2622</v>
      </c>
      <c r="C11998" s="4" t="s">
        <v>2622</v>
      </c>
      <c r="D11998" s="4" t="s">
        <v>2622</v>
      </c>
      <c r="E11998" s="4" t="s">
        <v>2622</v>
      </c>
      <c r="F11998" s="4" t="s">
        <v>2622</v>
      </c>
      <c r="G11998" s="4" t="s">
        <v>2622</v>
      </c>
      <c r="H11998" s="4" t="s">
        <v>2622</v>
      </c>
      <c r="I11998" s="4" t="s">
        <v>2622</v>
      </c>
    </row>
    <row r="11999" customFormat="false" ht="27" hidden="false" customHeight="true" outlineLevel="0" collapsed="false">
      <c r="A11999" s="3" t="str">
        <f aca="false">HYPERLINK("#'Главная'!A240","Список моделей")</f>
        <v>Список моделей</v>
      </c>
      <c r="B11999" s="1"/>
      <c r="C11999" s="3" t="str">
        <f aca="false">HYPERLINK("#'Данные моделей'!A12000","Характеристики")</f>
        <v>Характеристики</v>
      </c>
      <c r="D11999" s="1"/>
      <c r="E11999" s="1"/>
      <c r="F11999" s="3" t="str">
        <f aca="false">HYPERLINK("#'Данные моделей'!A12025","Рабочие точки")</f>
        <v>Рабочие точки</v>
      </c>
      <c r="G11999" s="1"/>
      <c r="H11999" s="3" t="str">
        <f aca="false">HYPERLINK("#'Данные моделей'!A12035","Карты")</f>
        <v>Карты</v>
      </c>
      <c r="I11999" s="1"/>
    </row>
    <row r="12000" customFormat="false" ht="31" hidden="false" customHeight="true" outlineLevel="0" collapsed="false">
      <c r="A12000" s="10" t="s">
        <v>9</v>
      </c>
      <c r="B12000" s="10" t="s">
        <v>9</v>
      </c>
      <c r="C12000" s="10" t="s">
        <v>9</v>
      </c>
      <c r="D12000" s="10" t="s">
        <v>9</v>
      </c>
      <c r="E12000" s="10" t="s">
        <v>9</v>
      </c>
      <c r="F12000" s="10" t="s">
        <v>9</v>
      </c>
      <c r="G12000" s="10" t="s">
        <v>9</v>
      </c>
      <c r="H12000" s="10" t="s">
        <v>9</v>
      </c>
      <c r="I12000" s="1"/>
    </row>
    <row r="12001" customFormat="false" ht="28" hidden="false" customHeight="true" outlineLevel="0" collapsed="false">
      <c r="A12001" s="11" t="s">
        <v>207</v>
      </c>
      <c r="B12001" s="11" t="s">
        <v>207</v>
      </c>
      <c r="C12001" s="11" t="s">
        <v>207</v>
      </c>
      <c r="D12001" s="11" t="s">
        <v>207</v>
      </c>
      <c r="E12001" s="11" t="s">
        <v>2623</v>
      </c>
      <c r="F12001" s="11" t="s">
        <v>2623</v>
      </c>
      <c r="G12001" s="11" t="s">
        <v>2623</v>
      </c>
      <c r="H12001" s="11"/>
      <c r="I12001" s="11"/>
    </row>
    <row r="12002" customFormat="false" ht="28" hidden="false" customHeight="true" outlineLevel="0" collapsed="false">
      <c r="A12002" s="11" t="s">
        <v>8</v>
      </c>
      <c r="B12002" s="11" t="s">
        <v>8</v>
      </c>
      <c r="C12002" s="11" t="s">
        <v>8</v>
      </c>
      <c r="D12002" s="11" t="s">
        <v>8</v>
      </c>
      <c r="E12002" s="11" t="s">
        <v>178</v>
      </c>
      <c r="F12002" s="11" t="s">
        <v>178</v>
      </c>
      <c r="G12002" s="11" t="s">
        <v>178</v>
      </c>
      <c r="H12002" s="11"/>
      <c r="I12002" s="11"/>
    </row>
    <row r="12003" customFormat="false" ht="28" hidden="false" customHeight="true" outlineLevel="0" collapsed="false">
      <c r="A12003" s="11" t="s">
        <v>209</v>
      </c>
      <c r="B12003" s="11" t="s">
        <v>209</v>
      </c>
      <c r="C12003" s="11" t="s">
        <v>209</v>
      </c>
      <c r="D12003" s="11" t="s">
        <v>209</v>
      </c>
      <c r="E12003" s="11" t="s">
        <v>2663</v>
      </c>
      <c r="F12003" s="11" t="s">
        <v>2663</v>
      </c>
      <c r="G12003" s="11" t="s">
        <v>2663</v>
      </c>
      <c r="H12003" s="11"/>
      <c r="I12003" s="11"/>
    </row>
    <row r="12004" customFormat="false" ht="28" hidden="false" customHeight="true" outlineLevel="0" collapsed="false">
      <c r="A12004" s="11" t="s">
        <v>211</v>
      </c>
      <c r="B12004" s="11" t="s">
        <v>211</v>
      </c>
      <c r="C12004" s="11" t="s">
        <v>211</v>
      </c>
      <c r="D12004" s="11" t="s">
        <v>211</v>
      </c>
      <c r="E12004" s="11" t="s">
        <v>99</v>
      </c>
      <c r="F12004" s="11" t="s">
        <v>99</v>
      </c>
      <c r="G12004" s="11" t="s">
        <v>99</v>
      </c>
      <c r="H12004" s="11"/>
      <c r="I12004" s="11"/>
    </row>
    <row r="12005" customFormat="false" ht="143" hidden="false" customHeight="true" outlineLevel="0" collapsed="false">
      <c r="A12005" s="11" t="s">
        <v>8</v>
      </c>
      <c r="B12005" s="11" t="s">
        <v>8</v>
      </c>
      <c r="C12005" s="11" t="s">
        <v>8</v>
      </c>
      <c r="D12005" s="11" t="s">
        <v>8</v>
      </c>
      <c r="E12005" s="11" t="s">
        <v>2126</v>
      </c>
      <c r="F12005" s="11" t="s">
        <v>2126</v>
      </c>
      <c r="G12005" s="11" t="s">
        <v>2126</v>
      </c>
      <c r="H12005" s="11" t="s">
        <v>2625</v>
      </c>
      <c r="I12005" s="11" t="s">
        <v>2625</v>
      </c>
    </row>
    <row r="12006" customFormat="false" ht="143" hidden="false" customHeight="true" outlineLevel="0" collapsed="false">
      <c r="A12006" s="11" t="s">
        <v>221</v>
      </c>
      <c r="B12006" s="11" t="s">
        <v>221</v>
      </c>
      <c r="C12006" s="11" t="s">
        <v>221</v>
      </c>
      <c r="D12006" s="11" t="s">
        <v>221</v>
      </c>
      <c r="E12006" s="11" t="s">
        <v>2663</v>
      </c>
      <c r="F12006" s="11" t="s">
        <v>2663</v>
      </c>
      <c r="G12006" s="11" t="s">
        <v>2663</v>
      </c>
      <c r="H12006" s="11" t="s">
        <v>2625</v>
      </c>
      <c r="I12006" s="11" t="s">
        <v>2625</v>
      </c>
    </row>
    <row r="12007" customFormat="false" ht="143" hidden="false" customHeight="true" outlineLevel="0" collapsed="false">
      <c r="A12007" s="11" t="s">
        <v>211</v>
      </c>
      <c r="B12007" s="11" t="s">
        <v>211</v>
      </c>
      <c r="C12007" s="11" t="s">
        <v>211</v>
      </c>
      <c r="D12007" s="11" t="s">
        <v>211</v>
      </c>
      <c r="E12007" s="11" t="s">
        <v>99</v>
      </c>
      <c r="F12007" s="11" t="s">
        <v>99</v>
      </c>
      <c r="G12007" s="11" t="s">
        <v>99</v>
      </c>
      <c r="H12007" s="11" t="s">
        <v>2625</v>
      </c>
      <c r="I12007" s="11" t="s">
        <v>2625</v>
      </c>
    </row>
    <row r="12008" customFormat="false" ht="143" hidden="false" customHeight="true" outlineLevel="0" collapsed="false">
      <c r="A12008" s="11" t="s">
        <v>2062</v>
      </c>
      <c r="B12008" s="11" t="s">
        <v>2062</v>
      </c>
      <c r="C12008" s="11" t="s">
        <v>2062</v>
      </c>
      <c r="D12008" s="11" t="s">
        <v>2062</v>
      </c>
      <c r="E12008" s="11" t="s">
        <v>2063</v>
      </c>
      <c r="F12008" s="11" t="s">
        <v>2063</v>
      </c>
      <c r="G12008" s="11" t="s">
        <v>2063</v>
      </c>
      <c r="H12008" s="11" t="s">
        <v>2625</v>
      </c>
      <c r="I12008" s="11" t="s">
        <v>2625</v>
      </c>
    </row>
    <row r="12009" customFormat="false" ht="143" hidden="false" customHeight="true" outlineLevel="0" collapsed="false">
      <c r="A12009" s="11" t="s">
        <v>2064</v>
      </c>
      <c r="B12009" s="11" t="s">
        <v>2064</v>
      </c>
      <c r="C12009" s="11" t="s">
        <v>2064</v>
      </c>
      <c r="D12009" s="11" t="s">
        <v>2064</v>
      </c>
      <c r="E12009" s="11" t="s">
        <v>99</v>
      </c>
      <c r="F12009" s="11" t="s">
        <v>99</v>
      </c>
      <c r="G12009" s="11" t="s">
        <v>99</v>
      </c>
      <c r="H12009" s="11" t="s">
        <v>2625</v>
      </c>
      <c r="I12009" s="11" t="s">
        <v>2625</v>
      </c>
    </row>
    <row r="12010" customFormat="false" ht="143" hidden="false" customHeight="true" outlineLevel="0" collapsed="false">
      <c r="A12010" s="11" t="s">
        <v>2626</v>
      </c>
      <c r="B12010" s="11" t="s">
        <v>2626</v>
      </c>
      <c r="C12010" s="11" t="s">
        <v>2626</v>
      </c>
      <c r="D12010" s="11" t="s">
        <v>2626</v>
      </c>
      <c r="E12010" s="11" t="n">
        <v>4</v>
      </c>
      <c r="F12010" s="11" t="n">
        <v>4</v>
      </c>
      <c r="G12010" s="11" t="n">
        <v>4</v>
      </c>
      <c r="H12010" s="11" t="s">
        <v>2625</v>
      </c>
      <c r="I12010" s="11" t="s">
        <v>2625</v>
      </c>
    </row>
    <row r="12011" customFormat="false" ht="143" hidden="false" customHeight="true" outlineLevel="0" collapsed="false">
      <c r="A12011" s="11" t="s">
        <v>2216</v>
      </c>
      <c r="B12011" s="11" t="s">
        <v>2216</v>
      </c>
      <c r="C12011" s="11" t="s">
        <v>2216</v>
      </c>
      <c r="D12011" s="11" t="s">
        <v>2216</v>
      </c>
      <c r="E12011" s="11" t="n">
        <v>2</v>
      </c>
      <c r="F12011" s="11" t="n">
        <v>2</v>
      </c>
      <c r="G12011" s="11" t="n">
        <v>2</v>
      </c>
      <c r="H12011" s="11" t="s">
        <v>2625</v>
      </c>
      <c r="I12011" s="11" t="s">
        <v>2625</v>
      </c>
    </row>
    <row r="12012" customFormat="false" ht="143" hidden="false" customHeight="true" outlineLevel="0" collapsed="false">
      <c r="A12012" s="11" t="s">
        <v>2627</v>
      </c>
      <c r="B12012" s="11" t="s">
        <v>2627</v>
      </c>
      <c r="C12012" s="11" t="s">
        <v>2627</v>
      </c>
      <c r="D12012" s="11" t="s">
        <v>2627</v>
      </c>
      <c r="E12012" s="11" t="n">
        <v>246</v>
      </c>
      <c r="F12012" s="11" t="n">
        <v>246</v>
      </c>
      <c r="G12012" s="11" t="n">
        <v>246</v>
      </c>
      <c r="H12012" s="11" t="s">
        <v>2625</v>
      </c>
      <c r="I12012" s="11" t="s">
        <v>2625</v>
      </c>
    </row>
    <row r="12013" customFormat="false" ht="143" hidden="false" customHeight="true" outlineLevel="0" collapsed="false">
      <c r="A12013" s="11" t="s">
        <v>2628</v>
      </c>
      <c r="B12013" s="11" t="s">
        <v>2628</v>
      </c>
      <c r="C12013" s="11" t="s">
        <v>2628</v>
      </c>
      <c r="D12013" s="11" t="s">
        <v>2628</v>
      </c>
      <c r="E12013" s="11" t="n">
        <v>4.76</v>
      </c>
      <c r="F12013" s="11" t="n">
        <v>4.76</v>
      </c>
      <c r="G12013" s="11" t="n">
        <v>4.76</v>
      </c>
      <c r="H12013" s="11" t="s">
        <v>2625</v>
      </c>
      <c r="I12013" s="11" t="s">
        <v>2625</v>
      </c>
    </row>
    <row r="12014" customFormat="false" ht="143" hidden="false" customHeight="true" outlineLevel="0" collapsed="false">
      <c r="A12014" s="11" t="s">
        <v>2629</v>
      </c>
      <c r="B12014" s="11" t="s">
        <v>2629</v>
      </c>
      <c r="C12014" s="11" t="s">
        <v>2629</v>
      </c>
      <c r="D12014" s="11" t="s">
        <v>2629</v>
      </c>
      <c r="E12014" s="11" t="n">
        <v>4.2</v>
      </c>
      <c r="F12014" s="11" t="n">
        <v>4.2</v>
      </c>
      <c r="G12014" s="11" t="n">
        <v>4.2</v>
      </c>
      <c r="H12014" s="11" t="s">
        <v>2625</v>
      </c>
      <c r="I12014" s="11" t="s">
        <v>2625</v>
      </c>
    </row>
    <row r="12015" customFormat="false" ht="143" hidden="false" customHeight="true" outlineLevel="0" collapsed="false">
      <c r="A12015" s="11" t="s">
        <v>2630</v>
      </c>
      <c r="B12015" s="11" t="s">
        <v>2630</v>
      </c>
      <c r="C12015" s="11" t="s">
        <v>2630</v>
      </c>
      <c r="D12015" s="11" t="s">
        <v>2630</v>
      </c>
      <c r="E12015" s="11" t="s">
        <v>2657</v>
      </c>
      <c r="F12015" s="11" t="s">
        <v>2657</v>
      </c>
      <c r="G12015" s="11" t="s">
        <v>2657</v>
      </c>
      <c r="H12015" s="11" t="s">
        <v>2625</v>
      </c>
      <c r="I12015" s="11" t="s">
        <v>2625</v>
      </c>
    </row>
    <row r="12016" customFormat="false" ht="143" hidden="false" customHeight="true" outlineLevel="0" collapsed="false">
      <c r="A12016" s="11" t="s">
        <v>2631</v>
      </c>
      <c r="B12016" s="11" t="s">
        <v>2631</v>
      </c>
      <c r="C12016" s="11" t="s">
        <v>2631</v>
      </c>
      <c r="D12016" s="11" t="s">
        <v>2631</v>
      </c>
      <c r="E12016" s="11" t="s">
        <v>2632</v>
      </c>
      <c r="F12016" s="11" t="s">
        <v>2632</v>
      </c>
      <c r="G12016" s="11" t="s">
        <v>2632</v>
      </c>
      <c r="H12016" s="11" t="s">
        <v>2625</v>
      </c>
      <c r="I12016" s="11" t="s">
        <v>2625</v>
      </c>
    </row>
    <row r="12017" customFormat="false" ht="143" hidden="false" customHeight="true" outlineLevel="0" collapsed="false">
      <c r="A12017" s="11" t="s">
        <v>2078</v>
      </c>
      <c r="B12017" s="11" t="s">
        <v>2078</v>
      </c>
      <c r="C12017" s="11" t="s">
        <v>2078</v>
      </c>
      <c r="D12017" s="11" t="s">
        <v>2078</v>
      </c>
      <c r="E12017" s="11" t="s">
        <v>2646</v>
      </c>
      <c r="F12017" s="11" t="s">
        <v>2646</v>
      </c>
      <c r="G12017" s="11" t="s">
        <v>2646</v>
      </c>
      <c r="H12017" s="11" t="s">
        <v>2625</v>
      </c>
      <c r="I12017" s="11" t="s">
        <v>2625</v>
      </c>
    </row>
    <row r="12018" customFormat="false" ht="143" hidden="false" customHeight="true" outlineLevel="0" collapsed="false">
      <c r="A12018" s="11" t="s">
        <v>2070</v>
      </c>
      <c r="B12018" s="11" t="s">
        <v>2070</v>
      </c>
      <c r="C12018" s="11" t="s">
        <v>2070</v>
      </c>
      <c r="D12018" s="11" t="s">
        <v>2070</v>
      </c>
      <c r="E12018" s="11" t="s">
        <v>2664</v>
      </c>
      <c r="F12018" s="11" t="s">
        <v>2664</v>
      </c>
      <c r="G12018" s="11" t="s">
        <v>2664</v>
      </c>
      <c r="H12018" s="11" t="s">
        <v>2625</v>
      </c>
      <c r="I12018" s="11" t="s">
        <v>2625</v>
      </c>
    </row>
    <row r="12019" customFormat="false" ht="143" hidden="false" customHeight="true" outlineLevel="0" collapsed="false">
      <c r="A12019" s="11" t="s">
        <v>2562</v>
      </c>
      <c r="B12019" s="11" t="s">
        <v>2562</v>
      </c>
      <c r="C12019" s="11" t="s">
        <v>2562</v>
      </c>
      <c r="D12019" s="11" t="s">
        <v>2562</v>
      </c>
      <c r="E12019" s="11" t="n">
        <v>304</v>
      </c>
      <c r="F12019" s="11" t="n">
        <v>304</v>
      </c>
      <c r="G12019" s="11" t="n">
        <v>304</v>
      </c>
      <c r="H12019" s="11" t="s">
        <v>2625</v>
      </c>
      <c r="I12019" s="11" t="s">
        <v>2625</v>
      </c>
    </row>
    <row r="12020" customFormat="false" ht="143" hidden="false" customHeight="true" outlineLevel="0" collapsed="false">
      <c r="A12020" s="11" t="s">
        <v>2563</v>
      </c>
      <c r="B12020" s="11" t="s">
        <v>2563</v>
      </c>
      <c r="C12020" s="11" t="s">
        <v>2563</v>
      </c>
      <c r="D12020" s="11" t="s">
        <v>2563</v>
      </c>
      <c r="E12020" s="11" t="n">
        <v>99</v>
      </c>
      <c r="F12020" s="11" t="n">
        <v>99</v>
      </c>
      <c r="G12020" s="11" t="n">
        <v>99</v>
      </c>
      <c r="H12020" s="11" t="s">
        <v>2625</v>
      </c>
      <c r="I12020" s="11" t="s">
        <v>2625</v>
      </c>
    </row>
    <row r="12021" customFormat="false" ht="143" hidden="false" customHeight="true" outlineLevel="0" collapsed="false">
      <c r="A12021" s="11" t="s">
        <v>2659</v>
      </c>
      <c r="B12021" s="11" t="s">
        <v>2659</v>
      </c>
      <c r="C12021" s="11" t="s">
        <v>2659</v>
      </c>
      <c r="D12021" s="11" t="s">
        <v>2659</v>
      </c>
      <c r="E12021" s="11" t="n">
        <v>700</v>
      </c>
      <c r="F12021" s="11" t="n">
        <v>700</v>
      </c>
      <c r="G12021" s="11" t="n">
        <v>700</v>
      </c>
      <c r="H12021" s="11" t="s">
        <v>2625</v>
      </c>
      <c r="I12021" s="11" t="s">
        <v>2625</v>
      </c>
    </row>
    <row r="12022" customFormat="false" ht="143" hidden="false" customHeight="true" outlineLevel="0" collapsed="false">
      <c r="A12022" s="11" t="s">
        <v>2423</v>
      </c>
      <c r="B12022" s="11" t="s">
        <v>2423</v>
      </c>
      <c r="C12022" s="11" t="s">
        <v>2423</v>
      </c>
      <c r="D12022" s="11" t="s">
        <v>2423</v>
      </c>
      <c r="E12022" s="11" t="s">
        <v>2635</v>
      </c>
      <c r="F12022" s="11" t="s">
        <v>2635</v>
      </c>
      <c r="G12022" s="11" t="s">
        <v>2635</v>
      </c>
      <c r="H12022" s="11" t="s">
        <v>2625</v>
      </c>
      <c r="I12022" s="11" t="s">
        <v>2625</v>
      </c>
    </row>
    <row r="12023" customFormat="false" ht="58" hidden="false" customHeight="true" outlineLevel="0" collapsed="false">
      <c r="A12023" s="4" t="s">
        <v>2636</v>
      </c>
      <c r="B12023" s="4" t="s">
        <v>2636</v>
      </c>
      <c r="C12023" s="4" t="s">
        <v>2636</v>
      </c>
      <c r="D12023" s="4" t="s">
        <v>2636</v>
      </c>
      <c r="E12023" s="4" t="s">
        <v>2636</v>
      </c>
      <c r="F12023" s="4" t="s">
        <v>2636</v>
      </c>
      <c r="G12023" s="4" t="s">
        <v>2636</v>
      </c>
      <c r="H12023" s="4" t="s">
        <v>2636</v>
      </c>
      <c r="I12023" s="4" t="s">
        <v>2636</v>
      </c>
    </row>
    <row r="12024" customFormat="false" ht="27" hidden="false" customHeight="true" outlineLevel="0" collapsed="false">
      <c r="A12024" s="1"/>
      <c r="B12024" s="1"/>
      <c r="C12024" s="1"/>
      <c r="D12024" s="1"/>
      <c r="E12024" s="1"/>
      <c r="F12024" s="1"/>
      <c r="G12024" s="1"/>
      <c r="H12024" s="1"/>
      <c r="I12024" s="1"/>
    </row>
    <row r="12025" customFormat="false" ht="31" hidden="false" customHeight="true" outlineLevel="0" collapsed="false">
      <c r="A12025" s="10" t="s">
        <v>250</v>
      </c>
      <c r="B12025" s="10" t="s">
        <v>250</v>
      </c>
      <c r="C12025" s="10" t="s">
        <v>250</v>
      </c>
      <c r="D12025" s="10" t="s">
        <v>250</v>
      </c>
      <c r="E12025" s="10" t="s">
        <v>250</v>
      </c>
      <c r="F12025" s="10" t="s">
        <v>250</v>
      </c>
      <c r="G12025" s="10" t="s">
        <v>250</v>
      </c>
      <c r="H12025" s="10" t="s">
        <v>250</v>
      </c>
      <c r="I12025" s="3" t="str">
        <f aca="false">HYPERLINK("#'Главная'!A240","На главную")</f>
        <v>На главную</v>
      </c>
    </row>
    <row r="12026" customFormat="false" ht="34" hidden="false" customHeight="true" outlineLevel="0" collapsed="false">
      <c r="A12026" s="12" t="s">
        <v>251</v>
      </c>
      <c r="B12026" s="12" t="s">
        <v>251</v>
      </c>
      <c r="C12026" s="12" t="s">
        <v>251</v>
      </c>
      <c r="D12026" s="12" t="s">
        <v>252</v>
      </c>
      <c r="E12026" s="12" t="s">
        <v>252</v>
      </c>
      <c r="F12026" s="12" t="s">
        <v>252</v>
      </c>
      <c r="G12026" s="12" t="s">
        <v>253</v>
      </c>
      <c r="H12026" s="12" t="s">
        <v>254</v>
      </c>
      <c r="I12026" s="12" t="s">
        <v>254</v>
      </c>
    </row>
    <row r="12027" customFormat="false" ht="38" hidden="false" customHeight="true" outlineLevel="0" collapsed="false">
      <c r="A12027" s="1" t="s">
        <v>200</v>
      </c>
      <c r="B12027" s="1" t="s">
        <v>200</v>
      </c>
      <c r="C12027" s="1" t="s">
        <v>200</v>
      </c>
      <c r="D12027" s="1" t="s">
        <v>292</v>
      </c>
      <c r="E12027" s="1" t="s">
        <v>292</v>
      </c>
      <c r="F12027" s="1" t="s">
        <v>292</v>
      </c>
      <c r="G12027" s="1" t="n">
        <v>27.6</v>
      </c>
      <c r="H12027" s="1" t="s">
        <v>2637</v>
      </c>
      <c r="I12027" s="1" t="s">
        <v>2637</v>
      </c>
    </row>
    <row r="12028" customFormat="false" ht="38" hidden="false" customHeight="true" outlineLevel="0" collapsed="false">
      <c r="A12028" s="1" t="s">
        <v>200</v>
      </c>
      <c r="B12028" s="1" t="s">
        <v>200</v>
      </c>
      <c r="C12028" s="1" t="s">
        <v>200</v>
      </c>
      <c r="D12028" s="1" t="s">
        <v>258</v>
      </c>
      <c r="E12028" s="1" t="s">
        <v>258</v>
      </c>
      <c r="F12028" s="1" t="s">
        <v>258</v>
      </c>
      <c r="G12028" s="1" t="n">
        <v>43.6</v>
      </c>
      <c r="H12028" s="1" t="s">
        <v>2637</v>
      </c>
      <c r="I12028" s="1" t="s">
        <v>2637</v>
      </c>
    </row>
    <row r="12029" customFormat="false" ht="38" hidden="false" customHeight="true" outlineLevel="0" collapsed="false">
      <c r="A12029" s="1" t="s">
        <v>200</v>
      </c>
      <c r="B12029" s="1" t="s">
        <v>200</v>
      </c>
      <c r="C12029" s="1" t="s">
        <v>200</v>
      </c>
      <c r="D12029" s="1" t="s">
        <v>2091</v>
      </c>
      <c r="E12029" s="1" t="s">
        <v>2091</v>
      </c>
      <c r="F12029" s="1" t="s">
        <v>2091</v>
      </c>
      <c r="G12029" s="1" t="n">
        <v>5000</v>
      </c>
      <c r="H12029" s="1" t="s">
        <v>2637</v>
      </c>
      <c r="I12029" s="1" t="s">
        <v>2637</v>
      </c>
    </row>
    <row r="12030" customFormat="false" ht="38" hidden="false" customHeight="true" outlineLevel="0" collapsed="false">
      <c r="A12030" s="1" t="s">
        <v>200</v>
      </c>
      <c r="B12030" s="1" t="s">
        <v>200</v>
      </c>
      <c r="C12030" s="1" t="s">
        <v>200</v>
      </c>
      <c r="D12030" s="1" t="s">
        <v>2063</v>
      </c>
      <c r="E12030" s="1" t="s">
        <v>2063</v>
      </c>
      <c r="F12030" s="1" t="s">
        <v>2063</v>
      </c>
      <c r="G12030" s="1" t="n">
        <v>62</v>
      </c>
      <c r="H12030" s="1" t="s">
        <v>2637</v>
      </c>
      <c r="I12030" s="1" t="s">
        <v>2637</v>
      </c>
    </row>
    <row r="12031" customFormat="false" ht="38" hidden="false" customHeight="true" outlineLevel="0" collapsed="false">
      <c r="A12031" s="1" t="s">
        <v>200</v>
      </c>
      <c r="B12031" s="1" t="s">
        <v>200</v>
      </c>
      <c r="C12031" s="1" t="s">
        <v>200</v>
      </c>
      <c r="D12031" s="1" t="s">
        <v>258</v>
      </c>
      <c r="E12031" s="1" t="s">
        <v>258</v>
      </c>
      <c r="F12031" s="1" t="s">
        <v>258</v>
      </c>
      <c r="G12031" s="1" t="n">
        <v>43.6</v>
      </c>
      <c r="H12031" s="1" t="s">
        <v>2637</v>
      </c>
      <c r="I12031" s="1" t="s">
        <v>2637</v>
      </c>
    </row>
    <row r="12032" customFormat="false" ht="38" hidden="false" customHeight="true" outlineLevel="0" collapsed="false">
      <c r="A12032" s="1" t="s">
        <v>200</v>
      </c>
      <c r="B12032" s="1" t="s">
        <v>200</v>
      </c>
      <c r="C12032" s="1" t="s">
        <v>200</v>
      </c>
      <c r="D12032" s="1" t="s">
        <v>292</v>
      </c>
      <c r="E12032" s="1" t="s">
        <v>292</v>
      </c>
      <c r="F12032" s="1" t="s">
        <v>292</v>
      </c>
      <c r="G12032" s="1" t="n">
        <v>27.6</v>
      </c>
      <c r="H12032" s="1" t="s">
        <v>2637</v>
      </c>
      <c r="I12032" s="1" t="s">
        <v>2637</v>
      </c>
    </row>
    <row r="12033" customFormat="false" ht="38" hidden="false" customHeight="true" outlineLevel="0" collapsed="false">
      <c r="A12033" s="1" t="s">
        <v>200</v>
      </c>
      <c r="B12033" s="1" t="s">
        <v>200</v>
      </c>
      <c r="C12033" s="1" t="s">
        <v>200</v>
      </c>
      <c r="D12033" s="1" t="s">
        <v>2091</v>
      </c>
      <c r="E12033" s="1" t="s">
        <v>2091</v>
      </c>
      <c r="F12033" s="1" t="s">
        <v>2091</v>
      </c>
      <c r="G12033" s="1" t="n">
        <v>5000</v>
      </c>
      <c r="H12033" s="1" t="s">
        <v>2637</v>
      </c>
      <c r="I12033" s="1" t="s">
        <v>2637</v>
      </c>
    </row>
    <row r="12034" customFormat="false" ht="27" hidden="false" customHeight="true" outlineLevel="0" collapsed="false">
      <c r="A12034" s="1"/>
      <c r="B12034" s="1"/>
      <c r="C12034" s="1"/>
      <c r="D12034" s="1"/>
      <c r="E12034" s="1"/>
      <c r="F12034" s="1"/>
      <c r="G12034" s="1"/>
      <c r="H12034" s="1"/>
      <c r="I12034" s="1"/>
    </row>
    <row r="12035" customFormat="false" ht="31" hidden="false" customHeight="true" outlineLevel="0" collapsed="false">
      <c r="A12035" s="10" t="s">
        <v>304</v>
      </c>
      <c r="B12035" s="10" t="s">
        <v>304</v>
      </c>
      <c r="C12035" s="10" t="s">
        <v>304</v>
      </c>
      <c r="D12035" s="10" t="s">
        <v>304</v>
      </c>
      <c r="E12035" s="10" t="s">
        <v>304</v>
      </c>
      <c r="F12035" s="10" t="s">
        <v>304</v>
      </c>
      <c r="G12035" s="10" t="s">
        <v>304</v>
      </c>
      <c r="H12035" s="10" t="s">
        <v>304</v>
      </c>
      <c r="I12035" s="1"/>
    </row>
    <row r="12036" customFormat="false" ht="28" hidden="false" customHeight="true" outlineLevel="0" collapsed="false">
      <c r="A12036" s="4" t="s">
        <v>305</v>
      </c>
      <c r="B12036" s="4" t="s">
        <v>305</v>
      </c>
      <c r="C12036" s="4" t="s">
        <v>305</v>
      </c>
      <c r="D12036" s="4" t="s">
        <v>305</v>
      </c>
      <c r="E12036" s="4" t="s">
        <v>305</v>
      </c>
      <c r="F12036" s="4" t="s">
        <v>305</v>
      </c>
      <c r="G12036" s="4" t="s">
        <v>305</v>
      </c>
      <c r="H12036" s="4" t="s">
        <v>305</v>
      </c>
      <c r="I12036" s="4" t="s">
        <v>305</v>
      </c>
    </row>
    <row r="12037" customFormat="false" ht="27" hidden="false" customHeight="true" outlineLevel="0" collapsed="false">
      <c r="A12037" s="1"/>
      <c r="B12037" s="1"/>
      <c r="C12037" s="1"/>
      <c r="D12037" s="1"/>
      <c r="E12037" s="1"/>
      <c r="F12037" s="1"/>
      <c r="G12037" s="1"/>
      <c r="H12037" s="1"/>
      <c r="I12037" s="1"/>
    </row>
    <row r="12038" customFormat="false" ht="27" hidden="false" customHeight="true" outlineLevel="0" collapsed="false">
      <c r="A12038" s="1"/>
      <c r="B12038" s="1"/>
      <c r="C12038" s="1"/>
      <c r="D12038" s="1"/>
      <c r="E12038" s="1"/>
      <c r="F12038" s="1"/>
      <c r="G12038" s="1"/>
      <c r="H12038" s="1"/>
      <c r="I12038" s="1"/>
    </row>
    <row r="12039" customFormat="false" ht="27" hidden="false" customHeight="true" outlineLevel="0" collapsed="false">
      <c r="A12039" s="1"/>
      <c r="B12039" s="1"/>
      <c r="C12039" s="1"/>
      <c r="D12039" s="1"/>
      <c r="E12039" s="1"/>
      <c r="F12039" s="1"/>
      <c r="G12039" s="1"/>
      <c r="H12039" s="1"/>
      <c r="I12039" s="1"/>
    </row>
    <row r="12040" customFormat="false" ht="35" hidden="false" customHeight="true" outlineLevel="0" collapsed="false">
      <c r="A12040" s="2" t="s">
        <v>2665</v>
      </c>
      <c r="B12040" s="2" t="s">
        <v>2665</v>
      </c>
      <c r="C12040" s="2" t="s">
        <v>2665</v>
      </c>
      <c r="D12040" s="2" t="s">
        <v>2665</v>
      </c>
      <c r="E12040" s="2" t="s">
        <v>2665</v>
      </c>
      <c r="F12040" s="2" t="s">
        <v>2665</v>
      </c>
      <c r="G12040" s="2" t="s">
        <v>2665</v>
      </c>
      <c r="H12040" s="2" t="s">
        <v>2665</v>
      </c>
      <c r="I12040" s="3" t="str">
        <f aca="false">HYPERLINK("#'Главная'!A241","На главную")</f>
        <v>На главную</v>
      </c>
    </row>
    <row r="12041" customFormat="false" ht="28" hidden="false" customHeight="true" outlineLevel="0" collapsed="false">
      <c r="A12041" s="4" t="s">
        <v>2622</v>
      </c>
      <c r="B12041" s="4" t="s">
        <v>2622</v>
      </c>
      <c r="C12041" s="4" t="s">
        <v>2622</v>
      </c>
      <c r="D12041" s="4" t="s">
        <v>2622</v>
      </c>
      <c r="E12041" s="4" t="s">
        <v>2622</v>
      </c>
      <c r="F12041" s="4" t="s">
        <v>2622</v>
      </c>
      <c r="G12041" s="4" t="s">
        <v>2622</v>
      </c>
      <c r="H12041" s="4" t="s">
        <v>2622</v>
      </c>
      <c r="I12041" s="4" t="s">
        <v>2622</v>
      </c>
    </row>
    <row r="12042" customFormat="false" ht="27" hidden="false" customHeight="true" outlineLevel="0" collapsed="false">
      <c r="A12042" s="3" t="str">
        <f aca="false">HYPERLINK("#'Главная'!A241","Список моделей")</f>
        <v>Список моделей</v>
      </c>
      <c r="B12042" s="1"/>
      <c r="C12042" s="3" t="str">
        <f aca="false">HYPERLINK("#'Данные моделей'!A12043","Характеристики")</f>
        <v>Характеристики</v>
      </c>
      <c r="D12042" s="1"/>
      <c r="E12042" s="1"/>
      <c r="F12042" s="3" t="str">
        <f aca="false">HYPERLINK("#'Данные моделей'!A12068","Рабочие точки")</f>
        <v>Рабочие точки</v>
      </c>
      <c r="G12042" s="1"/>
      <c r="H12042" s="3" t="str">
        <f aca="false">HYPERLINK("#'Данные моделей'!A12078","Карты")</f>
        <v>Карты</v>
      </c>
      <c r="I12042" s="1"/>
    </row>
    <row r="12043" customFormat="false" ht="31" hidden="false" customHeight="true" outlineLevel="0" collapsed="false">
      <c r="A12043" s="10" t="s">
        <v>9</v>
      </c>
      <c r="B12043" s="10" t="s">
        <v>9</v>
      </c>
      <c r="C12043" s="10" t="s">
        <v>9</v>
      </c>
      <c r="D12043" s="10" t="s">
        <v>9</v>
      </c>
      <c r="E12043" s="10" t="s">
        <v>9</v>
      </c>
      <c r="F12043" s="10" t="s">
        <v>9</v>
      </c>
      <c r="G12043" s="10" t="s">
        <v>9</v>
      </c>
      <c r="H12043" s="10" t="s">
        <v>9</v>
      </c>
      <c r="I12043" s="1"/>
    </row>
    <row r="12044" customFormat="false" ht="28" hidden="false" customHeight="true" outlineLevel="0" collapsed="false">
      <c r="A12044" s="11" t="s">
        <v>207</v>
      </c>
      <c r="B12044" s="11" t="s">
        <v>207</v>
      </c>
      <c r="C12044" s="11" t="s">
        <v>207</v>
      </c>
      <c r="D12044" s="11" t="s">
        <v>207</v>
      </c>
      <c r="E12044" s="11" t="s">
        <v>2623</v>
      </c>
      <c r="F12044" s="11" t="s">
        <v>2623</v>
      </c>
      <c r="G12044" s="11" t="s">
        <v>2623</v>
      </c>
      <c r="H12044" s="11"/>
      <c r="I12044" s="11"/>
    </row>
    <row r="12045" customFormat="false" ht="28" hidden="false" customHeight="true" outlineLevel="0" collapsed="false">
      <c r="A12045" s="11" t="s">
        <v>8</v>
      </c>
      <c r="B12045" s="11" t="s">
        <v>8</v>
      </c>
      <c r="C12045" s="11" t="s">
        <v>8</v>
      </c>
      <c r="D12045" s="11" t="s">
        <v>8</v>
      </c>
      <c r="E12045" s="11" t="s">
        <v>178</v>
      </c>
      <c r="F12045" s="11" t="s">
        <v>178</v>
      </c>
      <c r="G12045" s="11" t="s">
        <v>178</v>
      </c>
      <c r="H12045" s="11"/>
      <c r="I12045" s="11"/>
    </row>
    <row r="12046" customFormat="false" ht="28" hidden="false" customHeight="true" outlineLevel="0" collapsed="false">
      <c r="A12046" s="11" t="s">
        <v>209</v>
      </c>
      <c r="B12046" s="11" t="s">
        <v>209</v>
      </c>
      <c r="C12046" s="11" t="s">
        <v>209</v>
      </c>
      <c r="D12046" s="11" t="s">
        <v>209</v>
      </c>
      <c r="E12046" s="11" t="s">
        <v>2663</v>
      </c>
      <c r="F12046" s="11" t="s">
        <v>2663</v>
      </c>
      <c r="G12046" s="11" t="s">
        <v>2663</v>
      </c>
      <c r="H12046" s="11"/>
      <c r="I12046" s="11"/>
    </row>
    <row r="12047" customFormat="false" ht="28" hidden="false" customHeight="true" outlineLevel="0" collapsed="false">
      <c r="A12047" s="11" t="s">
        <v>211</v>
      </c>
      <c r="B12047" s="11" t="s">
        <v>211</v>
      </c>
      <c r="C12047" s="11" t="s">
        <v>211</v>
      </c>
      <c r="D12047" s="11" t="s">
        <v>211</v>
      </c>
      <c r="E12047" s="11" t="s">
        <v>99</v>
      </c>
      <c r="F12047" s="11" t="s">
        <v>99</v>
      </c>
      <c r="G12047" s="11" t="s">
        <v>99</v>
      </c>
      <c r="H12047" s="11"/>
      <c r="I12047" s="11"/>
    </row>
    <row r="12048" customFormat="false" ht="143" hidden="false" customHeight="true" outlineLevel="0" collapsed="false">
      <c r="A12048" s="11" t="s">
        <v>8</v>
      </c>
      <c r="B12048" s="11" t="s">
        <v>8</v>
      </c>
      <c r="C12048" s="11" t="s">
        <v>8</v>
      </c>
      <c r="D12048" s="11" t="s">
        <v>8</v>
      </c>
      <c r="E12048" s="11" t="s">
        <v>2126</v>
      </c>
      <c r="F12048" s="11" t="s">
        <v>2126</v>
      </c>
      <c r="G12048" s="11" t="s">
        <v>2126</v>
      </c>
      <c r="H12048" s="11" t="s">
        <v>2625</v>
      </c>
      <c r="I12048" s="11" t="s">
        <v>2625</v>
      </c>
    </row>
    <row r="12049" customFormat="false" ht="143" hidden="false" customHeight="true" outlineLevel="0" collapsed="false">
      <c r="A12049" s="11" t="s">
        <v>221</v>
      </c>
      <c r="B12049" s="11" t="s">
        <v>221</v>
      </c>
      <c r="C12049" s="11" t="s">
        <v>221</v>
      </c>
      <c r="D12049" s="11" t="s">
        <v>221</v>
      </c>
      <c r="E12049" s="11" t="s">
        <v>2663</v>
      </c>
      <c r="F12049" s="11" t="s">
        <v>2663</v>
      </c>
      <c r="G12049" s="11" t="s">
        <v>2663</v>
      </c>
      <c r="H12049" s="11" t="s">
        <v>2625</v>
      </c>
      <c r="I12049" s="11" t="s">
        <v>2625</v>
      </c>
    </row>
    <row r="12050" customFormat="false" ht="143" hidden="false" customHeight="true" outlineLevel="0" collapsed="false">
      <c r="A12050" s="11" t="s">
        <v>211</v>
      </c>
      <c r="B12050" s="11" t="s">
        <v>211</v>
      </c>
      <c r="C12050" s="11" t="s">
        <v>211</v>
      </c>
      <c r="D12050" s="11" t="s">
        <v>211</v>
      </c>
      <c r="E12050" s="11" t="s">
        <v>99</v>
      </c>
      <c r="F12050" s="11" t="s">
        <v>99</v>
      </c>
      <c r="G12050" s="11" t="s">
        <v>99</v>
      </c>
      <c r="H12050" s="11" t="s">
        <v>2625</v>
      </c>
      <c r="I12050" s="11" t="s">
        <v>2625</v>
      </c>
    </row>
    <row r="12051" customFormat="false" ht="143" hidden="false" customHeight="true" outlineLevel="0" collapsed="false">
      <c r="A12051" s="11" t="s">
        <v>2062</v>
      </c>
      <c r="B12051" s="11" t="s">
        <v>2062</v>
      </c>
      <c r="C12051" s="11" t="s">
        <v>2062</v>
      </c>
      <c r="D12051" s="11" t="s">
        <v>2062</v>
      </c>
      <c r="E12051" s="11" t="s">
        <v>2063</v>
      </c>
      <c r="F12051" s="11" t="s">
        <v>2063</v>
      </c>
      <c r="G12051" s="11" t="s">
        <v>2063</v>
      </c>
      <c r="H12051" s="11" t="s">
        <v>2625</v>
      </c>
      <c r="I12051" s="11" t="s">
        <v>2625</v>
      </c>
    </row>
    <row r="12052" customFormat="false" ht="143" hidden="false" customHeight="true" outlineLevel="0" collapsed="false">
      <c r="A12052" s="11" t="s">
        <v>2064</v>
      </c>
      <c r="B12052" s="11" t="s">
        <v>2064</v>
      </c>
      <c r="C12052" s="11" t="s">
        <v>2064</v>
      </c>
      <c r="D12052" s="11" t="s">
        <v>2064</v>
      </c>
      <c r="E12052" s="11" t="s">
        <v>99</v>
      </c>
      <c r="F12052" s="11" t="s">
        <v>99</v>
      </c>
      <c r="G12052" s="11" t="s">
        <v>99</v>
      </c>
      <c r="H12052" s="11" t="s">
        <v>2625</v>
      </c>
      <c r="I12052" s="11" t="s">
        <v>2625</v>
      </c>
    </row>
    <row r="12053" customFormat="false" ht="143" hidden="false" customHeight="true" outlineLevel="0" collapsed="false">
      <c r="A12053" s="11" t="s">
        <v>2626</v>
      </c>
      <c r="B12053" s="11" t="s">
        <v>2626</v>
      </c>
      <c r="C12053" s="11" t="s">
        <v>2626</v>
      </c>
      <c r="D12053" s="11" t="s">
        <v>2626</v>
      </c>
      <c r="E12053" s="11" t="n">
        <v>6</v>
      </c>
      <c r="F12053" s="11" t="n">
        <v>6</v>
      </c>
      <c r="G12053" s="11" t="n">
        <v>6</v>
      </c>
      <c r="H12053" s="11" t="s">
        <v>2625</v>
      </c>
      <c r="I12053" s="11" t="s">
        <v>2625</v>
      </c>
    </row>
    <row r="12054" customFormat="false" ht="143" hidden="false" customHeight="true" outlineLevel="0" collapsed="false">
      <c r="A12054" s="11" t="s">
        <v>2216</v>
      </c>
      <c r="B12054" s="11" t="s">
        <v>2216</v>
      </c>
      <c r="C12054" s="11" t="s">
        <v>2216</v>
      </c>
      <c r="D12054" s="11" t="s">
        <v>2216</v>
      </c>
      <c r="E12054" s="11" t="n">
        <v>2</v>
      </c>
      <c r="F12054" s="11" t="n">
        <v>2</v>
      </c>
      <c r="G12054" s="11" t="n">
        <v>2</v>
      </c>
      <c r="H12054" s="11" t="s">
        <v>2625</v>
      </c>
      <c r="I12054" s="11" t="s">
        <v>2625</v>
      </c>
    </row>
    <row r="12055" customFormat="false" ht="143" hidden="false" customHeight="true" outlineLevel="0" collapsed="false">
      <c r="A12055" s="11" t="s">
        <v>2627</v>
      </c>
      <c r="B12055" s="11" t="s">
        <v>2627</v>
      </c>
      <c r="C12055" s="11" t="s">
        <v>2627</v>
      </c>
      <c r="D12055" s="11" t="s">
        <v>2627</v>
      </c>
      <c r="E12055" s="11" t="n">
        <v>200</v>
      </c>
      <c r="F12055" s="11" t="n">
        <v>200</v>
      </c>
      <c r="G12055" s="11" t="n">
        <v>200</v>
      </c>
      <c r="H12055" s="11" t="s">
        <v>2625</v>
      </c>
      <c r="I12055" s="11" t="s">
        <v>2625</v>
      </c>
    </row>
    <row r="12056" customFormat="false" ht="143" hidden="false" customHeight="true" outlineLevel="0" collapsed="false">
      <c r="A12056" s="11" t="s">
        <v>2628</v>
      </c>
      <c r="B12056" s="11" t="s">
        <v>2628</v>
      </c>
      <c r="C12056" s="11" t="s">
        <v>2628</v>
      </c>
      <c r="D12056" s="11" t="s">
        <v>2628</v>
      </c>
      <c r="E12056" s="11" t="n">
        <v>6.5</v>
      </c>
      <c r="F12056" s="11" t="n">
        <v>6.5</v>
      </c>
      <c r="G12056" s="11" t="n">
        <v>6.5</v>
      </c>
      <c r="H12056" s="11" t="s">
        <v>2625</v>
      </c>
      <c r="I12056" s="11" t="s">
        <v>2625</v>
      </c>
    </row>
    <row r="12057" customFormat="false" ht="143" hidden="false" customHeight="true" outlineLevel="0" collapsed="false">
      <c r="A12057" s="11" t="s">
        <v>2629</v>
      </c>
      <c r="B12057" s="11" t="s">
        <v>2629</v>
      </c>
      <c r="C12057" s="11" t="s">
        <v>2629</v>
      </c>
      <c r="D12057" s="11" t="s">
        <v>2629</v>
      </c>
      <c r="E12057" s="11" t="n">
        <v>5.4</v>
      </c>
      <c r="F12057" s="11" t="n">
        <v>5.4</v>
      </c>
      <c r="G12057" s="11" t="n">
        <v>5.4</v>
      </c>
      <c r="H12057" s="11" t="s">
        <v>2625</v>
      </c>
      <c r="I12057" s="11" t="s">
        <v>2625</v>
      </c>
    </row>
    <row r="12058" customFormat="false" ht="143" hidden="false" customHeight="true" outlineLevel="0" collapsed="false">
      <c r="A12058" s="11" t="s">
        <v>2630</v>
      </c>
      <c r="B12058" s="11" t="s">
        <v>2630</v>
      </c>
      <c r="C12058" s="11" t="s">
        <v>2630</v>
      </c>
      <c r="D12058" s="11" t="s">
        <v>2630</v>
      </c>
      <c r="E12058" s="11" t="s">
        <v>2657</v>
      </c>
      <c r="F12058" s="11" t="s">
        <v>2657</v>
      </c>
      <c r="G12058" s="11" t="s">
        <v>2657</v>
      </c>
      <c r="H12058" s="11" t="s">
        <v>2625</v>
      </c>
      <c r="I12058" s="11" t="s">
        <v>2625</v>
      </c>
    </row>
    <row r="12059" customFormat="false" ht="143" hidden="false" customHeight="true" outlineLevel="0" collapsed="false">
      <c r="A12059" s="11" t="s">
        <v>2631</v>
      </c>
      <c r="B12059" s="11" t="s">
        <v>2631</v>
      </c>
      <c r="C12059" s="11" t="s">
        <v>2631</v>
      </c>
      <c r="D12059" s="11" t="s">
        <v>2631</v>
      </c>
      <c r="E12059" s="11" t="s">
        <v>2632</v>
      </c>
      <c r="F12059" s="11" t="s">
        <v>2632</v>
      </c>
      <c r="G12059" s="11" t="s">
        <v>2632</v>
      </c>
      <c r="H12059" s="11" t="s">
        <v>2625</v>
      </c>
      <c r="I12059" s="11" t="s">
        <v>2625</v>
      </c>
    </row>
    <row r="12060" customFormat="false" ht="143" hidden="false" customHeight="true" outlineLevel="0" collapsed="false">
      <c r="A12060" s="11" t="s">
        <v>2078</v>
      </c>
      <c r="B12060" s="11" t="s">
        <v>2078</v>
      </c>
      <c r="C12060" s="11" t="s">
        <v>2078</v>
      </c>
      <c r="D12060" s="11" t="s">
        <v>2078</v>
      </c>
      <c r="E12060" s="11" t="s">
        <v>2646</v>
      </c>
      <c r="F12060" s="11" t="s">
        <v>2646</v>
      </c>
      <c r="G12060" s="11" t="s">
        <v>2646</v>
      </c>
      <c r="H12060" s="11" t="s">
        <v>2625</v>
      </c>
      <c r="I12060" s="11" t="s">
        <v>2625</v>
      </c>
    </row>
    <row r="12061" customFormat="false" ht="143" hidden="false" customHeight="true" outlineLevel="0" collapsed="false">
      <c r="A12061" s="11" t="s">
        <v>2070</v>
      </c>
      <c r="B12061" s="11" t="s">
        <v>2070</v>
      </c>
      <c r="C12061" s="11" t="s">
        <v>2070</v>
      </c>
      <c r="D12061" s="11" t="s">
        <v>2070</v>
      </c>
      <c r="E12061" s="11" t="s">
        <v>2664</v>
      </c>
      <c r="F12061" s="11" t="s">
        <v>2664</v>
      </c>
      <c r="G12061" s="11" t="s">
        <v>2664</v>
      </c>
      <c r="H12061" s="11" t="s">
        <v>2625</v>
      </c>
      <c r="I12061" s="11" t="s">
        <v>2625</v>
      </c>
    </row>
    <row r="12062" customFormat="false" ht="143" hidden="false" customHeight="true" outlineLevel="0" collapsed="false">
      <c r="A12062" s="11" t="s">
        <v>2562</v>
      </c>
      <c r="B12062" s="11" t="s">
        <v>2562</v>
      </c>
      <c r="C12062" s="11" t="s">
        <v>2562</v>
      </c>
      <c r="D12062" s="11" t="s">
        <v>2562</v>
      </c>
      <c r="E12062" s="11" t="n">
        <v>304</v>
      </c>
      <c r="F12062" s="11" t="n">
        <v>304</v>
      </c>
      <c r="G12062" s="11" t="n">
        <v>304</v>
      </c>
      <c r="H12062" s="11" t="s">
        <v>2625</v>
      </c>
      <c r="I12062" s="11" t="s">
        <v>2625</v>
      </c>
    </row>
    <row r="12063" customFormat="false" ht="143" hidden="false" customHeight="true" outlineLevel="0" collapsed="false">
      <c r="A12063" s="11" t="s">
        <v>2563</v>
      </c>
      <c r="B12063" s="11" t="s">
        <v>2563</v>
      </c>
      <c r="C12063" s="11" t="s">
        <v>2563</v>
      </c>
      <c r="D12063" s="11" t="s">
        <v>2563</v>
      </c>
      <c r="E12063" s="11" t="n">
        <v>165</v>
      </c>
      <c r="F12063" s="11" t="n">
        <v>165</v>
      </c>
      <c r="G12063" s="11" t="n">
        <v>165</v>
      </c>
      <c r="H12063" s="11" t="s">
        <v>2625</v>
      </c>
      <c r="I12063" s="11" t="s">
        <v>2625</v>
      </c>
    </row>
    <row r="12064" customFormat="false" ht="143" hidden="false" customHeight="true" outlineLevel="0" collapsed="false">
      <c r="A12064" s="11" t="s">
        <v>2659</v>
      </c>
      <c r="B12064" s="11" t="s">
        <v>2659</v>
      </c>
      <c r="C12064" s="11" t="s">
        <v>2659</v>
      </c>
      <c r="D12064" s="11" t="s">
        <v>2659</v>
      </c>
      <c r="E12064" s="11" t="n">
        <v>700</v>
      </c>
      <c r="F12064" s="11" t="n">
        <v>700</v>
      </c>
      <c r="G12064" s="11" t="n">
        <v>700</v>
      </c>
      <c r="H12064" s="11" t="s">
        <v>2625</v>
      </c>
      <c r="I12064" s="11" t="s">
        <v>2625</v>
      </c>
    </row>
    <row r="12065" customFormat="false" ht="143" hidden="false" customHeight="true" outlineLevel="0" collapsed="false">
      <c r="A12065" s="11" t="s">
        <v>2423</v>
      </c>
      <c r="B12065" s="11" t="s">
        <v>2423</v>
      </c>
      <c r="C12065" s="11" t="s">
        <v>2423</v>
      </c>
      <c r="D12065" s="11" t="s">
        <v>2423</v>
      </c>
      <c r="E12065" s="11" t="s">
        <v>2635</v>
      </c>
      <c r="F12065" s="11" t="s">
        <v>2635</v>
      </c>
      <c r="G12065" s="11" t="s">
        <v>2635</v>
      </c>
      <c r="H12065" s="11" t="s">
        <v>2625</v>
      </c>
      <c r="I12065" s="11" t="s">
        <v>2625</v>
      </c>
    </row>
    <row r="12066" customFormat="false" ht="58" hidden="false" customHeight="true" outlineLevel="0" collapsed="false">
      <c r="A12066" s="4" t="s">
        <v>2636</v>
      </c>
      <c r="B12066" s="4" t="s">
        <v>2636</v>
      </c>
      <c r="C12066" s="4" t="s">
        <v>2636</v>
      </c>
      <c r="D12066" s="4" t="s">
        <v>2636</v>
      </c>
      <c r="E12066" s="4" t="s">
        <v>2636</v>
      </c>
      <c r="F12066" s="4" t="s">
        <v>2636</v>
      </c>
      <c r="G12066" s="4" t="s">
        <v>2636</v>
      </c>
      <c r="H12066" s="4" t="s">
        <v>2636</v>
      </c>
      <c r="I12066" s="4" t="s">
        <v>2636</v>
      </c>
    </row>
    <row r="12067" customFormat="false" ht="27" hidden="false" customHeight="true" outlineLevel="0" collapsed="false">
      <c r="A12067" s="1"/>
      <c r="B12067" s="1"/>
      <c r="C12067" s="1"/>
      <c r="D12067" s="1"/>
      <c r="E12067" s="1"/>
      <c r="F12067" s="1"/>
      <c r="G12067" s="1"/>
      <c r="H12067" s="1"/>
      <c r="I12067" s="1"/>
    </row>
    <row r="12068" customFormat="false" ht="31" hidden="false" customHeight="true" outlineLevel="0" collapsed="false">
      <c r="A12068" s="10" t="s">
        <v>250</v>
      </c>
      <c r="B12068" s="10" t="s">
        <v>250</v>
      </c>
      <c r="C12068" s="10" t="s">
        <v>250</v>
      </c>
      <c r="D12068" s="10" t="s">
        <v>250</v>
      </c>
      <c r="E12068" s="10" t="s">
        <v>250</v>
      </c>
      <c r="F12068" s="10" t="s">
        <v>250</v>
      </c>
      <c r="G12068" s="10" t="s">
        <v>250</v>
      </c>
      <c r="H12068" s="10" t="s">
        <v>250</v>
      </c>
      <c r="I12068" s="3" t="str">
        <f aca="false">HYPERLINK("#'Главная'!A241","На главную")</f>
        <v>На главную</v>
      </c>
    </row>
    <row r="12069" customFormat="false" ht="34" hidden="false" customHeight="true" outlineLevel="0" collapsed="false">
      <c r="A12069" s="12" t="s">
        <v>251</v>
      </c>
      <c r="B12069" s="12" t="s">
        <v>251</v>
      </c>
      <c r="C12069" s="12" t="s">
        <v>251</v>
      </c>
      <c r="D12069" s="12" t="s">
        <v>252</v>
      </c>
      <c r="E12069" s="12" t="s">
        <v>252</v>
      </c>
      <c r="F12069" s="12" t="s">
        <v>252</v>
      </c>
      <c r="G12069" s="12" t="s">
        <v>253</v>
      </c>
      <c r="H12069" s="12" t="s">
        <v>254</v>
      </c>
      <c r="I12069" s="12" t="s">
        <v>254</v>
      </c>
    </row>
    <row r="12070" customFormat="false" ht="38" hidden="false" customHeight="true" outlineLevel="0" collapsed="false">
      <c r="A12070" s="1" t="s">
        <v>201</v>
      </c>
      <c r="B12070" s="1" t="s">
        <v>201</v>
      </c>
      <c r="C12070" s="1" t="s">
        <v>201</v>
      </c>
      <c r="D12070" s="1" t="s">
        <v>292</v>
      </c>
      <c r="E12070" s="1" t="s">
        <v>292</v>
      </c>
      <c r="F12070" s="1" t="s">
        <v>292</v>
      </c>
      <c r="G12070" s="1" t="n">
        <v>37.7</v>
      </c>
      <c r="H12070" s="1" t="s">
        <v>2637</v>
      </c>
      <c r="I12070" s="1" t="s">
        <v>2637</v>
      </c>
    </row>
    <row r="12071" customFormat="false" ht="38" hidden="false" customHeight="true" outlineLevel="0" collapsed="false">
      <c r="A12071" s="1" t="s">
        <v>201</v>
      </c>
      <c r="B12071" s="1" t="s">
        <v>201</v>
      </c>
      <c r="C12071" s="1" t="s">
        <v>201</v>
      </c>
      <c r="D12071" s="1" t="s">
        <v>258</v>
      </c>
      <c r="E12071" s="1" t="s">
        <v>258</v>
      </c>
      <c r="F12071" s="1" t="s">
        <v>258</v>
      </c>
      <c r="G12071" s="1" t="n">
        <v>57</v>
      </c>
      <c r="H12071" s="1" t="s">
        <v>2637</v>
      </c>
      <c r="I12071" s="1" t="s">
        <v>2637</v>
      </c>
    </row>
    <row r="12072" customFormat="false" ht="38" hidden="false" customHeight="true" outlineLevel="0" collapsed="false">
      <c r="A12072" s="1" t="s">
        <v>201</v>
      </c>
      <c r="B12072" s="1" t="s">
        <v>201</v>
      </c>
      <c r="C12072" s="1" t="s">
        <v>201</v>
      </c>
      <c r="D12072" s="1" t="s">
        <v>2091</v>
      </c>
      <c r="E12072" s="1" t="s">
        <v>2091</v>
      </c>
      <c r="F12072" s="1" t="s">
        <v>2091</v>
      </c>
      <c r="G12072" s="1" t="n">
        <v>5000</v>
      </c>
      <c r="H12072" s="1" t="s">
        <v>2637</v>
      </c>
      <c r="I12072" s="1" t="s">
        <v>2637</v>
      </c>
    </row>
    <row r="12073" customFormat="false" ht="38" hidden="false" customHeight="true" outlineLevel="0" collapsed="false">
      <c r="A12073" s="1" t="s">
        <v>201</v>
      </c>
      <c r="B12073" s="1" t="s">
        <v>201</v>
      </c>
      <c r="C12073" s="1" t="s">
        <v>201</v>
      </c>
      <c r="D12073" s="1" t="s">
        <v>2063</v>
      </c>
      <c r="E12073" s="1" t="s">
        <v>2063</v>
      </c>
      <c r="F12073" s="1" t="s">
        <v>2063</v>
      </c>
      <c r="G12073" s="1" t="n">
        <v>62</v>
      </c>
      <c r="H12073" s="1" t="s">
        <v>2637</v>
      </c>
      <c r="I12073" s="1" t="s">
        <v>2637</v>
      </c>
    </row>
    <row r="12074" customFormat="false" ht="38" hidden="false" customHeight="true" outlineLevel="0" collapsed="false">
      <c r="A12074" s="1" t="s">
        <v>201</v>
      </c>
      <c r="B12074" s="1" t="s">
        <v>201</v>
      </c>
      <c r="C12074" s="1" t="s">
        <v>201</v>
      </c>
      <c r="D12074" s="1" t="s">
        <v>258</v>
      </c>
      <c r="E12074" s="1" t="s">
        <v>258</v>
      </c>
      <c r="F12074" s="1" t="s">
        <v>258</v>
      </c>
      <c r="G12074" s="1" t="n">
        <v>57</v>
      </c>
      <c r="H12074" s="1" t="s">
        <v>2637</v>
      </c>
      <c r="I12074" s="1" t="s">
        <v>2637</v>
      </c>
    </row>
    <row r="12075" customFormat="false" ht="38" hidden="false" customHeight="true" outlineLevel="0" collapsed="false">
      <c r="A12075" s="1" t="s">
        <v>201</v>
      </c>
      <c r="B12075" s="1" t="s">
        <v>201</v>
      </c>
      <c r="C12075" s="1" t="s">
        <v>201</v>
      </c>
      <c r="D12075" s="1" t="s">
        <v>292</v>
      </c>
      <c r="E12075" s="1" t="s">
        <v>292</v>
      </c>
      <c r="F12075" s="1" t="s">
        <v>292</v>
      </c>
      <c r="G12075" s="1" t="n">
        <v>37.7</v>
      </c>
      <c r="H12075" s="1" t="s">
        <v>2637</v>
      </c>
      <c r="I12075" s="1" t="s">
        <v>2637</v>
      </c>
    </row>
    <row r="12076" customFormat="false" ht="38" hidden="false" customHeight="true" outlineLevel="0" collapsed="false">
      <c r="A12076" s="1" t="s">
        <v>201</v>
      </c>
      <c r="B12076" s="1" t="s">
        <v>201</v>
      </c>
      <c r="C12076" s="1" t="s">
        <v>201</v>
      </c>
      <c r="D12076" s="1" t="s">
        <v>2091</v>
      </c>
      <c r="E12076" s="1" t="s">
        <v>2091</v>
      </c>
      <c r="F12076" s="1" t="s">
        <v>2091</v>
      </c>
      <c r="G12076" s="1" t="n">
        <v>5000</v>
      </c>
      <c r="H12076" s="1" t="s">
        <v>2637</v>
      </c>
      <c r="I12076" s="1" t="s">
        <v>2637</v>
      </c>
    </row>
    <row r="12077" customFormat="false" ht="27" hidden="false" customHeight="true" outlineLevel="0" collapsed="false">
      <c r="A12077" s="1"/>
      <c r="B12077" s="1"/>
      <c r="C12077" s="1"/>
      <c r="D12077" s="1"/>
      <c r="E12077" s="1"/>
      <c r="F12077" s="1"/>
      <c r="G12077" s="1"/>
      <c r="H12077" s="1"/>
      <c r="I12077" s="1"/>
    </row>
    <row r="12078" customFormat="false" ht="31" hidden="false" customHeight="true" outlineLevel="0" collapsed="false">
      <c r="A12078" s="10" t="s">
        <v>304</v>
      </c>
      <c r="B12078" s="10" t="s">
        <v>304</v>
      </c>
      <c r="C12078" s="10" t="s">
        <v>304</v>
      </c>
      <c r="D12078" s="10" t="s">
        <v>304</v>
      </c>
      <c r="E12078" s="10" t="s">
        <v>304</v>
      </c>
      <c r="F12078" s="10" t="s">
        <v>304</v>
      </c>
      <c r="G12078" s="10" t="s">
        <v>304</v>
      </c>
      <c r="H12078" s="10" t="s">
        <v>304</v>
      </c>
      <c r="I12078" s="1"/>
    </row>
    <row r="12079" customFormat="false" ht="28" hidden="false" customHeight="true" outlineLevel="0" collapsed="false">
      <c r="A12079" s="4" t="s">
        <v>305</v>
      </c>
      <c r="B12079" s="4" t="s">
        <v>305</v>
      </c>
      <c r="C12079" s="4" t="s">
        <v>305</v>
      </c>
      <c r="D12079" s="4" t="s">
        <v>305</v>
      </c>
      <c r="E12079" s="4" t="s">
        <v>305</v>
      </c>
      <c r="F12079" s="4" t="s">
        <v>305</v>
      </c>
      <c r="G12079" s="4" t="s">
        <v>305</v>
      </c>
      <c r="H12079" s="4" t="s">
        <v>305</v>
      </c>
      <c r="I12079" s="4" t="s">
        <v>305</v>
      </c>
    </row>
    <row r="12080" customFormat="false" ht="27" hidden="false" customHeight="true" outlineLevel="0" collapsed="false">
      <c r="A12080" s="1"/>
      <c r="B12080" s="1"/>
      <c r="C12080" s="1"/>
      <c r="D12080" s="1"/>
      <c r="E12080" s="1"/>
      <c r="F12080" s="1"/>
      <c r="G12080" s="1"/>
      <c r="H12080" s="1"/>
      <c r="I12080" s="1"/>
    </row>
    <row r="12081" customFormat="false" ht="27" hidden="false" customHeight="true" outlineLevel="0" collapsed="false">
      <c r="A12081" s="1"/>
      <c r="B12081" s="1"/>
      <c r="C12081" s="1"/>
      <c r="D12081" s="1"/>
      <c r="E12081" s="1"/>
      <c r="F12081" s="1"/>
      <c r="G12081" s="1"/>
      <c r="H12081" s="1"/>
      <c r="I12081" s="1"/>
    </row>
    <row r="12082" customFormat="false" ht="27" hidden="false" customHeight="true" outlineLevel="0" collapsed="false">
      <c r="A12082" s="1"/>
      <c r="B12082" s="1"/>
      <c r="C12082" s="1"/>
      <c r="D12082" s="1"/>
      <c r="E12082" s="1"/>
      <c r="F12082" s="1"/>
      <c r="G12082" s="1"/>
      <c r="H12082" s="1"/>
      <c r="I12082" s="1"/>
    </row>
    <row r="12083" customFormat="false" ht="35" hidden="false" customHeight="true" outlineLevel="0" collapsed="false">
      <c r="A12083" s="2" t="s">
        <v>2666</v>
      </c>
      <c r="B12083" s="2" t="s">
        <v>2666</v>
      </c>
      <c r="C12083" s="2" t="s">
        <v>2666</v>
      </c>
      <c r="D12083" s="2" t="s">
        <v>2666</v>
      </c>
      <c r="E12083" s="2" t="s">
        <v>2666</v>
      </c>
      <c r="F12083" s="2" t="s">
        <v>2666</v>
      </c>
      <c r="G12083" s="2" t="s">
        <v>2666</v>
      </c>
      <c r="H12083" s="2" t="s">
        <v>2666</v>
      </c>
      <c r="I12083" s="3" t="str">
        <f aca="false">HYPERLINK("#'Главная'!A242","На главную")</f>
        <v>На главную</v>
      </c>
    </row>
    <row r="12084" customFormat="false" ht="28" hidden="false" customHeight="true" outlineLevel="0" collapsed="false">
      <c r="A12084" s="4" t="s">
        <v>2622</v>
      </c>
      <c r="B12084" s="4" t="s">
        <v>2622</v>
      </c>
      <c r="C12084" s="4" t="s">
        <v>2622</v>
      </c>
      <c r="D12084" s="4" t="s">
        <v>2622</v>
      </c>
      <c r="E12084" s="4" t="s">
        <v>2622</v>
      </c>
      <c r="F12084" s="4" t="s">
        <v>2622</v>
      </c>
      <c r="G12084" s="4" t="s">
        <v>2622</v>
      </c>
      <c r="H12084" s="4" t="s">
        <v>2622</v>
      </c>
      <c r="I12084" s="4" t="s">
        <v>2622</v>
      </c>
    </row>
    <row r="12085" customFormat="false" ht="27" hidden="false" customHeight="true" outlineLevel="0" collapsed="false">
      <c r="A12085" s="3" t="str">
        <f aca="false">HYPERLINK("#'Главная'!A242","Список моделей")</f>
        <v>Список моделей</v>
      </c>
      <c r="B12085" s="1"/>
      <c r="C12085" s="3" t="str">
        <f aca="false">HYPERLINK("#'Данные моделей'!A12086","Характеристики")</f>
        <v>Характеристики</v>
      </c>
      <c r="D12085" s="1"/>
      <c r="E12085" s="1"/>
      <c r="F12085" s="3" t="str">
        <f aca="false">HYPERLINK("#'Данные моделей'!A12111","Рабочие точки")</f>
        <v>Рабочие точки</v>
      </c>
      <c r="G12085" s="1"/>
      <c r="H12085" s="3" t="str">
        <f aca="false">HYPERLINK("#'Данные моделей'!A12121","Карты")</f>
        <v>Карты</v>
      </c>
      <c r="I12085" s="1"/>
    </row>
    <row r="12086" customFormat="false" ht="31" hidden="false" customHeight="true" outlineLevel="0" collapsed="false">
      <c r="A12086" s="10" t="s">
        <v>9</v>
      </c>
      <c r="B12086" s="10" t="s">
        <v>9</v>
      </c>
      <c r="C12086" s="10" t="s">
        <v>9</v>
      </c>
      <c r="D12086" s="10" t="s">
        <v>9</v>
      </c>
      <c r="E12086" s="10" t="s">
        <v>9</v>
      </c>
      <c r="F12086" s="10" t="s">
        <v>9</v>
      </c>
      <c r="G12086" s="10" t="s">
        <v>9</v>
      </c>
      <c r="H12086" s="10" t="s">
        <v>9</v>
      </c>
      <c r="I12086" s="1"/>
    </row>
    <row r="12087" customFormat="false" ht="28" hidden="false" customHeight="true" outlineLevel="0" collapsed="false">
      <c r="A12087" s="11" t="s">
        <v>207</v>
      </c>
      <c r="B12087" s="11" t="s">
        <v>207</v>
      </c>
      <c r="C12087" s="11" t="s">
        <v>207</v>
      </c>
      <c r="D12087" s="11" t="s">
        <v>207</v>
      </c>
      <c r="E12087" s="11" t="s">
        <v>2623</v>
      </c>
      <c r="F12087" s="11" t="s">
        <v>2623</v>
      </c>
      <c r="G12087" s="11" t="s">
        <v>2623</v>
      </c>
      <c r="H12087" s="11"/>
      <c r="I12087" s="11"/>
    </row>
    <row r="12088" customFormat="false" ht="28" hidden="false" customHeight="true" outlineLevel="0" collapsed="false">
      <c r="A12088" s="11" t="s">
        <v>8</v>
      </c>
      <c r="B12088" s="11" t="s">
        <v>8</v>
      </c>
      <c r="C12088" s="11" t="s">
        <v>8</v>
      </c>
      <c r="D12088" s="11" t="s">
        <v>8</v>
      </c>
      <c r="E12088" s="11" t="s">
        <v>178</v>
      </c>
      <c r="F12088" s="11" t="s">
        <v>178</v>
      </c>
      <c r="G12088" s="11" t="s">
        <v>178</v>
      </c>
      <c r="H12088" s="11"/>
      <c r="I12088" s="11"/>
    </row>
    <row r="12089" customFormat="false" ht="28" hidden="false" customHeight="true" outlineLevel="0" collapsed="false">
      <c r="A12089" s="11" t="s">
        <v>209</v>
      </c>
      <c r="B12089" s="11" t="s">
        <v>209</v>
      </c>
      <c r="C12089" s="11" t="s">
        <v>209</v>
      </c>
      <c r="D12089" s="11" t="s">
        <v>209</v>
      </c>
      <c r="E12089" s="11" t="s">
        <v>2663</v>
      </c>
      <c r="F12089" s="11" t="s">
        <v>2663</v>
      </c>
      <c r="G12089" s="11" t="s">
        <v>2663</v>
      </c>
      <c r="H12089" s="11"/>
      <c r="I12089" s="11"/>
    </row>
    <row r="12090" customFormat="false" ht="28" hidden="false" customHeight="true" outlineLevel="0" collapsed="false">
      <c r="A12090" s="11" t="s">
        <v>211</v>
      </c>
      <c r="B12090" s="11" t="s">
        <v>211</v>
      </c>
      <c r="C12090" s="11" t="s">
        <v>211</v>
      </c>
      <c r="D12090" s="11" t="s">
        <v>211</v>
      </c>
      <c r="E12090" s="11" t="s">
        <v>99</v>
      </c>
      <c r="F12090" s="11" t="s">
        <v>99</v>
      </c>
      <c r="G12090" s="11" t="s">
        <v>99</v>
      </c>
      <c r="H12090" s="11"/>
      <c r="I12090" s="11"/>
    </row>
    <row r="12091" customFormat="false" ht="143" hidden="false" customHeight="true" outlineLevel="0" collapsed="false">
      <c r="A12091" s="11" t="s">
        <v>8</v>
      </c>
      <c r="B12091" s="11" t="s">
        <v>8</v>
      </c>
      <c r="C12091" s="11" t="s">
        <v>8</v>
      </c>
      <c r="D12091" s="11" t="s">
        <v>8</v>
      </c>
      <c r="E12091" s="11" t="s">
        <v>2126</v>
      </c>
      <c r="F12091" s="11" t="s">
        <v>2126</v>
      </c>
      <c r="G12091" s="11" t="s">
        <v>2126</v>
      </c>
      <c r="H12091" s="11" t="s">
        <v>2625</v>
      </c>
      <c r="I12091" s="11" t="s">
        <v>2625</v>
      </c>
    </row>
    <row r="12092" customFormat="false" ht="143" hidden="false" customHeight="true" outlineLevel="0" collapsed="false">
      <c r="A12092" s="11" t="s">
        <v>221</v>
      </c>
      <c r="B12092" s="11" t="s">
        <v>221</v>
      </c>
      <c r="C12092" s="11" t="s">
        <v>221</v>
      </c>
      <c r="D12092" s="11" t="s">
        <v>221</v>
      </c>
      <c r="E12092" s="11" t="s">
        <v>2663</v>
      </c>
      <c r="F12092" s="11" t="s">
        <v>2663</v>
      </c>
      <c r="G12092" s="11" t="s">
        <v>2663</v>
      </c>
      <c r="H12092" s="11" t="s">
        <v>2625</v>
      </c>
      <c r="I12092" s="11" t="s">
        <v>2625</v>
      </c>
    </row>
    <row r="12093" customFormat="false" ht="143" hidden="false" customHeight="true" outlineLevel="0" collapsed="false">
      <c r="A12093" s="11" t="s">
        <v>211</v>
      </c>
      <c r="B12093" s="11" t="s">
        <v>211</v>
      </c>
      <c r="C12093" s="11" t="s">
        <v>211</v>
      </c>
      <c r="D12093" s="11" t="s">
        <v>211</v>
      </c>
      <c r="E12093" s="11" t="s">
        <v>99</v>
      </c>
      <c r="F12093" s="11" t="s">
        <v>99</v>
      </c>
      <c r="G12093" s="11" t="s">
        <v>99</v>
      </c>
      <c r="H12093" s="11" t="s">
        <v>2625</v>
      </c>
      <c r="I12093" s="11" t="s">
        <v>2625</v>
      </c>
    </row>
    <row r="12094" customFormat="false" ht="143" hidden="false" customHeight="true" outlineLevel="0" collapsed="false">
      <c r="A12094" s="11" t="s">
        <v>2062</v>
      </c>
      <c r="B12094" s="11" t="s">
        <v>2062</v>
      </c>
      <c r="C12094" s="11" t="s">
        <v>2062</v>
      </c>
      <c r="D12094" s="11" t="s">
        <v>2062</v>
      </c>
      <c r="E12094" s="11" t="s">
        <v>2063</v>
      </c>
      <c r="F12094" s="11" t="s">
        <v>2063</v>
      </c>
      <c r="G12094" s="11" t="s">
        <v>2063</v>
      </c>
      <c r="H12094" s="11" t="s">
        <v>2625</v>
      </c>
      <c r="I12094" s="11" t="s">
        <v>2625</v>
      </c>
    </row>
    <row r="12095" customFormat="false" ht="143" hidden="false" customHeight="true" outlineLevel="0" collapsed="false">
      <c r="A12095" s="11" t="s">
        <v>2064</v>
      </c>
      <c r="B12095" s="11" t="s">
        <v>2064</v>
      </c>
      <c r="C12095" s="11" t="s">
        <v>2064</v>
      </c>
      <c r="D12095" s="11" t="s">
        <v>2064</v>
      </c>
      <c r="E12095" s="11" t="s">
        <v>99</v>
      </c>
      <c r="F12095" s="11" t="s">
        <v>99</v>
      </c>
      <c r="G12095" s="11" t="s">
        <v>99</v>
      </c>
      <c r="H12095" s="11" t="s">
        <v>2625</v>
      </c>
      <c r="I12095" s="11" t="s">
        <v>2625</v>
      </c>
    </row>
    <row r="12096" customFormat="false" ht="143" hidden="false" customHeight="true" outlineLevel="0" collapsed="false">
      <c r="A12096" s="11" t="s">
        <v>2626</v>
      </c>
      <c r="B12096" s="11" t="s">
        <v>2626</v>
      </c>
      <c r="C12096" s="11" t="s">
        <v>2626</v>
      </c>
      <c r="D12096" s="11" t="s">
        <v>2626</v>
      </c>
      <c r="E12096" s="11" t="n">
        <v>8</v>
      </c>
      <c r="F12096" s="11" t="n">
        <v>8</v>
      </c>
      <c r="G12096" s="11" t="n">
        <v>8</v>
      </c>
      <c r="H12096" s="11" t="s">
        <v>2625</v>
      </c>
      <c r="I12096" s="11" t="s">
        <v>2625</v>
      </c>
    </row>
    <row r="12097" customFormat="false" ht="143" hidden="false" customHeight="true" outlineLevel="0" collapsed="false">
      <c r="A12097" s="11" t="s">
        <v>2216</v>
      </c>
      <c r="B12097" s="11" t="s">
        <v>2216</v>
      </c>
      <c r="C12097" s="11" t="s">
        <v>2216</v>
      </c>
      <c r="D12097" s="11" t="s">
        <v>2216</v>
      </c>
      <c r="E12097" s="11" t="n">
        <v>2</v>
      </c>
      <c r="F12097" s="11" t="n">
        <v>2</v>
      </c>
      <c r="G12097" s="11" t="n">
        <v>2</v>
      </c>
      <c r="H12097" s="11" t="s">
        <v>2625</v>
      </c>
      <c r="I12097" s="11" t="s">
        <v>2625</v>
      </c>
    </row>
    <row r="12098" customFormat="false" ht="143" hidden="false" customHeight="true" outlineLevel="0" collapsed="false">
      <c r="A12098" s="11" t="s">
        <v>2627</v>
      </c>
      <c r="B12098" s="11" t="s">
        <v>2627</v>
      </c>
      <c r="C12098" s="11" t="s">
        <v>2627</v>
      </c>
      <c r="D12098" s="11" t="s">
        <v>2627</v>
      </c>
      <c r="E12098" s="11" t="n">
        <v>150</v>
      </c>
      <c r="F12098" s="11" t="n">
        <v>150</v>
      </c>
      <c r="G12098" s="11" t="n">
        <v>150</v>
      </c>
      <c r="H12098" s="11" t="s">
        <v>2625</v>
      </c>
      <c r="I12098" s="11" t="s">
        <v>2625</v>
      </c>
    </row>
    <row r="12099" customFormat="false" ht="143" hidden="false" customHeight="true" outlineLevel="0" collapsed="false">
      <c r="A12099" s="11" t="s">
        <v>2628</v>
      </c>
      <c r="B12099" s="11" t="s">
        <v>2628</v>
      </c>
      <c r="C12099" s="11" t="s">
        <v>2628</v>
      </c>
      <c r="D12099" s="11" t="s">
        <v>2628</v>
      </c>
      <c r="E12099" s="11" t="n">
        <v>8.4</v>
      </c>
      <c r="F12099" s="11" t="n">
        <v>8.4</v>
      </c>
      <c r="G12099" s="11" t="n">
        <v>8.4</v>
      </c>
      <c r="H12099" s="11" t="s">
        <v>2625</v>
      </c>
      <c r="I12099" s="11" t="s">
        <v>2625</v>
      </c>
    </row>
    <row r="12100" customFormat="false" ht="143" hidden="false" customHeight="true" outlineLevel="0" collapsed="false">
      <c r="A12100" s="11" t="s">
        <v>2629</v>
      </c>
      <c r="B12100" s="11" t="s">
        <v>2629</v>
      </c>
      <c r="C12100" s="11" t="s">
        <v>2629</v>
      </c>
      <c r="D12100" s="11" t="s">
        <v>2629</v>
      </c>
      <c r="E12100" s="11" t="n">
        <v>6.7</v>
      </c>
      <c r="F12100" s="11" t="n">
        <v>6.7</v>
      </c>
      <c r="G12100" s="11" t="n">
        <v>6.7</v>
      </c>
      <c r="H12100" s="11" t="s">
        <v>2625</v>
      </c>
      <c r="I12100" s="11" t="s">
        <v>2625</v>
      </c>
    </row>
    <row r="12101" customFormat="false" ht="143" hidden="false" customHeight="true" outlineLevel="0" collapsed="false">
      <c r="A12101" s="11" t="s">
        <v>2630</v>
      </c>
      <c r="B12101" s="11" t="s">
        <v>2630</v>
      </c>
      <c r="C12101" s="11" t="s">
        <v>2630</v>
      </c>
      <c r="D12101" s="11" t="s">
        <v>2630</v>
      </c>
      <c r="E12101" s="11" t="s">
        <v>2657</v>
      </c>
      <c r="F12101" s="11" t="s">
        <v>2657</v>
      </c>
      <c r="G12101" s="11" t="s">
        <v>2657</v>
      </c>
      <c r="H12101" s="11" t="s">
        <v>2625</v>
      </c>
      <c r="I12101" s="11" t="s">
        <v>2625</v>
      </c>
    </row>
    <row r="12102" customFormat="false" ht="143" hidden="false" customHeight="true" outlineLevel="0" collapsed="false">
      <c r="A12102" s="11" t="s">
        <v>2631</v>
      </c>
      <c r="B12102" s="11" t="s">
        <v>2631</v>
      </c>
      <c r="C12102" s="11" t="s">
        <v>2631</v>
      </c>
      <c r="D12102" s="11" t="s">
        <v>2631</v>
      </c>
      <c r="E12102" s="11" t="s">
        <v>2632</v>
      </c>
      <c r="F12102" s="11" t="s">
        <v>2632</v>
      </c>
      <c r="G12102" s="11" t="s">
        <v>2632</v>
      </c>
      <c r="H12102" s="11" t="s">
        <v>2625</v>
      </c>
      <c r="I12102" s="11" t="s">
        <v>2625</v>
      </c>
    </row>
    <row r="12103" customFormat="false" ht="143" hidden="false" customHeight="true" outlineLevel="0" collapsed="false">
      <c r="A12103" s="11" t="s">
        <v>2078</v>
      </c>
      <c r="B12103" s="11" t="s">
        <v>2078</v>
      </c>
      <c r="C12103" s="11" t="s">
        <v>2078</v>
      </c>
      <c r="D12103" s="11" t="s">
        <v>2078</v>
      </c>
      <c r="E12103" s="11" t="s">
        <v>2646</v>
      </c>
      <c r="F12103" s="11" t="s">
        <v>2646</v>
      </c>
      <c r="G12103" s="11" t="s">
        <v>2646</v>
      </c>
      <c r="H12103" s="11" t="s">
        <v>2625</v>
      </c>
      <c r="I12103" s="11" t="s">
        <v>2625</v>
      </c>
    </row>
    <row r="12104" customFormat="false" ht="143" hidden="false" customHeight="true" outlineLevel="0" collapsed="false">
      <c r="A12104" s="11" t="s">
        <v>2070</v>
      </c>
      <c r="B12104" s="11" t="s">
        <v>2070</v>
      </c>
      <c r="C12104" s="11" t="s">
        <v>2070</v>
      </c>
      <c r="D12104" s="11" t="s">
        <v>2070</v>
      </c>
      <c r="E12104" s="11" t="s">
        <v>2664</v>
      </c>
      <c r="F12104" s="11" t="s">
        <v>2664</v>
      </c>
      <c r="G12104" s="11" t="s">
        <v>2664</v>
      </c>
      <c r="H12104" s="11" t="s">
        <v>2625</v>
      </c>
      <c r="I12104" s="11" t="s">
        <v>2625</v>
      </c>
    </row>
    <row r="12105" customFormat="false" ht="143" hidden="false" customHeight="true" outlineLevel="0" collapsed="false">
      <c r="A12105" s="11" t="s">
        <v>2562</v>
      </c>
      <c r="B12105" s="11" t="s">
        <v>2562</v>
      </c>
      <c r="C12105" s="11" t="s">
        <v>2562</v>
      </c>
      <c r="D12105" s="11" t="s">
        <v>2562</v>
      </c>
      <c r="E12105" s="11" t="n">
        <v>304</v>
      </c>
      <c r="F12105" s="11" t="n">
        <v>304</v>
      </c>
      <c r="G12105" s="11" t="n">
        <v>304</v>
      </c>
      <c r="H12105" s="11" t="s">
        <v>2625</v>
      </c>
      <c r="I12105" s="11" t="s">
        <v>2625</v>
      </c>
    </row>
    <row r="12106" customFormat="false" ht="143" hidden="false" customHeight="true" outlineLevel="0" collapsed="false">
      <c r="A12106" s="11" t="s">
        <v>2563</v>
      </c>
      <c r="B12106" s="11" t="s">
        <v>2563</v>
      </c>
      <c r="C12106" s="11" t="s">
        <v>2563</v>
      </c>
      <c r="D12106" s="11" t="s">
        <v>2563</v>
      </c>
      <c r="E12106" s="11" t="n">
        <v>231</v>
      </c>
      <c r="F12106" s="11" t="n">
        <v>231</v>
      </c>
      <c r="G12106" s="11" t="n">
        <v>231</v>
      </c>
      <c r="H12106" s="11" t="s">
        <v>2625</v>
      </c>
      <c r="I12106" s="11" t="s">
        <v>2625</v>
      </c>
    </row>
    <row r="12107" customFormat="false" ht="143" hidden="false" customHeight="true" outlineLevel="0" collapsed="false">
      <c r="A12107" s="11" t="s">
        <v>2659</v>
      </c>
      <c r="B12107" s="11" t="s">
        <v>2659</v>
      </c>
      <c r="C12107" s="11" t="s">
        <v>2659</v>
      </c>
      <c r="D12107" s="11" t="s">
        <v>2659</v>
      </c>
      <c r="E12107" s="11" t="n">
        <v>700</v>
      </c>
      <c r="F12107" s="11" t="n">
        <v>700</v>
      </c>
      <c r="G12107" s="11" t="n">
        <v>700</v>
      </c>
      <c r="H12107" s="11" t="s">
        <v>2625</v>
      </c>
      <c r="I12107" s="11" t="s">
        <v>2625</v>
      </c>
    </row>
    <row r="12108" customFormat="false" ht="143" hidden="false" customHeight="true" outlineLevel="0" collapsed="false">
      <c r="A12108" s="11" t="s">
        <v>2423</v>
      </c>
      <c r="B12108" s="11" t="s">
        <v>2423</v>
      </c>
      <c r="C12108" s="11" t="s">
        <v>2423</v>
      </c>
      <c r="D12108" s="11" t="s">
        <v>2423</v>
      </c>
      <c r="E12108" s="11" t="s">
        <v>2635</v>
      </c>
      <c r="F12108" s="11" t="s">
        <v>2635</v>
      </c>
      <c r="G12108" s="11" t="s">
        <v>2635</v>
      </c>
      <c r="H12108" s="11" t="s">
        <v>2625</v>
      </c>
      <c r="I12108" s="11" t="s">
        <v>2625</v>
      </c>
    </row>
    <row r="12109" customFormat="false" ht="58" hidden="false" customHeight="true" outlineLevel="0" collapsed="false">
      <c r="A12109" s="4" t="s">
        <v>2636</v>
      </c>
      <c r="B12109" s="4" t="s">
        <v>2636</v>
      </c>
      <c r="C12109" s="4" t="s">
        <v>2636</v>
      </c>
      <c r="D12109" s="4" t="s">
        <v>2636</v>
      </c>
      <c r="E12109" s="4" t="s">
        <v>2636</v>
      </c>
      <c r="F12109" s="4" t="s">
        <v>2636</v>
      </c>
      <c r="G12109" s="4" t="s">
        <v>2636</v>
      </c>
      <c r="H12109" s="4" t="s">
        <v>2636</v>
      </c>
      <c r="I12109" s="4" t="s">
        <v>2636</v>
      </c>
    </row>
    <row r="12110" customFormat="false" ht="27" hidden="false" customHeight="true" outlineLevel="0" collapsed="false">
      <c r="A12110" s="1"/>
      <c r="B12110" s="1"/>
      <c r="C12110" s="1"/>
      <c r="D12110" s="1"/>
      <c r="E12110" s="1"/>
      <c r="F12110" s="1"/>
      <c r="G12110" s="1"/>
      <c r="H12110" s="1"/>
      <c r="I12110" s="1"/>
    </row>
    <row r="12111" customFormat="false" ht="31" hidden="false" customHeight="true" outlineLevel="0" collapsed="false">
      <c r="A12111" s="10" t="s">
        <v>250</v>
      </c>
      <c r="B12111" s="10" t="s">
        <v>250</v>
      </c>
      <c r="C12111" s="10" t="s">
        <v>250</v>
      </c>
      <c r="D12111" s="10" t="s">
        <v>250</v>
      </c>
      <c r="E12111" s="10" t="s">
        <v>250</v>
      </c>
      <c r="F12111" s="10" t="s">
        <v>250</v>
      </c>
      <c r="G12111" s="10" t="s">
        <v>250</v>
      </c>
      <c r="H12111" s="10" t="s">
        <v>250</v>
      </c>
      <c r="I12111" s="3" t="str">
        <f aca="false">HYPERLINK("#'Главная'!A242","На главную")</f>
        <v>На главную</v>
      </c>
    </row>
    <row r="12112" customFormat="false" ht="34" hidden="false" customHeight="true" outlineLevel="0" collapsed="false">
      <c r="A12112" s="12" t="s">
        <v>251</v>
      </c>
      <c r="B12112" s="12" t="s">
        <v>251</v>
      </c>
      <c r="C12112" s="12" t="s">
        <v>251</v>
      </c>
      <c r="D12112" s="12" t="s">
        <v>252</v>
      </c>
      <c r="E12112" s="12" t="s">
        <v>252</v>
      </c>
      <c r="F12112" s="12" t="s">
        <v>252</v>
      </c>
      <c r="G12112" s="12" t="s">
        <v>253</v>
      </c>
      <c r="H12112" s="12" t="s">
        <v>254</v>
      </c>
      <c r="I12112" s="12" t="s">
        <v>254</v>
      </c>
    </row>
    <row r="12113" customFormat="false" ht="38" hidden="false" customHeight="true" outlineLevel="0" collapsed="false">
      <c r="A12113" s="1" t="s">
        <v>202</v>
      </c>
      <c r="B12113" s="1" t="s">
        <v>202</v>
      </c>
      <c r="C12113" s="1" t="s">
        <v>202</v>
      </c>
      <c r="D12113" s="1" t="s">
        <v>292</v>
      </c>
      <c r="E12113" s="1" t="s">
        <v>292</v>
      </c>
      <c r="F12113" s="1" t="s">
        <v>292</v>
      </c>
      <c r="G12113" s="1" t="n">
        <v>49.1</v>
      </c>
      <c r="H12113" s="1" t="s">
        <v>2637</v>
      </c>
      <c r="I12113" s="1" t="s">
        <v>2637</v>
      </c>
    </row>
    <row r="12114" customFormat="false" ht="38" hidden="false" customHeight="true" outlineLevel="0" collapsed="false">
      <c r="A12114" s="1" t="s">
        <v>202</v>
      </c>
      <c r="B12114" s="1" t="s">
        <v>202</v>
      </c>
      <c r="C12114" s="1" t="s">
        <v>202</v>
      </c>
      <c r="D12114" s="1" t="s">
        <v>258</v>
      </c>
      <c r="E12114" s="1" t="s">
        <v>258</v>
      </c>
      <c r="F12114" s="1" t="s">
        <v>258</v>
      </c>
      <c r="G12114" s="1" t="n">
        <v>73.7</v>
      </c>
      <c r="H12114" s="1" t="s">
        <v>2637</v>
      </c>
      <c r="I12114" s="1" t="s">
        <v>2637</v>
      </c>
    </row>
    <row r="12115" customFormat="false" ht="38" hidden="false" customHeight="true" outlineLevel="0" collapsed="false">
      <c r="A12115" s="1" t="s">
        <v>202</v>
      </c>
      <c r="B12115" s="1" t="s">
        <v>202</v>
      </c>
      <c r="C12115" s="1" t="s">
        <v>202</v>
      </c>
      <c r="D12115" s="1" t="s">
        <v>2091</v>
      </c>
      <c r="E12115" s="1" t="s">
        <v>2091</v>
      </c>
      <c r="F12115" s="1" t="s">
        <v>2091</v>
      </c>
      <c r="G12115" s="1" t="n">
        <v>5000</v>
      </c>
      <c r="H12115" s="1" t="s">
        <v>2637</v>
      </c>
      <c r="I12115" s="1" t="s">
        <v>2637</v>
      </c>
    </row>
    <row r="12116" customFormat="false" ht="38" hidden="false" customHeight="true" outlineLevel="0" collapsed="false">
      <c r="A12116" s="1" t="s">
        <v>202</v>
      </c>
      <c r="B12116" s="1" t="s">
        <v>202</v>
      </c>
      <c r="C12116" s="1" t="s">
        <v>202</v>
      </c>
      <c r="D12116" s="1" t="s">
        <v>2063</v>
      </c>
      <c r="E12116" s="1" t="s">
        <v>2063</v>
      </c>
      <c r="F12116" s="1" t="s">
        <v>2063</v>
      </c>
      <c r="G12116" s="1" t="n">
        <v>62</v>
      </c>
      <c r="H12116" s="1" t="s">
        <v>2637</v>
      </c>
      <c r="I12116" s="1" t="s">
        <v>2637</v>
      </c>
    </row>
    <row r="12117" customFormat="false" ht="38" hidden="false" customHeight="true" outlineLevel="0" collapsed="false">
      <c r="A12117" s="1" t="s">
        <v>202</v>
      </c>
      <c r="B12117" s="1" t="s">
        <v>202</v>
      </c>
      <c r="C12117" s="1" t="s">
        <v>202</v>
      </c>
      <c r="D12117" s="1" t="s">
        <v>258</v>
      </c>
      <c r="E12117" s="1" t="s">
        <v>258</v>
      </c>
      <c r="F12117" s="1" t="s">
        <v>258</v>
      </c>
      <c r="G12117" s="1" t="n">
        <v>73.7</v>
      </c>
      <c r="H12117" s="1" t="s">
        <v>2637</v>
      </c>
      <c r="I12117" s="1" t="s">
        <v>2637</v>
      </c>
    </row>
    <row r="12118" customFormat="false" ht="38" hidden="false" customHeight="true" outlineLevel="0" collapsed="false">
      <c r="A12118" s="1" t="s">
        <v>202</v>
      </c>
      <c r="B12118" s="1" t="s">
        <v>202</v>
      </c>
      <c r="C12118" s="1" t="s">
        <v>202</v>
      </c>
      <c r="D12118" s="1" t="s">
        <v>292</v>
      </c>
      <c r="E12118" s="1" t="s">
        <v>292</v>
      </c>
      <c r="F12118" s="1" t="s">
        <v>292</v>
      </c>
      <c r="G12118" s="1" t="n">
        <v>49.1</v>
      </c>
      <c r="H12118" s="1" t="s">
        <v>2637</v>
      </c>
      <c r="I12118" s="1" t="s">
        <v>2637</v>
      </c>
    </row>
    <row r="12119" customFormat="false" ht="38" hidden="false" customHeight="true" outlineLevel="0" collapsed="false">
      <c r="A12119" s="1" t="s">
        <v>202</v>
      </c>
      <c r="B12119" s="1" t="s">
        <v>202</v>
      </c>
      <c r="C12119" s="1" t="s">
        <v>202</v>
      </c>
      <c r="D12119" s="1" t="s">
        <v>2091</v>
      </c>
      <c r="E12119" s="1" t="s">
        <v>2091</v>
      </c>
      <c r="F12119" s="1" t="s">
        <v>2091</v>
      </c>
      <c r="G12119" s="1" t="n">
        <v>5000</v>
      </c>
      <c r="H12119" s="1" t="s">
        <v>2637</v>
      </c>
      <c r="I12119" s="1" t="s">
        <v>2637</v>
      </c>
    </row>
    <row r="12120" customFormat="false" ht="27" hidden="false" customHeight="true" outlineLevel="0" collapsed="false">
      <c r="A12120" s="1"/>
      <c r="B12120" s="1"/>
      <c r="C12120" s="1"/>
      <c r="D12120" s="1"/>
      <c r="E12120" s="1"/>
      <c r="F12120" s="1"/>
      <c r="G12120" s="1"/>
      <c r="H12120" s="1"/>
      <c r="I12120" s="1"/>
    </row>
    <row r="12121" customFormat="false" ht="31" hidden="false" customHeight="true" outlineLevel="0" collapsed="false">
      <c r="A12121" s="10" t="s">
        <v>304</v>
      </c>
      <c r="B12121" s="10" t="s">
        <v>304</v>
      </c>
      <c r="C12121" s="10" t="s">
        <v>304</v>
      </c>
      <c r="D12121" s="10" t="s">
        <v>304</v>
      </c>
      <c r="E12121" s="10" t="s">
        <v>304</v>
      </c>
      <c r="F12121" s="10" t="s">
        <v>304</v>
      </c>
      <c r="G12121" s="10" t="s">
        <v>304</v>
      </c>
      <c r="H12121" s="10" t="s">
        <v>304</v>
      </c>
      <c r="I12121" s="1"/>
    </row>
    <row r="12122" customFormat="false" ht="28" hidden="false" customHeight="true" outlineLevel="0" collapsed="false">
      <c r="A12122" s="4" t="s">
        <v>305</v>
      </c>
      <c r="B12122" s="4" t="s">
        <v>305</v>
      </c>
      <c r="C12122" s="4" t="s">
        <v>305</v>
      </c>
      <c r="D12122" s="4" t="s">
        <v>305</v>
      </c>
      <c r="E12122" s="4" t="s">
        <v>305</v>
      </c>
      <c r="F12122" s="4" t="s">
        <v>305</v>
      </c>
      <c r="G12122" s="4" t="s">
        <v>305</v>
      </c>
      <c r="H12122" s="4" t="s">
        <v>305</v>
      </c>
      <c r="I12122" s="4" t="s">
        <v>305</v>
      </c>
    </row>
    <row r="12123" customFormat="false" ht="27" hidden="false" customHeight="true" outlineLevel="0" collapsed="false">
      <c r="A12123" s="1"/>
      <c r="B12123" s="1"/>
      <c r="C12123" s="1"/>
      <c r="D12123" s="1"/>
      <c r="E12123" s="1"/>
      <c r="F12123" s="1"/>
      <c r="G12123" s="1"/>
      <c r="H12123" s="1"/>
      <c r="I12123" s="1"/>
    </row>
    <row r="12124" customFormat="false" ht="27" hidden="false" customHeight="true" outlineLevel="0" collapsed="false">
      <c r="A12124" s="1"/>
      <c r="B12124" s="1"/>
      <c r="C12124" s="1"/>
      <c r="D12124" s="1"/>
      <c r="E12124" s="1"/>
      <c r="F12124" s="1"/>
      <c r="G12124" s="1"/>
      <c r="H12124" s="1"/>
      <c r="I12124" s="1"/>
    </row>
    <row r="12125" customFormat="false" ht="27" hidden="false" customHeight="true" outlineLevel="0" collapsed="false">
      <c r="A12125" s="1"/>
      <c r="B12125" s="1"/>
      <c r="C12125" s="1"/>
      <c r="D12125" s="1"/>
      <c r="E12125" s="1"/>
      <c r="F12125" s="1"/>
      <c r="G12125" s="1"/>
      <c r="H12125" s="1"/>
      <c r="I12125" s="1"/>
    </row>
    <row r="12126" customFormat="false" ht="35" hidden="false" customHeight="true" outlineLevel="0" collapsed="false">
      <c r="A12126" s="2" t="s">
        <v>2667</v>
      </c>
      <c r="B12126" s="2" t="s">
        <v>2667</v>
      </c>
      <c r="C12126" s="2" t="s">
        <v>2667</v>
      </c>
      <c r="D12126" s="2" t="s">
        <v>2667</v>
      </c>
      <c r="E12126" s="2" t="s">
        <v>2667</v>
      </c>
      <c r="F12126" s="2" t="s">
        <v>2667</v>
      </c>
      <c r="G12126" s="2" t="s">
        <v>2667</v>
      </c>
      <c r="H12126" s="2" t="s">
        <v>2667</v>
      </c>
      <c r="I12126" s="3" t="str">
        <f aca="false">HYPERLINK("#'Главная'!A243","На главную")</f>
        <v>На главную</v>
      </c>
    </row>
    <row r="12127" customFormat="false" ht="28" hidden="false" customHeight="true" outlineLevel="0" collapsed="false">
      <c r="A12127" s="4" t="s">
        <v>2622</v>
      </c>
      <c r="B12127" s="4" t="s">
        <v>2622</v>
      </c>
      <c r="C12127" s="4" t="s">
        <v>2622</v>
      </c>
      <c r="D12127" s="4" t="s">
        <v>2622</v>
      </c>
      <c r="E12127" s="4" t="s">
        <v>2622</v>
      </c>
      <c r="F12127" s="4" t="s">
        <v>2622</v>
      </c>
      <c r="G12127" s="4" t="s">
        <v>2622</v>
      </c>
      <c r="H12127" s="4" t="s">
        <v>2622</v>
      </c>
      <c r="I12127" s="4" t="s">
        <v>2622</v>
      </c>
    </row>
    <row r="12128" customFormat="false" ht="27" hidden="false" customHeight="true" outlineLevel="0" collapsed="false">
      <c r="A12128" s="3" t="str">
        <f aca="false">HYPERLINK("#'Главная'!A243","Список моделей")</f>
        <v>Список моделей</v>
      </c>
      <c r="B12128" s="1"/>
      <c r="C12128" s="3" t="str">
        <f aca="false">HYPERLINK("#'Данные моделей'!A12129","Характеристики")</f>
        <v>Характеристики</v>
      </c>
      <c r="D12128" s="1"/>
      <c r="E12128" s="1"/>
      <c r="F12128" s="3" t="str">
        <f aca="false">HYPERLINK("#'Данные моделей'!A12154","Рабочие точки")</f>
        <v>Рабочие точки</v>
      </c>
      <c r="G12128" s="1"/>
      <c r="H12128" s="3" t="str">
        <f aca="false">HYPERLINK("#'Данные моделей'!A12164","Карты")</f>
        <v>Карты</v>
      </c>
      <c r="I12128" s="1"/>
    </row>
    <row r="12129" customFormat="false" ht="31" hidden="false" customHeight="true" outlineLevel="0" collapsed="false">
      <c r="A12129" s="10" t="s">
        <v>9</v>
      </c>
      <c r="B12129" s="10" t="s">
        <v>9</v>
      </c>
      <c r="C12129" s="10" t="s">
        <v>9</v>
      </c>
      <c r="D12129" s="10" t="s">
        <v>9</v>
      </c>
      <c r="E12129" s="10" t="s">
        <v>9</v>
      </c>
      <c r="F12129" s="10" t="s">
        <v>9</v>
      </c>
      <c r="G12129" s="10" t="s">
        <v>9</v>
      </c>
      <c r="H12129" s="10" t="s">
        <v>9</v>
      </c>
      <c r="I12129" s="1"/>
    </row>
    <row r="12130" customFormat="false" ht="28" hidden="false" customHeight="true" outlineLevel="0" collapsed="false">
      <c r="A12130" s="11" t="s">
        <v>207</v>
      </c>
      <c r="B12130" s="11" t="s">
        <v>207</v>
      </c>
      <c r="C12130" s="11" t="s">
        <v>207</v>
      </c>
      <c r="D12130" s="11" t="s">
        <v>207</v>
      </c>
      <c r="E12130" s="11" t="s">
        <v>2623</v>
      </c>
      <c r="F12130" s="11" t="s">
        <v>2623</v>
      </c>
      <c r="G12130" s="11" t="s">
        <v>2623</v>
      </c>
      <c r="H12130" s="11"/>
      <c r="I12130" s="11"/>
    </row>
    <row r="12131" customFormat="false" ht="28" hidden="false" customHeight="true" outlineLevel="0" collapsed="false">
      <c r="A12131" s="11" t="s">
        <v>8</v>
      </c>
      <c r="B12131" s="11" t="s">
        <v>8</v>
      </c>
      <c r="C12131" s="11" t="s">
        <v>8</v>
      </c>
      <c r="D12131" s="11" t="s">
        <v>8</v>
      </c>
      <c r="E12131" s="11" t="s">
        <v>178</v>
      </c>
      <c r="F12131" s="11" t="s">
        <v>178</v>
      </c>
      <c r="G12131" s="11" t="s">
        <v>178</v>
      </c>
      <c r="H12131" s="11"/>
      <c r="I12131" s="11"/>
    </row>
    <row r="12132" customFormat="false" ht="28" hidden="false" customHeight="true" outlineLevel="0" collapsed="false">
      <c r="A12132" s="11" t="s">
        <v>209</v>
      </c>
      <c r="B12132" s="11" t="s">
        <v>209</v>
      </c>
      <c r="C12132" s="11" t="s">
        <v>209</v>
      </c>
      <c r="D12132" s="11" t="s">
        <v>209</v>
      </c>
      <c r="E12132" s="11" t="s">
        <v>2668</v>
      </c>
      <c r="F12132" s="11" t="s">
        <v>2668</v>
      </c>
      <c r="G12132" s="11" t="s">
        <v>2668</v>
      </c>
      <c r="H12132" s="11"/>
      <c r="I12132" s="11"/>
    </row>
    <row r="12133" customFormat="false" ht="28" hidden="false" customHeight="true" outlineLevel="0" collapsed="false">
      <c r="A12133" s="11" t="s">
        <v>211</v>
      </c>
      <c r="B12133" s="11" t="s">
        <v>211</v>
      </c>
      <c r="C12133" s="11" t="s">
        <v>211</v>
      </c>
      <c r="D12133" s="11" t="s">
        <v>211</v>
      </c>
      <c r="E12133" s="11" t="s">
        <v>99</v>
      </c>
      <c r="F12133" s="11" t="s">
        <v>99</v>
      </c>
      <c r="G12133" s="11" t="s">
        <v>99</v>
      </c>
      <c r="H12133" s="11"/>
      <c r="I12133" s="11"/>
    </row>
    <row r="12134" customFormat="false" ht="143" hidden="false" customHeight="true" outlineLevel="0" collapsed="false">
      <c r="A12134" s="11" t="s">
        <v>8</v>
      </c>
      <c r="B12134" s="11" t="s">
        <v>8</v>
      </c>
      <c r="C12134" s="11" t="s">
        <v>8</v>
      </c>
      <c r="D12134" s="11" t="s">
        <v>8</v>
      </c>
      <c r="E12134" s="11" t="s">
        <v>2126</v>
      </c>
      <c r="F12134" s="11" t="s">
        <v>2126</v>
      </c>
      <c r="G12134" s="11" t="s">
        <v>2126</v>
      </c>
      <c r="H12134" s="11" t="s">
        <v>2625</v>
      </c>
      <c r="I12134" s="11" t="s">
        <v>2625</v>
      </c>
    </row>
    <row r="12135" customFormat="false" ht="143" hidden="false" customHeight="true" outlineLevel="0" collapsed="false">
      <c r="A12135" s="11" t="s">
        <v>221</v>
      </c>
      <c r="B12135" s="11" t="s">
        <v>221</v>
      </c>
      <c r="C12135" s="11" t="s">
        <v>221</v>
      </c>
      <c r="D12135" s="11" t="s">
        <v>221</v>
      </c>
      <c r="E12135" s="11" t="s">
        <v>2668</v>
      </c>
      <c r="F12135" s="11" t="s">
        <v>2668</v>
      </c>
      <c r="G12135" s="11" t="s">
        <v>2668</v>
      </c>
      <c r="H12135" s="11" t="s">
        <v>2625</v>
      </c>
      <c r="I12135" s="11" t="s">
        <v>2625</v>
      </c>
    </row>
    <row r="12136" customFormat="false" ht="143" hidden="false" customHeight="true" outlineLevel="0" collapsed="false">
      <c r="A12136" s="11" t="s">
        <v>211</v>
      </c>
      <c r="B12136" s="11" t="s">
        <v>211</v>
      </c>
      <c r="C12136" s="11" t="s">
        <v>211</v>
      </c>
      <c r="D12136" s="11" t="s">
        <v>211</v>
      </c>
      <c r="E12136" s="11" t="s">
        <v>99</v>
      </c>
      <c r="F12136" s="11" t="s">
        <v>99</v>
      </c>
      <c r="G12136" s="11" t="s">
        <v>99</v>
      </c>
      <c r="H12136" s="11" t="s">
        <v>2625</v>
      </c>
      <c r="I12136" s="11" t="s">
        <v>2625</v>
      </c>
    </row>
    <row r="12137" customFormat="false" ht="143" hidden="false" customHeight="true" outlineLevel="0" collapsed="false">
      <c r="A12137" s="11" t="s">
        <v>2062</v>
      </c>
      <c r="B12137" s="11" t="s">
        <v>2062</v>
      </c>
      <c r="C12137" s="11" t="s">
        <v>2062</v>
      </c>
      <c r="D12137" s="11" t="s">
        <v>2062</v>
      </c>
      <c r="E12137" s="11" t="s">
        <v>2063</v>
      </c>
      <c r="F12137" s="11" t="s">
        <v>2063</v>
      </c>
      <c r="G12137" s="11" t="s">
        <v>2063</v>
      </c>
      <c r="H12137" s="11" t="s">
        <v>2625</v>
      </c>
      <c r="I12137" s="11" t="s">
        <v>2625</v>
      </c>
    </row>
    <row r="12138" customFormat="false" ht="143" hidden="false" customHeight="true" outlineLevel="0" collapsed="false">
      <c r="A12138" s="11" t="s">
        <v>2064</v>
      </c>
      <c r="B12138" s="11" t="s">
        <v>2064</v>
      </c>
      <c r="C12138" s="11" t="s">
        <v>2064</v>
      </c>
      <c r="D12138" s="11" t="s">
        <v>2064</v>
      </c>
      <c r="E12138" s="11" t="s">
        <v>99</v>
      </c>
      <c r="F12138" s="11" t="s">
        <v>99</v>
      </c>
      <c r="G12138" s="11" t="s">
        <v>99</v>
      </c>
      <c r="H12138" s="11" t="s">
        <v>2625</v>
      </c>
      <c r="I12138" s="11" t="s">
        <v>2625</v>
      </c>
    </row>
    <row r="12139" customFormat="false" ht="143" hidden="false" customHeight="true" outlineLevel="0" collapsed="false">
      <c r="A12139" s="11" t="s">
        <v>2626</v>
      </c>
      <c r="B12139" s="11" t="s">
        <v>2626</v>
      </c>
      <c r="C12139" s="11" t="s">
        <v>2626</v>
      </c>
      <c r="D12139" s="11" t="s">
        <v>2626</v>
      </c>
      <c r="E12139" s="11" t="n">
        <v>4</v>
      </c>
      <c r="F12139" s="11" t="n">
        <v>4</v>
      </c>
      <c r="G12139" s="11" t="n">
        <v>4</v>
      </c>
      <c r="H12139" s="11" t="s">
        <v>2625</v>
      </c>
      <c r="I12139" s="11" t="s">
        <v>2625</v>
      </c>
    </row>
    <row r="12140" customFormat="false" ht="143" hidden="false" customHeight="true" outlineLevel="0" collapsed="false">
      <c r="A12140" s="11" t="s">
        <v>2216</v>
      </c>
      <c r="B12140" s="11" t="s">
        <v>2216</v>
      </c>
      <c r="C12140" s="11" t="s">
        <v>2216</v>
      </c>
      <c r="D12140" s="11" t="s">
        <v>2216</v>
      </c>
      <c r="E12140" s="11" t="n">
        <v>2</v>
      </c>
      <c r="F12140" s="11" t="n">
        <v>2</v>
      </c>
      <c r="G12140" s="11" t="n">
        <v>2</v>
      </c>
      <c r="H12140" s="11" t="s">
        <v>2625</v>
      </c>
      <c r="I12140" s="11" t="s">
        <v>2625</v>
      </c>
    </row>
    <row r="12141" customFormat="false" ht="143" hidden="false" customHeight="true" outlineLevel="0" collapsed="false">
      <c r="A12141" s="11" t="s">
        <v>2627</v>
      </c>
      <c r="B12141" s="11" t="s">
        <v>2627</v>
      </c>
      <c r="C12141" s="11" t="s">
        <v>2627</v>
      </c>
      <c r="D12141" s="11" t="s">
        <v>2627</v>
      </c>
      <c r="E12141" s="11" t="n">
        <v>246</v>
      </c>
      <c r="F12141" s="11" t="n">
        <v>246</v>
      </c>
      <c r="G12141" s="11" t="n">
        <v>246</v>
      </c>
      <c r="H12141" s="11" t="s">
        <v>2625</v>
      </c>
      <c r="I12141" s="11" t="s">
        <v>2625</v>
      </c>
    </row>
    <row r="12142" customFormat="false" ht="143" hidden="false" customHeight="true" outlineLevel="0" collapsed="false">
      <c r="A12142" s="11" t="s">
        <v>2628</v>
      </c>
      <c r="B12142" s="11" t="s">
        <v>2628</v>
      </c>
      <c r="C12142" s="11" t="s">
        <v>2628</v>
      </c>
      <c r="D12142" s="11" t="s">
        <v>2628</v>
      </c>
      <c r="E12142" s="11" t="n">
        <v>5.73</v>
      </c>
      <c r="F12142" s="11" t="n">
        <v>5.73</v>
      </c>
      <c r="G12142" s="11" t="n">
        <v>5.73</v>
      </c>
      <c r="H12142" s="11" t="s">
        <v>2625</v>
      </c>
      <c r="I12142" s="11" t="s">
        <v>2625</v>
      </c>
    </row>
    <row r="12143" customFormat="false" ht="143" hidden="false" customHeight="true" outlineLevel="0" collapsed="false">
      <c r="A12143" s="11" t="s">
        <v>2629</v>
      </c>
      <c r="B12143" s="11" t="s">
        <v>2629</v>
      </c>
      <c r="C12143" s="11" t="s">
        <v>2629</v>
      </c>
      <c r="D12143" s="11" t="s">
        <v>2629</v>
      </c>
      <c r="E12143" s="11" t="n">
        <v>5.2</v>
      </c>
      <c r="F12143" s="11" t="n">
        <v>5.2</v>
      </c>
      <c r="G12143" s="11" t="n">
        <v>5.2</v>
      </c>
      <c r="H12143" s="11" t="s">
        <v>2625</v>
      </c>
      <c r="I12143" s="11" t="s">
        <v>2625</v>
      </c>
    </row>
    <row r="12144" customFormat="false" ht="143" hidden="false" customHeight="true" outlineLevel="0" collapsed="false">
      <c r="A12144" s="11" t="s">
        <v>2630</v>
      </c>
      <c r="B12144" s="11" t="s">
        <v>2630</v>
      </c>
      <c r="C12144" s="11" t="s">
        <v>2630</v>
      </c>
      <c r="D12144" s="11" t="s">
        <v>2630</v>
      </c>
      <c r="E12144" s="11" t="s">
        <v>2657</v>
      </c>
      <c r="F12144" s="11" t="s">
        <v>2657</v>
      </c>
      <c r="G12144" s="11" t="s">
        <v>2657</v>
      </c>
      <c r="H12144" s="11" t="s">
        <v>2625</v>
      </c>
      <c r="I12144" s="11" t="s">
        <v>2625</v>
      </c>
    </row>
    <row r="12145" customFormat="false" ht="143" hidden="false" customHeight="true" outlineLevel="0" collapsed="false">
      <c r="A12145" s="11" t="s">
        <v>2631</v>
      </c>
      <c r="B12145" s="11" t="s">
        <v>2631</v>
      </c>
      <c r="C12145" s="11" t="s">
        <v>2631</v>
      </c>
      <c r="D12145" s="11" t="s">
        <v>2631</v>
      </c>
      <c r="E12145" s="11" t="s">
        <v>2632</v>
      </c>
      <c r="F12145" s="11" t="s">
        <v>2632</v>
      </c>
      <c r="G12145" s="11" t="s">
        <v>2632</v>
      </c>
      <c r="H12145" s="11" t="s">
        <v>2625</v>
      </c>
      <c r="I12145" s="11" t="s">
        <v>2625</v>
      </c>
    </row>
    <row r="12146" customFormat="false" ht="143" hidden="false" customHeight="true" outlineLevel="0" collapsed="false">
      <c r="A12146" s="11" t="s">
        <v>2078</v>
      </c>
      <c r="B12146" s="11" t="s">
        <v>2078</v>
      </c>
      <c r="C12146" s="11" t="s">
        <v>2078</v>
      </c>
      <c r="D12146" s="11" t="s">
        <v>2078</v>
      </c>
      <c r="E12146" s="11" t="s">
        <v>2646</v>
      </c>
      <c r="F12146" s="11" t="s">
        <v>2646</v>
      </c>
      <c r="G12146" s="11" t="s">
        <v>2646</v>
      </c>
      <c r="H12146" s="11" t="s">
        <v>2625</v>
      </c>
      <c r="I12146" s="11" t="s">
        <v>2625</v>
      </c>
    </row>
    <row r="12147" customFormat="false" ht="143" hidden="false" customHeight="true" outlineLevel="0" collapsed="false">
      <c r="A12147" s="11" t="s">
        <v>2070</v>
      </c>
      <c r="B12147" s="11" t="s">
        <v>2070</v>
      </c>
      <c r="C12147" s="11" t="s">
        <v>2070</v>
      </c>
      <c r="D12147" s="11" t="s">
        <v>2070</v>
      </c>
      <c r="E12147" s="11" t="s">
        <v>2669</v>
      </c>
      <c r="F12147" s="11" t="s">
        <v>2669</v>
      </c>
      <c r="G12147" s="11" t="s">
        <v>2669</v>
      </c>
      <c r="H12147" s="11" t="s">
        <v>2625</v>
      </c>
      <c r="I12147" s="11" t="s">
        <v>2625</v>
      </c>
    </row>
    <row r="12148" customFormat="false" ht="143" hidden="false" customHeight="true" outlineLevel="0" collapsed="false">
      <c r="A12148" s="11" t="s">
        <v>2562</v>
      </c>
      <c r="B12148" s="11" t="s">
        <v>2562</v>
      </c>
      <c r="C12148" s="11" t="s">
        <v>2562</v>
      </c>
      <c r="D12148" s="11" t="s">
        <v>2562</v>
      </c>
      <c r="E12148" s="11" t="n">
        <v>304</v>
      </c>
      <c r="F12148" s="11" t="n">
        <v>304</v>
      </c>
      <c r="G12148" s="11" t="n">
        <v>304</v>
      </c>
      <c r="H12148" s="11" t="s">
        <v>2625</v>
      </c>
      <c r="I12148" s="11" t="s">
        <v>2625</v>
      </c>
    </row>
    <row r="12149" customFormat="false" ht="143" hidden="false" customHeight="true" outlineLevel="0" collapsed="false">
      <c r="A12149" s="11" t="s">
        <v>2563</v>
      </c>
      <c r="B12149" s="11" t="s">
        <v>2563</v>
      </c>
      <c r="C12149" s="11" t="s">
        <v>2563</v>
      </c>
      <c r="D12149" s="11" t="s">
        <v>2563</v>
      </c>
      <c r="E12149" s="11" t="n">
        <v>99</v>
      </c>
      <c r="F12149" s="11" t="n">
        <v>99</v>
      </c>
      <c r="G12149" s="11" t="n">
        <v>99</v>
      </c>
      <c r="H12149" s="11" t="s">
        <v>2625</v>
      </c>
      <c r="I12149" s="11" t="s">
        <v>2625</v>
      </c>
    </row>
    <row r="12150" customFormat="false" ht="143" hidden="false" customHeight="true" outlineLevel="0" collapsed="false">
      <c r="A12150" s="11" t="s">
        <v>2659</v>
      </c>
      <c r="B12150" s="11" t="s">
        <v>2659</v>
      </c>
      <c r="C12150" s="11" t="s">
        <v>2659</v>
      </c>
      <c r="D12150" s="11" t="s">
        <v>2659</v>
      </c>
      <c r="E12150" s="11" t="n">
        <v>760</v>
      </c>
      <c r="F12150" s="11" t="n">
        <v>760</v>
      </c>
      <c r="G12150" s="11" t="n">
        <v>760</v>
      </c>
      <c r="H12150" s="11" t="s">
        <v>2625</v>
      </c>
      <c r="I12150" s="11" t="s">
        <v>2625</v>
      </c>
    </row>
    <row r="12151" customFormat="false" ht="143" hidden="false" customHeight="true" outlineLevel="0" collapsed="false">
      <c r="A12151" s="11" t="s">
        <v>2423</v>
      </c>
      <c r="B12151" s="11" t="s">
        <v>2423</v>
      </c>
      <c r="C12151" s="11" t="s">
        <v>2423</v>
      </c>
      <c r="D12151" s="11" t="s">
        <v>2423</v>
      </c>
      <c r="E12151" s="11" t="s">
        <v>2635</v>
      </c>
      <c r="F12151" s="11" t="s">
        <v>2635</v>
      </c>
      <c r="G12151" s="11" t="s">
        <v>2635</v>
      </c>
      <c r="H12151" s="11" t="s">
        <v>2625</v>
      </c>
      <c r="I12151" s="11" t="s">
        <v>2625</v>
      </c>
    </row>
    <row r="12152" customFormat="false" ht="58" hidden="false" customHeight="true" outlineLevel="0" collapsed="false">
      <c r="A12152" s="4" t="s">
        <v>2636</v>
      </c>
      <c r="B12152" s="4" t="s">
        <v>2636</v>
      </c>
      <c r="C12152" s="4" t="s">
        <v>2636</v>
      </c>
      <c r="D12152" s="4" t="s">
        <v>2636</v>
      </c>
      <c r="E12152" s="4" t="s">
        <v>2636</v>
      </c>
      <c r="F12152" s="4" t="s">
        <v>2636</v>
      </c>
      <c r="G12152" s="4" t="s">
        <v>2636</v>
      </c>
      <c r="H12152" s="4" t="s">
        <v>2636</v>
      </c>
      <c r="I12152" s="4" t="s">
        <v>2636</v>
      </c>
    </row>
    <row r="12153" customFormat="false" ht="27" hidden="false" customHeight="true" outlineLevel="0" collapsed="false">
      <c r="A12153" s="1"/>
      <c r="B12153" s="1"/>
      <c r="C12153" s="1"/>
      <c r="D12153" s="1"/>
      <c r="E12153" s="1"/>
      <c r="F12153" s="1"/>
      <c r="G12153" s="1"/>
      <c r="H12153" s="1"/>
      <c r="I12153" s="1"/>
    </row>
    <row r="12154" customFormat="false" ht="31" hidden="false" customHeight="true" outlineLevel="0" collapsed="false">
      <c r="A12154" s="10" t="s">
        <v>250</v>
      </c>
      <c r="B12154" s="10" t="s">
        <v>250</v>
      </c>
      <c r="C12154" s="10" t="s">
        <v>250</v>
      </c>
      <c r="D12154" s="10" t="s">
        <v>250</v>
      </c>
      <c r="E12154" s="10" t="s">
        <v>250</v>
      </c>
      <c r="F12154" s="10" t="s">
        <v>250</v>
      </c>
      <c r="G12154" s="10" t="s">
        <v>250</v>
      </c>
      <c r="H12154" s="10" t="s">
        <v>250</v>
      </c>
      <c r="I12154" s="3" t="str">
        <f aca="false">HYPERLINK("#'Главная'!A243","На главную")</f>
        <v>На главную</v>
      </c>
    </row>
    <row r="12155" customFormat="false" ht="34" hidden="false" customHeight="true" outlineLevel="0" collapsed="false">
      <c r="A12155" s="12" t="s">
        <v>251</v>
      </c>
      <c r="B12155" s="12" t="s">
        <v>251</v>
      </c>
      <c r="C12155" s="12" t="s">
        <v>251</v>
      </c>
      <c r="D12155" s="12" t="s">
        <v>252</v>
      </c>
      <c r="E12155" s="12" t="s">
        <v>252</v>
      </c>
      <c r="F12155" s="12" t="s">
        <v>252</v>
      </c>
      <c r="G12155" s="12" t="s">
        <v>253</v>
      </c>
      <c r="H12155" s="12" t="s">
        <v>254</v>
      </c>
      <c r="I12155" s="12" t="s">
        <v>254</v>
      </c>
    </row>
    <row r="12156" customFormat="false" ht="38" hidden="false" customHeight="true" outlineLevel="0" collapsed="false">
      <c r="A12156" s="1" t="s">
        <v>200</v>
      </c>
      <c r="B12156" s="1" t="s">
        <v>200</v>
      </c>
      <c r="C12156" s="1" t="s">
        <v>200</v>
      </c>
      <c r="D12156" s="1" t="s">
        <v>292</v>
      </c>
      <c r="E12156" s="1" t="s">
        <v>292</v>
      </c>
      <c r="F12156" s="1" t="s">
        <v>292</v>
      </c>
      <c r="G12156" s="1" t="n">
        <v>33.26</v>
      </c>
      <c r="H12156" s="1" t="s">
        <v>2637</v>
      </c>
      <c r="I12156" s="1" t="s">
        <v>2637</v>
      </c>
    </row>
    <row r="12157" customFormat="false" ht="38" hidden="false" customHeight="true" outlineLevel="0" collapsed="false">
      <c r="A12157" s="1" t="s">
        <v>200</v>
      </c>
      <c r="B12157" s="1" t="s">
        <v>200</v>
      </c>
      <c r="C12157" s="1" t="s">
        <v>200</v>
      </c>
      <c r="D12157" s="1" t="s">
        <v>258</v>
      </c>
      <c r="E12157" s="1" t="s">
        <v>258</v>
      </c>
      <c r="F12157" s="1" t="s">
        <v>258</v>
      </c>
      <c r="G12157" s="1" t="n">
        <v>52.3</v>
      </c>
      <c r="H12157" s="1" t="s">
        <v>2637</v>
      </c>
      <c r="I12157" s="1" t="s">
        <v>2637</v>
      </c>
    </row>
    <row r="12158" customFormat="false" ht="38" hidden="false" customHeight="true" outlineLevel="0" collapsed="false">
      <c r="A12158" s="1" t="s">
        <v>200</v>
      </c>
      <c r="B12158" s="1" t="s">
        <v>200</v>
      </c>
      <c r="C12158" s="1" t="s">
        <v>200</v>
      </c>
      <c r="D12158" s="1" t="s">
        <v>2091</v>
      </c>
      <c r="E12158" s="1" t="s">
        <v>2091</v>
      </c>
      <c r="F12158" s="1" t="s">
        <v>2091</v>
      </c>
      <c r="G12158" s="1" t="n">
        <v>6000</v>
      </c>
      <c r="H12158" s="1" t="s">
        <v>2637</v>
      </c>
      <c r="I12158" s="1" t="s">
        <v>2637</v>
      </c>
    </row>
    <row r="12159" customFormat="false" ht="38" hidden="false" customHeight="true" outlineLevel="0" collapsed="false">
      <c r="A12159" s="1" t="s">
        <v>200</v>
      </c>
      <c r="B12159" s="1" t="s">
        <v>200</v>
      </c>
      <c r="C12159" s="1" t="s">
        <v>200</v>
      </c>
      <c r="D12159" s="1" t="s">
        <v>2063</v>
      </c>
      <c r="E12159" s="1" t="s">
        <v>2063</v>
      </c>
      <c r="F12159" s="1" t="s">
        <v>2063</v>
      </c>
      <c r="G12159" s="1" t="n">
        <v>62</v>
      </c>
      <c r="H12159" s="1" t="s">
        <v>2637</v>
      </c>
      <c r="I12159" s="1" t="s">
        <v>2637</v>
      </c>
    </row>
    <row r="12160" customFormat="false" ht="38" hidden="false" customHeight="true" outlineLevel="0" collapsed="false">
      <c r="A12160" s="1" t="s">
        <v>200</v>
      </c>
      <c r="B12160" s="1" t="s">
        <v>200</v>
      </c>
      <c r="C12160" s="1" t="s">
        <v>200</v>
      </c>
      <c r="D12160" s="1" t="s">
        <v>258</v>
      </c>
      <c r="E12160" s="1" t="s">
        <v>258</v>
      </c>
      <c r="F12160" s="1" t="s">
        <v>258</v>
      </c>
      <c r="G12160" s="1" t="n">
        <v>52.3</v>
      </c>
      <c r="H12160" s="1" t="s">
        <v>2637</v>
      </c>
      <c r="I12160" s="1" t="s">
        <v>2637</v>
      </c>
    </row>
    <row r="12161" customFormat="false" ht="38" hidden="false" customHeight="true" outlineLevel="0" collapsed="false">
      <c r="A12161" s="1" t="s">
        <v>200</v>
      </c>
      <c r="B12161" s="1" t="s">
        <v>200</v>
      </c>
      <c r="C12161" s="1" t="s">
        <v>200</v>
      </c>
      <c r="D12161" s="1" t="s">
        <v>292</v>
      </c>
      <c r="E12161" s="1" t="s">
        <v>292</v>
      </c>
      <c r="F12161" s="1" t="s">
        <v>292</v>
      </c>
      <c r="G12161" s="1" t="n">
        <v>33.26</v>
      </c>
      <c r="H12161" s="1" t="s">
        <v>2637</v>
      </c>
      <c r="I12161" s="1" t="s">
        <v>2637</v>
      </c>
    </row>
    <row r="12162" customFormat="false" ht="38" hidden="false" customHeight="true" outlineLevel="0" collapsed="false">
      <c r="A12162" s="1" t="s">
        <v>200</v>
      </c>
      <c r="B12162" s="1" t="s">
        <v>200</v>
      </c>
      <c r="C12162" s="1" t="s">
        <v>200</v>
      </c>
      <c r="D12162" s="1" t="s">
        <v>2091</v>
      </c>
      <c r="E12162" s="1" t="s">
        <v>2091</v>
      </c>
      <c r="F12162" s="1" t="s">
        <v>2091</v>
      </c>
      <c r="G12162" s="1" t="n">
        <v>6000</v>
      </c>
      <c r="H12162" s="1" t="s">
        <v>2637</v>
      </c>
      <c r="I12162" s="1" t="s">
        <v>2637</v>
      </c>
    </row>
    <row r="12163" customFormat="false" ht="27" hidden="false" customHeight="true" outlineLevel="0" collapsed="false">
      <c r="A12163" s="1"/>
      <c r="B12163" s="1"/>
      <c r="C12163" s="1"/>
      <c r="D12163" s="1"/>
      <c r="E12163" s="1"/>
      <c r="F12163" s="1"/>
      <c r="G12163" s="1"/>
      <c r="H12163" s="1"/>
      <c r="I12163" s="1"/>
    </row>
    <row r="12164" customFormat="false" ht="31" hidden="false" customHeight="true" outlineLevel="0" collapsed="false">
      <c r="A12164" s="10" t="s">
        <v>304</v>
      </c>
      <c r="B12164" s="10" t="s">
        <v>304</v>
      </c>
      <c r="C12164" s="10" t="s">
        <v>304</v>
      </c>
      <c r="D12164" s="10" t="s">
        <v>304</v>
      </c>
      <c r="E12164" s="10" t="s">
        <v>304</v>
      </c>
      <c r="F12164" s="10" t="s">
        <v>304</v>
      </c>
      <c r="G12164" s="10" t="s">
        <v>304</v>
      </c>
      <c r="H12164" s="10" t="s">
        <v>304</v>
      </c>
      <c r="I12164" s="1"/>
    </row>
    <row r="12165" customFormat="false" ht="28" hidden="false" customHeight="true" outlineLevel="0" collapsed="false">
      <c r="A12165" s="4" t="s">
        <v>305</v>
      </c>
      <c r="B12165" s="4" t="s">
        <v>305</v>
      </c>
      <c r="C12165" s="4" t="s">
        <v>305</v>
      </c>
      <c r="D12165" s="4" t="s">
        <v>305</v>
      </c>
      <c r="E12165" s="4" t="s">
        <v>305</v>
      </c>
      <c r="F12165" s="4" t="s">
        <v>305</v>
      </c>
      <c r="G12165" s="4" t="s">
        <v>305</v>
      </c>
      <c r="H12165" s="4" t="s">
        <v>305</v>
      </c>
      <c r="I12165" s="4" t="s">
        <v>305</v>
      </c>
    </row>
    <row r="12166" customFormat="false" ht="27" hidden="false" customHeight="true" outlineLevel="0" collapsed="false">
      <c r="A12166" s="1"/>
      <c r="B12166" s="1"/>
      <c r="C12166" s="1"/>
      <c r="D12166" s="1"/>
      <c r="E12166" s="1"/>
      <c r="F12166" s="1"/>
      <c r="G12166" s="1"/>
      <c r="H12166" s="1"/>
      <c r="I12166" s="1"/>
    </row>
    <row r="12167" customFormat="false" ht="27" hidden="false" customHeight="true" outlineLevel="0" collapsed="false">
      <c r="A12167" s="1"/>
      <c r="B12167" s="1"/>
      <c r="C12167" s="1"/>
      <c r="D12167" s="1"/>
      <c r="E12167" s="1"/>
      <c r="F12167" s="1"/>
      <c r="G12167" s="1"/>
      <c r="H12167" s="1"/>
      <c r="I12167" s="1"/>
    </row>
    <row r="12168" customFormat="false" ht="27" hidden="false" customHeight="true" outlineLevel="0" collapsed="false">
      <c r="A12168" s="1"/>
      <c r="B12168" s="1"/>
      <c r="C12168" s="1"/>
      <c r="D12168" s="1"/>
      <c r="E12168" s="1"/>
      <c r="F12168" s="1"/>
      <c r="G12168" s="1"/>
      <c r="H12168" s="1"/>
      <c r="I12168" s="1"/>
    </row>
    <row r="12169" customFormat="false" ht="35" hidden="false" customHeight="true" outlineLevel="0" collapsed="false">
      <c r="A12169" s="2" t="s">
        <v>2670</v>
      </c>
      <c r="B12169" s="2" t="s">
        <v>2670</v>
      </c>
      <c r="C12169" s="2" t="s">
        <v>2670</v>
      </c>
      <c r="D12169" s="2" t="s">
        <v>2670</v>
      </c>
      <c r="E12169" s="2" t="s">
        <v>2670</v>
      </c>
      <c r="F12169" s="2" t="s">
        <v>2670</v>
      </c>
      <c r="G12169" s="2" t="s">
        <v>2670</v>
      </c>
      <c r="H12169" s="2" t="s">
        <v>2670</v>
      </c>
      <c r="I12169" s="3" t="str">
        <f aca="false">HYPERLINK("#'Главная'!A244","На главную")</f>
        <v>На главную</v>
      </c>
    </row>
    <row r="12170" customFormat="false" ht="28" hidden="false" customHeight="true" outlineLevel="0" collapsed="false">
      <c r="A12170" s="4" t="s">
        <v>2622</v>
      </c>
      <c r="B12170" s="4" t="s">
        <v>2622</v>
      </c>
      <c r="C12170" s="4" t="s">
        <v>2622</v>
      </c>
      <c r="D12170" s="4" t="s">
        <v>2622</v>
      </c>
      <c r="E12170" s="4" t="s">
        <v>2622</v>
      </c>
      <c r="F12170" s="4" t="s">
        <v>2622</v>
      </c>
      <c r="G12170" s="4" t="s">
        <v>2622</v>
      </c>
      <c r="H12170" s="4" t="s">
        <v>2622</v>
      </c>
      <c r="I12170" s="4" t="s">
        <v>2622</v>
      </c>
    </row>
    <row r="12171" customFormat="false" ht="27" hidden="false" customHeight="true" outlineLevel="0" collapsed="false">
      <c r="A12171" s="3" t="str">
        <f aca="false">HYPERLINK("#'Главная'!A244","Список моделей")</f>
        <v>Список моделей</v>
      </c>
      <c r="B12171" s="1"/>
      <c r="C12171" s="3" t="str">
        <f aca="false">HYPERLINK("#'Данные моделей'!A12172","Характеристики")</f>
        <v>Характеристики</v>
      </c>
      <c r="D12171" s="1"/>
      <c r="E12171" s="1"/>
      <c r="F12171" s="3" t="str">
        <f aca="false">HYPERLINK("#'Данные моделей'!A12197","Рабочие точки")</f>
        <v>Рабочие точки</v>
      </c>
      <c r="G12171" s="1"/>
      <c r="H12171" s="3" t="str">
        <f aca="false">HYPERLINK("#'Данные моделей'!A12207","Карты")</f>
        <v>Карты</v>
      </c>
      <c r="I12171" s="1"/>
    </row>
    <row r="12172" customFormat="false" ht="31" hidden="false" customHeight="true" outlineLevel="0" collapsed="false">
      <c r="A12172" s="10" t="s">
        <v>9</v>
      </c>
      <c r="B12172" s="10" t="s">
        <v>9</v>
      </c>
      <c r="C12172" s="10" t="s">
        <v>9</v>
      </c>
      <c r="D12172" s="10" t="s">
        <v>9</v>
      </c>
      <c r="E12172" s="10" t="s">
        <v>9</v>
      </c>
      <c r="F12172" s="10" t="s">
        <v>9</v>
      </c>
      <c r="G12172" s="10" t="s">
        <v>9</v>
      </c>
      <c r="H12172" s="10" t="s">
        <v>9</v>
      </c>
      <c r="I12172" s="1"/>
    </row>
    <row r="12173" customFormat="false" ht="28" hidden="false" customHeight="true" outlineLevel="0" collapsed="false">
      <c r="A12173" s="11" t="s">
        <v>207</v>
      </c>
      <c r="B12173" s="11" t="s">
        <v>207</v>
      </c>
      <c r="C12173" s="11" t="s">
        <v>207</v>
      </c>
      <c r="D12173" s="11" t="s">
        <v>207</v>
      </c>
      <c r="E12173" s="11" t="s">
        <v>2623</v>
      </c>
      <c r="F12173" s="11" t="s">
        <v>2623</v>
      </c>
      <c r="G12173" s="11" t="s">
        <v>2623</v>
      </c>
      <c r="H12173" s="11"/>
      <c r="I12173" s="11"/>
    </row>
    <row r="12174" customFormat="false" ht="28" hidden="false" customHeight="true" outlineLevel="0" collapsed="false">
      <c r="A12174" s="11" t="s">
        <v>8</v>
      </c>
      <c r="B12174" s="11" t="s">
        <v>8</v>
      </c>
      <c r="C12174" s="11" t="s">
        <v>8</v>
      </c>
      <c r="D12174" s="11" t="s">
        <v>8</v>
      </c>
      <c r="E12174" s="11" t="s">
        <v>178</v>
      </c>
      <c r="F12174" s="11" t="s">
        <v>178</v>
      </c>
      <c r="G12174" s="11" t="s">
        <v>178</v>
      </c>
      <c r="H12174" s="11"/>
      <c r="I12174" s="11"/>
    </row>
    <row r="12175" customFormat="false" ht="28" hidden="false" customHeight="true" outlineLevel="0" collapsed="false">
      <c r="A12175" s="11" t="s">
        <v>209</v>
      </c>
      <c r="B12175" s="11" t="s">
        <v>209</v>
      </c>
      <c r="C12175" s="11" t="s">
        <v>209</v>
      </c>
      <c r="D12175" s="11" t="s">
        <v>209</v>
      </c>
      <c r="E12175" s="11" t="s">
        <v>2668</v>
      </c>
      <c r="F12175" s="11" t="s">
        <v>2668</v>
      </c>
      <c r="G12175" s="11" t="s">
        <v>2668</v>
      </c>
      <c r="H12175" s="11"/>
      <c r="I12175" s="11"/>
    </row>
    <row r="12176" customFormat="false" ht="28" hidden="false" customHeight="true" outlineLevel="0" collapsed="false">
      <c r="A12176" s="11" t="s">
        <v>211</v>
      </c>
      <c r="B12176" s="11" t="s">
        <v>211</v>
      </c>
      <c r="C12176" s="11" t="s">
        <v>211</v>
      </c>
      <c r="D12176" s="11" t="s">
        <v>211</v>
      </c>
      <c r="E12176" s="11" t="s">
        <v>99</v>
      </c>
      <c r="F12176" s="11" t="s">
        <v>99</v>
      </c>
      <c r="G12176" s="11" t="s">
        <v>99</v>
      </c>
      <c r="H12176" s="11"/>
      <c r="I12176" s="11"/>
    </row>
    <row r="12177" customFormat="false" ht="143" hidden="false" customHeight="true" outlineLevel="0" collapsed="false">
      <c r="A12177" s="11" t="s">
        <v>8</v>
      </c>
      <c r="B12177" s="11" t="s">
        <v>8</v>
      </c>
      <c r="C12177" s="11" t="s">
        <v>8</v>
      </c>
      <c r="D12177" s="11" t="s">
        <v>8</v>
      </c>
      <c r="E12177" s="11" t="s">
        <v>2126</v>
      </c>
      <c r="F12177" s="11" t="s">
        <v>2126</v>
      </c>
      <c r="G12177" s="11" t="s">
        <v>2126</v>
      </c>
      <c r="H12177" s="11" t="s">
        <v>2625</v>
      </c>
      <c r="I12177" s="11" t="s">
        <v>2625</v>
      </c>
    </row>
    <row r="12178" customFormat="false" ht="143" hidden="false" customHeight="true" outlineLevel="0" collapsed="false">
      <c r="A12178" s="11" t="s">
        <v>221</v>
      </c>
      <c r="B12178" s="11" t="s">
        <v>221</v>
      </c>
      <c r="C12178" s="11" t="s">
        <v>221</v>
      </c>
      <c r="D12178" s="11" t="s">
        <v>221</v>
      </c>
      <c r="E12178" s="11" t="s">
        <v>2668</v>
      </c>
      <c r="F12178" s="11" t="s">
        <v>2668</v>
      </c>
      <c r="G12178" s="11" t="s">
        <v>2668</v>
      </c>
      <c r="H12178" s="11" t="s">
        <v>2625</v>
      </c>
      <c r="I12178" s="11" t="s">
        <v>2625</v>
      </c>
    </row>
    <row r="12179" customFormat="false" ht="143" hidden="false" customHeight="true" outlineLevel="0" collapsed="false">
      <c r="A12179" s="11" t="s">
        <v>211</v>
      </c>
      <c r="B12179" s="11" t="s">
        <v>211</v>
      </c>
      <c r="C12179" s="11" t="s">
        <v>211</v>
      </c>
      <c r="D12179" s="11" t="s">
        <v>211</v>
      </c>
      <c r="E12179" s="11" t="s">
        <v>99</v>
      </c>
      <c r="F12179" s="11" t="s">
        <v>99</v>
      </c>
      <c r="G12179" s="11" t="s">
        <v>99</v>
      </c>
      <c r="H12179" s="11" t="s">
        <v>2625</v>
      </c>
      <c r="I12179" s="11" t="s">
        <v>2625</v>
      </c>
    </row>
    <row r="12180" customFormat="false" ht="143" hidden="false" customHeight="true" outlineLevel="0" collapsed="false">
      <c r="A12180" s="11" t="s">
        <v>2062</v>
      </c>
      <c r="B12180" s="11" t="s">
        <v>2062</v>
      </c>
      <c r="C12180" s="11" t="s">
        <v>2062</v>
      </c>
      <c r="D12180" s="11" t="s">
        <v>2062</v>
      </c>
      <c r="E12180" s="11" t="s">
        <v>2063</v>
      </c>
      <c r="F12180" s="11" t="s">
        <v>2063</v>
      </c>
      <c r="G12180" s="11" t="s">
        <v>2063</v>
      </c>
      <c r="H12180" s="11" t="s">
        <v>2625</v>
      </c>
      <c r="I12180" s="11" t="s">
        <v>2625</v>
      </c>
    </row>
    <row r="12181" customFormat="false" ht="143" hidden="false" customHeight="true" outlineLevel="0" collapsed="false">
      <c r="A12181" s="11" t="s">
        <v>2064</v>
      </c>
      <c r="B12181" s="11" t="s">
        <v>2064</v>
      </c>
      <c r="C12181" s="11" t="s">
        <v>2064</v>
      </c>
      <c r="D12181" s="11" t="s">
        <v>2064</v>
      </c>
      <c r="E12181" s="11" t="s">
        <v>99</v>
      </c>
      <c r="F12181" s="11" t="s">
        <v>99</v>
      </c>
      <c r="G12181" s="11" t="s">
        <v>99</v>
      </c>
      <c r="H12181" s="11" t="s">
        <v>2625</v>
      </c>
      <c r="I12181" s="11" t="s">
        <v>2625</v>
      </c>
    </row>
    <row r="12182" customFormat="false" ht="143" hidden="false" customHeight="true" outlineLevel="0" collapsed="false">
      <c r="A12182" s="11" t="s">
        <v>2626</v>
      </c>
      <c r="B12182" s="11" t="s">
        <v>2626</v>
      </c>
      <c r="C12182" s="11" t="s">
        <v>2626</v>
      </c>
      <c r="D12182" s="11" t="s">
        <v>2626</v>
      </c>
      <c r="E12182" s="11" t="n">
        <v>6</v>
      </c>
      <c r="F12182" s="11" t="n">
        <v>6</v>
      </c>
      <c r="G12182" s="11" t="n">
        <v>6</v>
      </c>
      <c r="H12182" s="11" t="s">
        <v>2625</v>
      </c>
      <c r="I12182" s="11" t="s">
        <v>2625</v>
      </c>
    </row>
    <row r="12183" customFormat="false" ht="143" hidden="false" customHeight="true" outlineLevel="0" collapsed="false">
      <c r="A12183" s="11" t="s">
        <v>2216</v>
      </c>
      <c r="B12183" s="11" t="s">
        <v>2216</v>
      </c>
      <c r="C12183" s="11" t="s">
        <v>2216</v>
      </c>
      <c r="D12183" s="11" t="s">
        <v>2216</v>
      </c>
      <c r="E12183" s="11" t="n">
        <v>2</v>
      </c>
      <c r="F12183" s="11" t="n">
        <v>2</v>
      </c>
      <c r="G12183" s="11" t="n">
        <v>2</v>
      </c>
      <c r="H12183" s="11" t="s">
        <v>2625</v>
      </c>
      <c r="I12183" s="11" t="s">
        <v>2625</v>
      </c>
    </row>
    <row r="12184" customFormat="false" ht="143" hidden="false" customHeight="true" outlineLevel="0" collapsed="false">
      <c r="A12184" s="11" t="s">
        <v>2627</v>
      </c>
      <c r="B12184" s="11" t="s">
        <v>2627</v>
      </c>
      <c r="C12184" s="11" t="s">
        <v>2627</v>
      </c>
      <c r="D12184" s="11" t="s">
        <v>2627</v>
      </c>
      <c r="E12184" s="11" t="n">
        <v>192</v>
      </c>
      <c r="F12184" s="11" t="n">
        <v>192</v>
      </c>
      <c r="G12184" s="11" t="n">
        <v>192</v>
      </c>
      <c r="H12184" s="11" t="s">
        <v>2625</v>
      </c>
      <c r="I12184" s="11" t="s">
        <v>2625</v>
      </c>
    </row>
    <row r="12185" customFormat="false" ht="143" hidden="false" customHeight="true" outlineLevel="0" collapsed="false">
      <c r="A12185" s="11" t="s">
        <v>2628</v>
      </c>
      <c r="B12185" s="11" t="s">
        <v>2628</v>
      </c>
      <c r="C12185" s="11" t="s">
        <v>2628</v>
      </c>
      <c r="D12185" s="11" t="s">
        <v>2628</v>
      </c>
      <c r="E12185" s="11" t="n">
        <v>7.81</v>
      </c>
      <c r="F12185" s="11" t="n">
        <v>7.81</v>
      </c>
      <c r="G12185" s="11" t="n">
        <v>7.81</v>
      </c>
      <c r="H12185" s="11" t="s">
        <v>2625</v>
      </c>
      <c r="I12185" s="11" t="s">
        <v>2625</v>
      </c>
    </row>
    <row r="12186" customFormat="false" ht="143" hidden="false" customHeight="true" outlineLevel="0" collapsed="false">
      <c r="A12186" s="11" t="s">
        <v>2629</v>
      </c>
      <c r="B12186" s="11" t="s">
        <v>2629</v>
      </c>
      <c r="C12186" s="11" t="s">
        <v>2629</v>
      </c>
      <c r="D12186" s="11" t="s">
        <v>2629</v>
      </c>
      <c r="E12186" s="11" t="n">
        <v>6.2</v>
      </c>
      <c r="F12186" s="11" t="n">
        <v>6.2</v>
      </c>
      <c r="G12186" s="11" t="n">
        <v>6.2</v>
      </c>
      <c r="H12186" s="11" t="s">
        <v>2625</v>
      </c>
      <c r="I12186" s="11" t="s">
        <v>2625</v>
      </c>
    </row>
    <row r="12187" customFormat="false" ht="143" hidden="false" customHeight="true" outlineLevel="0" collapsed="false">
      <c r="A12187" s="11" t="s">
        <v>2630</v>
      </c>
      <c r="B12187" s="11" t="s">
        <v>2630</v>
      </c>
      <c r="C12187" s="11" t="s">
        <v>2630</v>
      </c>
      <c r="D12187" s="11" t="s">
        <v>2630</v>
      </c>
      <c r="E12187" s="11" t="s">
        <v>2657</v>
      </c>
      <c r="F12187" s="11" t="s">
        <v>2657</v>
      </c>
      <c r="G12187" s="11" t="s">
        <v>2657</v>
      </c>
      <c r="H12187" s="11" t="s">
        <v>2625</v>
      </c>
      <c r="I12187" s="11" t="s">
        <v>2625</v>
      </c>
    </row>
    <row r="12188" customFormat="false" ht="143" hidden="false" customHeight="true" outlineLevel="0" collapsed="false">
      <c r="A12188" s="11" t="s">
        <v>2631</v>
      </c>
      <c r="B12188" s="11" t="s">
        <v>2631</v>
      </c>
      <c r="C12188" s="11" t="s">
        <v>2631</v>
      </c>
      <c r="D12188" s="11" t="s">
        <v>2631</v>
      </c>
      <c r="E12188" s="11" t="s">
        <v>2632</v>
      </c>
      <c r="F12188" s="11" t="s">
        <v>2632</v>
      </c>
      <c r="G12188" s="11" t="s">
        <v>2632</v>
      </c>
      <c r="H12188" s="11" t="s">
        <v>2625</v>
      </c>
      <c r="I12188" s="11" t="s">
        <v>2625</v>
      </c>
    </row>
    <row r="12189" customFormat="false" ht="143" hidden="false" customHeight="true" outlineLevel="0" collapsed="false">
      <c r="A12189" s="11" t="s">
        <v>2078</v>
      </c>
      <c r="B12189" s="11" t="s">
        <v>2078</v>
      </c>
      <c r="C12189" s="11" t="s">
        <v>2078</v>
      </c>
      <c r="D12189" s="11" t="s">
        <v>2078</v>
      </c>
      <c r="E12189" s="11" t="s">
        <v>2646</v>
      </c>
      <c r="F12189" s="11" t="s">
        <v>2646</v>
      </c>
      <c r="G12189" s="11" t="s">
        <v>2646</v>
      </c>
      <c r="H12189" s="11" t="s">
        <v>2625</v>
      </c>
      <c r="I12189" s="11" t="s">
        <v>2625</v>
      </c>
    </row>
    <row r="12190" customFormat="false" ht="143" hidden="false" customHeight="true" outlineLevel="0" collapsed="false">
      <c r="A12190" s="11" t="s">
        <v>2070</v>
      </c>
      <c r="B12190" s="11" t="s">
        <v>2070</v>
      </c>
      <c r="C12190" s="11" t="s">
        <v>2070</v>
      </c>
      <c r="D12190" s="11" t="s">
        <v>2070</v>
      </c>
      <c r="E12190" s="11" t="s">
        <v>2669</v>
      </c>
      <c r="F12190" s="11" t="s">
        <v>2669</v>
      </c>
      <c r="G12190" s="11" t="s">
        <v>2669</v>
      </c>
      <c r="H12190" s="11" t="s">
        <v>2625</v>
      </c>
      <c r="I12190" s="11" t="s">
        <v>2625</v>
      </c>
    </row>
    <row r="12191" customFormat="false" ht="143" hidden="false" customHeight="true" outlineLevel="0" collapsed="false">
      <c r="A12191" s="11" t="s">
        <v>2562</v>
      </c>
      <c r="B12191" s="11" t="s">
        <v>2562</v>
      </c>
      <c r="C12191" s="11" t="s">
        <v>2562</v>
      </c>
      <c r="D12191" s="11" t="s">
        <v>2562</v>
      </c>
      <c r="E12191" s="11" t="n">
        <v>304</v>
      </c>
      <c r="F12191" s="11" t="n">
        <v>304</v>
      </c>
      <c r="G12191" s="11" t="n">
        <v>304</v>
      </c>
      <c r="H12191" s="11" t="s">
        <v>2625</v>
      </c>
      <c r="I12191" s="11" t="s">
        <v>2625</v>
      </c>
    </row>
    <row r="12192" customFormat="false" ht="143" hidden="false" customHeight="true" outlineLevel="0" collapsed="false">
      <c r="A12192" s="11" t="s">
        <v>2563</v>
      </c>
      <c r="B12192" s="11" t="s">
        <v>2563</v>
      </c>
      <c r="C12192" s="11" t="s">
        <v>2563</v>
      </c>
      <c r="D12192" s="11" t="s">
        <v>2563</v>
      </c>
      <c r="E12192" s="11" t="n">
        <v>165</v>
      </c>
      <c r="F12192" s="11" t="n">
        <v>165</v>
      </c>
      <c r="G12192" s="11" t="n">
        <v>165</v>
      </c>
      <c r="H12192" s="11" t="s">
        <v>2625</v>
      </c>
      <c r="I12192" s="11" t="s">
        <v>2625</v>
      </c>
    </row>
    <row r="12193" customFormat="false" ht="143" hidden="false" customHeight="true" outlineLevel="0" collapsed="false">
      <c r="A12193" s="11" t="s">
        <v>2659</v>
      </c>
      <c r="B12193" s="11" t="s">
        <v>2659</v>
      </c>
      <c r="C12193" s="11" t="s">
        <v>2659</v>
      </c>
      <c r="D12193" s="11" t="s">
        <v>2659</v>
      </c>
      <c r="E12193" s="11" t="n">
        <v>760</v>
      </c>
      <c r="F12193" s="11" t="n">
        <v>760</v>
      </c>
      <c r="G12193" s="11" t="n">
        <v>760</v>
      </c>
      <c r="H12193" s="11" t="s">
        <v>2625</v>
      </c>
      <c r="I12193" s="11" t="s">
        <v>2625</v>
      </c>
    </row>
    <row r="12194" customFormat="false" ht="143" hidden="false" customHeight="true" outlineLevel="0" collapsed="false">
      <c r="A12194" s="11" t="s">
        <v>2423</v>
      </c>
      <c r="B12194" s="11" t="s">
        <v>2423</v>
      </c>
      <c r="C12194" s="11" t="s">
        <v>2423</v>
      </c>
      <c r="D12194" s="11" t="s">
        <v>2423</v>
      </c>
      <c r="E12194" s="11" t="s">
        <v>2635</v>
      </c>
      <c r="F12194" s="11" t="s">
        <v>2635</v>
      </c>
      <c r="G12194" s="11" t="s">
        <v>2635</v>
      </c>
      <c r="H12194" s="11" t="s">
        <v>2625</v>
      </c>
      <c r="I12194" s="11" t="s">
        <v>2625</v>
      </c>
    </row>
    <row r="12195" customFormat="false" ht="58" hidden="false" customHeight="true" outlineLevel="0" collapsed="false">
      <c r="A12195" s="4" t="s">
        <v>2636</v>
      </c>
      <c r="B12195" s="4" t="s">
        <v>2636</v>
      </c>
      <c r="C12195" s="4" t="s">
        <v>2636</v>
      </c>
      <c r="D12195" s="4" t="s">
        <v>2636</v>
      </c>
      <c r="E12195" s="4" t="s">
        <v>2636</v>
      </c>
      <c r="F12195" s="4" t="s">
        <v>2636</v>
      </c>
      <c r="G12195" s="4" t="s">
        <v>2636</v>
      </c>
      <c r="H12195" s="4" t="s">
        <v>2636</v>
      </c>
      <c r="I12195" s="4" t="s">
        <v>2636</v>
      </c>
    </row>
    <row r="12196" customFormat="false" ht="27" hidden="false" customHeight="true" outlineLevel="0" collapsed="false">
      <c r="A12196" s="1"/>
      <c r="B12196" s="1"/>
      <c r="C12196" s="1"/>
      <c r="D12196" s="1"/>
      <c r="E12196" s="1"/>
      <c r="F12196" s="1"/>
      <c r="G12196" s="1"/>
      <c r="H12196" s="1"/>
      <c r="I12196" s="1"/>
    </row>
    <row r="12197" customFormat="false" ht="31" hidden="false" customHeight="true" outlineLevel="0" collapsed="false">
      <c r="A12197" s="10" t="s">
        <v>250</v>
      </c>
      <c r="B12197" s="10" t="s">
        <v>250</v>
      </c>
      <c r="C12197" s="10" t="s">
        <v>250</v>
      </c>
      <c r="D12197" s="10" t="s">
        <v>250</v>
      </c>
      <c r="E12197" s="10" t="s">
        <v>250</v>
      </c>
      <c r="F12197" s="10" t="s">
        <v>250</v>
      </c>
      <c r="G12197" s="10" t="s">
        <v>250</v>
      </c>
      <c r="H12197" s="10" t="s">
        <v>250</v>
      </c>
      <c r="I12197" s="3" t="str">
        <f aca="false">HYPERLINK("#'Главная'!A244","На главную")</f>
        <v>На главную</v>
      </c>
    </row>
    <row r="12198" customFormat="false" ht="34" hidden="false" customHeight="true" outlineLevel="0" collapsed="false">
      <c r="A12198" s="12" t="s">
        <v>251</v>
      </c>
      <c r="B12198" s="12" t="s">
        <v>251</v>
      </c>
      <c r="C12198" s="12" t="s">
        <v>251</v>
      </c>
      <c r="D12198" s="12" t="s">
        <v>252</v>
      </c>
      <c r="E12198" s="12" t="s">
        <v>252</v>
      </c>
      <c r="F12198" s="12" t="s">
        <v>252</v>
      </c>
      <c r="G12198" s="12" t="s">
        <v>253</v>
      </c>
      <c r="H12198" s="12" t="s">
        <v>254</v>
      </c>
      <c r="I12198" s="12" t="s">
        <v>254</v>
      </c>
    </row>
    <row r="12199" customFormat="false" ht="38" hidden="false" customHeight="true" outlineLevel="0" collapsed="false">
      <c r="A12199" s="1" t="s">
        <v>201</v>
      </c>
      <c r="B12199" s="1" t="s">
        <v>201</v>
      </c>
      <c r="C12199" s="1" t="s">
        <v>201</v>
      </c>
      <c r="D12199" s="1" t="s">
        <v>292</v>
      </c>
      <c r="E12199" s="1" t="s">
        <v>292</v>
      </c>
      <c r="F12199" s="1" t="s">
        <v>292</v>
      </c>
      <c r="G12199" s="1" t="n">
        <v>45.33</v>
      </c>
      <c r="H12199" s="1" t="s">
        <v>2637</v>
      </c>
      <c r="I12199" s="1" t="s">
        <v>2637</v>
      </c>
    </row>
    <row r="12200" customFormat="false" ht="38" hidden="false" customHeight="true" outlineLevel="0" collapsed="false">
      <c r="A12200" s="1" t="s">
        <v>201</v>
      </c>
      <c r="B12200" s="1" t="s">
        <v>201</v>
      </c>
      <c r="C12200" s="1" t="s">
        <v>201</v>
      </c>
      <c r="D12200" s="1" t="s">
        <v>258</v>
      </c>
      <c r="E12200" s="1" t="s">
        <v>258</v>
      </c>
      <c r="F12200" s="1" t="s">
        <v>258</v>
      </c>
      <c r="G12200" s="1" t="n">
        <v>68.3</v>
      </c>
      <c r="H12200" s="1" t="s">
        <v>2637</v>
      </c>
      <c r="I12200" s="1" t="s">
        <v>2637</v>
      </c>
    </row>
    <row r="12201" customFormat="false" ht="38" hidden="false" customHeight="true" outlineLevel="0" collapsed="false">
      <c r="A12201" s="1" t="s">
        <v>201</v>
      </c>
      <c r="B12201" s="1" t="s">
        <v>201</v>
      </c>
      <c r="C12201" s="1" t="s">
        <v>201</v>
      </c>
      <c r="D12201" s="1" t="s">
        <v>2091</v>
      </c>
      <c r="E12201" s="1" t="s">
        <v>2091</v>
      </c>
      <c r="F12201" s="1" t="s">
        <v>2091</v>
      </c>
      <c r="G12201" s="1" t="n">
        <v>6000</v>
      </c>
      <c r="H12201" s="1" t="s">
        <v>2637</v>
      </c>
      <c r="I12201" s="1" t="s">
        <v>2637</v>
      </c>
    </row>
    <row r="12202" customFormat="false" ht="38" hidden="false" customHeight="true" outlineLevel="0" collapsed="false">
      <c r="A12202" s="1" t="s">
        <v>201</v>
      </c>
      <c r="B12202" s="1" t="s">
        <v>201</v>
      </c>
      <c r="C12202" s="1" t="s">
        <v>201</v>
      </c>
      <c r="D12202" s="1" t="s">
        <v>2063</v>
      </c>
      <c r="E12202" s="1" t="s">
        <v>2063</v>
      </c>
      <c r="F12202" s="1" t="s">
        <v>2063</v>
      </c>
      <c r="G12202" s="1" t="n">
        <v>62</v>
      </c>
      <c r="H12202" s="1" t="s">
        <v>2637</v>
      </c>
      <c r="I12202" s="1" t="s">
        <v>2637</v>
      </c>
    </row>
    <row r="12203" customFormat="false" ht="38" hidden="false" customHeight="true" outlineLevel="0" collapsed="false">
      <c r="A12203" s="1" t="s">
        <v>201</v>
      </c>
      <c r="B12203" s="1" t="s">
        <v>201</v>
      </c>
      <c r="C12203" s="1" t="s">
        <v>201</v>
      </c>
      <c r="D12203" s="1" t="s">
        <v>258</v>
      </c>
      <c r="E12203" s="1" t="s">
        <v>258</v>
      </c>
      <c r="F12203" s="1" t="s">
        <v>258</v>
      </c>
      <c r="G12203" s="1" t="n">
        <v>68.3</v>
      </c>
      <c r="H12203" s="1" t="s">
        <v>2637</v>
      </c>
      <c r="I12203" s="1" t="s">
        <v>2637</v>
      </c>
    </row>
    <row r="12204" customFormat="false" ht="38" hidden="false" customHeight="true" outlineLevel="0" collapsed="false">
      <c r="A12204" s="1" t="s">
        <v>201</v>
      </c>
      <c r="B12204" s="1" t="s">
        <v>201</v>
      </c>
      <c r="C12204" s="1" t="s">
        <v>201</v>
      </c>
      <c r="D12204" s="1" t="s">
        <v>292</v>
      </c>
      <c r="E12204" s="1" t="s">
        <v>292</v>
      </c>
      <c r="F12204" s="1" t="s">
        <v>292</v>
      </c>
      <c r="G12204" s="1" t="n">
        <v>45.33</v>
      </c>
      <c r="H12204" s="1" t="s">
        <v>2637</v>
      </c>
      <c r="I12204" s="1" t="s">
        <v>2637</v>
      </c>
    </row>
    <row r="12205" customFormat="false" ht="38" hidden="false" customHeight="true" outlineLevel="0" collapsed="false">
      <c r="A12205" s="1" t="s">
        <v>201</v>
      </c>
      <c r="B12205" s="1" t="s">
        <v>201</v>
      </c>
      <c r="C12205" s="1" t="s">
        <v>201</v>
      </c>
      <c r="D12205" s="1" t="s">
        <v>2091</v>
      </c>
      <c r="E12205" s="1" t="s">
        <v>2091</v>
      </c>
      <c r="F12205" s="1" t="s">
        <v>2091</v>
      </c>
      <c r="G12205" s="1" t="n">
        <v>6000</v>
      </c>
      <c r="H12205" s="1" t="s">
        <v>2637</v>
      </c>
      <c r="I12205" s="1" t="s">
        <v>2637</v>
      </c>
    </row>
    <row r="12206" customFormat="false" ht="27" hidden="false" customHeight="true" outlineLevel="0" collapsed="false">
      <c r="A12206" s="1"/>
      <c r="B12206" s="1"/>
      <c r="C12206" s="1"/>
      <c r="D12206" s="1"/>
      <c r="E12206" s="1"/>
      <c r="F12206" s="1"/>
      <c r="G12206" s="1"/>
      <c r="H12206" s="1"/>
      <c r="I12206" s="1"/>
    </row>
    <row r="12207" customFormat="false" ht="31" hidden="false" customHeight="true" outlineLevel="0" collapsed="false">
      <c r="A12207" s="10" t="s">
        <v>304</v>
      </c>
      <c r="B12207" s="10" t="s">
        <v>304</v>
      </c>
      <c r="C12207" s="10" t="s">
        <v>304</v>
      </c>
      <c r="D12207" s="10" t="s">
        <v>304</v>
      </c>
      <c r="E12207" s="10" t="s">
        <v>304</v>
      </c>
      <c r="F12207" s="10" t="s">
        <v>304</v>
      </c>
      <c r="G12207" s="10" t="s">
        <v>304</v>
      </c>
      <c r="H12207" s="10" t="s">
        <v>304</v>
      </c>
      <c r="I12207" s="1"/>
    </row>
    <row r="12208" customFormat="false" ht="28" hidden="false" customHeight="true" outlineLevel="0" collapsed="false">
      <c r="A12208" s="4" t="s">
        <v>305</v>
      </c>
      <c r="B12208" s="4" t="s">
        <v>305</v>
      </c>
      <c r="C12208" s="4" t="s">
        <v>305</v>
      </c>
      <c r="D12208" s="4" t="s">
        <v>305</v>
      </c>
      <c r="E12208" s="4" t="s">
        <v>305</v>
      </c>
      <c r="F12208" s="4" t="s">
        <v>305</v>
      </c>
      <c r="G12208" s="4" t="s">
        <v>305</v>
      </c>
      <c r="H12208" s="4" t="s">
        <v>305</v>
      </c>
      <c r="I12208" s="4" t="s">
        <v>305</v>
      </c>
    </row>
    <row r="12209" customFormat="false" ht="27" hidden="false" customHeight="true" outlineLevel="0" collapsed="false">
      <c r="A12209" s="1"/>
      <c r="B12209" s="1"/>
      <c r="C12209" s="1"/>
      <c r="D12209" s="1"/>
      <c r="E12209" s="1"/>
      <c r="F12209" s="1"/>
      <c r="G12209" s="1"/>
      <c r="H12209" s="1"/>
      <c r="I12209" s="1"/>
    </row>
    <row r="12210" customFormat="false" ht="27" hidden="false" customHeight="true" outlineLevel="0" collapsed="false">
      <c r="A12210" s="1"/>
      <c r="B12210" s="1"/>
      <c r="C12210" s="1"/>
      <c r="D12210" s="1"/>
      <c r="E12210" s="1"/>
      <c r="F12210" s="1"/>
      <c r="G12210" s="1"/>
      <c r="H12210" s="1"/>
      <c r="I12210" s="1"/>
    </row>
    <row r="12211" customFormat="false" ht="27" hidden="false" customHeight="true" outlineLevel="0" collapsed="false">
      <c r="A12211" s="1"/>
      <c r="B12211" s="1"/>
      <c r="C12211" s="1"/>
      <c r="D12211" s="1"/>
      <c r="E12211" s="1"/>
      <c r="F12211" s="1"/>
      <c r="G12211" s="1"/>
      <c r="H12211" s="1"/>
      <c r="I12211" s="1"/>
    </row>
    <row r="12212" customFormat="false" ht="35" hidden="false" customHeight="true" outlineLevel="0" collapsed="false">
      <c r="A12212" s="2" t="s">
        <v>2671</v>
      </c>
      <c r="B12212" s="2" t="s">
        <v>2671</v>
      </c>
      <c r="C12212" s="2" t="s">
        <v>2671</v>
      </c>
      <c r="D12212" s="2" t="s">
        <v>2671</v>
      </c>
      <c r="E12212" s="2" t="s">
        <v>2671</v>
      </c>
      <c r="F12212" s="2" t="s">
        <v>2671</v>
      </c>
      <c r="G12212" s="2" t="s">
        <v>2671</v>
      </c>
      <c r="H12212" s="2" t="s">
        <v>2671</v>
      </c>
      <c r="I12212" s="3" t="str">
        <f aca="false">HYPERLINK("#'Главная'!A245","На главную")</f>
        <v>На главную</v>
      </c>
    </row>
    <row r="12213" customFormat="false" ht="28" hidden="false" customHeight="true" outlineLevel="0" collapsed="false">
      <c r="A12213" s="4" t="s">
        <v>2622</v>
      </c>
      <c r="B12213" s="4" t="s">
        <v>2622</v>
      </c>
      <c r="C12213" s="4" t="s">
        <v>2622</v>
      </c>
      <c r="D12213" s="4" t="s">
        <v>2622</v>
      </c>
      <c r="E12213" s="4" t="s">
        <v>2622</v>
      </c>
      <c r="F12213" s="4" t="s">
        <v>2622</v>
      </c>
      <c r="G12213" s="4" t="s">
        <v>2622</v>
      </c>
      <c r="H12213" s="4" t="s">
        <v>2622</v>
      </c>
      <c r="I12213" s="4" t="s">
        <v>2622</v>
      </c>
    </row>
    <row r="12214" customFormat="false" ht="27" hidden="false" customHeight="true" outlineLevel="0" collapsed="false">
      <c r="A12214" s="3" t="str">
        <f aca="false">HYPERLINK("#'Главная'!A245","Список моделей")</f>
        <v>Список моделей</v>
      </c>
      <c r="B12214" s="1"/>
      <c r="C12214" s="3" t="str">
        <f aca="false">HYPERLINK("#'Данные моделей'!A12215","Характеристики")</f>
        <v>Характеристики</v>
      </c>
      <c r="D12214" s="1"/>
      <c r="E12214" s="1"/>
      <c r="F12214" s="3" t="str">
        <f aca="false">HYPERLINK("#'Данные моделей'!A12240","Рабочие точки")</f>
        <v>Рабочие точки</v>
      </c>
      <c r="G12214" s="1"/>
      <c r="H12214" s="3" t="str">
        <f aca="false">HYPERLINK("#'Данные моделей'!A12250","Карты")</f>
        <v>Карты</v>
      </c>
      <c r="I12214" s="1"/>
    </row>
    <row r="12215" customFormat="false" ht="31" hidden="false" customHeight="true" outlineLevel="0" collapsed="false">
      <c r="A12215" s="10" t="s">
        <v>9</v>
      </c>
      <c r="B12215" s="10" t="s">
        <v>9</v>
      </c>
      <c r="C12215" s="10" t="s">
        <v>9</v>
      </c>
      <c r="D12215" s="10" t="s">
        <v>9</v>
      </c>
      <c r="E12215" s="10" t="s">
        <v>9</v>
      </c>
      <c r="F12215" s="10" t="s">
        <v>9</v>
      </c>
      <c r="G12215" s="10" t="s">
        <v>9</v>
      </c>
      <c r="H12215" s="10" t="s">
        <v>9</v>
      </c>
      <c r="I12215" s="1"/>
    </row>
    <row r="12216" customFormat="false" ht="28" hidden="false" customHeight="true" outlineLevel="0" collapsed="false">
      <c r="A12216" s="11" t="s">
        <v>207</v>
      </c>
      <c r="B12216" s="11" t="s">
        <v>207</v>
      </c>
      <c r="C12216" s="11" t="s">
        <v>207</v>
      </c>
      <c r="D12216" s="11" t="s">
        <v>207</v>
      </c>
      <c r="E12216" s="11" t="s">
        <v>2623</v>
      </c>
      <c r="F12216" s="11" t="s">
        <v>2623</v>
      </c>
      <c r="G12216" s="11" t="s">
        <v>2623</v>
      </c>
      <c r="H12216" s="11"/>
      <c r="I12216" s="11"/>
    </row>
    <row r="12217" customFormat="false" ht="28" hidden="false" customHeight="true" outlineLevel="0" collapsed="false">
      <c r="A12217" s="11" t="s">
        <v>8</v>
      </c>
      <c r="B12217" s="11" t="s">
        <v>8</v>
      </c>
      <c r="C12217" s="11" t="s">
        <v>8</v>
      </c>
      <c r="D12217" s="11" t="s">
        <v>8</v>
      </c>
      <c r="E12217" s="11" t="s">
        <v>178</v>
      </c>
      <c r="F12217" s="11" t="s">
        <v>178</v>
      </c>
      <c r="G12217" s="11" t="s">
        <v>178</v>
      </c>
      <c r="H12217" s="11"/>
      <c r="I12217" s="11"/>
    </row>
    <row r="12218" customFormat="false" ht="28" hidden="false" customHeight="true" outlineLevel="0" collapsed="false">
      <c r="A12218" s="11" t="s">
        <v>209</v>
      </c>
      <c r="B12218" s="11" t="s">
        <v>209</v>
      </c>
      <c r="C12218" s="11" t="s">
        <v>209</v>
      </c>
      <c r="D12218" s="11" t="s">
        <v>209</v>
      </c>
      <c r="E12218" s="11" t="s">
        <v>2668</v>
      </c>
      <c r="F12218" s="11" t="s">
        <v>2668</v>
      </c>
      <c r="G12218" s="11" t="s">
        <v>2668</v>
      </c>
      <c r="H12218" s="11"/>
      <c r="I12218" s="11"/>
    </row>
    <row r="12219" customFormat="false" ht="28" hidden="false" customHeight="true" outlineLevel="0" collapsed="false">
      <c r="A12219" s="11" t="s">
        <v>211</v>
      </c>
      <c r="B12219" s="11" t="s">
        <v>211</v>
      </c>
      <c r="C12219" s="11" t="s">
        <v>211</v>
      </c>
      <c r="D12219" s="11" t="s">
        <v>211</v>
      </c>
      <c r="E12219" s="11" t="s">
        <v>99</v>
      </c>
      <c r="F12219" s="11" t="s">
        <v>99</v>
      </c>
      <c r="G12219" s="11" t="s">
        <v>99</v>
      </c>
      <c r="H12219" s="11"/>
      <c r="I12219" s="11"/>
    </row>
    <row r="12220" customFormat="false" ht="143" hidden="false" customHeight="true" outlineLevel="0" collapsed="false">
      <c r="A12220" s="11" t="s">
        <v>8</v>
      </c>
      <c r="B12220" s="11" t="s">
        <v>8</v>
      </c>
      <c r="C12220" s="11" t="s">
        <v>8</v>
      </c>
      <c r="D12220" s="11" t="s">
        <v>8</v>
      </c>
      <c r="E12220" s="11" t="s">
        <v>2126</v>
      </c>
      <c r="F12220" s="11" t="s">
        <v>2126</v>
      </c>
      <c r="G12220" s="11" t="s">
        <v>2126</v>
      </c>
      <c r="H12220" s="11" t="s">
        <v>2625</v>
      </c>
      <c r="I12220" s="11" t="s">
        <v>2625</v>
      </c>
    </row>
    <row r="12221" customFormat="false" ht="143" hidden="false" customHeight="true" outlineLevel="0" collapsed="false">
      <c r="A12221" s="11" t="s">
        <v>221</v>
      </c>
      <c r="B12221" s="11" t="s">
        <v>221</v>
      </c>
      <c r="C12221" s="11" t="s">
        <v>221</v>
      </c>
      <c r="D12221" s="11" t="s">
        <v>221</v>
      </c>
      <c r="E12221" s="11" t="s">
        <v>2668</v>
      </c>
      <c r="F12221" s="11" t="s">
        <v>2668</v>
      </c>
      <c r="G12221" s="11" t="s">
        <v>2668</v>
      </c>
      <c r="H12221" s="11" t="s">
        <v>2625</v>
      </c>
      <c r="I12221" s="11" t="s">
        <v>2625</v>
      </c>
    </row>
    <row r="12222" customFormat="false" ht="143" hidden="false" customHeight="true" outlineLevel="0" collapsed="false">
      <c r="A12222" s="11" t="s">
        <v>211</v>
      </c>
      <c r="B12222" s="11" t="s">
        <v>211</v>
      </c>
      <c r="C12222" s="11" t="s">
        <v>211</v>
      </c>
      <c r="D12222" s="11" t="s">
        <v>211</v>
      </c>
      <c r="E12222" s="11" t="s">
        <v>99</v>
      </c>
      <c r="F12222" s="11" t="s">
        <v>99</v>
      </c>
      <c r="G12222" s="11" t="s">
        <v>99</v>
      </c>
      <c r="H12222" s="11" t="s">
        <v>2625</v>
      </c>
      <c r="I12222" s="11" t="s">
        <v>2625</v>
      </c>
    </row>
    <row r="12223" customFormat="false" ht="143" hidden="false" customHeight="true" outlineLevel="0" collapsed="false">
      <c r="A12223" s="11" t="s">
        <v>2062</v>
      </c>
      <c r="B12223" s="11" t="s">
        <v>2062</v>
      </c>
      <c r="C12223" s="11" t="s">
        <v>2062</v>
      </c>
      <c r="D12223" s="11" t="s">
        <v>2062</v>
      </c>
      <c r="E12223" s="11" t="s">
        <v>2063</v>
      </c>
      <c r="F12223" s="11" t="s">
        <v>2063</v>
      </c>
      <c r="G12223" s="11" t="s">
        <v>2063</v>
      </c>
      <c r="H12223" s="11" t="s">
        <v>2625</v>
      </c>
      <c r="I12223" s="11" t="s">
        <v>2625</v>
      </c>
    </row>
    <row r="12224" customFormat="false" ht="143" hidden="false" customHeight="true" outlineLevel="0" collapsed="false">
      <c r="A12224" s="11" t="s">
        <v>2064</v>
      </c>
      <c r="B12224" s="11" t="s">
        <v>2064</v>
      </c>
      <c r="C12224" s="11" t="s">
        <v>2064</v>
      </c>
      <c r="D12224" s="11" t="s">
        <v>2064</v>
      </c>
      <c r="E12224" s="11" t="s">
        <v>99</v>
      </c>
      <c r="F12224" s="11" t="s">
        <v>99</v>
      </c>
      <c r="G12224" s="11" t="s">
        <v>99</v>
      </c>
      <c r="H12224" s="11" t="s">
        <v>2625</v>
      </c>
      <c r="I12224" s="11" t="s">
        <v>2625</v>
      </c>
    </row>
    <row r="12225" customFormat="false" ht="143" hidden="false" customHeight="true" outlineLevel="0" collapsed="false">
      <c r="A12225" s="11" t="s">
        <v>2626</v>
      </c>
      <c r="B12225" s="11" t="s">
        <v>2626</v>
      </c>
      <c r="C12225" s="11" t="s">
        <v>2626</v>
      </c>
      <c r="D12225" s="11" t="s">
        <v>2626</v>
      </c>
      <c r="E12225" s="11" t="n">
        <v>8</v>
      </c>
      <c r="F12225" s="11" t="n">
        <v>8</v>
      </c>
      <c r="G12225" s="11" t="n">
        <v>8</v>
      </c>
      <c r="H12225" s="11" t="s">
        <v>2625</v>
      </c>
      <c r="I12225" s="11" t="s">
        <v>2625</v>
      </c>
    </row>
    <row r="12226" customFormat="false" ht="143" hidden="false" customHeight="true" outlineLevel="0" collapsed="false">
      <c r="A12226" s="11" t="s">
        <v>2216</v>
      </c>
      <c r="B12226" s="11" t="s">
        <v>2216</v>
      </c>
      <c r="C12226" s="11" t="s">
        <v>2216</v>
      </c>
      <c r="D12226" s="11" t="s">
        <v>2216</v>
      </c>
      <c r="E12226" s="11" t="n">
        <v>2</v>
      </c>
      <c r="F12226" s="11" t="n">
        <v>2</v>
      </c>
      <c r="G12226" s="11" t="n">
        <v>2</v>
      </c>
      <c r="H12226" s="11" t="s">
        <v>2625</v>
      </c>
      <c r="I12226" s="11" t="s">
        <v>2625</v>
      </c>
    </row>
    <row r="12227" customFormat="false" ht="143" hidden="false" customHeight="true" outlineLevel="0" collapsed="false">
      <c r="A12227" s="11" t="s">
        <v>2627</v>
      </c>
      <c r="B12227" s="11" t="s">
        <v>2627</v>
      </c>
      <c r="C12227" s="11" t="s">
        <v>2627</v>
      </c>
      <c r="D12227" s="11" t="s">
        <v>2627</v>
      </c>
      <c r="E12227" s="11" t="n">
        <v>138</v>
      </c>
      <c r="F12227" s="11" t="n">
        <v>138</v>
      </c>
      <c r="G12227" s="11" t="n">
        <v>138</v>
      </c>
      <c r="H12227" s="11" t="s">
        <v>2625</v>
      </c>
      <c r="I12227" s="11" t="s">
        <v>2625</v>
      </c>
    </row>
    <row r="12228" customFormat="false" ht="143" hidden="false" customHeight="true" outlineLevel="0" collapsed="false">
      <c r="A12228" s="11" t="s">
        <v>2628</v>
      </c>
      <c r="B12228" s="11" t="s">
        <v>2628</v>
      </c>
      <c r="C12228" s="11" t="s">
        <v>2628</v>
      </c>
      <c r="D12228" s="11" t="s">
        <v>2628</v>
      </c>
      <c r="E12228" s="11" t="n">
        <v>8.76</v>
      </c>
      <c r="F12228" s="11" t="n">
        <v>8.76</v>
      </c>
      <c r="G12228" s="11" t="n">
        <v>8.76</v>
      </c>
      <c r="H12228" s="11" t="s">
        <v>2625</v>
      </c>
      <c r="I12228" s="11" t="s">
        <v>2625</v>
      </c>
    </row>
    <row r="12229" customFormat="false" ht="143" hidden="false" customHeight="true" outlineLevel="0" collapsed="false">
      <c r="A12229" s="11" t="s">
        <v>2629</v>
      </c>
      <c r="B12229" s="11" t="s">
        <v>2629</v>
      </c>
      <c r="C12229" s="11" t="s">
        <v>2629</v>
      </c>
      <c r="D12229" s="11" t="s">
        <v>2629</v>
      </c>
      <c r="E12229" s="11" t="n">
        <v>7.6</v>
      </c>
      <c r="F12229" s="11" t="n">
        <v>7.6</v>
      </c>
      <c r="G12229" s="11" t="n">
        <v>7.6</v>
      </c>
      <c r="H12229" s="11" t="s">
        <v>2625</v>
      </c>
      <c r="I12229" s="11" t="s">
        <v>2625</v>
      </c>
    </row>
    <row r="12230" customFormat="false" ht="143" hidden="false" customHeight="true" outlineLevel="0" collapsed="false">
      <c r="A12230" s="11" t="s">
        <v>2630</v>
      </c>
      <c r="B12230" s="11" t="s">
        <v>2630</v>
      </c>
      <c r="C12230" s="11" t="s">
        <v>2630</v>
      </c>
      <c r="D12230" s="11" t="s">
        <v>2630</v>
      </c>
      <c r="E12230" s="11" t="s">
        <v>2657</v>
      </c>
      <c r="F12230" s="11" t="s">
        <v>2657</v>
      </c>
      <c r="G12230" s="11" t="s">
        <v>2657</v>
      </c>
      <c r="H12230" s="11" t="s">
        <v>2625</v>
      </c>
      <c r="I12230" s="11" t="s">
        <v>2625</v>
      </c>
    </row>
    <row r="12231" customFormat="false" ht="143" hidden="false" customHeight="true" outlineLevel="0" collapsed="false">
      <c r="A12231" s="11" t="s">
        <v>2631</v>
      </c>
      <c r="B12231" s="11" t="s">
        <v>2631</v>
      </c>
      <c r="C12231" s="11" t="s">
        <v>2631</v>
      </c>
      <c r="D12231" s="11" t="s">
        <v>2631</v>
      </c>
      <c r="E12231" s="11" t="s">
        <v>2632</v>
      </c>
      <c r="F12231" s="11" t="s">
        <v>2632</v>
      </c>
      <c r="G12231" s="11" t="s">
        <v>2632</v>
      </c>
      <c r="H12231" s="11" t="s">
        <v>2625</v>
      </c>
      <c r="I12231" s="11" t="s">
        <v>2625</v>
      </c>
    </row>
    <row r="12232" customFormat="false" ht="143" hidden="false" customHeight="true" outlineLevel="0" collapsed="false">
      <c r="A12232" s="11" t="s">
        <v>2078</v>
      </c>
      <c r="B12232" s="11" t="s">
        <v>2078</v>
      </c>
      <c r="C12232" s="11" t="s">
        <v>2078</v>
      </c>
      <c r="D12232" s="11" t="s">
        <v>2078</v>
      </c>
      <c r="E12232" s="11" t="s">
        <v>2646</v>
      </c>
      <c r="F12232" s="11" t="s">
        <v>2646</v>
      </c>
      <c r="G12232" s="11" t="s">
        <v>2646</v>
      </c>
      <c r="H12232" s="11" t="s">
        <v>2625</v>
      </c>
      <c r="I12232" s="11" t="s">
        <v>2625</v>
      </c>
    </row>
    <row r="12233" customFormat="false" ht="143" hidden="false" customHeight="true" outlineLevel="0" collapsed="false">
      <c r="A12233" s="11" t="s">
        <v>2070</v>
      </c>
      <c r="B12233" s="11" t="s">
        <v>2070</v>
      </c>
      <c r="C12233" s="11" t="s">
        <v>2070</v>
      </c>
      <c r="D12233" s="11" t="s">
        <v>2070</v>
      </c>
      <c r="E12233" s="11" t="s">
        <v>2669</v>
      </c>
      <c r="F12233" s="11" t="s">
        <v>2669</v>
      </c>
      <c r="G12233" s="11" t="s">
        <v>2669</v>
      </c>
      <c r="H12233" s="11" t="s">
        <v>2625</v>
      </c>
      <c r="I12233" s="11" t="s">
        <v>2625</v>
      </c>
    </row>
    <row r="12234" customFormat="false" ht="143" hidden="false" customHeight="true" outlineLevel="0" collapsed="false">
      <c r="A12234" s="11" t="s">
        <v>2562</v>
      </c>
      <c r="B12234" s="11" t="s">
        <v>2562</v>
      </c>
      <c r="C12234" s="11" t="s">
        <v>2562</v>
      </c>
      <c r="D12234" s="11" t="s">
        <v>2562</v>
      </c>
      <c r="E12234" s="11" t="n">
        <v>304</v>
      </c>
      <c r="F12234" s="11" t="n">
        <v>304</v>
      </c>
      <c r="G12234" s="11" t="n">
        <v>304</v>
      </c>
      <c r="H12234" s="11" t="s">
        <v>2625</v>
      </c>
      <c r="I12234" s="11" t="s">
        <v>2625</v>
      </c>
    </row>
    <row r="12235" customFormat="false" ht="143" hidden="false" customHeight="true" outlineLevel="0" collapsed="false">
      <c r="A12235" s="11" t="s">
        <v>2563</v>
      </c>
      <c r="B12235" s="11" t="s">
        <v>2563</v>
      </c>
      <c r="C12235" s="11" t="s">
        <v>2563</v>
      </c>
      <c r="D12235" s="11" t="s">
        <v>2563</v>
      </c>
      <c r="E12235" s="11" t="n">
        <v>231</v>
      </c>
      <c r="F12235" s="11" t="n">
        <v>231</v>
      </c>
      <c r="G12235" s="11" t="n">
        <v>231</v>
      </c>
      <c r="H12235" s="11" t="s">
        <v>2625</v>
      </c>
      <c r="I12235" s="11" t="s">
        <v>2625</v>
      </c>
    </row>
    <row r="12236" customFormat="false" ht="143" hidden="false" customHeight="true" outlineLevel="0" collapsed="false">
      <c r="A12236" s="11" t="s">
        <v>2659</v>
      </c>
      <c r="B12236" s="11" t="s">
        <v>2659</v>
      </c>
      <c r="C12236" s="11" t="s">
        <v>2659</v>
      </c>
      <c r="D12236" s="11" t="s">
        <v>2659</v>
      </c>
      <c r="E12236" s="11" t="n">
        <v>760</v>
      </c>
      <c r="F12236" s="11" t="n">
        <v>760</v>
      </c>
      <c r="G12236" s="11" t="n">
        <v>760</v>
      </c>
      <c r="H12236" s="11" t="s">
        <v>2625</v>
      </c>
      <c r="I12236" s="11" t="s">
        <v>2625</v>
      </c>
    </row>
    <row r="12237" customFormat="false" ht="143" hidden="false" customHeight="true" outlineLevel="0" collapsed="false">
      <c r="A12237" s="11" t="s">
        <v>2423</v>
      </c>
      <c r="B12237" s="11" t="s">
        <v>2423</v>
      </c>
      <c r="C12237" s="11" t="s">
        <v>2423</v>
      </c>
      <c r="D12237" s="11" t="s">
        <v>2423</v>
      </c>
      <c r="E12237" s="11" t="s">
        <v>2635</v>
      </c>
      <c r="F12237" s="11" t="s">
        <v>2635</v>
      </c>
      <c r="G12237" s="11" t="s">
        <v>2635</v>
      </c>
      <c r="H12237" s="11" t="s">
        <v>2625</v>
      </c>
      <c r="I12237" s="11" t="s">
        <v>2625</v>
      </c>
    </row>
    <row r="12238" customFormat="false" ht="58" hidden="false" customHeight="true" outlineLevel="0" collapsed="false">
      <c r="A12238" s="4" t="s">
        <v>2636</v>
      </c>
      <c r="B12238" s="4" t="s">
        <v>2636</v>
      </c>
      <c r="C12238" s="4" t="s">
        <v>2636</v>
      </c>
      <c r="D12238" s="4" t="s">
        <v>2636</v>
      </c>
      <c r="E12238" s="4" t="s">
        <v>2636</v>
      </c>
      <c r="F12238" s="4" t="s">
        <v>2636</v>
      </c>
      <c r="G12238" s="4" t="s">
        <v>2636</v>
      </c>
      <c r="H12238" s="4" t="s">
        <v>2636</v>
      </c>
      <c r="I12238" s="4" t="s">
        <v>2636</v>
      </c>
    </row>
    <row r="12239" customFormat="false" ht="27" hidden="false" customHeight="true" outlineLevel="0" collapsed="false">
      <c r="A12239" s="1"/>
      <c r="B12239" s="1"/>
      <c r="C12239" s="1"/>
      <c r="D12239" s="1"/>
      <c r="E12239" s="1"/>
      <c r="F12239" s="1"/>
      <c r="G12239" s="1"/>
      <c r="H12239" s="1"/>
      <c r="I12239" s="1"/>
    </row>
    <row r="12240" customFormat="false" ht="31" hidden="false" customHeight="true" outlineLevel="0" collapsed="false">
      <c r="A12240" s="10" t="s">
        <v>250</v>
      </c>
      <c r="B12240" s="10" t="s">
        <v>250</v>
      </c>
      <c r="C12240" s="10" t="s">
        <v>250</v>
      </c>
      <c r="D12240" s="10" t="s">
        <v>250</v>
      </c>
      <c r="E12240" s="10" t="s">
        <v>250</v>
      </c>
      <c r="F12240" s="10" t="s">
        <v>250</v>
      </c>
      <c r="G12240" s="10" t="s">
        <v>250</v>
      </c>
      <c r="H12240" s="10" t="s">
        <v>250</v>
      </c>
      <c r="I12240" s="3" t="str">
        <f aca="false">HYPERLINK("#'Главная'!A245","На главную")</f>
        <v>На главную</v>
      </c>
    </row>
    <row r="12241" customFormat="false" ht="34" hidden="false" customHeight="true" outlineLevel="0" collapsed="false">
      <c r="A12241" s="12" t="s">
        <v>251</v>
      </c>
      <c r="B12241" s="12" t="s">
        <v>251</v>
      </c>
      <c r="C12241" s="12" t="s">
        <v>251</v>
      </c>
      <c r="D12241" s="12" t="s">
        <v>252</v>
      </c>
      <c r="E12241" s="12" t="s">
        <v>252</v>
      </c>
      <c r="F12241" s="12" t="s">
        <v>252</v>
      </c>
      <c r="G12241" s="12" t="s">
        <v>253</v>
      </c>
      <c r="H12241" s="12" t="s">
        <v>254</v>
      </c>
      <c r="I12241" s="12" t="s">
        <v>254</v>
      </c>
    </row>
    <row r="12242" customFormat="false" ht="38" hidden="false" customHeight="true" outlineLevel="0" collapsed="false">
      <c r="A12242" s="1" t="s">
        <v>202</v>
      </c>
      <c r="B12242" s="1" t="s">
        <v>202</v>
      </c>
      <c r="C12242" s="1" t="s">
        <v>202</v>
      </c>
      <c r="D12242" s="1" t="s">
        <v>292</v>
      </c>
      <c r="E12242" s="1" t="s">
        <v>292</v>
      </c>
      <c r="F12242" s="1" t="s">
        <v>292</v>
      </c>
      <c r="G12242" s="1" t="n">
        <v>60.9</v>
      </c>
      <c r="H12242" s="1" t="s">
        <v>2637</v>
      </c>
      <c r="I12242" s="1" t="s">
        <v>2637</v>
      </c>
    </row>
    <row r="12243" customFormat="false" ht="38" hidden="false" customHeight="true" outlineLevel="0" collapsed="false">
      <c r="A12243" s="1" t="s">
        <v>202</v>
      </c>
      <c r="B12243" s="1" t="s">
        <v>202</v>
      </c>
      <c r="C12243" s="1" t="s">
        <v>202</v>
      </c>
      <c r="D12243" s="1" t="s">
        <v>258</v>
      </c>
      <c r="E12243" s="1" t="s">
        <v>258</v>
      </c>
      <c r="F12243" s="1" t="s">
        <v>258</v>
      </c>
      <c r="G12243" s="1" t="n">
        <v>88.4</v>
      </c>
      <c r="H12243" s="1" t="s">
        <v>2637</v>
      </c>
      <c r="I12243" s="1" t="s">
        <v>2637</v>
      </c>
    </row>
    <row r="12244" customFormat="false" ht="38" hidden="false" customHeight="true" outlineLevel="0" collapsed="false">
      <c r="A12244" s="1" t="s">
        <v>202</v>
      </c>
      <c r="B12244" s="1" t="s">
        <v>202</v>
      </c>
      <c r="C12244" s="1" t="s">
        <v>202</v>
      </c>
      <c r="D12244" s="1" t="s">
        <v>2091</v>
      </c>
      <c r="E12244" s="1" t="s">
        <v>2091</v>
      </c>
      <c r="F12244" s="1" t="s">
        <v>2091</v>
      </c>
      <c r="G12244" s="1" t="n">
        <v>6000</v>
      </c>
      <c r="H12244" s="1" t="s">
        <v>2637</v>
      </c>
      <c r="I12244" s="1" t="s">
        <v>2637</v>
      </c>
    </row>
    <row r="12245" customFormat="false" ht="38" hidden="false" customHeight="true" outlineLevel="0" collapsed="false">
      <c r="A12245" s="1" t="s">
        <v>202</v>
      </c>
      <c r="B12245" s="1" t="s">
        <v>202</v>
      </c>
      <c r="C12245" s="1" t="s">
        <v>202</v>
      </c>
      <c r="D12245" s="1" t="s">
        <v>2063</v>
      </c>
      <c r="E12245" s="1" t="s">
        <v>2063</v>
      </c>
      <c r="F12245" s="1" t="s">
        <v>2063</v>
      </c>
      <c r="G12245" s="1" t="n">
        <v>62</v>
      </c>
      <c r="H12245" s="1" t="s">
        <v>2637</v>
      </c>
      <c r="I12245" s="1" t="s">
        <v>2637</v>
      </c>
    </row>
    <row r="12246" customFormat="false" ht="38" hidden="false" customHeight="true" outlineLevel="0" collapsed="false">
      <c r="A12246" s="1" t="s">
        <v>202</v>
      </c>
      <c r="B12246" s="1" t="s">
        <v>202</v>
      </c>
      <c r="C12246" s="1" t="s">
        <v>202</v>
      </c>
      <c r="D12246" s="1" t="s">
        <v>258</v>
      </c>
      <c r="E12246" s="1" t="s">
        <v>258</v>
      </c>
      <c r="F12246" s="1" t="s">
        <v>258</v>
      </c>
      <c r="G12246" s="1" t="n">
        <v>88.4</v>
      </c>
      <c r="H12246" s="1" t="s">
        <v>2637</v>
      </c>
      <c r="I12246" s="1" t="s">
        <v>2637</v>
      </c>
    </row>
    <row r="12247" customFormat="false" ht="38" hidden="false" customHeight="true" outlineLevel="0" collapsed="false">
      <c r="A12247" s="1" t="s">
        <v>202</v>
      </c>
      <c r="B12247" s="1" t="s">
        <v>202</v>
      </c>
      <c r="C12247" s="1" t="s">
        <v>202</v>
      </c>
      <c r="D12247" s="1" t="s">
        <v>292</v>
      </c>
      <c r="E12247" s="1" t="s">
        <v>292</v>
      </c>
      <c r="F12247" s="1" t="s">
        <v>292</v>
      </c>
      <c r="G12247" s="1" t="n">
        <v>60.9</v>
      </c>
      <c r="H12247" s="1" t="s">
        <v>2637</v>
      </c>
      <c r="I12247" s="1" t="s">
        <v>2637</v>
      </c>
    </row>
    <row r="12248" customFormat="false" ht="38" hidden="false" customHeight="true" outlineLevel="0" collapsed="false">
      <c r="A12248" s="1" t="s">
        <v>202</v>
      </c>
      <c r="B12248" s="1" t="s">
        <v>202</v>
      </c>
      <c r="C12248" s="1" t="s">
        <v>202</v>
      </c>
      <c r="D12248" s="1" t="s">
        <v>2091</v>
      </c>
      <c r="E12248" s="1" t="s">
        <v>2091</v>
      </c>
      <c r="F12248" s="1" t="s">
        <v>2091</v>
      </c>
      <c r="G12248" s="1" t="n">
        <v>6000</v>
      </c>
      <c r="H12248" s="1" t="s">
        <v>2637</v>
      </c>
      <c r="I12248" s="1" t="s">
        <v>2637</v>
      </c>
    </row>
    <row r="12249" customFormat="false" ht="27" hidden="false" customHeight="true" outlineLevel="0" collapsed="false">
      <c r="A12249" s="1"/>
      <c r="B12249" s="1"/>
      <c r="C12249" s="1"/>
      <c r="D12249" s="1"/>
      <c r="E12249" s="1"/>
      <c r="F12249" s="1"/>
      <c r="G12249" s="1"/>
      <c r="H12249" s="1"/>
      <c r="I12249" s="1"/>
    </row>
    <row r="12250" customFormat="false" ht="31" hidden="false" customHeight="true" outlineLevel="0" collapsed="false">
      <c r="A12250" s="10" t="s">
        <v>304</v>
      </c>
      <c r="B12250" s="10" t="s">
        <v>304</v>
      </c>
      <c r="C12250" s="10" t="s">
        <v>304</v>
      </c>
      <c r="D12250" s="10" t="s">
        <v>304</v>
      </c>
      <c r="E12250" s="10" t="s">
        <v>304</v>
      </c>
      <c r="F12250" s="10" t="s">
        <v>304</v>
      </c>
      <c r="G12250" s="10" t="s">
        <v>304</v>
      </c>
      <c r="H12250" s="10" t="s">
        <v>304</v>
      </c>
      <c r="I12250" s="1"/>
    </row>
    <row r="12251" customFormat="false" ht="28" hidden="false" customHeight="true" outlineLevel="0" collapsed="false">
      <c r="A12251" s="4" t="s">
        <v>305</v>
      </c>
      <c r="B12251" s="4" t="s">
        <v>305</v>
      </c>
      <c r="C12251" s="4" t="s">
        <v>305</v>
      </c>
      <c r="D12251" s="4" t="s">
        <v>305</v>
      </c>
      <c r="E12251" s="4" t="s">
        <v>305</v>
      </c>
      <c r="F12251" s="4" t="s">
        <v>305</v>
      </c>
      <c r="G12251" s="4" t="s">
        <v>305</v>
      </c>
      <c r="H12251" s="4" t="s">
        <v>305</v>
      </c>
      <c r="I12251" s="4" t="s">
        <v>305</v>
      </c>
    </row>
    <row r="12252" customFormat="false" ht="27" hidden="false" customHeight="true" outlineLevel="0" collapsed="false">
      <c r="A12252" s="1"/>
      <c r="B12252" s="1"/>
      <c r="C12252" s="1"/>
      <c r="D12252" s="1"/>
      <c r="E12252" s="1"/>
      <c r="F12252" s="1"/>
      <c r="G12252" s="1"/>
      <c r="H12252" s="1"/>
      <c r="I12252" s="1"/>
    </row>
    <row r="12253" customFormat="false" ht="27" hidden="false" customHeight="true" outlineLevel="0" collapsed="false">
      <c r="A12253" s="1"/>
      <c r="B12253" s="1"/>
      <c r="C12253" s="1"/>
      <c r="D12253" s="1"/>
      <c r="E12253" s="1"/>
      <c r="F12253" s="1"/>
      <c r="G12253" s="1"/>
      <c r="H12253" s="1"/>
      <c r="I12253" s="1"/>
    </row>
    <row r="12254" customFormat="false" ht="27" hidden="false" customHeight="true" outlineLevel="0" collapsed="false">
      <c r="A12254" s="1"/>
      <c r="B12254" s="1"/>
      <c r="C12254" s="1"/>
      <c r="D12254" s="1"/>
      <c r="E12254" s="1"/>
      <c r="F12254" s="1"/>
      <c r="G12254" s="1"/>
      <c r="H12254" s="1"/>
      <c r="I12254" s="1"/>
    </row>
    <row r="12255" customFormat="false" ht="35" hidden="false" customHeight="true" outlineLevel="0" collapsed="false">
      <c r="A12255" s="2" t="s">
        <v>2672</v>
      </c>
      <c r="B12255" s="2" t="s">
        <v>2672</v>
      </c>
      <c r="C12255" s="2" t="s">
        <v>2672</v>
      </c>
      <c r="D12255" s="2" t="s">
        <v>2672</v>
      </c>
      <c r="E12255" s="2" t="s">
        <v>2672</v>
      </c>
      <c r="F12255" s="2" t="s">
        <v>2672</v>
      </c>
      <c r="G12255" s="2" t="s">
        <v>2672</v>
      </c>
      <c r="H12255" s="2" t="s">
        <v>2672</v>
      </c>
      <c r="I12255" s="3" t="str">
        <f aca="false">HYPERLINK("#'Главная'!A246","На главную")</f>
        <v>На главную</v>
      </c>
    </row>
    <row r="12256" customFormat="false" ht="28" hidden="false" customHeight="true" outlineLevel="0" collapsed="false">
      <c r="A12256" s="4" t="s">
        <v>2622</v>
      </c>
      <c r="B12256" s="4" t="s">
        <v>2622</v>
      </c>
      <c r="C12256" s="4" t="s">
        <v>2622</v>
      </c>
      <c r="D12256" s="4" t="s">
        <v>2622</v>
      </c>
      <c r="E12256" s="4" t="s">
        <v>2622</v>
      </c>
      <c r="F12256" s="4" t="s">
        <v>2622</v>
      </c>
      <c r="G12256" s="4" t="s">
        <v>2622</v>
      </c>
      <c r="H12256" s="4" t="s">
        <v>2622</v>
      </c>
      <c r="I12256" s="4" t="s">
        <v>2622</v>
      </c>
    </row>
    <row r="12257" customFormat="false" ht="27" hidden="false" customHeight="true" outlineLevel="0" collapsed="false">
      <c r="A12257" s="3" t="str">
        <f aca="false">HYPERLINK("#'Главная'!A246","Список моделей")</f>
        <v>Список моделей</v>
      </c>
      <c r="B12257" s="1"/>
      <c r="C12257" s="3" t="str">
        <f aca="false">HYPERLINK("#'Данные моделей'!A12258","Характеристики")</f>
        <v>Характеристики</v>
      </c>
      <c r="D12257" s="1"/>
      <c r="E12257" s="1"/>
      <c r="F12257" s="3" t="str">
        <f aca="false">HYPERLINK("#'Данные моделей'!A12283","Рабочие точки")</f>
        <v>Рабочие точки</v>
      </c>
      <c r="G12257" s="1"/>
      <c r="H12257" s="3" t="str">
        <f aca="false">HYPERLINK("#'Данные моделей'!A12293","Карты")</f>
        <v>Карты</v>
      </c>
      <c r="I12257" s="1"/>
    </row>
    <row r="12258" customFormat="false" ht="31" hidden="false" customHeight="true" outlineLevel="0" collapsed="false">
      <c r="A12258" s="10" t="s">
        <v>9</v>
      </c>
      <c r="B12258" s="10" t="s">
        <v>9</v>
      </c>
      <c r="C12258" s="10" t="s">
        <v>9</v>
      </c>
      <c r="D12258" s="10" t="s">
        <v>9</v>
      </c>
      <c r="E12258" s="10" t="s">
        <v>9</v>
      </c>
      <c r="F12258" s="10" t="s">
        <v>9</v>
      </c>
      <c r="G12258" s="10" t="s">
        <v>9</v>
      </c>
      <c r="H12258" s="10" t="s">
        <v>9</v>
      </c>
      <c r="I12258" s="1"/>
    </row>
    <row r="12259" customFormat="false" ht="28" hidden="false" customHeight="true" outlineLevel="0" collapsed="false">
      <c r="A12259" s="11" t="s">
        <v>207</v>
      </c>
      <c r="B12259" s="11" t="s">
        <v>207</v>
      </c>
      <c r="C12259" s="11" t="s">
        <v>207</v>
      </c>
      <c r="D12259" s="11" t="s">
        <v>207</v>
      </c>
      <c r="E12259" s="11" t="s">
        <v>2623</v>
      </c>
      <c r="F12259" s="11" t="s">
        <v>2623</v>
      </c>
      <c r="G12259" s="11" t="s">
        <v>2623</v>
      </c>
      <c r="H12259" s="11"/>
      <c r="I12259" s="11"/>
    </row>
    <row r="12260" customFormat="false" ht="28" hidden="false" customHeight="true" outlineLevel="0" collapsed="false">
      <c r="A12260" s="11" t="s">
        <v>8</v>
      </c>
      <c r="B12260" s="11" t="s">
        <v>8</v>
      </c>
      <c r="C12260" s="11" t="s">
        <v>8</v>
      </c>
      <c r="D12260" s="11" t="s">
        <v>8</v>
      </c>
      <c r="E12260" s="11" t="s">
        <v>178</v>
      </c>
      <c r="F12260" s="11" t="s">
        <v>178</v>
      </c>
      <c r="G12260" s="11" t="s">
        <v>178</v>
      </c>
      <c r="H12260" s="11"/>
      <c r="I12260" s="11"/>
    </row>
    <row r="12261" customFormat="false" ht="28" hidden="false" customHeight="true" outlineLevel="0" collapsed="false">
      <c r="A12261" s="11" t="s">
        <v>209</v>
      </c>
      <c r="B12261" s="11" t="s">
        <v>209</v>
      </c>
      <c r="C12261" s="11" t="s">
        <v>209</v>
      </c>
      <c r="D12261" s="11" t="s">
        <v>209</v>
      </c>
      <c r="E12261" s="11" t="s">
        <v>2673</v>
      </c>
      <c r="F12261" s="11" t="s">
        <v>2673</v>
      </c>
      <c r="G12261" s="11" t="s">
        <v>2673</v>
      </c>
      <c r="H12261" s="11"/>
      <c r="I12261" s="11"/>
    </row>
    <row r="12262" customFormat="false" ht="28" hidden="false" customHeight="true" outlineLevel="0" collapsed="false">
      <c r="A12262" s="11" t="s">
        <v>211</v>
      </c>
      <c r="B12262" s="11" t="s">
        <v>211</v>
      </c>
      <c r="C12262" s="11" t="s">
        <v>211</v>
      </c>
      <c r="D12262" s="11" t="s">
        <v>211</v>
      </c>
      <c r="E12262" s="11" t="s">
        <v>99</v>
      </c>
      <c r="F12262" s="11" t="s">
        <v>99</v>
      </c>
      <c r="G12262" s="11" t="s">
        <v>99</v>
      </c>
      <c r="H12262" s="11"/>
      <c r="I12262" s="11"/>
    </row>
    <row r="12263" customFormat="false" ht="143" hidden="false" customHeight="true" outlineLevel="0" collapsed="false">
      <c r="A12263" s="11" t="s">
        <v>8</v>
      </c>
      <c r="B12263" s="11" t="s">
        <v>8</v>
      </c>
      <c r="C12263" s="11" t="s">
        <v>8</v>
      </c>
      <c r="D12263" s="11" t="s">
        <v>8</v>
      </c>
      <c r="E12263" s="11" t="s">
        <v>2126</v>
      </c>
      <c r="F12263" s="11" t="s">
        <v>2126</v>
      </c>
      <c r="G12263" s="11" t="s">
        <v>2126</v>
      </c>
      <c r="H12263" s="11" t="s">
        <v>2625</v>
      </c>
      <c r="I12263" s="11" t="s">
        <v>2625</v>
      </c>
    </row>
    <row r="12264" customFormat="false" ht="143" hidden="false" customHeight="true" outlineLevel="0" collapsed="false">
      <c r="A12264" s="11" t="s">
        <v>221</v>
      </c>
      <c r="B12264" s="11" t="s">
        <v>221</v>
      </c>
      <c r="C12264" s="11" t="s">
        <v>221</v>
      </c>
      <c r="D12264" s="11" t="s">
        <v>221</v>
      </c>
      <c r="E12264" s="11" t="s">
        <v>2673</v>
      </c>
      <c r="F12264" s="11" t="s">
        <v>2673</v>
      </c>
      <c r="G12264" s="11" t="s">
        <v>2673</v>
      </c>
      <c r="H12264" s="11" t="s">
        <v>2625</v>
      </c>
      <c r="I12264" s="11" t="s">
        <v>2625</v>
      </c>
    </row>
    <row r="12265" customFormat="false" ht="143" hidden="false" customHeight="true" outlineLevel="0" collapsed="false">
      <c r="A12265" s="11" t="s">
        <v>211</v>
      </c>
      <c r="B12265" s="11" t="s">
        <v>211</v>
      </c>
      <c r="C12265" s="11" t="s">
        <v>211</v>
      </c>
      <c r="D12265" s="11" t="s">
        <v>211</v>
      </c>
      <c r="E12265" s="11" t="s">
        <v>99</v>
      </c>
      <c r="F12265" s="11" t="s">
        <v>99</v>
      </c>
      <c r="G12265" s="11" t="s">
        <v>99</v>
      </c>
      <c r="H12265" s="11" t="s">
        <v>2625</v>
      </c>
      <c r="I12265" s="11" t="s">
        <v>2625</v>
      </c>
    </row>
    <row r="12266" customFormat="false" ht="143" hidden="false" customHeight="true" outlineLevel="0" collapsed="false">
      <c r="A12266" s="11" t="s">
        <v>2062</v>
      </c>
      <c r="B12266" s="11" t="s">
        <v>2062</v>
      </c>
      <c r="C12266" s="11" t="s">
        <v>2062</v>
      </c>
      <c r="D12266" s="11" t="s">
        <v>2062</v>
      </c>
      <c r="E12266" s="11" t="s">
        <v>2063</v>
      </c>
      <c r="F12266" s="11" t="s">
        <v>2063</v>
      </c>
      <c r="G12266" s="11" t="s">
        <v>2063</v>
      </c>
      <c r="H12266" s="11" t="s">
        <v>2625</v>
      </c>
      <c r="I12266" s="11" t="s">
        <v>2625</v>
      </c>
    </row>
    <row r="12267" customFormat="false" ht="143" hidden="false" customHeight="true" outlineLevel="0" collapsed="false">
      <c r="A12267" s="11" t="s">
        <v>2064</v>
      </c>
      <c r="B12267" s="11" t="s">
        <v>2064</v>
      </c>
      <c r="C12267" s="11" t="s">
        <v>2064</v>
      </c>
      <c r="D12267" s="11" t="s">
        <v>2064</v>
      </c>
      <c r="E12267" s="11" t="s">
        <v>99</v>
      </c>
      <c r="F12267" s="11" t="s">
        <v>99</v>
      </c>
      <c r="G12267" s="11" t="s">
        <v>99</v>
      </c>
      <c r="H12267" s="11" t="s">
        <v>2625</v>
      </c>
      <c r="I12267" s="11" t="s">
        <v>2625</v>
      </c>
    </row>
    <row r="12268" customFormat="false" ht="143" hidden="false" customHeight="true" outlineLevel="0" collapsed="false">
      <c r="A12268" s="11" t="s">
        <v>2626</v>
      </c>
      <c r="B12268" s="11" t="s">
        <v>2626</v>
      </c>
      <c r="C12268" s="11" t="s">
        <v>2626</v>
      </c>
      <c r="D12268" s="11" t="s">
        <v>2626</v>
      </c>
      <c r="E12268" s="11" t="n">
        <v>4</v>
      </c>
      <c r="F12268" s="11" t="n">
        <v>4</v>
      </c>
      <c r="G12268" s="11" t="n">
        <v>4</v>
      </c>
      <c r="H12268" s="11" t="s">
        <v>2625</v>
      </c>
      <c r="I12268" s="11" t="s">
        <v>2625</v>
      </c>
    </row>
    <row r="12269" customFormat="false" ht="143" hidden="false" customHeight="true" outlineLevel="0" collapsed="false">
      <c r="A12269" s="11" t="s">
        <v>2216</v>
      </c>
      <c r="B12269" s="11" t="s">
        <v>2216</v>
      </c>
      <c r="C12269" s="11" t="s">
        <v>2216</v>
      </c>
      <c r="D12269" s="11" t="s">
        <v>2216</v>
      </c>
      <c r="E12269" s="11" t="n">
        <v>2</v>
      </c>
      <c r="F12269" s="11" t="n">
        <v>2</v>
      </c>
      <c r="G12269" s="11" t="n">
        <v>2</v>
      </c>
      <c r="H12269" s="11" t="s">
        <v>2625</v>
      </c>
      <c r="I12269" s="11" t="s">
        <v>2625</v>
      </c>
    </row>
    <row r="12270" customFormat="false" ht="143" hidden="false" customHeight="true" outlineLevel="0" collapsed="false">
      <c r="A12270" s="11" t="s">
        <v>2627</v>
      </c>
      <c r="B12270" s="11" t="s">
        <v>2627</v>
      </c>
      <c r="C12270" s="11" t="s">
        <v>2627</v>
      </c>
      <c r="D12270" s="11" t="s">
        <v>2627</v>
      </c>
      <c r="E12270" s="11" t="n">
        <v>267</v>
      </c>
      <c r="F12270" s="11" t="n">
        <v>267</v>
      </c>
      <c r="G12270" s="11" t="n">
        <v>267</v>
      </c>
      <c r="H12270" s="11" t="s">
        <v>2625</v>
      </c>
      <c r="I12270" s="11" t="s">
        <v>2625</v>
      </c>
    </row>
    <row r="12271" customFormat="false" ht="143" hidden="false" customHeight="true" outlineLevel="0" collapsed="false">
      <c r="A12271" s="11" t="s">
        <v>2628</v>
      </c>
      <c r="B12271" s="11" t="s">
        <v>2628</v>
      </c>
      <c r="C12271" s="11" t="s">
        <v>2628</v>
      </c>
      <c r="D12271" s="11" t="s">
        <v>2628</v>
      </c>
      <c r="E12271" s="11" t="n">
        <v>8.2</v>
      </c>
      <c r="F12271" s="11" t="n">
        <v>8.2</v>
      </c>
      <c r="G12271" s="11" t="n">
        <v>8.2</v>
      </c>
      <c r="H12271" s="11" t="s">
        <v>2625</v>
      </c>
      <c r="I12271" s="11" t="s">
        <v>2625</v>
      </c>
    </row>
    <row r="12272" customFormat="false" ht="143" hidden="false" customHeight="true" outlineLevel="0" collapsed="false">
      <c r="A12272" s="11" t="s">
        <v>2629</v>
      </c>
      <c r="B12272" s="11" t="s">
        <v>2629</v>
      </c>
      <c r="C12272" s="11" t="s">
        <v>2629</v>
      </c>
      <c r="D12272" s="11" t="s">
        <v>2629</v>
      </c>
      <c r="E12272" s="11" t="n">
        <v>6</v>
      </c>
      <c r="F12272" s="11" t="n">
        <v>6</v>
      </c>
      <c r="G12272" s="11" t="n">
        <v>6</v>
      </c>
      <c r="H12272" s="11" t="s">
        <v>2625</v>
      </c>
      <c r="I12272" s="11" t="s">
        <v>2625</v>
      </c>
    </row>
    <row r="12273" customFormat="false" ht="143" hidden="false" customHeight="true" outlineLevel="0" collapsed="false">
      <c r="A12273" s="11" t="s">
        <v>2630</v>
      </c>
      <c r="B12273" s="11" t="s">
        <v>2630</v>
      </c>
      <c r="C12273" s="11" t="s">
        <v>2630</v>
      </c>
      <c r="D12273" s="11" t="s">
        <v>2630</v>
      </c>
      <c r="E12273" s="11" t="s">
        <v>2674</v>
      </c>
      <c r="F12273" s="11" t="s">
        <v>2674</v>
      </c>
      <c r="G12273" s="11" t="s">
        <v>2674</v>
      </c>
      <c r="H12273" s="11" t="s">
        <v>2625</v>
      </c>
      <c r="I12273" s="11" t="s">
        <v>2625</v>
      </c>
    </row>
    <row r="12274" customFormat="false" ht="143" hidden="false" customHeight="true" outlineLevel="0" collapsed="false">
      <c r="A12274" s="11" t="s">
        <v>2631</v>
      </c>
      <c r="B12274" s="11" t="s">
        <v>2631</v>
      </c>
      <c r="C12274" s="11" t="s">
        <v>2631</v>
      </c>
      <c r="D12274" s="11" t="s">
        <v>2631</v>
      </c>
      <c r="E12274" s="11" t="s">
        <v>2632</v>
      </c>
      <c r="F12274" s="11" t="s">
        <v>2632</v>
      </c>
      <c r="G12274" s="11" t="s">
        <v>2632</v>
      </c>
      <c r="H12274" s="11" t="s">
        <v>2625</v>
      </c>
      <c r="I12274" s="11" t="s">
        <v>2625</v>
      </c>
    </row>
    <row r="12275" customFormat="false" ht="143" hidden="false" customHeight="true" outlineLevel="0" collapsed="false">
      <c r="A12275" s="11" t="s">
        <v>2078</v>
      </c>
      <c r="B12275" s="11" t="s">
        <v>2078</v>
      </c>
      <c r="C12275" s="11" t="s">
        <v>2078</v>
      </c>
      <c r="D12275" s="11" t="s">
        <v>2078</v>
      </c>
      <c r="E12275" s="11" t="s">
        <v>2646</v>
      </c>
      <c r="F12275" s="11" t="s">
        <v>2646</v>
      </c>
      <c r="G12275" s="11" t="s">
        <v>2646</v>
      </c>
      <c r="H12275" s="11" t="s">
        <v>2625</v>
      </c>
      <c r="I12275" s="11" t="s">
        <v>2625</v>
      </c>
    </row>
    <row r="12276" customFormat="false" ht="143" hidden="false" customHeight="true" outlineLevel="0" collapsed="false">
      <c r="A12276" s="11" t="s">
        <v>2070</v>
      </c>
      <c r="B12276" s="11" t="s">
        <v>2070</v>
      </c>
      <c r="C12276" s="11" t="s">
        <v>2070</v>
      </c>
      <c r="D12276" s="11" t="s">
        <v>2070</v>
      </c>
      <c r="E12276" s="11" t="s">
        <v>2669</v>
      </c>
      <c r="F12276" s="11" t="s">
        <v>2669</v>
      </c>
      <c r="G12276" s="11" t="s">
        <v>2669</v>
      </c>
      <c r="H12276" s="11" t="s">
        <v>2625</v>
      </c>
      <c r="I12276" s="11" t="s">
        <v>2625</v>
      </c>
    </row>
    <row r="12277" customFormat="false" ht="143" hidden="false" customHeight="true" outlineLevel="0" collapsed="false">
      <c r="A12277" s="11" t="s">
        <v>2562</v>
      </c>
      <c r="B12277" s="11" t="s">
        <v>2562</v>
      </c>
      <c r="C12277" s="11" t="s">
        <v>2562</v>
      </c>
      <c r="D12277" s="11" t="s">
        <v>2562</v>
      </c>
      <c r="E12277" s="11" t="n">
        <v>380</v>
      </c>
      <c r="F12277" s="11" t="n">
        <v>380</v>
      </c>
      <c r="G12277" s="11" t="n">
        <v>380</v>
      </c>
      <c r="H12277" s="11" t="s">
        <v>2625</v>
      </c>
      <c r="I12277" s="11" t="s">
        <v>2625</v>
      </c>
    </row>
    <row r="12278" customFormat="false" ht="143" hidden="false" customHeight="true" outlineLevel="0" collapsed="false">
      <c r="A12278" s="11" t="s">
        <v>2563</v>
      </c>
      <c r="B12278" s="11" t="s">
        <v>2563</v>
      </c>
      <c r="C12278" s="11" t="s">
        <v>2563</v>
      </c>
      <c r="D12278" s="11" t="s">
        <v>2563</v>
      </c>
      <c r="E12278" s="11" t="n">
        <v>99</v>
      </c>
      <c r="F12278" s="11" t="n">
        <v>99</v>
      </c>
      <c r="G12278" s="11" t="n">
        <v>99</v>
      </c>
      <c r="H12278" s="11" t="s">
        <v>2625</v>
      </c>
      <c r="I12278" s="11" t="s">
        <v>2625</v>
      </c>
    </row>
    <row r="12279" customFormat="false" ht="143" hidden="false" customHeight="true" outlineLevel="0" collapsed="false">
      <c r="A12279" s="11" t="s">
        <v>2659</v>
      </c>
      <c r="B12279" s="11" t="s">
        <v>2659</v>
      </c>
      <c r="C12279" s="11" t="s">
        <v>2659</v>
      </c>
      <c r="D12279" s="11" t="s">
        <v>2659</v>
      </c>
      <c r="E12279" s="11" t="n">
        <v>760</v>
      </c>
      <c r="F12279" s="11" t="n">
        <v>760</v>
      </c>
      <c r="G12279" s="11" t="n">
        <v>760</v>
      </c>
      <c r="H12279" s="11" t="s">
        <v>2625</v>
      </c>
      <c r="I12279" s="11" t="s">
        <v>2625</v>
      </c>
    </row>
    <row r="12280" customFormat="false" ht="143" hidden="false" customHeight="true" outlineLevel="0" collapsed="false">
      <c r="A12280" s="11" t="s">
        <v>2423</v>
      </c>
      <c r="B12280" s="11" t="s">
        <v>2423</v>
      </c>
      <c r="C12280" s="11" t="s">
        <v>2423</v>
      </c>
      <c r="D12280" s="11" t="s">
        <v>2423</v>
      </c>
      <c r="E12280" s="11" t="s">
        <v>2635</v>
      </c>
      <c r="F12280" s="11" t="s">
        <v>2635</v>
      </c>
      <c r="G12280" s="11" t="s">
        <v>2635</v>
      </c>
      <c r="H12280" s="11" t="s">
        <v>2625</v>
      </c>
      <c r="I12280" s="11" t="s">
        <v>2625</v>
      </c>
    </row>
    <row r="12281" customFormat="false" ht="58" hidden="false" customHeight="true" outlineLevel="0" collapsed="false">
      <c r="A12281" s="4" t="s">
        <v>2636</v>
      </c>
      <c r="B12281" s="4" t="s">
        <v>2636</v>
      </c>
      <c r="C12281" s="4" t="s">
        <v>2636</v>
      </c>
      <c r="D12281" s="4" t="s">
        <v>2636</v>
      </c>
      <c r="E12281" s="4" t="s">
        <v>2636</v>
      </c>
      <c r="F12281" s="4" t="s">
        <v>2636</v>
      </c>
      <c r="G12281" s="4" t="s">
        <v>2636</v>
      </c>
      <c r="H12281" s="4" t="s">
        <v>2636</v>
      </c>
      <c r="I12281" s="4" t="s">
        <v>2636</v>
      </c>
    </row>
    <row r="12282" customFormat="false" ht="27" hidden="false" customHeight="true" outlineLevel="0" collapsed="false">
      <c r="A12282" s="1"/>
      <c r="B12282" s="1"/>
      <c r="C12282" s="1"/>
      <c r="D12282" s="1"/>
      <c r="E12282" s="1"/>
      <c r="F12282" s="1"/>
      <c r="G12282" s="1"/>
      <c r="H12282" s="1"/>
      <c r="I12282" s="1"/>
    </row>
    <row r="12283" customFormat="false" ht="31" hidden="false" customHeight="true" outlineLevel="0" collapsed="false">
      <c r="A12283" s="10" t="s">
        <v>250</v>
      </c>
      <c r="B12283" s="10" t="s">
        <v>250</v>
      </c>
      <c r="C12283" s="10" t="s">
        <v>250</v>
      </c>
      <c r="D12283" s="10" t="s">
        <v>250</v>
      </c>
      <c r="E12283" s="10" t="s">
        <v>250</v>
      </c>
      <c r="F12283" s="10" t="s">
        <v>250</v>
      </c>
      <c r="G12283" s="10" t="s">
        <v>250</v>
      </c>
      <c r="H12283" s="10" t="s">
        <v>250</v>
      </c>
      <c r="I12283" s="3" t="str">
        <f aca="false">HYPERLINK("#'Главная'!A246","На главную")</f>
        <v>На главную</v>
      </c>
    </row>
    <row r="12284" customFormat="false" ht="34" hidden="false" customHeight="true" outlineLevel="0" collapsed="false">
      <c r="A12284" s="12" t="s">
        <v>251</v>
      </c>
      <c r="B12284" s="12" t="s">
        <v>251</v>
      </c>
      <c r="C12284" s="12" t="s">
        <v>251</v>
      </c>
      <c r="D12284" s="12" t="s">
        <v>252</v>
      </c>
      <c r="E12284" s="12" t="s">
        <v>252</v>
      </c>
      <c r="F12284" s="12" t="s">
        <v>252</v>
      </c>
      <c r="G12284" s="12" t="s">
        <v>253</v>
      </c>
      <c r="H12284" s="12" t="s">
        <v>254</v>
      </c>
      <c r="I12284" s="12" t="s">
        <v>254</v>
      </c>
    </row>
    <row r="12285" customFormat="false" ht="38" hidden="false" customHeight="true" outlineLevel="0" collapsed="false">
      <c r="A12285" s="1" t="s">
        <v>200</v>
      </c>
      <c r="B12285" s="1" t="s">
        <v>200</v>
      </c>
      <c r="C12285" s="1" t="s">
        <v>200</v>
      </c>
      <c r="D12285" s="1" t="s">
        <v>292</v>
      </c>
      <c r="E12285" s="1" t="s">
        <v>292</v>
      </c>
      <c r="F12285" s="1" t="s">
        <v>292</v>
      </c>
      <c r="G12285" s="1" t="n">
        <v>47.6</v>
      </c>
      <c r="H12285" s="1" t="s">
        <v>2637</v>
      </c>
      <c r="I12285" s="1" t="s">
        <v>2637</v>
      </c>
    </row>
    <row r="12286" customFormat="false" ht="38" hidden="false" customHeight="true" outlineLevel="0" collapsed="false">
      <c r="A12286" s="1" t="s">
        <v>200</v>
      </c>
      <c r="B12286" s="1" t="s">
        <v>200</v>
      </c>
      <c r="C12286" s="1" t="s">
        <v>200</v>
      </c>
      <c r="D12286" s="1" t="s">
        <v>258</v>
      </c>
      <c r="E12286" s="1" t="s">
        <v>258</v>
      </c>
      <c r="F12286" s="1" t="s">
        <v>258</v>
      </c>
      <c r="G12286" s="1" t="n">
        <v>66</v>
      </c>
      <c r="H12286" s="1" t="s">
        <v>2637</v>
      </c>
      <c r="I12286" s="1" t="s">
        <v>2637</v>
      </c>
    </row>
    <row r="12287" customFormat="false" ht="38" hidden="false" customHeight="true" outlineLevel="0" collapsed="false">
      <c r="A12287" s="1" t="s">
        <v>200</v>
      </c>
      <c r="B12287" s="1" t="s">
        <v>200</v>
      </c>
      <c r="C12287" s="1" t="s">
        <v>200</v>
      </c>
      <c r="D12287" s="1" t="s">
        <v>2091</v>
      </c>
      <c r="E12287" s="1" t="s">
        <v>2091</v>
      </c>
      <c r="F12287" s="1" t="s">
        <v>2091</v>
      </c>
      <c r="G12287" s="1" t="n">
        <v>7000</v>
      </c>
      <c r="H12287" s="1" t="s">
        <v>2637</v>
      </c>
      <c r="I12287" s="1" t="s">
        <v>2637</v>
      </c>
    </row>
    <row r="12288" customFormat="false" ht="38" hidden="false" customHeight="true" outlineLevel="0" collapsed="false">
      <c r="A12288" s="1" t="s">
        <v>200</v>
      </c>
      <c r="B12288" s="1" t="s">
        <v>200</v>
      </c>
      <c r="C12288" s="1" t="s">
        <v>200</v>
      </c>
      <c r="D12288" s="1" t="s">
        <v>2063</v>
      </c>
      <c r="E12288" s="1" t="s">
        <v>2063</v>
      </c>
      <c r="F12288" s="1" t="s">
        <v>2063</v>
      </c>
      <c r="G12288" s="1" t="n">
        <v>63</v>
      </c>
      <c r="H12288" s="1" t="s">
        <v>2637</v>
      </c>
      <c r="I12288" s="1" t="s">
        <v>2637</v>
      </c>
    </row>
    <row r="12289" customFormat="false" ht="38" hidden="false" customHeight="true" outlineLevel="0" collapsed="false">
      <c r="A12289" s="1" t="s">
        <v>200</v>
      </c>
      <c r="B12289" s="1" t="s">
        <v>200</v>
      </c>
      <c r="C12289" s="1" t="s">
        <v>200</v>
      </c>
      <c r="D12289" s="1" t="s">
        <v>258</v>
      </c>
      <c r="E12289" s="1" t="s">
        <v>258</v>
      </c>
      <c r="F12289" s="1" t="s">
        <v>258</v>
      </c>
      <c r="G12289" s="1" t="n">
        <v>66</v>
      </c>
      <c r="H12289" s="1" t="s">
        <v>2637</v>
      </c>
      <c r="I12289" s="1" t="s">
        <v>2637</v>
      </c>
    </row>
    <row r="12290" customFormat="false" ht="38" hidden="false" customHeight="true" outlineLevel="0" collapsed="false">
      <c r="A12290" s="1" t="s">
        <v>200</v>
      </c>
      <c r="B12290" s="1" t="s">
        <v>200</v>
      </c>
      <c r="C12290" s="1" t="s">
        <v>200</v>
      </c>
      <c r="D12290" s="1" t="s">
        <v>292</v>
      </c>
      <c r="E12290" s="1" t="s">
        <v>292</v>
      </c>
      <c r="F12290" s="1" t="s">
        <v>292</v>
      </c>
      <c r="G12290" s="1" t="n">
        <v>47.6</v>
      </c>
      <c r="H12290" s="1" t="s">
        <v>2637</v>
      </c>
      <c r="I12290" s="1" t="s">
        <v>2637</v>
      </c>
    </row>
    <row r="12291" customFormat="false" ht="38" hidden="false" customHeight="true" outlineLevel="0" collapsed="false">
      <c r="A12291" s="1" t="s">
        <v>200</v>
      </c>
      <c r="B12291" s="1" t="s">
        <v>200</v>
      </c>
      <c r="C12291" s="1" t="s">
        <v>200</v>
      </c>
      <c r="D12291" s="1" t="s">
        <v>2091</v>
      </c>
      <c r="E12291" s="1" t="s">
        <v>2091</v>
      </c>
      <c r="F12291" s="1" t="s">
        <v>2091</v>
      </c>
      <c r="G12291" s="1" t="n">
        <v>7000</v>
      </c>
      <c r="H12291" s="1" t="s">
        <v>2637</v>
      </c>
      <c r="I12291" s="1" t="s">
        <v>2637</v>
      </c>
    </row>
    <row r="12292" customFormat="false" ht="27" hidden="false" customHeight="true" outlineLevel="0" collapsed="false">
      <c r="A12292" s="1"/>
      <c r="B12292" s="1"/>
      <c r="C12292" s="1"/>
      <c r="D12292" s="1"/>
      <c r="E12292" s="1"/>
      <c r="F12292" s="1"/>
      <c r="G12292" s="1"/>
      <c r="H12292" s="1"/>
      <c r="I12292" s="1"/>
    </row>
    <row r="12293" customFormat="false" ht="31" hidden="false" customHeight="true" outlineLevel="0" collapsed="false">
      <c r="A12293" s="10" t="s">
        <v>304</v>
      </c>
      <c r="B12293" s="10" t="s">
        <v>304</v>
      </c>
      <c r="C12293" s="10" t="s">
        <v>304</v>
      </c>
      <c r="D12293" s="10" t="s">
        <v>304</v>
      </c>
      <c r="E12293" s="10" t="s">
        <v>304</v>
      </c>
      <c r="F12293" s="10" t="s">
        <v>304</v>
      </c>
      <c r="G12293" s="10" t="s">
        <v>304</v>
      </c>
      <c r="H12293" s="10" t="s">
        <v>304</v>
      </c>
      <c r="I12293" s="1"/>
    </row>
    <row r="12294" customFormat="false" ht="28" hidden="false" customHeight="true" outlineLevel="0" collapsed="false">
      <c r="A12294" s="4" t="s">
        <v>305</v>
      </c>
      <c r="B12294" s="4" t="s">
        <v>305</v>
      </c>
      <c r="C12294" s="4" t="s">
        <v>305</v>
      </c>
      <c r="D12294" s="4" t="s">
        <v>305</v>
      </c>
      <c r="E12294" s="4" t="s">
        <v>305</v>
      </c>
      <c r="F12294" s="4" t="s">
        <v>305</v>
      </c>
      <c r="G12294" s="4" t="s">
        <v>305</v>
      </c>
      <c r="H12294" s="4" t="s">
        <v>305</v>
      </c>
      <c r="I12294" s="4" t="s">
        <v>305</v>
      </c>
    </row>
    <row r="12295" customFormat="false" ht="27" hidden="false" customHeight="true" outlineLevel="0" collapsed="false">
      <c r="A12295" s="1"/>
      <c r="B12295" s="1"/>
      <c r="C12295" s="1"/>
      <c r="D12295" s="1"/>
      <c r="E12295" s="1"/>
      <c r="F12295" s="1"/>
      <c r="G12295" s="1"/>
      <c r="H12295" s="1"/>
      <c r="I12295" s="1"/>
    </row>
    <row r="12296" customFormat="false" ht="27" hidden="false" customHeight="true" outlineLevel="0" collapsed="false">
      <c r="A12296" s="1"/>
      <c r="B12296" s="1"/>
      <c r="C12296" s="1"/>
      <c r="D12296" s="1"/>
      <c r="E12296" s="1"/>
      <c r="F12296" s="1"/>
      <c r="G12296" s="1"/>
      <c r="H12296" s="1"/>
      <c r="I12296" s="1"/>
    </row>
    <row r="12297" customFormat="false" ht="27" hidden="false" customHeight="true" outlineLevel="0" collapsed="false">
      <c r="A12297" s="1"/>
      <c r="B12297" s="1"/>
      <c r="C12297" s="1"/>
      <c r="D12297" s="1"/>
      <c r="E12297" s="1"/>
      <c r="F12297" s="1"/>
      <c r="G12297" s="1"/>
      <c r="H12297" s="1"/>
      <c r="I12297" s="1"/>
    </row>
    <row r="12298" customFormat="false" ht="35" hidden="false" customHeight="true" outlineLevel="0" collapsed="false">
      <c r="A12298" s="2" t="s">
        <v>2675</v>
      </c>
      <c r="B12298" s="2" t="s">
        <v>2675</v>
      </c>
      <c r="C12298" s="2" t="s">
        <v>2675</v>
      </c>
      <c r="D12298" s="2" t="s">
        <v>2675</v>
      </c>
      <c r="E12298" s="2" t="s">
        <v>2675</v>
      </c>
      <c r="F12298" s="2" t="s">
        <v>2675</v>
      </c>
      <c r="G12298" s="2" t="s">
        <v>2675</v>
      </c>
      <c r="H12298" s="2" t="s">
        <v>2675</v>
      </c>
      <c r="I12298" s="3" t="str">
        <f aca="false">HYPERLINK("#'Главная'!A247","На главную")</f>
        <v>На главную</v>
      </c>
    </row>
    <row r="12299" customFormat="false" ht="28" hidden="false" customHeight="true" outlineLevel="0" collapsed="false">
      <c r="A12299" s="4" t="s">
        <v>2622</v>
      </c>
      <c r="B12299" s="4" t="s">
        <v>2622</v>
      </c>
      <c r="C12299" s="4" t="s">
        <v>2622</v>
      </c>
      <c r="D12299" s="4" t="s">
        <v>2622</v>
      </c>
      <c r="E12299" s="4" t="s">
        <v>2622</v>
      </c>
      <c r="F12299" s="4" t="s">
        <v>2622</v>
      </c>
      <c r="G12299" s="4" t="s">
        <v>2622</v>
      </c>
      <c r="H12299" s="4" t="s">
        <v>2622</v>
      </c>
      <c r="I12299" s="4" t="s">
        <v>2622</v>
      </c>
    </row>
    <row r="12300" customFormat="false" ht="27" hidden="false" customHeight="true" outlineLevel="0" collapsed="false">
      <c r="A12300" s="3" t="str">
        <f aca="false">HYPERLINK("#'Главная'!A247","Список моделей")</f>
        <v>Список моделей</v>
      </c>
      <c r="B12300" s="1"/>
      <c r="C12300" s="3" t="str">
        <f aca="false">HYPERLINK("#'Данные моделей'!A12301","Характеристики")</f>
        <v>Характеристики</v>
      </c>
      <c r="D12300" s="1"/>
      <c r="E12300" s="1"/>
      <c r="F12300" s="3" t="str">
        <f aca="false">HYPERLINK("#'Данные моделей'!A12326","Рабочие точки")</f>
        <v>Рабочие точки</v>
      </c>
      <c r="G12300" s="1"/>
      <c r="H12300" s="3" t="str">
        <f aca="false">HYPERLINK("#'Данные моделей'!A12336","Карты")</f>
        <v>Карты</v>
      </c>
      <c r="I12300" s="1"/>
    </row>
    <row r="12301" customFormat="false" ht="31" hidden="false" customHeight="true" outlineLevel="0" collapsed="false">
      <c r="A12301" s="10" t="s">
        <v>9</v>
      </c>
      <c r="B12301" s="10" t="s">
        <v>9</v>
      </c>
      <c r="C12301" s="10" t="s">
        <v>9</v>
      </c>
      <c r="D12301" s="10" t="s">
        <v>9</v>
      </c>
      <c r="E12301" s="10" t="s">
        <v>9</v>
      </c>
      <c r="F12301" s="10" t="s">
        <v>9</v>
      </c>
      <c r="G12301" s="10" t="s">
        <v>9</v>
      </c>
      <c r="H12301" s="10" t="s">
        <v>9</v>
      </c>
      <c r="I12301" s="1"/>
    </row>
    <row r="12302" customFormat="false" ht="28" hidden="false" customHeight="true" outlineLevel="0" collapsed="false">
      <c r="A12302" s="11" t="s">
        <v>207</v>
      </c>
      <c r="B12302" s="11" t="s">
        <v>207</v>
      </c>
      <c r="C12302" s="11" t="s">
        <v>207</v>
      </c>
      <c r="D12302" s="11" t="s">
        <v>207</v>
      </c>
      <c r="E12302" s="11" t="s">
        <v>2623</v>
      </c>
      <c r="F12302" s="11" t="s">
        <v>2623</v>
      </c>
      <c r="G12302" s="11" t="s">
        <v>2623</v>
      </c>
      <c r="H12302" s="11"/>
      <c r="I12302" s="11"/>
    </row>
    <row r="12303" customFormat="false" ht="28" hidden="false" customHeight="true" outlineLevel="0" collapsed="false">
      <c r="A12303" s="11" t="s">
        <v>8</v>
      </c>
      <c r="B12303" s="11" t="s">
        <v>8</v>
      </c>
      <c r="C12303" s="11" t="s">
        <v>8</v>
      </c>
      <c r="D12303" s="11" t="s">
        <v>8</v>
      </c>
      <c r="E12303" s="11" t="s">
        <v>178</v>
      </c>
      <c r="F12303" s="11" t="s">
        <v>178</v>
      </c>
      <c r="G12303" s="11" t="s">
        <v>178</v>
      </c>
      <c r="H12303" s="11"/>
      <c r="I12303" s="11"/>
    </row>
    <row r="12304" customFormat="false" ht="28" hidden="false" customHeight="true" outlineLevel="0" collapsed="false">
      <c r="A12304" s="11" t="s">
        <v>209</v>
      </c>
      <c r="B12304" s="11" t="s">
        <v>209</v>
      </c>
      <c r="C12304" s="11" t="s">
        <v>209</v>
      </c>
      <c r="D12304" s="11" t="s">
        <v>209</v>
      </c>
      <c r="E12304" s="11" t="s">
        <v>2673</v>
      </c>
      <c r="F12304" s="11" t="s">
        <v>2673</v>
      </c>
      <c r="G12304" s="11" t="s">
        <v>2673</v>
      </c>
      <c r="H12304" s="11"/>
      <c r="I12304" s="11"/>
    </row>
    <row r="12305" customFormat="false" ht="28" hidden="false" customHeight="true" outlineLevel="0" collapsed="false">
      <c r="A12305" s="11" t="s">
        <v>211</v>
      </c>
      <c r="B12305" s="11" t="s">
        <v>211</v>
      </c>
      <c r="C12305" s="11" t="s">
        <v>211</v>
      </c>
      <c r="D12305" s="11" t="s">
        <v>211</v>
      </c>
      <c r="E12305" s="11" t="s">
        <v>99</v>
      </c>
      <c r="F12305" s="11" t="s">
        <v>99</v>
      </c>
      <c r="G12305" s="11" t="s">
        <v>99</v>
      </c>
      <c r="H12305" s="11"/>
      <c r="I12305" s="11"/>
    </row>
    <row r="12306" customFormat="false" ht="143" hidden="false" customHeight="true" outlineLevel="0" collapsed="false">
      <c r="A12306" s="11" t="s">
        <v>8</v>
      </c>
      <c r="B12306" s="11" t="s">
        <v>8</v>
      </c>
      <c r="C12306" s="11" t="s">
        <v>8</v>
      </c>
      <c r="D12306" s="11" t="s">
        <v>8</v>
      </c>
      <c r="E12306" s="11" t="s">
        <v>2126</v>
      </c>
      <c r="F12306" s="11" t="s">
        <v>2126</v>
      </c>
      <c r="G12306" s="11" t="s">
        <v>2126</v>
      </c>
      <c r="H12306" s="11" t="s">
        <v>2625</v>
      </c>
      <c r="I12306" s="11" t="s">
        <v>2625</v>
      </c>
    </row>
    <row r="12307" customFormat="false" ht="143" hidden="false" customHeight="true" outlineLevel="0" collapsed="false">
      <c r="A12307" s="11" t="s">
        <v>221</v>
      </c>
      <c r="B12307" s="11" t="s">
        <v>221</v>
      </c>
      <c r="C12307" s="11" t="s">
        <v>221</v>
      </c>
      <c r="D12307" s="11" t="s">
        <v>221</v>
      </c>
      <c r="E12307" s="11" t="s">
        <v>2673</v>
      </c>
      <c r="F12307" s="11" t="s">
        <v>2673</v>
      </c>
      <c r="G12307" s="11" t="s">
        <v>2673</v>
      </c>
      <c r="H12307" s="11" t="s">
        <v>2625</v>
      </c>
      <c r="I12307" s="11" t="s">
        <v>2625</v>
      </c>
    </row>
    <row r="12308" customFormat="false" ht="143" hidden="false" customHeight="true" outlineLevel="0" collapsed="false">
      <c r="A12308" s="11" t="s">
        <v>211</v>
      </c>
      <c r="B12308" s="11" t="s">
        <v>211</v>
      </c>
      <c r="C12308" s="11" t="s">
        <v>211</v>
      </c>
      <c r="D12308" s="11" t="s">
        <v>211</v>
      </c>
      <c r="E12308" s="11" t="s">
        <v>99</v>
      </c>
      <c r="F12308" s="11" t="s">
        <v>99</v>
      </c>
      <c r="G12308" s="11" t="s">
        <v>99</v>
      </c>
      <c r="H12308" s="11" t="s">
        <v>2625</v>
      </c>
      <c r="I12308" s="11" t="s">
        <v>2625</v>
      </c>
    </row>
    <row r="12309" customFormat="false" ht="143" hidden="false" customHeight="true" outlineLevel="0" collapsed="false">
      <c r="A12309" s="11" t="s">
        <v>2062</v>
      </c>
      <c r="B12309" s="11" t="s">
        <v>2062</v>
      </c>
      <c r="C12309" s="11" t="s">
        <v>2062</v>
      </c>
      <c r="D12309" s="11" t="s">
        <v>2062</v>
      </c>
      <c r="E12309" s="11" t="s">
        <v>2063</v>
      </c>
      <c r="F12309" s="11" t="s">
        <v>2063</v>
      </c>
      <c r="G12309" s="11" t="s">
        <v>2063</v>
      </c>
      <c r="H12309" s="11" t="s">
        <v>2625</v>
      </c>
      <c r="I12309" s="11" t="s">
        <v>2625</v>
      </c>
    </row>
    <row r="12310" customFormat="false" ht="143" hidden="false" customHeight="true" outlineLevel="0" collapsed="false">
      <c r="A12310" s="11" t="s">
        <v>2064</v>
      </c>
      <c r="B12310" s="11" t="s">
        <v>2064</v>
      </c>
      <c r="C12310" s="11" t="s">
        <v>2064</v>
      </c>
      <c r="D12310" s="11" t="s">
        <v>2064</v>
      </c>
      <c r="E12310" s="11" t="s">
        <v>99</v>
      </c>
      <c r="F12310" s="11" t="s">
        <v>99</v>
      </c>
      <c r="G12310" s="11" t="s">
        <v>99</v>
      </c>
      <c r="H12310" s="11" t="s">
        <v>2625</v>
      </c>
      <c r="I12310" s="11" t="s">
        <v>2625</v>
      </c>
    </row>
    <row r="12311" customFormat="false" ht="143" hidden="false" customHeight="true" outlineLevel="0" collapsed="false">
      <c r="A12311" s="11" t="s">
        <v>2626</v>
      </c>
      <c r="B12311" s="11" t="s">
        <v>2626</v>
      </c>
      <c r="C12311" s="11" t="s">
        <v>2626</v>
      </c>
      <c r="D12311" s="11" t="s">
        <v>2626</v>
      </c>
      <c r="E12311" s="11" t="n">
        <v>6</v>
      </c>
      <c r="F12311" s="11" t="n">
        <v>6</v>
      </c>
      <c r="G12311" s="11" t="n">
        <v>6</v>
      </c>
      <c r="H12311" s="11" t="s">
        <v>2625</v>
      </c>
      <c r="I12311" s="11" t="s">
        <v>2625</v>
      </c>
    </row>
    <row r="12312" customFormat="false" ht="143" hidden="false" customHeight="true" outlineLevel="0" collapsed="false">
      <c r="A12312" s="11" t="s">
        <v>2216</v>
      </c>
      <c r="B12312" s="11" t="s">
        <v>2216</v>
      </c>
      <c r="C12312" s="11" t="s">
        <v>2216</v>
      </c>
      <c r="D12312" s="11" t="s">
        <v>2216</v>
      </c>
      <c r="E12312" s="11" t="n">
        <v>2</v>
      </c>
      <c r="F12312" s="11" t="n">
        <v>2</v>
      </c>
      <c r="G12312" s="11" t="n">
        <v>2</v>
      </c>
      <c r="H12312" s="11" t="s">
        <v>2625</v>
      </c>
      <c r="I12312" s="11" t="s">
        <v>2625</v>
      </c>
    </row>
    <row r="12313" customFormat="false" ht="143" hidden="false" customHeight="true" outlineLevel="0" collapsed="false">
      <c r="A12313" s="11" t="s">
        <v>2627</v>
      </c>
      <c r="B12313" s="11" t="s">
        <v>2627</v>
      </c>
      <c r="C12313" s="11" t="s">
        <v>2627</v>
      </c>
      <c r="D12313" s="11" t="s">
        <v>2627</v>
      </c>
      <c r="E12313" s="11" t="n">
        <v>230</v>
      </c>
      <c r="F12313" s="11" t="n">
        <v>230</v>
      </c>
      <c r="G12313" s="11" t="n">
        <v>230</v>
      </c>
      <c r="H12313" s="11" t="s">
        <v>2625</v>
      </c>
      <c r="I12313" s="11" t="s">
        <v>2625</v>
      </c>
    </row>
    <row r="12314" customFormat="false" ht="143" hidden="false" customHeight="true" outlineLevel="0" collapsed="false">
      <c r="A12314" s="11" t="s">
        <v>2628</v>
      </c>
      <c r="B12314" s="11" t="s">
        <v>2628</v>
      </c>
      <c r="C12314" s="11" t="s">
        <v>2628</v>
      </c>
      <c r="D12314" s="11" t="s">
        <v>2628</v>
      </c>
      <c r="E12314" s="11" t="n">
        <v>10</v>
      </c>
      <c r="F12314" s="11" t="n">
        <v>10</v>
      </c>
      <c r="G12314" s="11" t="n">
        <v>10</v>
      </c>
      <c r="H12314" s="11" t="s">
        <v>2625</v>
      </c>
      <c r="I12314" s="11" t="s">
        <v>2625</v>
      </c>
    </row>
    <row r="12315" customFormat="false" ht="143" hidden="false" customHeight="true" outlineLevel="0" collapsed="false">
      <c r="A12315" s="11" t="s">
        <v>2629</v>
      </c>
      <c r="B12315" s="11" t="s">
        <v>2629</v>
      </c>
      <c r="C12315" s="11" t="s">
        <v>2629</v>
      </c>
      <c r="D12315" s="11" t="s">
        <v>2629</v>
      </c>
      <c r="E12315" s="11" t="n">
        <v>7.3</v>
      </c>
      <c r="F12315" s="11" t="n">
        <v>7.3</v>
      </c>
      <c r="G12315" s="11" t="n">
        <v>7.3</v>
      </c>
      <c r="H12315" s="11" t="s">
        <v>2625</v>
      </c>
      <c r="I12315" s="11" t="s">
        <v>2625</v>
      </c>
    </row>
    <row r="12316" customFormat="false" ht="143" hidden="false" customHeight="true" outlineLevel="0" collapsed="false">
      <c r="A12316" s="11" t="s">
        <v>2630</v>
      </c>
      <c r="B12316" s="11" t="s">
        <v>2630</v>
      </c>
      <c r="C12316" s="11" t="s">
        <v>2630</v>
      </c>
      <c r="D12316" s="11" t="s">
        <v>2630</v>
      </c>
      <c r="E12316" s="11" t="s">
        <v>2674</v>
      </c>
      <c r="F12316" s="11" t="s">
        <v>2674</v>
      </c>
      <c r="G12316" s="11" t="s">
        <v>2674</v>
      </c>
      <c r="H12316" s="11" t="s">
        <v>2625</v>
      </c>
      <c r="I12316" s="11" t="s">
        <v>2625</v>
      </c>
    </row>
    <row r="12317" customFormat="false" ht="143" hidden="false" customHeight="true" outlineLevel="0" collapsed="false">
      <c r="A12317" s="11" t="s">
        <v>2631</v>
      </c>
      <c r="B12317" s="11" t="s">
        <v>2631</v>
      </c>
      <c r="C12317" s="11" t="s">
        <v>2631</v>
      </c>
      <c r="D12317" s="11" t="s">
        <v>2631</v>
      </c>
      <c r="E12317" s="11" t="s">
        <v>2632</v>
      </c>
      <c r="F12317" s="11" t="s">
        <v>2632</v>
      </c>
      <c r="G12317" s="11" t="s">
        <v>2632</v>
      </c>
      <c r="H12317" s="11" t="s">
        <v>2625</v>
      </c>
      <c r="I12317" s="11" t="s">
        <v>2625</v>
      </c>
    </row>
    <row r="12318" customFormat="false" ht="143" hidden="false" customHeight="true" outlineLevel="0" collapsed="false">
      <c r="A12318" s="11" t="s">
        <v>2078</v>
      </c>
      <c r="B12318" s="11" t="s">
        <v>2078</v>
      </c>
      <c r="C12318" s="11" t="s">
        <v>2078</v>
      </c>
      <c r="D12318" s="11" t="s">
        <v>2078</v>
      </c>
      <c r="E12318" s="11" t="s">
        <v>2646</v>
      </c>
      <c r="F12318" s="11" t="s">
        <v>2646</v>
      </c>
      <c r="G12318" s="11" t="s">
        <v>2646</v>
      </c>
      <c r="H12318" s="11" t="s">
        <v>2625</v>
      </c>
      <c r="I12318" s="11" t="s">
        <v>2625</v>
      </c>
    </row>
    <row r="12319" customFormat="false" ht="143" hidden="false" customHeight="true" outlineLevel="0" collapsed="false">
      <c r="A12319" s="11" t="s">
        <v>2070</v>
      </c>
      <c r="B12319" s="11" t="s">
        <v>2070</v>
      </c>
      <c r="C12319" s="11" t="s">
        <v>2070</v>
      </c>
      <c r="D12319" s="11" t="s">
        <v>2070</v>
      </c>
      <c r="E12319" s="11" t="s">
        <v>2669</v>
      </c>
      <c r="F12319" s="11" t="s">
        <v>2669</v>
      </c>
      <c r="G12319" s="11" t="s">
        <v>2669</v>
      </c>
      <c r="H12319" s="11" t="s">
        <v>2625</v>
      </c>
      <c r="I12319" s="11" t="s">
        <v>2625</v>
      </c>
    </row>
    <row r="12320" customFormat="false" ht="143" hidden="false" customHeight="true" outlineLevel="0" collapsed="false">
      <c r="A12320" s="11" t="s">
        <v>2562</v>
      </c>
      <c r="B12320" s="11" t="s">
        <v>2562</v>
      </c>
      <c r="C12320" s="11" t="s">
        <v>2562</v>
      </c>
      <c r="D12320" s="11" t="s">
        <v>2562</v>
      </c>
      <c r="E12320" s="11" t="n">
        <v>380</v>
      </c>
      <c r="F12320" s="11" t="n">
        <v>380</v>
      </c>
      <c r="G12320" s="11" t="n">
        <v>380</v>
      </c>
      <c r="H12320" s="11" t="s">
        <v>2625</v>
      </c>
      <c r="I12320" s="11" t="s">
        <v>2625</v>
      </c>
    </row>
    <row r="12321" customFormat="false" ht="143" hidden="false" customHeight="true" outlineLevel="0" collapsed="false">
      <c r="A12321" s="11" t="s">
        <v>2563</v>
      </c>
      <c r="B12321" s="11" t="s">
        <v>2563</v>
      </c>
      <c r="C12321" s="11" t="s">
        <v>2563</v>
      </c>
      <c r="D12321" s="11" t="s">
        <v>2563</v>
      </c>
      <c r="E12321" s="11" t="n">
        <v>165</v>
      </c>
      <c r="F12321" s="11" t="n">
        <v>165</v>
      </c>
      <c r="G12321" s="11" t="n">
        <v>165</v>
      </c>
      <c r="H12321" s="11" t="s">
        <v>2625</v>
      </c>
      <c r="I12321" s="11" t="s">
        <v>2625</v>
      </c>
    </row>
    <row r="12322" customFormat="false" ht="143" hidden="false" customHeight="true" outlineLevel="0" collapsed="false">
      <c r="A12322" s="11" t="s">
        <v>2659</v>
      </c>
      <c r="B12322" s="11" t="s">
        <v>2659</v>
      </c>
      <c r="C12322" s="11" t="s">
        <v>2659</v>
      </c>
      <c r="D12322" s="11" t="s">
        <v>2659</v>
      </c>
      <c r="E12322" s="11" t="n">
        <v>760</v>
      </c>
      <c r="F12322" s="11" t="n">
        <v>760</v>
      </c>
      <c r="G12322" s="11" t="n">
        <v>760</v>
      </c>
      <c r="H12322" s="11" t="s">
        <v>2625</v>
      </c>
      <c r="I12322" s="11" t="s">
        <v>2625</v>
      </c>
    </row>
    <row r="12323" customFormat="false" ht="143" hidden="false" customHeight="true" outlineLevel="0" collapsed="false">
      <c r="A12323" s="11" t="s">
        <v>2423</v>
      </c>
      <c r="B12323" s="11" t="s">
        <v>2423</v>
      </c>
      <c r="C12323" s="11" t="s">
        <v>2423</v>
      </c>
      <c r="D12323" s="11" t="s">
        <v>2423</v>
      </c>
      <c r="E12323" s="11" t="s">
        <v>2635</v>
      </c>
      <c r="F12323" s="11" t="s">
        <v>2635</v>
      </c>
      <c r="G12323" s="11" t="s">
        <v>2635</v>
      </c>
      <c r="H12323" s="11" t="s">
        <v>2625</v>
      </c>
      <c r="I12323" s="11" t="s">
        <v>2625</v>
      </c>
    </row>
    <row r="12324" customFormat="false" ht="58" hidden="false" customHeight="true" outlineLevel="0" collapsed="false">
      <c r="A12324" s="4" t="s">
        <v>2636</v>
      </c>
      <c r="B12324" s="4" t="s">
        <v>2636</v>
      </c>
      <c r="C12324" s="4" t="s">
        <v>2636</v>
      </c>
      <c r="D12324" s="4" t="s">
        <v>2636</v>
      </c>
      <c r="E12324" s="4" t="s">
        <v>2636</v>
      </c>
      <c r="F12324" s="4" t="s">
        <v>2636</v>
      </c>
      <c r="G12324" s="4" t="s">
        <v>2636</v>
      </c>
      <c r="H12324" s="4" t="s">
        <v>2636</v>
      </c>
      <c r="I12324" s="4" t="s">
        <v>2636</v>
      </c>
    </row>
    <row r="12325" customFormat="false" ht="27" hidden="false" customHeight="true" outlineLevel="0" collapsed="false">
      <c r="A12325" s="1"/>
      <c r="B12325" s="1"/>
      <c r="C12325" s="1"/>
      <c r="D12325" s="1"/>
      <c r="E12325" s="1"/>
      <c r="F12325" s="1"/>
      <c r="G12325" s="1"/>
      <c r="H12325" s="1"/>
      <c r="I12325" s="1"/>
    </row>
    <row r="12326" customFormat="false" ht="31" hidden="false" customHeight="true" outlineLevel="0" collapsed="false">
      <c r="A12326" s="10" t="s">
        <v>250</v>
      </c>
      <c r="B12326" s="10" t="s">
        <v>250</v>
      </c>
      <c r="C12326" s="10" t="s">
        <v>250</v>
      </c>
      <c r="D12326" s="10" t="s">
        <v>250</v>
      </c>
      <c r="E12326" s="10" t="s">
        <v>250</v>
      </c>
      <c r="F12326" s="10" t="s">
        <v>250</v>
      </c>
      <c r="G12326" s="10" t="s">
        <v>250</v>
      </c>
      <c r="H12326" s="10" t="s">
        <v>250</v>
      </c>
      <c r="I12326" s="3" t="str">
        <f aca="false">HYPERLINK("#'Главная'!A247","На главную")</f>
        <v>На главную</v>
      </c>
    </row>
    <row r="12327" customFormat="false" ht="34" hidden="false" customHeight="true" outlineLevel="0" collapsed="false">
      <c r="A12327" s="12" t="s">
        <v>251</v>
      </c>
      <c r="B12327" s="12" t="s">
        <v>251</v>
      </c>
      <c r="C12327" s="12" t="s">
        <v>251</v>
      </c>
      <c r="D12327" s="12" t="s">
        <v>252</v>
      </c>
      <c r="E12327" s="12" t="s">
        <v>252</v>
      </c>
      <c r="F12327" s="12" t="s">
        <v>252</v>
      </c>
      <c r="G12327" s="12" t="s">
        <v>253</v>
      </c>
      <c r="H12327" s="12" t="s">
        <v>254</v>
      </c>
      <c r="I12327" s="12" t="s">
        <v>254</v>
      </c>
    </row>
    <row r="12328" customFormat="false" ht="38" hidden="false" customHeight="true" outlineLevel="0" collapsed="false">
      <c r="A12328" s="1" t="s">
        <v>201</v>
      </c>
      <c r="B12328" s="1" t="s">
        <v>201</v>
      </c>
      <c r="C12328" s="1" t="s">
        <v>201</v>
      </c>
      <c r="D12328" s="1" t="s">
        <v>292</v>
      </c>
      <c r="E12328" s="1" t="s">
        <v>292</v>
      </c>
      <c r="F12328" s="1" t="s">
        <v>292</v>
      </c>
      <c r="G12328" s="1" t="n">
        <v>58.3</v>
      </c>
      <c r="H12328" s="1" t="s">
        <v>2637</v>
      </c>
      <c r="I12328" s="1" t="s">
        <v>2637</v>
      </c>
    </row>
    <row r="12329" customFormat="false" ht="38" hidden="false" customHeight="true" outlineLevel="0" collapsed="false">
      <c r="A12329" s="1" t="s">
        <v>201</v>
      </c>
      <c r="B12329" s="1" t="s">
        <v>201</v>
      </c>
      <c r="C12329" s="1" t="s">
        <v>201</v>
      </c>
      <c r="D12329" s="1" t="s">
        <v>258</v>
      </c>
      <c r="E12329" s="1" t="s">
        <v>258</v>
      </c>
      <c r="F12329" s="1" t="s">
        <v>258</v>
      </c>
      <c r="G12329" s="1" t="n">
        <v>79.4</v>
      </c>
      <c r="H12329" s="1" t="s">
        <v>2637</v>
      </c>
      <c r="I12329" s="1" t="s">
        <v>2637</v>
      </c>
    </row>
    <row r="12330" customFormat="false" ht="38" hidden="false" customHeight="true" outlineLevel="0" collapsed="false">
      <c r="A12330" s="1" t="s">
        <v>201</v>
      </c>
      <c r="B12330" s="1" t="s">
        <v>201</v>
      </c>
      <c r="C12330" s="1" t="s">
        <v>201</v>
      </c>
      <c r="D12330" s="1" t="s">
        <v>2091</v>
      </c>
      <c r="E12330" s="1" t="s">
        <v>2091</v>
      </c>
      <c r="F12330" s="1" t="s">
        <v>2091</v>
      </c>
      <c r="G12330" s="1" t="n">
        <v>7000</v>
      </c>
      <c r="H12330" s="1" t="s">
        <v>2637</v>
      </c>
      <c r="I12330" s="1" t="s">
        <v>2637</v>
      </c>
    </row>
    <row r="12331" customFormat="false" ht="38" hidden="false" customHeight="true" outlineLevel="0" collapsed="false">
      <c r="A12331" s="1" t="s">
        <v>201</v>
      </c>
      <c r="B12331" s="1" t="s">
        <v>201</v>
      </c>
      <c r="C12331" s="1" t="s">
        <v>201</v>
      </c>
      <c r="D12331" s="1" t="s">
        <v>2063</v>
      </c>
      <c r="E12331" s="1" t="s">
        <v>2063</v>
      </c>
      <c r="F12331" s="1" t="s">
        <v>2063</v>
      </c>
      <c r="G12331" s="1" t="n">
        <v>63</v>
      </c>
      <c r="H12331" s="1" t="s">
        <v>2637</v>
      </c>
      <c r="I12331" s="1" t="s">
        <v>2637</v>
      </c>
    </row>
    <row r="12332" customFormat="false" ht="38" hidden="false" customHeight="true" outlineLevel="0" collapsed="false">
      <c r="A12332" s="1" t="s">
        <v>201</v>
      </c>
      <c r="B12332" s="1" t="s">
        <v>201</v>
      </c>
      <c r="C12332" s="1" t="s">
        <v>201</v>
      </c>
      <c r="D12332" s="1" t="s">
        <v>258</v>
      </c>
      <c r="E12332" s="1" t="s">
        <v>258</v>
      </c>
      <c r="F12332" s="1" t="s">
        <v>258</v>
      </c>
      <c r="G12332" s="1" t="n">
        <v>79.4</v>
      </c>
      <c r="H12332" s="1" t="s">
        <v>2637</v>
      </c>
      <c r="I12332" s="1" t="s">
        <v>2637</v>
      </c>
    </row>
    <row r="12333" customFormat="false" ht="38" hidden="false" customHeight="true" outlineLevel="0" collapsed="false">
      <c r="A12333" s="1" t="s">
        <v>201</v>
      </c>
      <c r="B12333" s="1" t="s">
        <v>201</v>
      </c>
      <c r="C12333" s="1" t="s">
        <v>201</v>
      </c>
      <c r="D12333" s="1" t="s">
        <v>292</v>
      </c>
      <c r="E12333" s="1" t="s">
        <v>292</v>
      </c>
      <c r="F12333" s="1" t="s">
        <v>292</v>
      </c>
      <c r="G12333" s="1" t="n">
        <v>58.3</v>
      </c>
      <c r="H12333" s="1" t="s">
        <v>2637</v>
      </c>
      <c r="I12333" s="1" t="s">
        <v>2637</v>
      </c>
    </row>
    <row r="12334" customFormat="false" ht="38" hidden="false" customHeight="true" outlineLevel="0" collapsed="false">
      <c r="A12334" s="1" t="s">
        <v>201</v>
      </c>
      <c r="B12334" s="1" t="s">
        <v>201</v>
      </c>
      <c r="C12334" s="1" t="s">
        <v>201</v>
      </c>
      <c r="D12334" s="1" t="s">
        <v>2091</v>
      </c>
      <c r="E12334" s="1" t="s">
        <v>2091</v>
      </c>
      <c r="F12334" s="1" t="s">
        <v>2091</v>
      </c>
      <c r="G12334" s="1" t="n">
        <v>7000</v>
      </c>
      <c r="H12334" s="1" t="s">
        <v>2637</v>
      </c>
      <c r="I12334" s="1" t="s">
        <v>2637</v>
      </c>
    </row>
    <row r="12335" customFormat="false" ht="27" hidden="false" customHeight="true" outlineLevel="0" collapsed="false">
      <c r="A12335" s="1"/>
      <c r="B12335" s="1"/>
      <c r="C12335" s="1"/>
      <c r="D12335" s="1"/>
      <c r="E12335" s="1"/>
      <c r="F12335" s="1"/>
      <c r="G12335" s="1"/>
      <c r="H12335" s="1"/>
      <c r="I12335" s="1"/>
    </row>
    <row r="12336" customFormat="false" ht="31" hidden="false" customHeight="true" outlineLevel="0" collapsed="false">
      <c r="A12336" s="10" t="s">
        <v>304</v>
      </c>
      <c r="B12336" s="10" t="s">
        <v>304</v>
      </c>
      <c r="C12336" s="10" t="s">
        <v>304</v>
      </c>
      <c r="D12336" s="10" t="s">
        <v>304</v>
      </c>
      <c r="E12336" s="10" t="s">
        <v>304</v>
      </c>
      <c r="F12336" s="10" t="s">
        <v>304</v>
      </c>
      <c r="G12336" s="10" t="s">
        <v>304</v>
      </c>
      <c r="H12336" s="10" t="s">
        <v>304</v>
      </c>
      <c r="I12336" s="1"/>
    </row>
    <row r="12337" customFormat="false" ht="28" hidden="false" customHeight="true" outlineLevel="0" collapsed="false">
      <c r="A12337" s="4" t="s">
        <v>305</v>
      </c>
      <c r="B12337" s="4" t="s">
        <v>305</v>
      </c>
      <c r="C12337" s="4" t="s">
        <v>305</v>
      </c>
      <c r="D12337" s="4" t="s">
        <v>305</v>
      </c>
      <c r="E12337" s="4" t="s">
        <v>305</v>
      </c>
      <c r="F12337" s="4" t="s">
        <v>305</v>
      </c>
      <c r="G12337" s="4" t="s">
        <v>305</v>
      </c>
      <c r="H12337" s="4" t="s">
        <v>305</v>
      </c>
      <c r="I12337" s="4" t="s">
        <v>305</v>
      </c>
    </row>
    <row r="12338" customFormat="false" ht="27" hidden="false" customHeight="true" outlineLevel="0" collapsed="false">
      <c r="A12338" s="1"/>
      <c r="B12338" s="1"/>
      <c r="C12338" s="1"/>
      <c r="D12338" s="1"/>
      <c r="E12338" s="1"/>
      <c r="F12338" s="1"/>
      <c r="G12338" s="1"/>
      <c r="H12338" s="1"/>
      <c r="I12338" s="1"/>
    </row>
    <row r="12339" customFormat="false" ht="27" hidden="false" customHeight="true" outlineLevel="0" collapsed="false">
      <c r="A12339" s="1"/>
      <c r="B12339" s="1"/>
      <c r="C12339" s="1"/>
      <c r="D12339" s="1"/>
      <c r="E12339" s="1"/>
      <c r="F12339" s="1"/>
      <c r="G12339" s="1"/>
      <c r="H12339" s="1"/>
      <c r="I12339" s="1"/>
    </row>
    <row r="12340" customFormat="false" ht="27" hidden="false" customHeight="true" outlineLevel="0" collapsed="false">
      <c r="A12340" s="1"/>
      <c r="B12340" s="1"/>
      <c r="C12340" s="1"/>
      <c r="D12340" s="1"/>
      <c r="E12340" s="1"/>
      <c r="F12340" s="1"/>
      <c r="G12340" s="1"/>
      <c r="H12340" s="1"/>
      <c r="I12340" s="1"/>
    </row>
    <row r="12341" customFormat="false" ht="35" hidden="false" customHeight="true" outlineLevel="0" collapsed="false">
      <c r="A12341" s="2" t="s">
        <v>2676</v>
      </c>
      <c r="B12341" s="2" t="s">
        <v>2676</v>
      </c>
      <c r="C12341" s="2" t="s">
        <v>2676</v>
      </c>
      <c r="D12341" s="2" t="s">
        <v>2676</v>
      </c>
      <c r="E12341" s="2" t="s">
        <v>2676</v>
      </c>
      <c r="F12341" s="2" t="s">
        <v>2676</v>
      </c>
      <c r="G12341" s="2" t="s">
        <v>2676</v>
      </c>
      <c r="H12341" s="2" t="s">
        <v>2676</v>
      </c>
      <c r="I12341" s="3" t="str">
        <f aca="false">HYPERLINK("#'Главная'!A248","На главную")</f>
        <v>На главную</v>
      </c>
    </row>
    <row r="12342" customFormat="false" ht="28" hidden="false" customHeight="true" outlineLevel="0" collapsed="false">
      <c r="A12342" s="4" t="s">
        <v>2622</v>
      </c>
      <c r="B12342" s="4" t="s">
        <v>2622</v>
      </c>
      <c r="C12342" s="4" t="s">
        <v>2622</v>
      </c>
      <c r="D12342" s="4" t="s">
        <v>2622</v>
      </c>
      <c r="E12342" s="4" t="s">
        <v>2622</v>
      </c>
      <c r="F12342" s="4" t="s">
        <v>2622</v>
      </c>
      <c r="G12342" s="4" t="s">
        <v>2622</v>
      </c>
      <c r="H12342" s="4" t="s">
        <v>2622</v>
      </c>
      <c r="I12342" s="4" t="s">
        <v>2622</v>
      </c>
    </row>
    <row r="12343" customFormat="false" ht="27" hidden="false" customHeight="true" outlineLevel="0" collapsed="false">
      <c r="A12343" s="3" t="str">
        <f aca="false">HYPERLINK("#'Главная'!A248","Список моделей")</f>
        <v>Список моделей</v>
      </c>
      <c r="B12343" s="1"/>
      <c r="C12343" s="3" t="str">
        <f aca="false">HYPERLINK("#'Данные моделей'!A12344","Характеристики")</f>
        <v>Характеристики</v>
      </c>
      <c r="D12343" s="1"/>
      <c r="E12343" s="1"/>
      <c r="F12343" s="3" t="str">
        <f aca="false">HYPERLINK("#'Данные моделей'!A12369","Рабочие точки")</f>
        <v>Рабочие точки</v>
      </c>
      <c r="G12343" s="1"/>
      <c r="H12343" s="3" t="str">
        <f aca="false">HYPERLINK("#'Данные моделей'!A12379","Карты")</f>
        <v>Карты</v>
      </c>
      <c r="I12343" s="1"/>
    </row>
    <row r="12344" customFormat="false" ht="31" hidden="false" customHeight="true" outlineLevel="0" collapsed="false">
      <c r="A12344" s="10" t="s">
        <v>9</v>
      </c>
      <c r="B12344" s="10" t="s">
        <v>9</v>
      </c>
      <c r="C12344" s="10" t="s">
        <v>9</v>
      </c>
      <c r="D12344" s="10" t="s">
        <v>9</v>
      </c>
      <c r="E12344" s="10" t="s">
        <v>9</v>
      </c>
      <c r="F12344" s="10" t="s">
        <v>9</v>
      </c>
      <c r="G12344" s="10" t="s">
        <v>9</v>
      </c>
      <c r="H12344" s="10" t="s">
        <v>9</v>
      </c>
      <c r="I12344" s="1"/>
    </row>
    <row r="12345" customFormat="false" ht="28" hidden="false" customHeight="true" outlineLevel="0" collapsed="false">
      <c r="A12345" s="11" t="s">
        <v>207</v>
      </c>
      <c r="B12345" s="11" t="s">
        <v>207</v>
      </c>
      <c r="C12345" s="11" t="s">
        <v>207</v>
      </c>
      <c r="D12345" s="11" t="s">
        <v>207</v>
      </c>
      <c r="E12345" s="11" t="s">
        <v>2623</v>
      </c>
      <c r="F12345" s="11" t="s">
        <v>2623</v>
      </c>
      <c r="G12345" s="11" t="s">
        <v>2623</v>
      </c>
      <c r="H12345" s="11"/>
      <c r="I12345" s="11"/>
    </row>
    <row r="12346" customFormat="false" ht="28" hidden="false" customHeight="true" outlineLevel="0" collapsed="false">
      <c r="A12346" s="11" t="s">
        <v>8</v>
      </c>
      <c r="B12346" s="11" t="s">
        <v>8</v>
      </c>
      <c r="C12346" s="11" t="s">
        <v>8</v>
      </c>
      <c r="D12346" s="11" t="s">
        <v>8</v>
      </c>
      <c r="E12346" s="11" t="s">
        <v>178</v>
      </c>
      <c r="F12346" s="11" t="s">
        <v>178</v>
      </c>
      <c r="G12346" s="11" t="s">
        <v>178</v>
      </c>
      <c r="H12346" s="11"/>
      <c r="I12346" s="11"/>
    </row>
    <row r="12347" customFormat="false" ht="28" hidden="false" customHeight="true" outlineLevel="0" collapsed="false">
      <c r="A12347" s="11" t="s">
        <v>209</v>
      </c>
      <c r="B12347" s="11" t="s">
        <v>209</v>
      </c>
      <c r="C12347" s="11" t="s">
        <v>209</v>
      </c>
      <c r="D12347" s="11" t="s">
        <v>209</v>
      </c>
      <c r="E12347" s="11" t="s">
        <v>2673</v>
      </c>
      <c r="F12347" s="11" t="s">
        <v>2673</v>
      </c>
      <c r="G12347" s="11" t="s">
        <v>2673</v>
      </c>
      <c r="H12347" s="11"/>
      <c r="I12347" s="11"/>
    </row>
    <row r="12348" customFormat="false" ht="28" hidden="false" customHeight="true" outlineLevel="0" collapsed="false">
      <c r="A12348" s="11" t="s">
        <v>211</v>
      </c>
      <c r="B12348" s="11" t="s">
        <v>211</v>
      </c>
      <c r="C12348" s="11" t="s">
        <v>211</v>
      </c>
      <c r="D12348" s="11" t="s">
        <v>211</v>
      </c>
      <c r="E12348" s="11" t="s">
        <v>99</v>
      </c>
      <c r="F12348" s="11" t="s">
        <v>99</v>
      </c>
      <c r="G12348" s="11" t="s">
        <v>99</v>
      </c>
      <c r="H12348" s="11"/>
      <c r="I12348" s="11"/>
    </row>
    <row r="12349" customFormat="false" ht="143" hidden="false" customHeight="true" outlineLevel="0" collapsed="false">
      <c r="A12349" s="11" t="s">
        <v>8</v>
      </c>
      <c r="B12349" s="11" t="s">
        <v>8</v>
      </c>
      <c r="C12349" s="11" t="s">
        <v>8</v>
      </c>
      <c r="D12349" s="11" t="s">
        <v>8</v>
      </c>
      <c r="E12349" s="11" t="s">
        <v>2126</v>
      </c>
      <c r="F12349" s="11" t="s">
        <v>2126</v>
      </c>
      <c r="G12349" s="11" t="s">
        <v>2126</v>
      </c>
      <c r="H12349" s="11" t="s">
        <v>2625</v>
      </c>
      <c r="I12349" s="11" t="s">
        <v>2625</v>
      </c>
    </row>
    <row r="12350" customFormat="false" ht="143" hidden="false" customHeight="true" outlineLevel="0" collapsed="false">
      <c r="A12350" s="11" t="s">
        <v>221</v>
      </c>
      <c r="B12350" s="11" t="s">
        <v>221</v>
      </c>
      <c r="C12350" s="11" t="s">
        <v>221</v>
      </c>
      <c r="D12350" s="11" t="s">
        <v>221</v>
      </c>
      <c r="E12350" s="11" t="s">
        <v>2673</v>
      </c>
      <c r="F12350" s="11" t="s">
        <v>2673</v>
      </c>
      <c r="G12350" s="11" t="s">
        <v>2673</v>
      </c>
      <c r="H12350" s="11" t="s">
        <v>2625</v>
      </c>
      <c r="I12350" s="11" t="s">
        <v>2625</v>
      </c>
    </row>
    <row r="12351" customFormat="false" ht="143" hidden="false" customHeight="true" outlineLevel="0" collapsed="false">
      <c r="A12351" s="11" t="s">
        <v>211</v>
      </c>
      <c r="B12351" s="11" t="s">
        <v>211</v>
      </c>
      <c r="C12351" s="11" t="s">
        <v>211</v>
      </c>
      <c r="D12351" s="11" t="s">
        <v>211</v>
      </c>
      <c r="E12351" s="11" t="s">
        <v>99</v>
      </c>
      <c r="F12351" s="11" t="s">
        <v>99</v>
      </c>
      <c r="G12351" s="11" t="s">
        <v>99</v>
      </c>
      <c r="H12351" s="11" t="s">
        <v>2625</v>
      </c>
      <c r="I12351" s="11" t="s">
        <v>2625</v>
      </c>
    </row>
    <row r="12352" customFormat="false" ht="143" hidden="false" customHeight="true" outlineLevel="0" collapsed="false">
      <c r="A12352" s="11" t="s">
        <v>2062</v>
      </c>
      <c r="B12352" s="11" t="s">
        <v>2062</v>
      </c>
      <c r="C12352" s="11" t="s">
        <v>2062</v>
      </c>
      <c r="D12352" s="11" t="s">
        <v>2062</v>
      </c>
      <c r="E12352" s="11" t="s">
        <v>2063</v>
      </c>
      <c r="F12352" s="11" t="s">
        <v>2063</v>
      </c>
      <c r="G12352" s="11" t="s">
        <v>2063</v>
      </c>
      <c r="H12352" s="11" t="s">
        <v>2625</v>
      </c>
      <c r="I12352" s="11" t="s">
        <v>2625</v>
      </c>
    </row>
    <row r="12353" customFormat="false" ht="143" hidden="false" customHeight="true" outlineLevel="0" collapsed="false">
      <c r="A12353" s="11" t="s">
        <v>2064</v>
      </c>
      <c r="B12353" s="11" t="s">
        <v>2064</v>
      </c>
      <c r="C12353" s="11" t="s">
        <v>2064</v>
      </c>
      <c r="D12353" s="11" t="s">
        <v>2064</v>
      </c>
      <c r="E12353" s="11" t="s">
        <v>99</v>
      </c>
      <c r="F12353" s="11" t="s">
        <v>99</v>
      </c>
      <c r="G12353" s="11" t="s">
        <v>99</v>
      </c>
      <c r="H12353" s="11" t="s">
        <v>2625</v>
      </c>
      <c r="I12353" s="11" t="s">
        <v>2625</v>
      </c>
    </row>
    <row r="12354" customFormat="false" ht="143" hidden="false" customHeight="true" outlineLevel="0" collapsed="false">
      <c r="A12354" s="11" t="s">
        <v>2626</v>
      </c>
      <c r="B12354" s="11" t="s">
        <v>2626</v>
      </c>
      <c r="C12354" s="11" t="s">
        <v>2626</v>
      </c>
      <c r="D12354" s="11" t="s">
        <v>2626</v>
      </c>
      <c r="E12354" s="11" t="n">
        <v>8</v>
      </c>
      <c r="F12354" s="11" t="n">
        <v>8</v>
      </c>
      <c r="G12354" s="11" t="n">
        <v>8</v>
      </c>
      <c r="H12354" s="11" t="s">
        <v>2625</v>
      </c>
      <c r="I12354" s="11" t="s">
        <v>2625</v>
      </c>
    </row>
    <row r="12355" customFormat="false" ht="143" hidden="false" customHeight="true" outlineLevel="0" collapsed="false">
      <c r="A12355" s="11" t="s">
        <v>2216</v>
      </c>
      <c r="B12355" s="11" t="s">
        <v>2216</v>
      </c>
      <c r="C12355" s="11" t="s">
        <v>2216</v>
      </c>
      <c r="D12355" s="11" t="s">
        <v>2216</v>
      </c>
      <c r="E12355" s="11" t="n">
        <v>2</v>
      </c>
      <c r="F12355" s="11" t="n">
        <v>2</v>
      </c>
      <c r="G12355" s="11" t="n">
        <v>2</v>
      </c>
      <c r="H12355" s="11" t="s">
        <v>2625</v>
      </c>
      <c r="I12355" s="11" t="s">
        <v>2625</v>
      </c>
    </row>
    <row r="12356" customFormat="false" ht="143" hidden="false" customHeight="true" outlineLevel="0" collapsed="false">
      <c r="A12356" s="11" t="s">
        <v>2627</v>
      </c>
      <c r="B12356" s="11" t="s">
        <v>2627</v>
      </c>
      <c r="C12356" s="11" t="s">
        <v>2627</v>
      </c>
      <c r="D12356" s="11" t="s">
        <v>2627</v>
      </c>
      <c r="E12356" s="11" t="n">
        <v>178</v>
      </c>
      <c r="F12356" s="11" t="n">
        <v>178</v>
      </c>
      <c r="G12356" s="11" t="n">
        <v>178</v>
      </c>
      <c r="H12356" s="11" t="s">
        <v>2625</v>
      </c>
      <c r="I12356" s="11" t="s">
        <v>2625</v>
      </c>
    </row>
    <row r="12357" customFormat="false" ht="143" hidden="false" customHeight="true" outlineLevel="0" collapsed="false">
      <c r="A12357" s="11" t="s">
        <v>2628</v>
      </c>
      <c r="B12357" s="11" t="s">
        <v>2628</v>
      </c>
      <c r="C12357" s="11" t="s">
        <v>2628</v>
      </c>
      <c r="D12357" s="11" t="s">
        <v>2628</v>
      </c>
      <c r="E12357" s="11" t="n">
        <v>12.1</v>
      </c>
      <c r="F12357" s="11" t="n">
        <v>12.1</v>
      </c>
      <c r="G12357" s="11" t="n">
        <v>12.1</v>
      </c>
      <c r="H12357" s="11" t="s">
        <v>2625</v>
      </c>
      <c r="I12357" s="11" t="s">
        <v>2625</v>
      </c>
    </row>
    <row r="12358" customFormat="false" ht="143" hidden="false" customHeight="true" outlineLevel="0" collapsed="false">
      <c r="A12358" s="11" t="s">
        <v>2629</v>
      </c>
      <c r="B12358" s="11" t="s">
        <v>2629</v>
      </c>
      <c r="C12358" s="11" t="s">
        <v>2629</v>
      </c>
      <c r="D12358" s="11" t="s">
        <v>2629</v>
      </c>
      <c r="E12358" s="11" t="n">
        <v>11.9</v>
      </c>
      <c r="F12358" s="11" t="n">
        <v>11.9</v>
      </c>
      <c r="G12358" s="11" t="n">
        <v>11.9</v>
      </c>
      <c r="H12358" s="11" t="s">
        <v>2625</v>
      </c>
      <c r="I12358" s="11" t="s">
        <v>2625</v>
      </c>
    </row>
    <row r="12359" customFormat="false" ht="143" hidden="false" customHeight="true" outlineLevel="0" collapsed="false">
      <c r="A12359" s="11" t="s">
        <v>2630</v>
      </c>
      <c r="B12359" s="11" t="s">
        <v>2630</v>
      </c>
      <c r="C12359" s="11" t="s">
        <v>2630</v>
      </c>
      <c r="D12359" s="11" t="s">
        <v>2630</v>
      </c>
      <c r="E12359" s="11" t="s">
        <v>2674</v>
      </c>
      <c r="F12359" s="11" t="s">
        <v>2674</v>
      </c>
      <c r="G12359" s="11" t="s">
        <v>2674</v>
      </c>
      <c r="H12359" s="11" t="s">
        <v>2625</v>
      </c>
      <c r="I12359" s="11" t="s">
        <v>2625</v>
      </c>
    </row>
    <row r="12360" customFormat="false" ht="143" hidden="false" customHeight="true" outlineLevel="0" collapsed="false">
      <c r="A12360" s="11" t="s">
        <v>2631</v>
      </c>
      <c r="B12360" s="11" t="s">
        <v>2631</v>
      </c>
      <c r="C12360" s="11" t="s">
        <v>2631</v>
      </c>
      <c r="D12360" s="11" t="s">
        <v>2631</v>
      </c>
      <c r="E12360" s="11" t="s">
        <v>2632</v>
      </c>
      <c r="F12360" s="11" t="s">
        <v>2632</v>
      </c>
      <c r="G12360" s="11" t="s">
        <v>2632</v>
      </c>
      <c r="H12360" s="11" t="s">
        <v>2625</v>
      </c>
      <c r="I12360" s="11" t="s">
        <v>2625</v>
      </c>
    </row>
    <row r="12361" customFormat="false" ht="143" hidden="false" customHeight="true" outlineLevel="0" collapsed="false">
      <c r="A12361" s="11" t="s">
        <v>2078</v>
      </c>
      <c r="B12361" s="11" t="s">
        <v>2078</v>
      </c>
      <c r="C12361" s="11" t="s">
        <v>2078</v>
      </c>
      <c r="D12361" s="11" t="s">
        <v>2078</v>
      </c>
      <c r="E12361" s="11" t="s">
        <v>2646</v>
      </c>
      <c r="F12361" s="11" t="s">
        <v>2646</v>
      </c>
      <c r="G12361" s="11" t="s">
        <v>2646</v>
      </c>
      <c r="H12361" s="11" t="s">
        <v>2625</v>
      </c>
      <c r="I12361" s="11" t="s">
        <v>2625</v>
      </c>
    </row>
    <row r="12362" customFormat="false" ht="143" hidden="false" customHeight="true" outlineLevel="0" collapsed="false">
      <c r="A12362" s="11" t="s">
        <v>2070</v>
      </c>
      <c r="B12362" s="11" t="s">
        <v>2070</v>
      </c>
      <c r="C12362" s="11" t="s">
        <v>2070</v>
      </c>
      <c r="D12362" s="11" t="s">
        <v>2070</v>
      </c>
      <c r="E12362" s="11" t="s">
        <v>2669</v>
      </c>
      <c r="F12362" s="11" t="s">
        <v>2669</v>
      </c>
      <c r="G12362" s="11" t="s">
        <v>2669</v>
      </c>
      <c r="H12362" s="11" t="s">
        <v>2625</v>
      </c>
      <c r="I12362" s="11" t="s">
        <v>2625</v>
      </c>
    </row>
    <row r="12363" customFormat="false" ht="143" hidden="false" customHeight="true" outlineLevel="0" collapsed="false">
      <c r="A12363" s="11" t="s">
        <v>2562</v>
      </c>
      <c r="B12363" s="11" t="s">
        <v>2562</v>
      </c>
      <c r="C12363" s="11" t="s">
        <v>2562</v>
      </c>
      <c r="D12363" s="11" t="s">
        <v>2562</v>
      </c>
      <c r="E12363" s="11" t="n">
        <v>380</v>
      </c>
      <c r="F12363" s="11" t="n">
        <v>380</v>
      </c>
      <c r="G12363" s="11" t="n">
        <v>380</v>
      </c>
      <c r="H12363" s="11" t="s">
        <v>2625</v>
      </c>
      <c r="I12363" s="11" t="s">
        <v>2625</v>
      </c>
    </row>
    <row r="12364" customFormat="false" ht="143" hidden="false" customHeight="true" outlineLevel="0" collapsed="false">
      <c r="A12364" s="11" t="s">
        <v>2563</v>
      </c>
      <c r="B12364" s="11" t="s">
        <v>2563</v>
      </c>
      <c r="C12364" s="11" t="s">
        <v>2563</v>
      </c>
      <c r="D12364" s="11" t="s">
        <v>2563</v>
      </c>
      <c r="E12364" s="11" t="n">
        <v>231</v>
      </c>
      <c r="F12364" s="11" t="n">
        <v>231</v>
      </c>
      <c r="G12364" s="11" t="n">
        <v>231</v>
      </c>
      <c r="H12364" s="11" t="s">
        <v>2625</v>
      </c>
      <c r="I12364" s="11" t="s">
        <v>2625</v>
      </c>
    </row>
    <row r="12365" customFormat="false" ht="143" hidden="false" customHeight="true" outlineLevel="0" collapsed="false">
      <c r="A12365" s="11" t="s">
        <v>2659</v>
      </c>
      <c r="B12365" s="11" t="s">
        <v>2659</v>
      </c>
      <c r="C12365" s="11" t="s">
        <v>2659</v>
      </c>
      <c r="D12365" s="11" t="s">
        <v>2659</v>
      </c>
      <c r="E12365" s="11" t="n">
        <v>760</v>
      </c>
      <c r="F12365" s="11" t="n">
        <v>760</v>
      </c>
      <c r="G12365" s="11" t="n">
        <v>760</v>
      </c>
      <c r="H12365" s="11" t="s">
        <v>2625</v>
      </c>
      <c r="I12365" s="11" t="s">
        <v>2625</v>
      </c>
    </row>
    <row r="12366" customFormat="false" ht="143" hidden="false" customHeight="true" outlineLevel="0" collapsed="false">
      <c r="A12366" s="11" t="s">
        <v>2423</v>
      </c>
      <c r="B12366" s="11" t="s">
        <v>2423</v>
      </c>
      <c r="C12366" s="11" t="s">
        <v>2423</v>
      </c>
      <c r="D12366" s="11" t="s">
        <v>2423</v>
      </c>
      <c r="E12366" s="11" t="s">
        <v>2635</v>
      </c>
      <c r="F12366" s="11" t="s">
        <v>2635</v>
      </c>
      <c r="G12366" s="11" t="s">
        <v>2635</v>
      </c>
      <c r="H12366" s="11" t="s">
        <v>2625</v>
      </c>
      <c r="I12366" s="11" t="s">
        <v>2625</v>
      </c>
    </row>
    <row r="12367" customFormat="false" ht="58" hidden="false" customHeight="true" outlineLevel="0" collapsed="false">
      <c r="A12367" s="4" t="s">
        <v>2636</v>
      </c>
      <c r="B12367" s="4" t="s">
        <v>2636</v>
      </c>
      <c r="C12367" s="4" t="s">
        <v>2636</v>
      </c>
      <c r="D12367" s="4" t="s">
        <v>2636</v>
      </c>
      <c r="E12367" s="4" t="s">
        <v>2636</v>
      </c>
      <c r="F12367" s="4" t="s">
        <v>2636</v>
      </c>
      <c r="G12367" s="4" t="s">
        <v>2636</v>
      </c>
      <c r="H12367" s="4" t="s">
        <v>2636</v>
      </c>
      <c r="I12367" s="4" t="s">
        <v>2636</v>
      </c>
    </row>
    <row r="12368" customFormat="false" ht="27" hidden="false" customHeight="true" outlineLevel="0" collapsed="false">
      <c r="A12368" s="1"/>
      <c r="B12368" s="1"/>
      <c r="C12368" s="1"/>
      <c r="D12368" s="1"/>
      <c r="E12368" s="1"/>
      <c r="F12368" s="1"/>
      <c r="G12368" s="1"/>
      <c r="H12368" s="1"/>
      <c r="I12368" s="1"/>
    </row>
    <row r="12369" customFormat="false" ht="31" hidden="false" customHeight="true" outlineLevel="0" collapsed="false">
      <c r="A12369" s="10" t="s">
        <v>250</v>
      </c>
      <c r="B12369" s="10" t="s">
        <v>250</v>
      </c>
      <c r="C12369" s="10" t="s">
        <v>250</v>
      </c>
      <c r="D12369" s="10" t="s">
        <v>250</v>
      </c>
      <c r="E12369" s="10" t="s">
        <v>250</v>
      </c>
      <c r="F12369" s="10" t="s">
        <v>250</v>
      </c>
      <c r="G12369" s="10" t="s">
        <v>250</v>
      </c>
      <c r="H12369" s="10" t="s">
        <v>250</v>
      </c>
      <c r="I12369" s="3" t="str">
        <f aca="false">HYPERLINK("#'Главная'!A248","На главную")</f>
        <v>На главную</v>
      </c>
    </row>
    <row r="12370" customFormat="false" ht="34" hidden="false" customHeight="true" outlineLevel="0" collapsed="false">
      <c r="A12370" s="12" t="s">
        <v>251</v>
      </c>
      <c r="B12370" s="12" t="s">
        <v>251</v>
      </c>
      <c r="C12370" s="12" t="s">
        <v>251</v>
      </c>
      <c r="D12370" s="12" t="s">
        <v>252</v>
      </c>
      <c r="E12370" s="12" t="s">
        <v>252</v>
      </c>
      <c r="F12370" s="12" t="s">
        <v>252</v>
      </c>
      <c r="G12370" s="12" t="s">
        <v>253</v>
      </c>
      <c r="H12370" s="12" t="s">
        <v>254</v>
      </c>
      <c r="I12370" s="12" t="s">
        <v>254</v>
      </c>
    </row>
    <row r="12371" customFormat="false" ht="38" hidden="false" customHeight="true" outlineLevel="0" collapsed="false">
      <c r="A12371" s="1" t="s">
        <v>202</v>
      </c>
      <c r="B12371" s="1" t="s">
        <v>202</v>
      </c>
      <c r="C12371" s="1" t="s">
        <v>202</v>
      </c>
      <c r="D12371" s="1" t="s">
        <v>292</v>
      </c>
      <c r="E12371" s="1" t="s">
        <v>292</v>
      </c>
      <c r="F12371" s="1" t="s">
        <v>292</v>
      </c>
      <c r="G12371" s="1" t="n">
        <v>71.4</v>
      </c>
      <c r="H12371" s="1" t="s">
        <v>2637</v>
      </c>
      <c r="I12371" s="1" t="s">
        <v>2637</v>
      </c>
    </row>
    <row r="12372" customFormat="false" ht="38" hidden="false" customHeight="true" outlineLevel="0" collapsed="false">
      <c r="A12372" s="1" t="s">
        <v>202</v>
      </c>
      <c r="B12372" s="1" t="s">
        <v>202</v>
      </c>
      <c r="C12372" s="1" t="s">
        <v>202</v>
      </c>
      <c r="D12372" s="1" t="s">
        <v>258</v>
      </c>
      <c r="E12372" s="1" t="s">
        <v>258</v>
      </c>
      <c r="F12372" s="1" t="s">
        <v>258</v>
      </c>
      <c r="G12372" s="1" t="n">
        <v>103.2</v>
      </c>
      <c r="H12372" s="1" t="s">
        <v>2637</v>
      </c>
      <c r="I12372" s="1" t="s">
        <v>2637</v>
      </c>
    </row>
    <row r="12373" customFormat="false" ht="38" hidden="false" customHeight="true" outlineLevel="0" collapsed="false">
      <c r="A12373" s="1" t="s">
        <v>202</v>
      </c>
      <c r="B12373" s="1" t="s">
        <v>202</v>
      </c>
      <c r="C12373" s="1" t="s">
        <v>202</v>
      </c>
      <c r="D12373" s="1" t="s">
        <v>2091</v>
      </c>
      <c r="E12373" s="1" t="s">
        <v>2091</v>
      </c>
      <c r="F12373" s="1" t="s">
        <v>2091</v>
      </c>
      <c r="G12373" s="1" t="n">
        <v>7000</v>
      </c>
      <c r="H12373" s="1" t="s">
        <v>2637</v>
      </c>
      <c r="I12373" s="1" t="s">
        <v>2637</v>
      </c>
    </row>
    <row r="12374" customFormat="false" ht="38" hidden="false" customHeight="true" outlineLevel="0" collapsed="false">
      <c r="A12374" s="1" t="s">
        <v>202</v>
      </c>
      <c r="B12374" s="1" t="s">
        <v>202</v>
      </c>
      <c r="C12374" s="1" t="s">
        <v>202</v>
      </c>
      <c r="D12374" s="1" t="s">
        <v>2063</v>
      </c>
      <c r="E12374" s="1" t="s">
        <v>2063</v>
      </c>
      <c r="F12374" s="1" t="s">
        <v>2063</v>
      </c>
      <c r="G12374" s="1" t="n">
        <v>63</v>
      </c>
      <c r="H12374" s="1" t="s">
        <v>2637</v>
      </c>
      <c r="I12374" s="1" t="s">
        <v>2637</v>
      </c>
    </row>
    <row r="12375" customFormat="false" ht="38" hidden="false" customHeight="true" outlineLevel="0" collapsed="false">
      <c r="A12375" s="1" t="s">
        <v>202</v>
      </c>
      <c r="B12375" s="1" t="s">
        <v>202</v>
      </c>
      <c r="C12375" s="1" t="s">
        <v>202</v>
      </c>
      <c r="D12375" s="1" t="s">
        <v>258</v>
      </c>
      <c r="E12375" s="1" t="s">
        <v>258</v>
      </c>
      <c r="F12375" s="1" t="s">
        <v>258</v>
      </c>
      <c r="G12375" s="1" t="n">
        <v>103.2</v>
      </c>
      <c r="H12375" s="1" t="s">
        <v>2637</v>
      </c>
      <c r="I12375" s="1" t="s">
        <v>2637</v>
      </c>
    </row>
    <row r="12376" customFormat="false" ht="38" hidden="false" customHeight="true" outlineLevel="0" collapsed="false">
      <c r="A12376" s="1" t="s">
        <v>202</v>
      </c>
      <c r="B12376" s="1" t="s">
        <v>202</v>
      </c>
      <c r="C12376" s="1" t="s">
        <v>202</v>
      </c>
      <c r="D12376" s="1" t="s">
        <v>292</v>
      </c>
      <c r="E12376" s="1" t="s">
        <v>292</v>
      </c>
      <c r="F12376" s="1" t="s">
        <v>292</v>
      </c>
      <c r="G12376" s="1" t="n">
        <v>71.4</v>
      </c>
      <c r="H12376" s="1" t="s">
        <v>2637</v>
      </c>
      <c r="I12376" s="1" t="s">
        <v>2637</v>
      </c>
    </row>
    <row r="12377" customFormat="false" ht="38" hidden="false" customHeight="true" outlineLevel="0" collapsed="false">
      <c r="A12377" s="1" t="s">
        <v>202</v>
      </c>
      <c r="B12377" s="1" t="s">
        <v>202</v>
      </c>
      <c r="C12377" s="1" t="s">
        <v>202</v>
      </c>
      <c r="D12377" s="1" t="s">
        <v>2091</v>
      </c>
      <c r="E12377" s="1" t="s">
        <v>2091</v>
      </c>
      <c r="F12377" s="1" t="s">
        <v>2091</v>
      </c>
      <c r="G12377" s="1" t="n">
        <v>7000</v>
      </c>
      <c r="H12377" s="1" t="s">
        <v>2637</v>
      </c>
      <c r="I12377" s="1" t="s">
        <v>2637</v>
      </c>
    </row>
    <row r="12378" customFormat="false" ht="27" hidden="false" customHeight="true" outlineLevel="0" collapsed="false">
      <c r="A12378" s="1"/>
      <c r="B12378" s="1"/>
      <c r="C12378" s="1"/>
      <c r="D12378" s="1"/>
      <c r="E12378" s="1"/>
      <c r="F12378" s="1"/>
      <c r="G12378" s="1"/>
      <c r="H12378" s="1"/>
      <c r="I12378" s="1"/>
    </row>
    <row r="12379" customFormat="false" ht="31" hidden="false" customHeight="true" outlineLevel="0" collapsed="false">
      <c r="A12379" s="10" t="s">
        <v>304</v>
      </c>
      <c r="B12379" s="10" t="s">
        <v>304</v>
      </c>
      <c r="C12379" s="10" t="s">
        <v>304</v>
      </c>
      <c r="D12379" s="10" t="s">
        <v>304</v>
      </c>
      <c r="E12379" s="10" t="s">
        <v>304</v>
      </c>
      <c r="F12379" s="10" t="s">
        <v>304</v>
      </c>
      <c r="G12379" s="10" t="s">
        <v>304</v>
      </c>
      <c r="H12379" s="10" t="s">
        <v>304</v>
      </c>
      <c r="I12379" s="1"/>
    </row>
    <row r="12380" customFormat="false" ht="28" hidden="false" customHeight="true" outlineLevel="0" collapsed="false">
      <c r="A12380" s="4" t="s">
        <v>305</v>
      </c>
      <c r="B12380" s="4" t="s">
        <v>305</v>
      </c>
      <c r="C12380" s="4" t="s">
        <v>305</v>
      </c>
      <c r="D12380" s="4" t="s">
        <v>305</v>
      </c>
      <c r="E12380" s="4" t="s">
        <v>305</v>
      </c>
      <c r="F12380" s="4" t="s">
        <v>305</v>
      </c>
      <c r="G12380" s="4" t="s">
        <v>305</v>
      </c>
      <c r="H12380" s="4" t="s">
        <v>305</v>
      </c>
      <c r="I12380" s="4" t="s">
        <v>305</v>
      </c>
    </row>
    <row r="12381" customFormat="false" ht="27" hidden="false" customHeight="true" outlineLevel="0" collapsed="false">
      <c r="A12381" s="1"/>
      <c r="B12381" s="1"/>
      <c r="C12381" s="1"/>
      <c r="D12381" s="1"/>
      <c r="E12381" s="1"/>
      <c r="F12381" s="1"/>
      <c r="G12381" s="1"/>
      <c r="H12381" s="1"/>
      <c r="I12381" s="1"/>
    </row>
    <row r="12382" customFormat="false" ht="27" hidden="false" customHeight="true" outlineLevel="0" collapsed="false">
      <c r="A12382" s="1"/>
      <c r="B12382" s="1"/>
      <c r="C12382" s="1"/>
      <c r="D12382" s="1"/>
      <c r="E12382" s="1"/>
      <c r="F12382" s="1"/>
      <c r="G12382" s="1"/>
      <c r="H12382" s="1"/>
      <c r="I12382" s="1"/>
    </row>
    <row r="12383" customFormat="false" ht="27" hidden="false" customHeight="true" outlineLevel="0" collapsed="false">
      <c r="A12383" s="1"/>
      <c r="B12383" s="1"/>
      <c r="C12383" s="1"/>
      <c r="D12383" s="1"/>
      <c r="E12383" s="1"/>
      <c r="F12383" s="1"/>
      <c r="G12383" s="1"/>
      <c r="H12383" s="1"/>
      <c r="I12383" s="1"/>
    </row>
    <row r="12384" customFormat="false" ht="35" hidden="false" customHeight="true" outlineLevel="0" collapsed="false">
      <c r="A12384" s="2" t="s">
        <v>2677</v>
      </c>
      <c r="B12384" s="2" t="s">
        <v>2677</v>
      </c>
      <c r="C12384" s="2" t="s">
        <v>2677</v>
      </c>
      <c r="D12384" s="2" t="s">
        <v>2677</v>
      </c>
      <c r="E12384" s="2" t="s">
        <v>2677</v>
      </c>
      <c r="F12384" s="2" t="s">
        <v>2677</v>
      </c>
      <c r="G12384" s="2" t="s">
        <v>2677</v>
      </c>
      <c r="H12384" s="2" t="s">
        <v>2677</v>
      </c>
      <c r="I12384" s="3" t="str">
        <f aca="false">HYPERLINK("#'Главная'!A249","На главную")</f>
        <v>На главную</v>
      </c>
    </row>
    <row r="12385" customFormat="false" ht="28" hidden="false" customHeight="true" outlineLevel="0" collapsed="false">
      <c r="A12385" s="4" t="s">
        <v>2622</v>
      </c>
      <c r="B12385" s="4" t="s">
        <v>2622</v>
      </c>
      <c r="C12385" s="4" t="s">
        <v>2622</v>
      </c>
      <c r="D12385" s="4" t="s">
        <v>2622</v>
      </c>
      <c r="E12385" s="4" t="s">
        <v>2622</v>
      </c>
      <c r="F12385" s="4" t="s">
        <v>2622</v>
      </c>
      <c r="G12385" s="4" t="s">
        <v>2622</v>
      </c>
      <c r="H12385" s="4" t="s">
        <v>2622</v>
      </c>
      <c r="I12385" s="4" t="s">
        <v>2622</v>
      </c>
    </row>
    <row r="12386" customFormat="false" ht="27" hidden="false" customHeight="true" outlineLevel="0" collapsed="false">
      <c r="A12386" s="3" t="str">
        <f aca="false">HYPERLINK("#'Главная'!A249","Список моделей")</f>
        <v>Список моделей</v>
      </c>
      <c r="B12386" s="1"/>
      <c r="C12386" s="3" t="str">
        <f aca="false">HYPERLINK("#'Данные моделей'!A12387","Характеристики")</f>
        <v>Характеристики</v>
      </c>
      <c r="D12386" s="1"/>
      <c r="E12386" s="1"/>
      <c r="F12386" s="3" t="str">
        <f aca="false">HYPERLINK("#'Данные моделей'!A12412","Рабочие точки")</f>
        <v>Рабочие точки</v>
      </c>
      <c r="G12386" s="1"/>
      <c r="H12386" s="3" t="str">
        <f aca="false">HYPERLINK("#'Данные моделей'!A12422","Карты")</f>
        <v>Карты</v>
      </c>
      <c r="I12386" s="1"/>
    </row>
    <row r="12387" customFormat="false" ht="31" hidden="false" customHeight="true" outlineLevel="0" collapsed="false">
      <c r="A12387" s="10" t="s">
        <v>9</v>
      </c>
      <c r="B12387" s="10" t="s">
        <v>9</v>
      </c>
      <c r="C12387" s="10" t="s">
        <v>9</v>
      </c>
      <c r="D12387" s="10" t="s">
        <v>9</v>
      </c>
      <c r="E12387" s="10" t="s">
        <v>9</v>
      </c>
      <c r="F12387" s="10" t="s">
        <v>9</v>
      </c>
      <c r="G12387" s="10" t="s">
        <v>9</v>
      </c>
      <c r="H12387" s="10" t="s">
        <v>9</v>
      </c>
      <c r="I12387" s="1"/>
    </row>
    <row r="12388" customFormat="false" ht="28" hidden="false" customHeight="true" outlineLevel="0" collapsed="false">
      <c r="A12388" s="11" t="s">
        <v>207</v>
      </c>
      <c r="B12388" s="11" t="s">
        <v>207</v>
      </c>
      <c r="C12388" s="11" t="s">
        <v>207</v>
      </c>
      <c r="D12388" s="11" t="s">
        <v>207</v>
      </c>
      <c r="E12388" s="11" t="s">
        <v>2623</v>
      </c>
      <c r="F12388" s="11" t="s">
        <v>2623</v>
      </c>
      <c r="G12388" s="11" t="s">
        <v>2623</v>
      </c>
      <c r="H12388" s="11"/>
      <c r="I12388" s="11"/>
    </row>
    <row r="12389" customFormat="false" ht="28" hidden="false" customHeight="true" outlineLevel="0" collapsed="false">
      <c r="A12389" s="11" t="s">
        <v>8</v>
      </c>
      <c r="B12389" s="11" t="s">
        <v>8</v>
      </c>
      <c r="C12389" s="11" t="s">
        <v>8</v>
      </c>
      <c r="D12389" s="11" t="s">
        <v>8</v>
      </c>
      <c r="E12389" s="11" t="s">
        <v>178</v>
      </c>
      <c r="F12389" s="11" t="s">
        <v>178</v>
      </c>
      <c r="G12389" s="11" t="s">
        <v>178</v>
      </c>
      <c r="H12389" s="11"/>
      <c r="I12389" s="11"/>
    </row>
    <row r="12390" customFormat="false" ht="28" hidden="false" customHeight="true" outlineLevel="0" collapsed="false">
      <c r="A12390" s="11" t="s">
        <v>209</v>
      </c>
      <c r="B12390" s="11" t="s">
        <v>209</v>
      </c>
      <c r="C12390" s="11" t="s">
        <v>209</v>
      </c>
      <c r="D12390" s="11" t="s">
        <v>209</v>
      </c>
      <c r="E12390" s="11" t="s">
        <v>2678</v>
      </c>
      <c r="F12390" s="11" t="s">
        <v>2678</v>
      </c>
      <c r="G12390" s="11" t="s">
        <v>2678</v>
      </c>
      <c r="H12390" s="11"/>
      <c r="I12390" s="11"/>
    </row>
    <row r="12391" customFormat="false" ht="28" hidden="false" customHeight="true" outlineLevel="0" collapsed="false">
      <c r="A12391" s="11" t="s">
        <v>211</v>
      </c>
      <c r="B12391" s="11" t="s">
        <v>211</v>
      </c>
      <c r="C12391" s="11" t="s">
        <v>211</v>
      </c>
      <c r="D12391" s="11" t="s">
        <v>211</v>
      </c>
      <c r="E12391" s="11" t="s">
        <v>99</v>
      </c>
      <c r="F12391" s="11" t="s">
        <v>99</v>
      </c>
      <c r="G12391" s="11" t="s">
        <v>99</v>
      </c>
      <c r="H12391" s="11"/>
      <c r="I12391" s="11"/>
    </row>
    <row r="12392" customFormat="false" ht="143" hidden="false" customHeight="true" outlineLevel="0" collapsed="false">
      <c r="A12392" s="11" t="s">
        <v>8</v>
      </c>
      <c r="B12392" s="11" t="s">
        <v>8</v>
      </c>
      <c r="C12392" s="11" t="s">
        <v>8</v>
      </c>
      <c r="D12392" s="11" t="s">
        <v>8</v>
      </c>
      <c r="E12392" s="11" t="s">
        <v>2126</v>
      </c>
      <c r="F12392" s="11" t="s">
        <v>2126</v>
      </c>
      <c r="G12392" s="11" t="s">
        <v>2126</v>
      </c>
      <c r="H12392" s="11" t="s">
        <v>2625</v>
      </c>
      <c r="I12392" s="11" t="s">
        <v>2625</v>
      </c>
    </row>
    <row r="12393" customFormat="false" ht="143" hidden="false" customHeight="true" outlineLevel="0" collapsed="false">
      <c r="A12393" s="11" t="s">
        <v>221</v>
      </c>
      <c r="B12393" s="11" t="s">
        <v>221</v>
      </c>
      <c r="C12393" s="11" t="s">
        <v>221</v>
      </c>
      <c r="D12393" s="11" t="s">
        <v>221</v>
      </c>
      <c r="E12393" s="11" t="s">
        <v>2678</v>
      </c>
      <c r="F12393" s="11" t="s">
        <v>2678</v>
      </c>
      <c r="G12393" s="11" t="s">
        <v>2678</v>
      </c>
      <c r="H12393" s="11" t="s">
        <v>2625</v>
      </c>
      <c r="I12393" s="11" t="s">
        <v>2625</v>
      </c>
    </row>
    <row r="12394" customFormat="false" ht="143" hidden="false" customHeight="true" outlineLevel="0" collapsed="false">
      <c r="A12394" s="11" t="s">
        <v>211</v>
      </c>
      <c r="B12394" s="11" t="s">
        <v>211</v>
      </c>
      <c r="C12394" s="11" t="s">
        <v>211</v>
      </c>
      <c r="D12394" s="11" t="s">
        <v>211</v>
      </c>
      <c r="E12394" s="11" t="s">
        <v>99</v>
      </c>
      <c r="F12394" s="11" t="s">
        <v>99</v>
      </c>
      <c r="G12394" s="11" t="s">
        <v>99</v>
      </c>
      <c r="H12394" s="11" t="s">
        <v>2625</v>
      </c>
      <c r="I12394" s="11" t="s">
        <v>2625</v>
      </c>
    </row>
    <row r="12395" customFormat="false" ht="143" hidden="false" customHeight="true" outlineLevel="0" collapsed="false">
      <c r="A12395" s="11" t="s">
        <v>2062</v>
      </c>
      <c r="B12395" s="11" t="s">
        <v>2062</v>
      </c>
      <c r="C12395" s="11" t="s">
        <v>2062</v>
      </c>
      <c r="D12395" s="11" t="s">
        <v>2062</v>
      </c>
      <c r="E12395" s="11" t="s">
        <v>2063</v>
      </c>
      <c r="F12395" s="11" t="s">
        <v>2063</v>
      </c>
      <c r="G12395" s="11" t="s">
        <v>2063</v>
      </c>
      <c r="H12395" s="11" t="s">
        <v>2625</v>
      </c>
      <c r="I12395" s="11" t="s">
        <v>2625</v>
      </c>
    </row>
    <row r="12396" customFormat="false" ht="143" hidden="false" customHeight="true" outlineLevel="0" collapsed="false">
      <c r="A12396" s="11" t="s">
        <v>2064</v>
      </c>
      <c r="B12396" s="11" t="s">
        <v>2064</v>
      </c>
      <c r="C12396" s="11" t="s">
        <v>2064</v>
      </c>
      <c r="D12396" s="11" t="s">
        <v>2064</v>
      </c>
      <c r="E12396" s="11" t="s">
        <v>99</v>
      </c>
      <c r="F12396" s="11" t="s">
        <v>99</v>
      </c>
      <c r="G12396" s="11" t="s">
        <v>99</v>
      </c>
      <c r="H12396" s="11" t="s">
        <v>2625</v>
      </c>
      <c r="I12396" s="11" t="s">
        <v>2625</v>
      </c>
    </row>
    <row r="12397" customFormat="false" ht="143" hidden="false" customHeight="true" outlineLevel="0" collapsed="false">
      <c r="A12397" s="11" t="s">
        <v>2626</v>
      </c>
      <c r="B12397" s="11" t="s">
        <v>2626</v>
      </c>
      <c r="C12397" s="11" t="s">
        <v>2626</v>
      </c>
      <c r="D12397" s="11" t="s">
        <v>2626</v>
      </c>
      <c r="E12397" s="11" t="n">
        <v>4</v>
      </c>
      <c r="F12397" s="11" t="n">
        <v>4</v>
      </c>
      <c r="G12397" s="11" t="n">
        <v>4</v>
      </c>
      <c r="H12397" s="11" t="s">
        <v>2625</v>
      </c>
      <c r="I12397" s="11" t="s">
        <v>2625</v>
      </c>
    </row>
    <row r="12398" customFormat="false" ht="143" hidden="false" customHeight="true" outlineLevel="0" collapsed="false">
      <c r="A12398" s="11" t="s">
        <v>2216</v>
      </c>
      <c r="B12398" s="11" t="s">
        <v>2216</v>
      </c>
      <c r="C12398" s="11" t="s">
        <v>2216</v>
      </c>
      <c r="D12398" s="11" t="s">
        <v>2216</v>
      </c>
      <c r="E12398" s="11" t="n">
        <v>2</v>
      </c>
      <c r="F12398" s="11" t="n">
        <v>2</v>
      </c>
      <c r="G12398" s="11" t="n">
        <v>2</v>
      </c>
      <c r="H12398" s="11" t="s">
        <v>2625</v>
      </c>
      <c r="I12398" s="11" t="s">
        <v>2625</v>
      </c>
    </row>
    <row r="12399" customFormat="false" ht="143" hidden="false" customHeight="true" outlineLevel="0" collapsed="false">
      <c r="A12399" s="11" t="s">
        <v>2627</v>
      </c>
      <c r="B12399" s="11" t="s">
        <v>2627</v>
      </c>
      <c r="C12399" s="11" t="s">
        <v>2627</v>
      </c>
      <c r="D12399" s="11" t="s">
        <v>2627</v>
      </c>
      <c r="E12399" s="11" t="n">
        <v>355</v>
      </c>
      <c r="F12399" s="11" t="n">
        <v>355</v>
      </c>
      <c r="G12399" s="11" t="n">
        <v>355</v>
      </c>
      <c r="H12399" s="11" t="s">
        <v>2625</v>
      </c>
      <c r="I12399" s="11" t="s">
        <v>2625</v>
      </c>
    </row>
    <row r="12400" customFormat="false" ht="143" hidden="false" customHeight="true" outlineLevel="0" collapsed="false">
      <c r="A12400" s="11" t="s">
        <v>2628</v>
      </c>
      <c r="B12400" s="11" t="s">
        <v>2628</v>
      </c>
      <c r="C12400" s="11" t="s">
        <v>2628</v>
      </c>
      <c r="D12400" s="11" t="s">
        <v>2628</v>
      </c>
      <c r="E12400" s="11" t="n">
        <v>8.6</v>
      </c>
      <c r="F12400" s="11" t="n">
        <v>8.6</v>
      </c>
      <c r="G12400" s="11" t="n">
        <v>8.6</v>
      </c>
      <c r="H12400" s="11" t="s">
        <v>2625</v>
      </c>
      <c r="I12400" s="11" t="s">
        <v>2625</v>
      </c>
    </row>
    <row r="12401" customFormat="false" ht="143" hidden="false" customHeight="true" outlineLevel="0" collapsed="false">
      <c r="A12401" s="11" t="s">
        <v>2629</v>
      </c>
      <c r="B12401" s="11" t="s">
        <v>2629</v>
      </c>
      <c r="C12401" s="11" t="s">
        <v>2629</v>
      </c>
      <c r="D12401" s="11" t="s">
        <v>2629</v>
      </c>
      <c r="E12401" s="11" t="n">
        <v>7.5</v>
      </c>
      <c r="F12401" s="11" t="n">
        <v>7.5</v>
      </c>
      <c r="G12401" s="11" t="n">
        <v>7.5</v>
      </c>
      <c r="H12401" s="11" t="s">
        <v>2625</v>
      </c>
      <c r="I12401" s="11" t="s">
        <v>2625</v>
      </c>
    </row>
    <row r="12402" customFormat="false" ht="143" hidden="false" customHeight="true" outlineLevel="0" collapsed="false">
      <c r="A12402" s="11" t="s">
        <v>2630</v>
      </c>
      <c r="B12402" s="11" t="s">
        <v>2630</v>
      </c>
      <c r="C12402" s="11" t="s">
        <v>2630</v>
      </c>
      <c r="D12402" s="11" t="s">
        <v>2630</v>
      </c>
      <c r="E12402" s="11" t="s">
        <v>2674</v>
      </c>
      <c r="F12402" s="11" t="s">
        <v>2674</v>
      </c>
      <c r="G12402" s="11" t="s">
        <v>2674</v>
      </c>
      <c r="H12402" s="11" t="s">
        <v>2625</v>
      </c>
      <c r="I12402" s="11" t="s">
        <v>2625</v>
      </c>
    </row>
    <row r="12403" customFormat="false" ht="143" hidden="false" customHeight="true" outlineLevel="0" collapsed="false">
      <c r="A12403" s="11" t="s">
        <v>2631</v>
      </c>
      <c r="B12403" s="11" t="s">
        <v>2631</v>
      </c>
      <c r="C12403" s="11" t="s">
        <v>2631</v>
      </c>
      <c r="D12403" s="11" t="s">
        <v>2631</v>
      </c>
      <c r="E12403" s="11" t="s">
        <v>2632</v>
      </c>
      <c r="F12403" s="11" t="s">
        <v>2632</v>
      </c>
      <c r="G12403" s="11" t="s">
        <v>2632</v>
      </c>
      <c r="H12403" s="11" t="s">
        <v>2625</v>
      </c>
      <c r="I12403" s="11" t="s">
        <v>2625</v>
      </c>
    </row>
    <row r="12404" customFormat="false" ht="143" hidden="false" customHeight="true" outlineLevel="0" collapsed="false">
      <c r="A12404" s="11" t="s">
        <v>2078</v>
      </c>
      <c r="B12404" s="11" t="s">
        <v>2078</v>
      </c>
      <c r="C12404" s="11" t="s">
        <v>2078</v>
      </c>
      <c r="D12404" s="11" t="s">
        <v>2078</v>
      </c>
      <c r="E12404" s="11" t="s">
        <v>2679</v>
      </c>
      <c r="F12404" s="11" t="s">
        <v>2679</v>
      </c>
      <c r="G12404" s="11" t="s">
        <v>2679</v>
      </c>
      <c r="H12404" s="11" t="s">
        <v>2625</v>
      </c>
      <c r="I12404" s="11" t="s">
        <v>2625</v>
      </c>
    </row>
    <row r="12405" customFormat="false" ht="143" hidden="false" customHeight="true" outlineLevel="0" collapsed="false">
      <c r="A12405" s="11" t="s">
        <v>2070</v>
      </c>
      <c r="B12405" s="11" t="s">
        <v>2070</v>
      </c>
      <c r="C12405" s="11" t="s">
        <v>2070</v>
      </c>
      <c r="D12405" s="11" t="s">
        <v>2070</v>
      </c>
      <c r="E12405" s="11" t="s">
        <v>2680</v>
      </c>
      <c r="F12405" s="11" t="s">
        <v>2680</v>
      </c>
      <c r="G12405" s="11" t="s">
        <v>2680</v>
      </c>
      <c r="H12405" s="11" t="s">
        <v>2625</v>
      </c>
      <c r="I12405" s="11" t="s">
        <v>2625</v>
      </c>
    </row>
    <row r="12406" customFormat="false" ht="143" hidden="false" customHeight="true" outlineLevel="0" collapsed="false">
      <c r="A12406" s="11" t="s">
        <v>2562</v>
      </c>
      <c r="B12406" s="11" t="s">
        <v>2562</v>
      </c>
      <c r="C12406" s="11" t="s">
        <v>2562</v>
      </c>
      <c r="D12406" s="11" t="s">
        <v>2562</v>
      </c>
      <c r="E12406" s="11" t="n">
        <v>418</v>
      </c>
      <c r="F12406" s="11" t="n">
        <v>418</v>
      </c>
      <c r="G12406" s="11" t="n">
        <v>418</v>
      </c>
      <c r="H12406" s="11" t="s">
        <v>2625</v>
      </c>
      <c r="I12406" s="11" t="s">
        <v>2625</v>
      </c>
    </row>
    <row r="12407" customFormat="false" ht="143" hidden="false" customHeight="true" outlineLevel="0" collapsed="false">
      <c r="A12407" s="11" t="s">
        <v>2563</v>
      </c>
      <c r="B12407" s="11" t="s">
        <v>2563</v>
      </c>
      <c r="C12407" s="11" t="s">
        <v>2563</v>
      </c>
      <c r="D12407" s="11" t="s">
        <v>2563</v>
      </c>
      <c r="E12407" s="11" t="n">
        <v>99</v>
      </c>
      <c r="F12407" s="11" t="n">
        <v>99</v>
      </c>
      <c r="G12407" s="11" t="n">
        <v>99</v>
      </c>
      <c r="H12407" s="11" t="s">
        <v>2625</v>
      </c>
      <c r="I12407" s="11" t="s">
        <v>2625</v>
      </c>
    </row>
    <row r="12408" customFormat="false" ht="143" hidden="false" customHeight="true" outlineLevel="0" collapsed="false">
      <c r="A12408" s="11" t="s">
        <v>2659</v>
      </c>
      <c r="B12408" s="11" t="s">
        <v>2659</v>
      </c>
      <c r="C12408" s="11" t="s">
        <v>2659</v>
      </c>
      <c r="D12408" s="11" t="s">
        <v>2659</v>
      </c>
      <c r="E12408" s="11" t="n">
        <v>820</v>
      </c>
      <c r="F12408" s="11" t="n">
        <v>820</v>
      </c>
      <c r="G12408" s="11" t="n">
        <v>820</v>
      </c>
      <c r="H12408" s="11" t="s">
        <v>2625</v>
      </c>
      <c r="I12408" s="11" t="s">
        <v>2625</v>
      </c>
    </row>
    <row r="12409" customFormat="false" ht="143" hidden="false" customHeight="true" outlineLevel="0" collapsed="false">
      <c r="A12409" s="11" t="s">
        <v>2423</v>
      </c>
      <c r="B12409" s="11" t="s">
        <v>2423</v>
      </c>
      <c r="C12409" s="11" t="s">
        <v>2423</v>
      </c>
      <c r="D12409" s="11" t="s">
        <v>2423</v>
      </c>
      <c r="E12409" s="11" t="s">
        <v>2635</v>
      </c>
      <c r="F12409" s="11" t="s">
        <v>2635</v>
      </c>
      <c r="G12409" s="11" t="s">
        <v>2635</v>
      </c>
      <c r="H12409" s="11" t="s">
        <v>2625</v>
      </c>
      <c r="I12409" s="11" t="s">
        <v>2625</v>
      </c>
    </row>
    <row r="12410" customFormat="false" ht="58" hidden="false" customHeight="true" outlineLevel="0" collapsed="false">
      <c r="A12410" s="4" t="s">
        <v>2636</v>
      </c>
      <c r="B12410" s="4" t="s">
        <v>2636</v>
      </c>
      <c r="C12410" s="4" t="s">
        <v>2636</v>
      </c>
      <c r="D12410" s="4" t="s">
        <v>2636</v>
      </c>
      <c r="E12410" s="4" t="s">
        <v>2636</v>
      </c>
      <c r="F12410" s="4" t="s">
        <v>2636</v>
      </c>
      <c r="G12410" s="4" t="s">
        <v>2636</v>
      </c>
      <c r="H12410" s="4" t="s">
        <v>2636</v>
      </c>
      <c r="I12410" s="4" t="s">
        <v>2636</v>
      </c>
    </row>
    <row r="12411" customFormat="false" ht="27" hidden="false" customHeight="true" outlineLevel="0" collapsed="false">
      <c r="A12411" s="1"/>
      <c r="B12411" s="1"/>
      <c r="C12411" s="1"/>
      <c r="D12411" s="1"/>
      <c r="E12411" s="1"/>
      <c r="F12411" s="1"/>
      <c r="G12411" s="1"/>
      <c r="H12411" s="1"/>
      <c r="I12411" s="1"/>
    </row>
    <row r="12412" customFormat="false" ht="31" hidden="false" customHeight="true" outlineLevel="0" collapsed="false">
      <c r="A12412" s="10" t="s">
        <v>250</v>
      </c>
      <c r="B12412" s="10" t="s">
        <v>250</v>
      </c>
      <c r="C12412" s="10" t="s">
        <v>250</v>
      </c>
      <c r="D12412" s="10" t="s">
        <v>250</v>
      </c>
      <c r="E12412" s="10" t="s">
        <v>250</v>
      </c>
      <c r="F12412" s="10" t="s">
        <v>250</v>
      </c>
      <c r="G12412" s="10" t="s">
        <v>250</v>
      </c>
      <c r="H12412" s="10" t="s">
        <v>250</v>
      </c>
      <c r="I12412" s="3" t="str">
        <f aca="false">HYPERLINK("#'Главная'!A249","На главную")</f>
        <v>На главную</v>
      </c>
    </row>
    <row r="12413" customFormat="false" ht="34" hidden="false" customHeight="true" outlineLevel="0" collapsed="false">
      <c r="A12413" s="12" t="s">
        <v>251</v>
      </c>
      <c r="B12413" s="12" t="s">
        <v>251</v>
      </c>
      <c r="C12413" s="12" t="s">
        <v>251</v>
      </c>
      <c r="D12413" s="12" t="s">
        <v>252</v>
      </c>
      <c r="E12413" s="12" t="s">
        <v>252</v>
      </c>
      <c r="F12413" s="12" t="s">
        <v>252</v>
      </c>
      <c r="G12413" s="12" t="s">
        <v>253</v>
      </c>
      <c r="H12413" s="12" t="s">
        <v>254</v>
      </c>
      <c r="I12413" s="12" t="s">
        <v>254</v>
      </c>
    </row>
    <row r="12414" customFormat="false" ht="38" hidden="false" customHeight="true" outlineLevel="0" collapsed="false">
      <c r="A12414" s="1" t="s">
        <v>200</v>
      </c>
      <c r="B12414" s="1" t="s">
        <v>200</v>
      </c>
      <c r="C12414" s="1" t="s">
        <v>200</v>
      </c>
      <c r="D12414" s="1" t="s">
        <v>292</v>
      </c>
      <c r="E12414" s="1" t="s">
        <v>292</v>
      </c>
      <c r="F12414" s="1" t="s">
        <v>292</v>
      </c>
      <c r="G12414" s="1" t="n">
        <v>49.6</v>
      </c>
      <c r="H12414" s="1" t="s">
        <v>2637</v>
      </c>
      <c r="I12414" s="1" t="s">
        <v>2637</v>
      </c>
    </row>
    <row r="12415" customFormat="false" ht="38" hidden="false" customHeight="true" outlineLevel="0" collapsed="false">
      <c r="A12415" s="1" t="s">
        <v>200</v>
      </c>
      <c r="B12415" s="1" t="s">
        <v>200</v>
      </c>
      <c r="C12415" s="1" t="s">
        <v>200</v>
      </c>
      <c r="D12415" s="1" t="s">
        <v>258</v>
      </c>
      <c r="E12415" s="1" t="s">
        <v>258</v>
      </c>
      <c r="F12415" s="1" t="s">
        <v>258</v>
      </c>
      <c r="G12415" s="1" t="n">
        <v>72</v>
      </c>
      <c r="H12415" s="1" t="s">
        <v>2637</v>
      </c>
      <c r="I12415" s="1" t="s">
        <v>2637</v>
      </c>
    </row>
    <row r="12416" customFormat="false" ht="38" hidden="false" customHeight="true" outlineLevel="0" collapsed="false">
      <c r="A12416" s="1" t="s">
        <v>200</v>
      </c>
      <c r="B12416" s="1" t="s">
        <v>200</v>
      </c>
      <c r="C12416" s="1" t="s">
        <v>200</v>
      </c>
      <c r="D12416" s="1" t="s">
        <v>2091</v>
      </c>
      <c r="E12416" s="1" t="s">
        <v>2091</v>
      </c>
      <c r="F12416" s="1" t="s">
        <v>2091</v>
      </c>
      <c r="G12416" s="1" t="n">
        <v>8000</v>
      </c>
      <c r="H12416" s="1" t="s">
        <v>2637</v>
      </c>
      <c r="I12416" s="1" t="s">
        <v>2637</v>
      </c>
    </row>
    <row r="12417" customFormat="false" ht="38" hidden="false" customHeight="true" outlineLevel="0" collapsed="false">
      <c r="A12417" s="1" t="s">
        <v>200</v>
      </c>
      <c r="B12417" s="1" t="s">
        <v>200</v>
      </c>
      <c r="C12417" s="1" t="s">
        <v>200</v>
      </c>
      <c r="D12417" s="1" t="s">
        <v>2063</v>
      </c>
      <c r="E12417" s="1" t="s">
        <v>2063</v>
      </c>
      <c r="F12417" s="1" t="s">
        <v>2063</v>
      </c>
      <c r="G12417" s="1" t="n">
        <v>63</v>
      </c>
      <c r="H12417" s="1" t="s">
        <v>2637</v>
      </c>
      <c r="I12417" s="1" t="s">
        <v>2637</v>
      </c>
    </row>
    <row r="12418" customFormat="false" ht="38" hidden="false" customHeight="true" outlineLevel="0" collapsed="false">
      <c r="A12418" s="1" t="s">
        <v>200</v>
      </c>
      <c r="B12418" s="1" t="s">
        <v>200</v>
      </c>
      <c r="C12418" s="1" t="s">
        <v>200</v>
      </c>
      <c r="D12418" s="1" t="s">
        <v>258</v>
      </c>
      <c r="E12418" s="1" t="s">
        <v>258</v>
      </c>
      <c r="F12418" s="1" t="s">
        <v>258</v>
      </c>
      <c r="G12418" s="1" t="n">
        <v>72</v>
      </c>
      <c r="H12418" s="1" t="s">
        <v>2637</v>
      </c>
      <c r="I12418" s="1" t="s">
        <v>2637</v>
      </c>
    </row>
    <row r="12419" customFormat="false" ht="38" hidden="false" customHeight="true" outlineLevel="0" collapsed="false">
      <c r="A12419" s="1" t="s">
        <v>200</v>
      </c>
      <c r="B12419" s="1" t="s">
        <v>200</v>
      </c>
      <c r="C12419" s="1" t="s">
        <v>200</v>
      </c>
      <c r="D12419" s="1" t="s">
        <v>292</v>
      </c>
      <c r="E12419" s="1" t="s">
        <v>292</v>
      </c>
      <c r="F12419" s="1" t="s">
        <v>292</v>
      </c>
      <c r="G12419" s="1" t="n">
        <v>49.6</v>
      </c>
      <c r="H12419" s="1" t="s">
        <v>2637</v>
      </c>
      <c r="I12419" s="1" t="s">
        <v>2637</v>
      </c>
    </row>
    <row r="12420" customFormat="false" ht="38" hidden="false" customHeight="true" outlineLevel="0" collapsed="false">
      <c r="A12420" s="1" t="s">
        <v>200</v>
      </c>
      <c r="B12420" s="1" t="s">
        <v>200</v>
      </c>
      <c r="C12420" s="1" t="s">
        <v>200</v>
      </c>
      <c r="D12420" s="1" t="s">
        <v>2091</v>
      </c>
      <c r="E12420" s="1" t="s">
        <v>2091</v>
      </c>
      <c r="F12420" s="1" t="s">
        <v>2091</v>
      </c>
      <c r="G12420" s="1" t="n">
        <v>8000</v>
      </c>
      <c r="H12420" s="1" t="s">
        <v>2637</v>
      </c>
      <c r="I12420" s="1" t="s">
        <v>2637</v>
      </c>
    </row>
    <row r="12421" customFormat="false" ht="27" hidden="false" customHeight="true" outlineLevel="0" collapsed="false">
      <c r="A12421" s="1"/>
      <c r="B12421" s="1"/>
      <c r="C12421" s="1"/>
      <c r="D12421" s="1"/>
      <c r="E12421" s="1"/>
      <c r="F12421" s="1"/>
      <c r="G12421" s="1"/>
      <c r="H12421" s="1"/>
      <c r="I12421" s="1"/>
    </row>
    <row r="12422" customFormat="false" ht="31" hidden="false" customHeight="true" outlineLevel="0" collapsed="false">
      <c r="A12422" s="10" t="s">
        <v>304</v>
      </c>
      <c r="B12422" s="10" t="s">
        <v>304</v>
      </c>
      <c r="C12422" s="10" t="s">
        <v>304</v>
      </c>
      <c r="D12422" s="10" t="s">
        <v>304</v>
      </c>
      <c r="E12422" s="10" t="s">
        <v>304</v>
      </c>
      <c r="F12422" s="10" t="s">
        <v>304</v>
      </c>
      <c r="G12422" s="10" t="s">
        <v>304</v>
      </c>
      <c r="H12422" s="10" t="s">
        <v>304</v>
      </c>
      <c r="I12422" s="1"/>
    </row>
    <row r="12423" customFormat="false" ht="28" hidden="false" customHeight="true" outlineLevel="0" collapsed="false">
      <c r="A12423" s="4" t="s">
        <v>305</v>
      </c>
      <c r="B12423" s="4" t="s">
        <v>305</v>
      </c>
      <c r="C12423" s="4" t="s">
        <v>305</v>
      </c>
      <c r="D12423" s="4" t="s">
        <v>305</v>
      </c>
      <c r="E12423" s="4" t="s">
        <v>305</v>
      </c>
      <c r="F12423" s="4" t="s">
        <v>305</v>
      </c>
      <c r="G12423" s="4" t="s">
        <v>305</v>
      </c>
      <c r="H12423" s="4" t="s">
        <v>305</v>
      </c>
      <c r="I12423" s="4" t="s">
        <v>305</v>
      </c>
    </row>
    <row r="12424" customFormat="false" ht="27" hidden="false" customHeight="true" outlineLevel="0" collapsed="false">
      <c r="A12424" s="1"/>
      <c r="B12424" s="1"/>
      <c r="C12424" s="1"/>
      <c r="D12424" s="1"/>
      <c r="E12424" s="1"/>
      <c r="F12424" s="1"/>
      <c r="G12424" s="1"/>
      <c r="H12424" s="1"/>
      <c r="I12424" s="1"/>
    </row>
    <row r="12425" customFormat="false" ht="27" hidden="false" customHeight="true" outlineLevel="0" collapsed="false">
      <c r="A12425" s="1"/>
      <c r="B12425" s="1"/>
      <c r="C12425" s="1"/>
      <c r="D12425" s="1"/>
      <c r="E12425" s="1"/>
      <c r="F12425" s="1"/>
      <c r="G12425" s="1"/>
      <c r="H12425" s="1"/>
      <c r="I12425" s="1"/>
    </row>
    <row r="12426" customFormat="false" ht="27" hidden="false" customHeight="true" outlineLevel="0" collapsed="false">
      <c r="A12426" s="1"/>
      <c r="B12426" s="1"/>
      <c r="C12426" s="1"/>
      <c r="D12426" s="1"/>
      <c r="E12426" s="1"/>
      <c r="F12426" s="1"/>
      <c r="G12426" s="1"/>
      <c r="H12426" s="1"/>
      <c r="I12426" s="1"/>
    </row>
    <row r="12427" customFormat="false" ht="35" hidden="false" customHeight="true" outlineLevel="0" collapsed="false">
      <c r="A12427" s="2" t="s">
        <v>2681</v>
      </c>
      <c r="B12427" s="2" t="s">
        <v>2681</v>
      </c>
      <c r="C12427" s="2" t="s">
        <v>2681</v>
      </c>
      <c r="D12427" s="2" t="s">
        <v>2681</v>
      </c>
      <c r="E12427" s="2" t="s">
        <v>2681</v>
      </c>
      <c r="F12427" s="2" t="s">
        <v>2681</v>
      </c>
      <c r="G12427" s="2" t="s">
        <v>2681</v>
      </c>
      <c r="H12427" s="2" t="s">
        <v>2681</v>
      </c>
      <c r="I12427" s="3" t="str">
        <f aca="false">HYPERLINK("#'Главная'!A250","На главную")</f>
        <v>На главную</v>
      </c>
    </row>
    <row r="12428" customFormat="false" ht="28" hidden="false" customHeight="true" outlineLevel="0" collapsed="false">
      <c r="A12428" s="4" t="s">
        <v>2622</v>
      </c>
      <c r="B12428" s="4" t="s">
        <v>2622</v>
      </c>
      <c r="C12428" s="4" t="s">
        <v>2622</v>
      </c>
      <c r="D12428" s="4" t="s">
        <v>2622</v>
      </c>
      <c r="E12428" s="4" t="s">
        <v>2622</v>
      </c>
      <c r="F12428" s="4" t="s">
        <v>2622</v>
      </c>
      <c r="G12428" s="4" t="s">
        <v>2622</v>
      </c>
      <c r="H12428" s="4" t="s">
        <v>2622</v>
      </c>
      <c r="I12428" s="4" t="s">
        <v>2622</v>
      </c>
    </row>
    <row r="12429" customFormat="false" ht="27" hidden="false" customHeight="true" outlineLevel="0" collapsed="false">
      <c r="A12429" s="3" t="str">
        <f aca="false">HYPERLINK("#'Главная'!A250","Список моделей")</f>
        <v>Список моделей</v>
      </c>
      <c r="B12429" s="1"/>
      <c r="C12429" s="3" t="str">
        <f aca="false">HYPERLINK("#'Данные моделей'!A12430","Характеристики")</f>
        <v>Характеристики</v>
      </c>
      <c r="D12429" s="1"/>
      <c r="E12429" s="1"/>
      <c r="F12429" s="3" t="str">
        <f aca="false">HYPERLINK("#'Данные моделей'!A12455","Рабочие точки")</f>
        <v>Рабочие точки</v>
      </c>
      <c r="G12429" s="1"/>
      <c r="H12429" s="3" t="str">
        <f aca="false">HYPERLINK("#'Данные моделей'!A12465","Карты")</f>
        <v>Карты</v>
      </c>
      <c r="I12429" s="1"/>
    </row>
    <row r="12430" customFormat="false" ht="31" hidden="false" customHeight="true" outlineLevel="0" collapsed="false">
      <c r="A12430" s="10" t="s">
        <v>9</v>
      </c>
      <c r="B12430" s="10" t="s">
        <v>9</v>
      </c>
      <c r="C12430" s="10" t="s">
        <v>9</v>
      </c>
      <c r="D12430" s="10" t="s">
        <v>9</v>
      </c>
      <c r="E12430" s="10" t="s">
        <v>9</v>
      </c>
      <c r="F12430" s="10" t="s">
        <v>9</v>
      </c>
      <c r="G12430" s="10" t="s">
        <v>9</v>
      </c>
      <c r="H12430" s="10" t="s">
        <v>9</v>
      </c>
      <c r="I12430" s="1"/>
    </row>
    <row r="12431" customFormat="false" ht="28" hidden="false" customHeight="true" outlineLevel="0" collapsed="false">
      <c r="A12431" s="11" t="s">
        <v>207</v>
      </c>
      <c r="B12431" s="11" t="s">
        <v>207</v>
      </c>
      <c r="C12431" s="11" t="s">
        <v>207</v>
      </c>
      <c r="D12431" s="11" t="s">
        <v>207</v>
      </c>
      <c r="E12431" s="11" t="s">
        <v>2623</v>
      </c>
      <c r="F12431" s="11" t="s">
        <v>2623</v>
      </c>
      <c r="G12431" s="11" t="s">
        <v>2623</v>
      </c>
      <c r="H12431" s="11"/>
      <c r="I12431" s="11"/>
    </row>
    <row r="12432" customFormat="false" ht="28" hidden="false" customHeight="true" outlineLevel="0" collapsed="false">
      <c r="A12432" s="11" t="s">
        <v>8</v>
      </c>
      <c r="B12432" s="11" t="s">
        <v>8</v>
      </c>
      <c r="C12432" s="11" t="s">
        <v>8</v>
      </c>
      <c r="D12432" s="11" t="s">
        <v>8</v>
      </c>
      <c r="E12432" s="11" t="s">
        <v>178</v>
      </c>
      <c r="F12432" s="11" t="s">
        <v>178</v>
      </c>
      <c r="G12432" s="11" t="s">
        <v>178</v>
      </c>
      <c r="H12432" s="11"/>
      <c r="I12432" s="11"/>
    </row>
    <row r="12433" customFormat="false" ht="28" hidden="false" customHeight="true" outlineLevel="0" collapsed="false">
      <c r="A12433" s="11" t="s">
        <v>209</v>
      </c>
      <c r="B12433" s="11" t="s">
        <v>209</v>
      </c>
      <c r="C12433" s="11" t="s">
        <v>209</v>
      </c>
      <c r="D12433" s="11" t="s">
        <v>209</v>
      </c>
      <c r="E12433" s="11" t="s">
        <v>2678</v>
      </c>
      <c r="F12433" s="11" t="s">
        <v>2678</v>
      </c>
      <c r="G12433" s="11" t="s">
        <v>2678</v>
      </c>
      <c r="H12433" s="11"/>
      <c r="I12433" s="11"/>
    </row>
    <row r="12434" customFormat="false" ht="28" hidden="false" customHeight="true" outlineLevel="0" collapsed="false">
      <c r="A12434" s="11" t="s">
        <v>211</v>
      </c>
      <c r="B12434" s="11" t="s">
        <v>211</v>
      </c>
      <c r="C12434" s="11" t="s">
        <v>211</v>
      </c>
      <c r="D12434" s="11" t="s">
        <v>211</v>
      </c>
      <c r="E12434" s="11" t="s">
        <v>99</v>
      </c>
      <c r="F12434" s="11" t="s">
        <v>99</v>
      </c>
      <c r="G12434" s="11" t="s">
        <v>99</v>
      </c>
      <c r="H12434" s="11"/>
      <c r="I12434" s="11"/>
    </row>
    <row r="12435" customFormat="false" ht="143" hidden="false" customHeight="true" outlineLevel="0" collapsed="false">
      <c r="A12435" s="11" t="s">
        <v>8</v>
      </c>
      <c r="B12435" s="11" t="s">
        <v>8</v>
      </c>
      <c r="C12435" s="11" t="s">
        <v>8</v>
      </c>
      <c r="D12435" s="11" t="s">
        <v>8</v>
      </c>
      <c r="E12435" s="11" t="s">
        <v>2126</v>
      </c>
      <c r="F12435" s="11" t="s">
        <v>2126</v>
      </c>
      <c r="G12435" s="11" t="s">
        <v>2126</v>
      </c>
      <c r="H12435" s="11" t="s">
        <v>2625</v>
      </c>
      <c r="I12435" s="11" t="s">
        <v>2625</v>
      </c>
    </row>
    <row r="12436" customFormat="false" ht="143" hidden="false" customHeight="true" outlineLevel="0" collapsed="false">
      <c r="A12436" s="11" t="s">
        <v>221</v>
      </c>
      <c r="B12436" s="11" t="s">
        <v>221</v>
      </c>
      <c r="C12436" s="11" t="s">
        <v>221</v>
      </c>
      <c r="D12436" s="11" t="s">
        <v>221</v>
      </c>
      <c r="E12436" s="11" t="s">
        <v>2678</v>
      </c>
      <c r="F12436" s="11" t="s">
        <v>2678</v>
      </c>
      <c r="G12436" s="11" t="s">
        <v>2678</v>
      </c>
      <c r="H12436" s="11" t="s">
        <v>2625</v>
      </c>
      <c r="I12436" s="11" t="s">
        <v>2625</v>
      </c>
    </row>
    <row r="12437" customFormat="false" ht="143" hidden="false" customHeight="true" outlineLevel="0" collapsed="false">
      <c r="A12437" s="11" t="s">
        <v>211</v>
      </c>
      <c r="B12437" s="11" t="s">
        <v>211</v>
      </c>
      <c r="C12437" s="11" t="s">
        <v>211</v>
      </c>
      <c r="D12437" s="11" t="s">
        <v>211</v>
      </c>
      <c r="E12437" s="11" t="s">
        <v>99</v>
      </c>
      <c r="F12437" s="11" t="s">
        <v>99</v>
      </c>
      <c r="G12437" s="11" t="s">
        <v>99</v>
      </c>
      <c r="H12437" s="11" t="s">
        <v>2625</v>
      </c>
      <c r="I12437" s="11" t="s">
        <v>2625</v>
      </c>
    </row>
    <row r="12438" customFormat="false" ht="143" hidden="false" customHeight="true" outlineLevel="0" collapsed="false">
      <c r="A12438" s="11" t="s">
        <v>2062</v>
      </c>
      <c r="B12438" s="11" t="s">
        <v>2062</v>
      </c>
      <c r="C12438" s="11" t="s">
        <v>2062</v>
      </c>
      <c r="D12438" s="11" t="s">
        <v>2062</v>
      </c>
      <c r="E12438" s="11" t="s">
        <v>2063</v>
      </c>
      <c r="F12438" s="11" t="s">
        <v>2063</v>
      </c>
      <c r="G12438" s="11" t="s">
        <v>2063</v>
      </c>
      <c r="H12438" s="11" t="s">
        <v>2625</v>
      </c>
      <c r="I12438" s="11" t="s">
        <v>2625</v>
      </c>
    </row>
    <row r="12439" customFormat="false" ht="143" hidden="false" customHeight="true" outlineLevel="0" collapsed="false">
      <c r="A12439" s="11" t="s">
        <v>2064</v>
      </c>
      <c r="B12439" s="11" t="s">
        <v>2064</v>
      </c>
      <c r="C12439" s="11" t="s">
        <v>2064</v>
      </c>
      <c r="D12439" s="11" t="s">
        <v>2064</v>
      </c>
      <c r="E12439" s="11" t="s">
        <v>99</v>
      </c>
      <c r="F12439" s="11" t="s">
        <v>99</v>
      </c>
      <c r="G12439" s="11" t="s">
        <v>99</v>
      </c>
      <c r="H12439" s="11" t="s">
        <v>2625</v>
      </c>
      <c r="I12439" s="11" t="s">
        <v>2625</v>
      </c>
    </row>
    <row r="12440" customFormat="false" ht="143" hidden="false" customHeight="true" outlineLevel="0" collapsed="false">
      <c r="A12440" s="11" t="s">
        <v>2626</v>
      </c>
      <c r="B12440" s="11" t="s">
        <v>2626</v>
      </c>
      <c r="C12440" s="11" t="s">
        <v>2626</v>
      </c>
      <c r="D12440" s="11" t="s">
        <v>2626</v>
      </c>
      <c r="E12440" s="11" t="n">
        <v>6</v>
      </c>
      <c r="F12440" s="11" t="n">
        <v>6</v>
      </c>
      <c r="G12440" s="11" t="n">
        <v>6</v>
      </c>
      <c r="H12440" s="11" t="s">
        <v>2625</v>
      </c>
      <c r="I12440" s="11" t="s">
        <v>2625</v>
      </c>
    </row>
    <row r="12441" customFormat="false" ht="143" hidden="false" customHeight="true" outlineLevel="0" collapsed="false">
      <c r="A12441" s="11" t="s">
        <v>2216</v>
      </c>
      <c r="B12441" s="11" t="s">
        <v>2216</v>
      </c>
      <c r="C12441" s="11" t="s">
        <v>2216</v>
      </c>
      <c r="D12441" s="11" t="s">
        <v>2216</v>
      </c>
      <c r="E12441" s="11" t="n">
        <v>2</v>
      </c>
      <c r="F12441" s="11" t="n">
        <v>2</v>
      </c>
      <c r="G12441" s="11" t="n">
        <v>2</v>
      </c>
      <c r="H12441" s="11" t="s">
        <v>2625</v>
      </c>
      <c r="I12441" s="11" t="s">
        <v>2625</v>
      </c>
    </row>
    <row r="12442" customFormat="false" ht="143" hidden="false" customHeight="true" outlineLevel="0" collapsed="false">
      <c r="A12442" s="11" t="s">
        <v>2627</v>
      </c>
      <c r="B12442" s="11" t="s">
        <v>2627</v>
      </c>
      <c r="C12442" s="11" t="s">
        <v>2627</v>
      </c>
      <c r="D12442" s="11" t="s">
        <v>2627</v>
      </c>
      <c r="E12442" s="11" t="n">
        <v>305</v>
      </c>
      <c r="F12442" s="11" t="n">
        <v>305</v>
      </c>
      <c r="G12442" s="11" t="n">
        <v>305</v>
      </c>
      <c r="H12442" s="11" t="s">
        <v>2625</v>
      </c>
      <c r="I12442" s="11" t="s">
        <v>2625</v>
      </c>
    </row>
    <row r="12443" customFormat="false" ht="143" hidden="false" customHeight="true" outlineLevel="0" collapsed="false">
      <c r="A12443" s="11" t="s">
        <v>2628</v>
      </c>
      <c r="B12443" s="11" t="s">
        <v>2628</v>
      </c>
      <c r="C12443" s="11" t="s">
        <v>2628</v>
      </c>
      <c r="D12443" s="11" t="s">
        <v>2628</v>
      </c>
      <c r="E12443" s="11" t="n">
        <v>10.3</v>
      </c>
      <c r="F12443" s="11" t="n">
        <v>10.3</v>
      </c>
      <c r="G12443" s="11" t="n">
        <v>10.3</v>
      </c>
      <c r="H12443" s="11" t="s">
        <v>2625</v>
      </c>
      <c r="I12443" s="11" t="s">
        <v>2625</v>
      </c>
    </row>
    <row r="12444" customFormat="false" ht="143" hidden="false" customHeight="true" outlineLevel="0" collapsed="false">
      <c r="A12444" s="11" t="s">
        <v>2629</v>
      </c>
      <c r="B12444" s="11" t="s">
        <v>2629</v>
      </c>
      <c r="C12444" s="11" t="s">
        <v>2629</v>
      </c>
      <c r="D12444" s="11" t="s">
        <v>2629</v>
      </c>
      <c r="E12444" s="11" t="n">
        <v>9</v>
      </c>
      <c r="F12444" s="11" t="n">
        <v>9</v>
      </c>
      <c r="G12444" s="11" t="n">
        <v>9</v>
      </c>
      <c r="H12444" s="11" t="s">
        <v>2625</v>
      </c>
      <c r="I12444" s="11" t="s">
        <v>2625</v>
      </c>
    </row>
    <row r="12445" customFormat="false" ht="143" hidden="false" customHeight="true" outlineLevel="0" collapsed="false">
      <c r="A12445" s="11" t="s">
        <v>2630</v>
      </c>
      <c r="B12445" s="11" t="s">
        <v>2630</v>
      </c>
      <c r="C12445" s="11" t="s">
        <v>2630</v>
      </c>
      <c r="D12445" s="11" t="s">
        <v>2630</v>
      </c>
      <c r="E12445" s="11" t="s">
        <v>2674</v>
      </c>
      <c r="F12445" s="11" t="s">
        <v>2674</v>
      </c>
      <c r="G12445" s="11" t="s">
        <v>2674</v>
      </c>
      <c r="H12445" s="11" t="s">
        <v>2625</v>
      </c>
      <c r="I12445" s="11" t="s">
        <v>2625</v>
      </c>
    </row>
    <row r="12446" customFormat="false" ht="143" hidden="false" customHeight="true" outlineLevel="0" collapsed="false">
      <c r="A12446" s="11" t="s">
        <v>2631</v>
      </c>
      <c r="B12446" s="11" t="s">
        <v>2631</v>
      </c>
      <c r="C12446" s="11" t="s">
        <v>2631</v>
      </c>
      <c r="D12446" s="11" t="s">
        <v>2631</v>
      </c>
      <c r="E12446" s="11" t="s">
        <v>2632</v>
      </c>
      <c r="F12446" s="11" t="s">
        <v>2632</v>
      </c>
      <c r="G12446" s="11" t="s">
        <v>2632</v>
      </c>
      <c r="H12446" s="11" t="s">
        <v>2625</v>
      </c>
      <c r="I12446" s="11" t="s">
        <v>2625</v>
      </c>
    </row>
    <row r="12447" customFormat="false" ht="143" hidden="false" customHeight="true" outlineLevel="0" collapsed="false">
      <c r="A12447" s="11" t="s">
        <v>2078</v>
      </c>
      <c r="B12447" s="11" t="s">
        <v>2078</v>
      </c>
      <c r="C12447" s="11" t="s">
        <v>2078</v>
      </c>
      <c r="D12447" s="11" t="s">
        <v>2078</v>
      </c>
      <c r="E12447" s="11" t="s">
        <v>2679</v>
      </c>
      <c r="F12447" s="11" t="s">
        <v>2679</v>
      </c>
      <c r="G12447" s="11" t="s">
        <v>2679</v>
      </c>
      <c r="H12447" s="11" t="s">
        <v>2625</v>
      </c>
      <c r="I12447" s="11" t="s">
        <v>2625</v>
      </c>
    </row>
    <row r="12448" customFormat="false" ht="143" hidden="false" customHeight="true" outlineLevel="0" collapsed="false">
      <c r="A12448" s="11" t="s">
        <v>2070</v>
      </c>
      <c r="B12448" s="11" t="s">
        <v>2070</v>
      </c>
      <c r="C12448" s="11" t="s">
        <v>2070</v>
      </c>
      <c r="D12448" s="11" t="s">
        <v>2070</v>
      </c>
      <c r="E12448" s="11" t="s">
        <v>2680</v>
      </c>
      <c r="F12448" s="11" t="s">
        <v>2680</v>
      </c>
      <c r="G12448" s="11" t="s">
        <v>2680</v>
      </c>
      <c r="H12448" s="11" t="s">
        <v>2625</v>
      </c>
      <c r="I12448" s="11" t="s">
        <v>2625</v>
      </c>
    </row>
    <row r="12449" customFormat="false" ht="143" hidden="false" customHeight="true" outlineLevel="0" collapsed="false">
      <c r="A12449" s="11" t="s">
        <v>2562</v>
      </c>
      <c r="B12449" s="11" t="s">
        <v>2562</v>
      </c>
      <c r="C12449" s="11" t="s">
        <v>2562</v>
      </c>
      <c r="D12449" s="11" t="s">
        <v>2562</v>
      </c>
      <c r="E12449" s="11" t="n">
        <v>418</v>
      </c>
      <c r="F12449" s="11" t="n">
        <v>418</v>
      </c>
      <c r="G12449" s="11" t="n">
        <v>418</v>
      </c>
      <c r="H12449" s="11" t="s">
        <v>2625</v>
      </c>
      <c r="I12449" s="11" t="s">
        <v>2625</v>
      </c>
    </row>
    <row r="12450" customFormat="false" ht="143" hidden="false" customHeight="true" outlineLevel="0" collapsed="false">
      <c r="A12450" s="11" t="s">
        <v>2563</v>
      </c>
      <c r="B12450" s="11" t="s">
        <v>2563</v>
      </c>
      <c r="C12450" s="11" t="s">
        <v>2563</v>
      </c>
      <c r="D12450" s="11" t="s">
        <v>2563</v>
      </c>
      <c r="E12450" s="11" t="n">
        <v>165</v>
      </c>
      <c r="F12450" s="11" t="n">
        <v>165</v>
      </c>
      <c r="G12450" s="11" t="n">
        <v>165</v>
      </c>
      <c r="H12450" s="11" t="s">
        <v>2625</v>
      </c>
      <c r="I12450" s="11" t="s">
        <v>2625</v>
      </c>
    </row>
    <row r="12451" customFormat="false" ht="143" hidden="false" customHeight="true" outlineLevel="0" collapsed="false">
      <c r="A12451" s="11" t="s">
        <v>2659</v>
      </c>
      <c r="B12451" s="11" t="s">
        <v>2659</v>
      </c>
      <c r="C12451" s="11" t="s">
        <v>2659</v>
      </c>
      <c r="D12451" s="11" t="s">
        <v>2659</v>
      </c>
      <c r="E12451" s="11" t="n">
        <v>820</v>
      </c>
      <c r="F12451" s="11" t="n">
        <v>820</v>
      </c>
      <c r="G12451" s="11" t="n">
        <v>820</v>
      </c>
      <c r="H12451" s="11" t="s">
        <v>2625</v>
      </c>
      <c r="I12451" s="11" t="s">
        <v>2625</v>
      </c>
    </row>
    <row r="12452" customFormat="false" ht="143" hidden="false" customHeight="true" outlineLevel="0" collapsed="false">
      <c r="A12452" s="11" t="s">
        <v>2423</v>
      </c>
      <c r="B12452" s="11" t="s">
        <v>2423</v>
      </c>
      <c r="C12452" s="11" t="s">
        <v>2423</v>
      </c>
      <c r="D12452" s="11" t="s">
        <v>2423</v>
      </c>
      <c r="E12452" s="11" t="s">
        <v>2635</v>
      </c>
      <c r="F12452" s="11" t="s">
        <v>2635</v>
      </c>
      <c r="G12452" s="11" t="s">
        <v>2635</v>
      </c>
      <c r="H12452" s="11" t="s">
        <v>2625</v>
      </c>
      <c r="I12452" s="11" t="s">
        <v>2625</v>
      </c>
    </row>
    <row r="12453" customFormat="false" ht="58" hidden="false" customHeight="true" outlineLevel="0" collapsed="false">
      <c r="A12453" s="4" t="s">
        <v>2636</v>
      </c>
      <c r="B12453" s="4" t="s">
        <v>2636</v>
      </c>
      <c r="C12453" s="4" t="s">
        <v>2636</v>
      </c>
      <c r="D12453" s="4" t="s">
        <v>2636</v>
      </c>
      <c r="E12453" s="4" t="s">
        <v>2636</v>
      </c>
      <c r="F12453" s="4" t="s">
        <v>2636</v>
      </c>
      <c r="G12453" s="4" t="s">
        <v>2636</v>
      </c>
      <c r="H12453" s="4" t="s">
        <v>2636</v>
      </c>
      <c r="I12453" s="4" t="s">
        <v>2636</v>
      </c>
    </row>
    <row r="12454" customFormat="false" ht="27" hidden="false" customHeight="true" outlineLevel="0" collapsed="false">
      <c r="A12454" s="1"/>
      <c r="B12454" s="1"/>
      <c r="C12454" s="1"/>
      <c r="D12454" s="1"/>
      <c r="E12454" s="1"/>
      <c r="F12454" s="1"/>
      <c r="G12454" s="1"/>
      <c r="H12454" s="1"/>
      <c r="I12454" s="1"/>
    </row>
    <row r="12455" customFormat="false" ht="31" hidden="false" customHeight="true" outlineLevel="0" collapsed="false">
      <c r="A12455" s="10" t="s">
        <v>250</v>
      </c>
      <c r="B12455" s="10" t="s">
        <v>250</v>
      </c>
      <c r="C12455" s="10" t="s">
        <v>250</v>
      </c>
      <c r="D12455" s="10" t="s">
        <v>250</v>
      </c>
      <c r="E12455" s="10" t="s">
        <v>250</v>
      </c>
      <c r="F12455" s="10" t="s">
        <v>250</v>
      </c>
      <c r="G12455" s="10" t="s">
        <v>250</v>
      </c>
      <c r="H12455" s="10" t="s">
        <v>250</v>
      </c>
      <c r="I12455" s="3" t="str">
        <f aca="false">HYPERLINK("#'Главная'!A250","На главную")</f>
        <v>На главную</v>
      </c>
    </row>
    <row r="12456" customFormat="false" ht="34" hidden="false" customHeight="true" outlineLevel="0" collapsed="false">
      <c r="A12456" s="12" t="s">
        <v>251</v>
      </c>
      <c r="B12456" s="12" t="s">
        <v>251</v>
      </c>
      <c r="C12456" s="12" t="s">
        <v>251</v>
      </c>
      <c r="D12456" s="12" t="s">
        <v>252</v>
      </c>
      <c r="E12456" s="12" t="s">
        <v>252</v>
      </c>
      <c r="F12456" s="12" t="s">
        <v>252</v>
      </c>
      <c r="G12456" s="12" t="s">
        <v>253</v>
      </c>
      <c r="H12456" s="12" t="s">
        <v>254</v>
      </c>
      <c r="I12456" s="12" t="s">
        <v>254</v>
      </c>
    </row>
    <row r="12457" customFormat="false" ht="38" hidden="false" customHeight="true" outlineLevel="0" collapsed="false">
      <c r="A12457" s="1" t="s">
        <v>201</v>
      </c>
      <c r="B12457" s="1" t="s">
        <v>201</v>
      </c>
      <c r="C12457" s="1" t="s">
        <v>201</v>
      </c>
      <c r="D12457" s="1" t="s">
        <v>292</v>
      </c>
      <c r="E12457" s="1" t="s">
        <v>292</v>
      </c>
      <c r="F12457" s="1" t="s">
        <v>292</v>
      </c>
      <c r="G12457" s="1" t="n">
        <v>66.4</v>
      </c>
      <c r="H12457" s="1" t="s">
        <v>2637</v>
      </c>
      <c r="I12457" s="1" t="s">
        <v>2637</v>
      </c>
    </row>
    <row r="12458" customFormat="false" ht="38" hidden="false" customHeight="true" outlineLevel="0" collapsed="false">
      <c r="A12458" s="1" t="s">
        <v>201</v>
      </c>
      <c r="B12458" s="1" t="s">
        <v>201</v>
      </c>
      <c r="C12458" s="1" t="s">
        <v>201</v>
      </c>
      <c r="D12458" s="1" t="s">
        <v>258</v>
      </c>
      <c r="E12458" s="1" t="s">
        <v>258</v>
      </c>
      <c r="F12458" s="1" t="s">
        <v>258</v>
      </c>
      <c r="G12458" s="1" t="n">
        <v>91.1</v>
      </c>
      <c r="H12458" s="1" t="s">
        <v>2637</v>
      </c>
      <c r="I12458" s="1" t="s">
        <v>2637</v>
      </c>
    </row>
    <row r="12459" customFormat="false" ht="38" hidden="false" customHeight="true" outlineLevel="0" collapsed="false">
      <c r="A12459" s="1" t="s">
        <v>201</v>
      </c>
      <c r="B12459" s="1" t="s">
        <v>201</v>
      </c>
      <c r="C12459" s="1" t="s">
        <v>201</v>
      </c>
      <c r="D12459" s="1" t="s">
        <v>2091</v>
      </c>
      <c r="E12459" s="1" t="s">
        <v>2091</v>
      </c>
      <c r="F12459" s="1" t="s">
        <v>2091</v>
      </c>
      <c r="G12459" s="1" t="n">
        <v>8000</v>
      </c>
      <c r="H12459" s="1" t="s">
        <v>2637</v>
      </c>
      <c r="I12459" s="1" t="s">
        <v>2637</v>
      </c>
    </row>
    <row r="12460" customFormat="false" ht="38" hidden="false" customHeight="true" outlineLevel="0" collapsed="false">
      <c r="A12460" s="1" t="s">
        <v>201</v>
      </c>
      <c r="B12460" s="1" t="s">
        <v>201</v>
      </c>
      <c r="C12460" s="1" t="s">
        <v>201</v>
      </c>
      <c r="D12460" s="1" t="s">
        <v>2063</v>
      </c>
      <c r="E12460" s="1" t="s">
        <v>2063</v>
      </c>
      <c r="F12460" s="1" t="s">
        <v>2063</v>
      </c>
      <c r="G12460" s="1" t="n">
        <v>63</v>
      </c>
      <c r="H12460" s="1" t="s">
        <v>2637</v>
      </c>
      <c r="I12460" s="1" t="s">
        <v>2637</v>
      </c>
    </row>
    <row r="12461" customFormat="false" ht="38" hidden="false" customHeight="true" outlineLevel="0" collapsed="false">
      <c r="A12461" s="1" t="s">
        <v>201</v>
      </c>
      <c r="B12461" s="1" t="s">
        <v>201</v>
      </c>
      <c r="C12461" s="1" t="s">
        <v>201</v>
      </c>
      <c r="D12461" s="1" t="s">
        <v>258</v>
      </c>
      <c r="E12461" s="1" t="s">
        <v>258</v>
      </c>
      <c r="F12461" s="1" t="s">
        <v>258</v>
      </c>
      <c r="G12461" s="1" t="n">
        <v>91.1</v>
      </c>
      <c r="H12461" s="1" t="s">
        <v>2637</v>
      </c>
      <c r="I12461" s="1" t="s">
        <v>2637</v>
      </c>
    </row>
    <row r="12462" customFormat="false" ht="38" hidden="false" customHeight="true" outlineLevel="0" collapsed="false">
      <c r="A12462" s="1" t="s">
        <v>201</v>
      </c>
      <c r="B12462" s="1" t="s">
        <v>201</v>
      </c>
      <c r="C12462" s="1" t="s">
        <v>201</v>
      </c>
      <c r="D12462" s="1" t="s">
        <v>292</v>
      </c>
      <c r="E12462" s="1" t="s">
        <v>292</v>
      </c>
      <c r="F12462" s="1" t="s">
        <v>292</v>
      </c>
      <c r="G12462" s="1" t="n">
        <v>66.4</v>
      </c>
      <c r="H12462" s="1" t="s">
        <v>2637</v>
      </c>
      <c r="I12462" s="1" t="s">
        <v>2637</v>
      </c>
    </row>
    <row r="12463" customFormat="false" ht="38" hidden="false" customHeight="true" outlineLevel="0" collapsed="false">
      <c r="A12463" s="1" t="s">
        <v>201</v>
      </c>
      <c r="B12463" s="1" t="s">
        <v>201</v>
      </c>
      <c r="C12463" s="1" t="s">
        <v>201</v>
      </c>
      <c r="D12463" s="1" t="s">
        <v>2091</v>
      </c>
      <c r="E12463" s="1" t="s">
        <v>2091</v>
      </c>
      <c r="F12463" s="1" t="s">
        <v>2091</v>
      </c>
      <c r="G12463" s="1" t="n">
        <v>8000</v>
      </c>
      <c r="H12463" s="1" t="s">
        <v>2637</v>
      </c>
      <c r="I12463" s="1" t="s">
        <v>2637</v>
      </c>
    </row>
    <row r="12464" customFormat="false" ht="27" hidden="false" customHeight="true" outlineLevel="0" collapsed="false">
      <c r="A12464" s="1"/>
      <c r="B12464" s="1"/>
      <c r="C12464" s="1"/>
      <c r="D12464" s="1"/>
      <c r="E12464" s="1"/>
      <c r="F12464" s="1"/>
      <c r="G12464" s="1"/>
      <c r="H12464" s="1"/>
      <c r="I12464" s="1"/>
    </row>
    <row r="12465" customFormat="false" ht="31" hidden="false" customHeight="true" outlineLevel="0" collapsed="false">
      <c r="A12465" s="10" t="s">
        <v>304</v>
      </c>
      <c r="B12465" s="10" t="s">
        <v>304</v>
      </c>
      <c r="C12465" s="10" t="s">
        <v>304</v>
      </c>
      <c r="D12465" s="10" t="s">
        <v>304</v>
      </c>
      <c r="E12465" s="10" t="s">
        <v>304</v>
      </c>
      <c r="F12465" s="10" t="s">
        <v>304</v>
      </c>
      <c r="G12465" s="10" t="s">
        <v>304</v>
      </c>
      <c r="H12465" s="10" t="s">
        <v>304</v>
      </c>
      <c r="I12465" s="1"/>
    </row>
    <row r="12466" customFormat="false" ht="28" hidden="false" customHeight="true" outlineLevel="0" collapsed="false">
      <c r="A12466" s="4" t="s">
        <v>305</v>
      </c>
      <c r="B12466" s="4" t="s">
        <v>305</v>
      </c>
      <c r="C12466" s="4" t="s">
        <v>305</v>
      </c>
      <c r="D12466" s="4" t="s">
        <v>305</v>
      </c>
      <c r="E12466" s="4" t="s">
        <v>305</v>
      </c>
      <c r="F12466" s="4" t="s">
        <v>305</v>
      </c>
      <c r="G12466" s="4" t="s">
        <v>305</v>
      </c>
      <c r="H12466" s="4" t="s">
        <v>305</v>
      </c>
      <c r="I12466" s="4" t="s">
        <v>305</v>
      </c>
    </row>
    <row r="12467" customFormat="false" ht="27" hidden="false" customHeight="true" outlineLevel="0" collapsed="false">
      <c r="A12467" s="1"/>
      <c r="B12467" s="1"/>
      <c r="C12467" s="1"/>
      <c r="D12467" s="1"/>
      <c r="E12467" s="1"/>
      <c r="F12467" s="1"/>
      <c r="G12467" s="1"/>
      <c r="H12467" s="1"/>
      <c r="I12467" s="1"/>
    </row>
    <row r="12468" customFormat="false" ht="27" hidden="false" customHeight="true" outlineLevel="0" collapsed="false">
      <c r="A12468" s="1"/>
      <c r="B12468" s="1"/>
      <c r="C12468" s="1"/>
      <c r="D12468" s="1"/>
      <c r="E12468" s="1"/>
      <c r="F12468" s="1"/>
      <c r="G12468" s="1"/>
      <c r="H12468" s="1"/>
      <c r="I12468" s="1"/>
    </row>
    <row r="12469" customFormat="false" ht="27" hidden="false" customHeight="true" outlineLevel="0" collapsed="false">
      <c r="A12469" s="1"/>
      <c r="B12469" s="1"/>
      <c r="C12469" s="1"/>
      <c r="D12469" s="1"/>
      <c r="E12469" s="1"/>
      <c r="F12469" s="1"/>
      <c r="G12469" s="1"/>
      <c r="H12469" s="1"/>
      <c r="I12469" s="1"/>
    </row>
    <row r="12470" customFormat="false" ht="35" hidden="false" customHeight="true" outlineLevel="0" collapsed="false">
      <c r="A12470" s="2" t="s">
        <v>2682</v>
      </c>
      <c r="B12470" s="2" t="s">
        <v>2682</v>
      </c>
      <c r="C12470" s="2" t="s">
        <v>2682</v>
      </c>
      <c r="D12470" s="2" t="s">
        <v>2682</v>
      </c>
      <c r="E12470" s="2" t="s">
        <v>2682</v>
      </c>
      <c r="F12470" s="2" t="s">
        <v>2682</v>
      </c>
      <c r="G12470" s="2" t="s">
        <v>2682</v>
      </c>
      <c r="H12470" s="2" t="s">
        <v>2682</v>
      </c>
      <c r="I12470" s="3" t="str">
        <f aca="false">HYPERLINK("#'Главная'!A251","На главную")</f>
        <v>На главную</v>
      </c>
    </row>
    <row r="12471" customFormat="false" ht="28" hidden="false" customHeight="true" outlineLevel="0" collapsed="false">
      <c r="A12471" s="4" t="s">
        <v>2622</v>
      </c>
      <c r="B12471" s="4" t="s">
        <v>2622</v>
      </c>
      <c r="C12471" s="4" t="s">
        <v>2622</v>
      </c>
      <c r="D12471" s="4" t="s">
        <v>2622</v>
      </c>
      <c r="E12471" s="4" t="s">
        <v>2622</v>
      </c>
      <c r="F12471" s="4" t="s">
        <v>2622</v>
      </c>
      <c r="G12471" s="4" t="s">
        <v>2622</v>
      </c>
      <c r="H12471" s="4" t="s">
        <v>2622</v>
      </c>
      <c r="I12471" s="4" t="s">
        <v>2622</v>
      </c>
    </row>
    <row r="12472" customFormat="false" ht="27" hidden="false" customHeight="true" outlineLevel="0" collapsed="false">
      <c r="A12472" s="3" t="str">
        <f aca="false">HYPERLINK("#'Главная'!A251","Список моделей")</f>
        <v>Список моделей</v>
      </c>
      <c r="B12472" s="1"/>
      <c r="C12472" s="3" t="str">
        <f aca="false">HYPERLINK("#'Данные моделей'!A12473","Характеристики")</f>
        <v>Характеристики</v>
      </c>
      <c r="D12472" s="1"/>
      <c r="E12472" s="1"/>
      <c r="F12472" s="3" t="str">
        <f aca="false">HYPERLINK("#'Данные моделей'!A12498","Рабочие точки")</f>
        <v>Рабочие точки</v>
      </c>
      <c r="G12472" s="1"/>
      <c r="H12472" s="3" t="str">
        <f aca="false">HYPERLINK("#'Данные моделей'!A12508","Карты")</f>
        <v>Карты</v>
      </c>
      <c r="I12472" s="1"/>
    </row>
    <row r="12473" customFormat="false" ht="31" hidden="false" customHeight="true" outlineLevel="0" collapsed="false">
      <c r="A12473" s="10" t="s">
        <v>9</v>
      </c>
      <c r="B12473" s="10" t="s">
        <v>9</v>
      </c>
      <c r="C12473" s="10" t="s">
        <v>9</v>
      </c>
      <c r="D12473" s="10" t="s">
        <v>9</v>
      </c>
      <c r="E12473" s="10" t="s">
        <v>9</v>
      </c>
      <c r="F12473" s="10" t="s">
        <v>9</v>
      </c>
      <c r="G12473" s="10" t="s">
        <v>9</v>
      </c>
      <c r="H12473" s="10" t="s">
        <v>9</v>
      </c>
      <c r="I12473" s="1"/>
    </row>
    <row r="12474" customFormat="false" ht="28" hidden="false" customHeight="true" outlineLevel="0" collapsed="false">
      <c r="A12474" s="11" t="s">
        <v>207</v>
      </c>
      <c r="B12474" s="11" t="s">
        <v>207</v>
      </c>
      <c r="C12474" s="11" t="s">
        <v>207</v>
      </c>
      <c r="D12474" s="11" t="s">
        <v>207</v>
      </c>
      <c r="E12474" s="11" t="s">
        <v>2623</v>
      </c>
      <c r="F12474" s="11" t="s">
        <v>2623</v>
      </c>
      <c r="G12474" s="11" t="s">
        <v>2623</v>
      </c>
      <c r="H12474" s="11"/>
      <c r="I12474" s="11"/>
    </row>
    <row r="12475" customFormat="false" ht="28" hidden="false" customHeight="true" outlineLevel="0" collapsed="false">
      <c r="A12475" s="11" t="s">
        <v>8</v>
      </c>
      <c r="B12475" s="11" t="s">
        <v>8</v>
      </c>
      <c r="C12475" s="11" t="s">
        <v>8</v>
      </c>
      <c r="D12475" s="11" t="s">
        <v>8</v>
      </c>
      <c r="E12475" s="11" t="s">
        <v>178</v>
      </c>
      <c r="F12475" s="11" t="s">
        <v>178</v>
      </c>
      <c r="G12475" s="11" t="s">
        <v>178</v>
      </c>
      <c r="H12475" s="11"/>
      <c r="I12475" s="11"/>
    </row>
    <row r="12476" customFormat="false" ht="28" hidden="false" customHeight="true" outlineLevel="0" collapsed="false">
      <c r="A12476" s="11" t="s">
        <v>209</v>
      </c>
      <c r="B12476" s="11" t="s">
        <v>209</v>
      </c>
      <c r="C12476" s="11" t="s">
        <v>209</v>
      </c>
      <c r="D12476" s="11" t="s">
        <v>209</v>
      </c>
      <c r="E12476" s="11" t="s">
        <v>2678</v>
      </c>
      <c r="F12476" s="11" t="s">
        <v>2678</v>
      </c>
      <c r="G12476" s="11" t="s">
        <v>2678</v>
      </c>
      <c r="H12476" s="11"/>
      <c r="I12476" s="11"/>
    </row>
    <row r="12477" customFormat="false" ht="28" hidden="false" customHeight="true" outlineLevel="0" collapsed="false">
      <c r="A12477" s="11" t="s">
        <v>211</v>
      </c>
      <c r="B12477" s="11" t="s">
        <v>211</v>
      </c>
      <c r="C12477" s="11" t="s">
        <v>211</v>
      </c>
      <c r="D12477" s="11" t="s">
        <v>211</v>
      </c>
      <c r="E12477" s="11" t="s">
        <v>99</v>
      </c>
      <c r="F12477" s="11" t="s">
        <v>99</v>
      </c>
      <c r="G12477" s="11" t="s">
        <v>99</v>
      </c>
      <c r="H12477" s="11"/>
      <c r="I12477" s="11"/>
    </row>
    <row r="12478" customFormat="false" ht="143" hidden="false" customHeight="true" outlineLevel="0" collapsed="false">
      <c r="A12478" s="11" t="s">
        <v>8</v>
      </c>
      <c r="B12478" s="11" t="s">
        <v>8</v>
      </c>
      <c r="C12478" s="11" t="s">
        <v>8</v>
      </c>
      <c r="D12478" s="11" t="s">
        <v>8</v>
      </c>
      <c r="E12478" s="11" t="s">
        <v>2126</v>
      </c>
      <c r="F12478" s="11" t="s">
        <v>2126</v>
      </c>
      <c r="G12478" s="11" t="s">
        <v>2126</v>
      </c>
      <c r="H12478" s="11" t="s">
        <v>2625</v>
      </c>
      <c r="I12478" s="11" t="s">
        <v>2625</v>
      </c>
    </row>
    <row r="12479" customFormat="false" ht="143" hidden="false" customHeight="true" outlineLevel="0" collapsed="false">
      <c r="A12479" s="11" t="s">
        <v>221</v>
      </c>
      <c r="B12479" s="11" t="s">
        <v>221</v>
      </c>
      <c r="C12479" s="11" t="s">
        <v>221</v>
      </c>
      <c r="D12479" s="11" t="s">
        <v>221</v>
      </c>
      <c r="E12479" s="11" t="s">
        <v>2678</v>
      </c>
      <c r="F12479" s="11" t="s">
        <v>2678</v>
      </c>
      <c r="G12479" s="11" t="s">
        <v>2678</v>
      </c>
      <c r="H12479" s="11" t="s">
        <v>2625</v>
      </c>
      <c r="I12479" s="11" t="s">
        <v>2625</v>
      </c>
    </row>
    <row r="12480" customFormat="false" ht="143" hidden="false" customHeight="true" outlineLevel="0" collapsed="false">
      <c r="A12480" s="11" t="s">
        <v>211</v>
      </c>
      <c r="B12480" s="11" t="s">
        <v>211</v>
      </c>
      <c r="C12480" s="11" t="s">
        <v>211</v>
      </c>
      <c r="D12480" s="11" t="s">
        <v>211</v>
      </c>
      <c r="E12480" s="11" t="s">
        <v>99</v>
      </c>
      <c r="F12480" s="11" t="s">
        <v>99</v>
      </c>
      <c r="G12480" s="11" t="s">
        <v>99</v>
      </c>
      <c r="H12480" s="11" t="s">
        <v>2625</v>
      </c>
      <c r="I12480" s="11" t="s">
        <v>2625</v>
      </c>
    </row>
    <row r="12481" customFormat="false" ht="143" hidden="false" customHeight="true" outlineLevel="0" collapsed="false">
      <c r="A12481" s="11" t="s">
        <v>2062</v>
      </c>
      <c r="B12481" s="11" t="s">
        <v>2062</v>
      </c>
      <c r="C12481" s="11" t="s">
        <v>2062</v>
      </c>
      <c r="D12481" s="11" t="s">
        <v>2062</v>
      </c>
      <c r="E12481" s="11" t="s">
        <v>2063</v>
      </c>
      <c r="F12481" s="11" t="s">
        <v>2063</v>
      </c>
      <c r="G12481" s="11" t="s">
        <v>2063</v>
      </c>
      <c r="H12481" s="11" t="s">
        <v>2625</v>
      </c>
      <c r="I12481" s="11" t="s">
        <v>2625</v>
      </c>
    </row>
    <row r="12482" customFormat="false" ht="143" hidden="false" customHeight="true" outlineLevel="0" collapsed="false">
      <c r="A12482" s="11" t="s">
        <v>2064</v>
      </c>
      <c r="B12482" s="11" t="s">
        <v>2064</v>
      </c>
      <c r="C12482" s="11" t="s">
        <v>2064</v>
      </c>
      <c r="D12482" s="11" t="s">
        <v>2064</v>
      </c>
      <c r="E12482" s="11" t="s">
        <v>99</v>
      </c>
      <c r="F12482" s="11" t="s">
        <v>99</v>
      </c>
      <c r="G12482" s="11" t="s">
        <v>99</v>
      </c>
      <c r="H12482" s="11" t="s">
        <v>2625</v>
      </c>
      <c r="I12482" s="11" t="s">
        <v>2625</v>
      </c>
    </row>
    <row r="12483" customFormat="false" ht="143" hidden="false" customHeight="true" outlineLevel="0" collapsed="false">
      <c r="A12483" s="11" t="s">
        <v>2626</v>
      </c>
      <c r="B12483" s="11" t="s">
        <v>2626</v>
      </c>
      <c r="C12483" s="11" t="s">
        <v>2626</v>
      </c>
      <c r="D12483" s="11" t="s">
        <v>2626</v>
      </c>
      <c r="E12483" s="11" t="n">
        <v>8</v>
      </c>
      <c r="F12483" s="11" t="n">
        <v>8</v>
      </c>
      <c r="G12483" s="11" t="n">
        <v>8</v>
      </c>
      <c r="H12483" s="11" t="s">
        <v>2625</v>
      </c>
      <c r="I12483" s="11" t="s">
        <v>2625</v>
      </c>
    </row>
    <row r="12484" customFormat="false" ht="143" hidden="false" customHeight="true" outlineLevel="0" collapsed="false">
      <c r="A12484" s="11" t="s">
        <v>2216</v>
      </c>
      <c r="B12484" s="11" t="s">
        <v>2216</v>
      </c>
      <c r="C12484" s="11" t="s">
        <v>2216</v>
      </c>
      <c r="D12484" s="11" t="s">
        <v>2216</v>
      </c>
      <c r="E12484" s="11" t="n">
        <v>2</v>
      </c>
      <c r="F12484" s="11" t="n">
        <v>2</v>
      </c>
      <c r="G12484" s="11" t="n">
        <v>2</v>
      </c>
      <c r="H12484" s="11" t="s">
        <v>2625</v>
      </c>
      <c r="I12484" s="11" t="s">
        <v>2625</v>
      </c>
    </row>
    <row r="12485" customFormat="false" ht="143" hidden="false" customHeight="true" outlineLevel="0" collapsed="false">
      <c r="A12485" s="11" t="s">
        <v>2627</v>
      </c>
      <c r="B12485" s="11" t="s">
        <v>2627</v>
      </c>
      <c r="C12485" s="11" t="s">
        <v>2627</v>
      </c>
      <c r="D12485" s="11" t="s">
        <v>2627</v>
      </c>
      <c r="E12485" s="11" t="n">
        <v>252</v>
      </c>
      <c r="F12485" s="11" t="n">
        <v>252</v>
      </c>
      <c r="G12485" s="11" t="n">
        <v>252</v>
      </c>
      <c r="H12485" s="11" t="s">
        <v>2625</v>
      </c>
      <c r="I12485" s="11" t="s">
        <v>2625</v>
      </c>
    </row>
    <row r="12486" customFormat="false" ht="143" hidden="false" customHeight="true" outlineLevel="0" collapsed="false">
      <c r="A12486" s="11" t="s">
        <v>2628</v>
      </c>
      <c r="B12486" s="11" t="s">
        <v>2628</v>
      </c>
      <c r="C12486" s="11" t="s">
        <v>2628</v>
      </c>
      <c r="D12486" s="11" t="s">
        <v>2628</v>
      </c>
      <c r="E12486" s="11" t="n">
        <v>13.2</v>
      </c>
      <c r="F12486" s="11" t="n">
        <v>13.2</v>
      </c>
      <c r="G12486" s="11" t="n">
        <v>13.2</v>
      </c>
      <c r="H12486" s="11" t="s">
        <v>2625</v>
      </c>
      <c r="I12486" s="11" t="s">
        <v>2625</v>
      </c>
    </row>
    <row r="12487" customFormat="false" ht="143" hidden="false" customHeight="true" outlineLevel="0" collapsed="false">
      <c r="A12487" s="11" t="s">
        <v>2629</v>
      </c>
      <c r="B12487" s="11" t="s">
        <v>2629</v>
      </c>
      <c r="C12487" s="11" t="s">
        <v>2629</v>
      </c>
      <c r="D12487" s="11" t="s">
        <v>2629</v>
      </c>
      <c r="E12487" s="11" t="n">
        <v>12.5</v>
      </c>
      <c r="F12487" s="11" t="n">
        <v>12.5</v>
      </c>
      <c r="G12487" s="11" t="n">
        <v>12.5</v>
      </c>
      <c r="H12487" s="11" t="s">
        <v>2625</v>
      </c>
      <c r="I12487" s="11" t="s">
        <v>2625</v>
      </c>
    </row>
    <row r="12488" customFormat="false" ht="143" hidden="false" customHeight="true" outlineLevel="0" collapsed="false">
      <c r="A12488" s="11" t="s">
        <v>2630</v>
      </c>
      <c r="B12488" s="11" t="s">
        <v>2630</v>
      </c>
      <c r="C12488" s="11" t="s">
        <v>2630</v>
      </c>
      <c r="D12488" s="11" t="s">
        <v>2630</v>
      </c>
      <c r="E12488" s="11" t="s">
        <v>2674</v>
      </c>
      <c r="F12488" s="11" t="s">
        <v>2674</v>
      </c>
      <c r="G12488" s="11" t="s">
        <v>2674</v>
      </c>
      <c r="H12488" s="11" t="s">
        <v>2625</v>
      </c>
      <c r="I12488" s="11" t="s">
        <v>2625</v>
      </c>
    </row>
    <row r="12489" customFormat="false" ht="143" hidden="false" customHeight="true" outlineLevel="0" collapsed="false">
      <c r="A12489" s="11" t="s">
        <v>2631</v>
      </c>
      <c r="B12489" s="11" t="s">
        <v>2631</v>
      </c>
      <c r="C12489" s="11" t="s">
        <v>2631</v>
      </c>
      <c r="D12489" s="11" t="s">
        <v>2631</v>
      </c>
      <c r="E12489" s="11" t="s">
        <v>2632</v>
      </c>
      <c r="F12489" s="11" t="s">
        <v>2632</v>
      </c>
      <c r="G12489" s="11" t="s">
        <v>2632</v>
      </c>
      <c r="H12489" s="11" t="s">
        <v>2625</v>
      </c>
      <c r="I12489" s="11" t="s">
        <v>2625</v>
      </c>
    </row>
    <row r="12490" customFormat="false" ht="143" hidden="false" customHeight="true" outlineLevel="0" collapsed="false">
      <c r="A12490" s="11" t="s">
        <v>2078</v>
      </c>
      <c r="B12490" s="11" t="s">
        <v>2078</v>
      </c>
      <c r="C12490" s="11" t="s">
        <v>2078</v>
      </c>
      <c r="D12490" s="11" t="s">
        <v>2078</v>
      </c>
      <c r="E12490" s="11" t="s">
        <v>2679</v>
      </c>
      <c r="F12490" s="11" t="s">
        <v>2679</v>
      </c>
      <c r="G12490" s="11" t="s">
        <v>2679</v>
      </c>
      <c r="H12490" s="11" t="s">
        <v>2625</v>
      </c>
      <c r="I12490" s="11" t="s">
        <v>2625</v>
      </c>
    </row>
    <row r="12491" customFormat="false" ht="143" hidden="false" customHeight="true" outlineLevel="0" collapsed="false">
      <c r="A12491" s="11" t="s">
        <v>2070</v>
      </c>
      <c r="B12491" s="11" t="s">
        <v>2070</v>
      </c>
      <c r="C12491" s="11" t="s">
        <v>2070</v>
      </c>
      <c r="D12491" s="11" t="s">
        <v>2070</v>
      </c>
      <c r="E12491" s="11" t="s">
        <v>2680</v>
      </c>
      <c r="F12491" s="11" t="s">
        <v>2680</v>
      </c>
      <c r="G12491" s="11" t="s">
        <v>2680</v>
      </c>
      <c r="H12491" s="11" t="s">
        <v>2625</v>
      </c>
      <c r="I12491" s="11" t="s">
        <v>2625</v>
      </c>
    </row>
    <row r="12492" customFormat="false" ht="143" hidden="false" customHeight="true" outlineLevel="0" collapsed="false">
      <c r="A12492" s="11" t="s">
        <v>2562</v>
      </c>
      <c r="B12492" s="11" t="s">
        <v>2562</v>
      </c>
      <c r="C12492" s="11" t="s">
        <v>2562</v>
      </c>
      <c r="D12492" s="11" t="s">
        <v>2562</v>
      </c>
      <c r="E12492" s="11" t="n">
        <v>418</v>
      </c>
      <c r="F12492" s="11" t="n">
        <v>418</v>
      </c>
      <c r="G12492" s="11" t="n">
        <v>418</v>
      </c>
      <c r="H12492" s="11" t="s">
        <v>2625</v>
      </c>
      <c r="I12492" s="11" t="s">
        <v>2625</v>
      </c>
    </row>
    <row r="12493" customFormat="false" ht="143" hidden="false" customHeight="true" outlineLevel="0" collapsed="false">
      <c r="A12493" s="11" t="s">
        <v>2563</v>
      </c>
      <c r="B12493" s="11" t="s">
        <v>2563</v>
      </c>
      <c r="C12493" s="11" t="s">
        <v>2563</v>
      </c>
      <c r="D12493" s="11" t="s">
        <v>2563</v>
      </c>
      <c r="E12493" s="11" t="n">
        <v>231</v>
      </c>
      <c r="F12493" s="11" t="n">
        <v>231</v>
      </c>
      <c r="G12493" s="11" t="n">
        <v>231</v>
      </c>
      <c r="H12493" s="11" t="s">
        <v>2625</v>
      </c>
      <c r="I12493" s="11" t="s">
        <v>2625</v>
      </c>
    </row>
    <row r="12494" customFormat="false" ht="143" hidden="false" customHeight="true" outlineLevel="0" collapsed="false">
      <c r="A12494" s="11" t="s">
        <v>2659</v>
      </c>
      <c r="B12494" s="11" t="s">
        <v>2659</v>
      </c>
      <c r="C12494" s="11" t="s">
        <v>2659</v>
      </c>
      <c r="D12494" s="11" t="s">
        <v>2659</v>
      </c>
      <c r="E12494" s="11" t="n">
        <v>820</v>
      </c>
      <c r="F12494" s="11" t="n">
        <v>820</v>
      </c>
      <c r="G12494" s="11" t="n">
        <v>820</v>
      </c>
      <c r="H12494" s="11" t="s">
        <v>2625</v>
      </c>
      <c r="I12494" s="11" t="s">
        <v>2625</v>
      </c>
    </row>
    <row r="12495" customFormat="false" ht="143" hidden="false" customHeight="true" outlineLevel="0" collapsed="false">
      <c r="A12495" s="11" t="s">
        <v>2423</v>
      </c>
      <c r="B12495" s="11" t="s">
        <v>2423</v>
      </c>
      <c r="C12495" s="11" t="s">
        <v>2423</v>
      </c>
      <c r="D12495" s="11" t="s">
        <v>2423</v>
      </c>
      <c r="E12495" s="11" t="s">
        <v>2635</v>
      </c>
      <c r="F12495" s="11" t="s">
        <v>2635</v>
      </c>
      <c r="G12495" s="11" t="s">
        <v>2635</v>
      </c>
      <c r="H12495" s="11" t="s">
        <v>2625</v>
      </c>
      <c r="I12495" s="11" t="s">
        <v>2625</v>
      </c>
    </row>
    <row r="12496" customFormat="false" ht="58" hidden="false" customHeight="true" outlineLevel="0" collapsed="false">
      <c r="A12496" s="4" t="s">
        <v>2636</v>
      </c>
      <c r="B12496" s="4" t="s">
        <v>2636</v>
      </c>
      <c r="C12496" s="4" t="s">
        <v>2636</v>
      </c>
      <c r="D12496" s="4" t="s">
        <v>2636</v>
      </c>
      <c r="E12496" s="4" t="s">
        <v>2636</v>
      </c>
      <c r="F12496" s="4" t="s">
        <v>2636</v>
      </c>
      <c r="G12496" s="4" t="s">
        <v>2636</v>
      </c>
      <c r="H12496" s="4" t="s">
        <v>2636</v>
      </c>
      <c r="I12496" s="4" t="s">
        <v>2636</v>
      </c>
    </row>
    <row r="12497" customFormat="false" ht="27" hidden="false" customHeight="true" outlineLevel="0" collapsed="false">
      <c r="A12497" s="1"/>
      <c r="B12497" s="1"/>
      <c r="C12497" s="1"/>
      <c r="D12497" s="1"/>
      <c r="E12497" s="1"/>
      <c r="F12497" s="1"/>
      <c r="G12497" s="1"/>
      <c r="H12497" s="1"/>
      <c r="I12497" s="1"/>
    </row>
    <row r="12498" customFormat="false" ht="31" hidden="false" customHeight="true" outlineLevel="0" collapsed="false">
      <c r="A12498" s="10" t="s">
        <v>250</v>
      </c>
      <c r="B12498" s="10" t="s">
        <v>250</v>
      </c>
      <c r="C12498" s="10" t="s">
        <v>250</v>
      </c>
      <c r="D12498" s="10" t="s">
        <v>250</v>
      </c>
      <c r="E12498" s="10" t="s">
        <v>250</v>
      </c>
      <c r="F12498" s="10" t="s">
        <v>250</v>
      </c>
      <c r="G12498" s="10" t="s">
        <v>250</v>
      </c>
      <c r="H12498" s="10" t="s">
        <v>250</v>
      </c>
      <c r="I12498" s="3" t="str">
        <f aca="false">HYPERLINK("#'Главная'!A251","На главную")</f>
        <v>На главную</v>
      </c>
    </row>
    <row r="12499" customFormat="false" ht="34" hidden="false" customHeight="true" outlineLevel="0" collapsed="false">
      <c r="A12499" s="12" t="s">
        <v>251</v>
      </c>
      <c r="B12499" s="12" t="s">
        <v>251</v>
      </c>
      <c r="C12499" s="12" t="s">
        <v>251</v>
      </c>
      <c r="D12499" s="12" t="s">
        <v>252</v>
      </c>
      <c r="E12499" s="12" t="s">
        <v>252</v>
      </c>
      <c r="F12499" s="12" t="s">
        <v>252</v>
      </c>
      <c r="G12499" s="12" t="s">
        <v>253</v>
      </c>
      <c r="H12499" s="12" t="s">
        <v>254</v>
      </c>
      <c r="I12499" s="12" t="s">
        <v>254</v>
      </c>
    </row>
    <row r="12500" customFormat="false" ht="38" hidden="false" customHeight="true" outlineLevel="0" collapsed="false">
      <c r="A12500" s="1" t="s">
        <v>202</v>
      </c>
      <c r="B12500" s="1" t="s">
        <v>202</v>
      </c>
      <c r="C12500" s="1" t="s">
        <v>202</v>
      </c>
      <c r="D12500" s="1" t="s">
        <v>292</v>
      </c>
      <c r="E12500" s="1" t="s">
        <v>292</v>
      </c>
      <c r="F12500" s="1" t="s">
        <v>292</v>
      </c>
      <c r="G12500" s="1" t="n">
        <v>82.6</v>
      </c>
      <c r="H12500" s="1" t="s">
        <v>2637</v>
      </c>
      <c r="I12500" s="1" t="s">
        <v>2637</v>
      </c>
    </row>
    <row r="12501" customFormat="false" ht="38" hidden="false" customHeight="true" outlineLevel="0" collapsed="false">
      <c r="A12501" s="1" t="s">
        <v>202</v>
      </c>
      <c r="B12501" s="1" t="s">
        <v>202</v>
      </c>
      <c r="C12501" s="1" t="s">
        <v>202</v>
      </c>
      <c r="D12501" s="1" t="s">
        <v>258</v>
      </c>
      <c r="E12501" s="1" t="s">
        <v>258</v>
      </c>
      <c r="F12501" s="1" t="s">
        <v>258</v>
      </c>
      <c r="G12501" s="1" t="n">
        <v>117</v>
      </c>
      <c r="H12501" s="1" t="s">
        <v>2637</v>
      </c>
      <c r="I12501" s="1" t="s">
        <v>2637</v>
      </c>
    </row>
    <row r="12502" customFormat="false" ht="38" hidden="false" customHeight="true" outlineLevel="0" collapsed="false">
      <c r="A12502" s="1" t="s">
        <v>202</v>
      </c>
      <c r="B12502" s="1" t="s">
        <v>202</v>
      </c>
      <c r="C12502" s="1" t="s">
        <v>202</v>
      </c>
      <c r="D12502" s="1" t="s">
        <v>2091</v>
      </c>
      <c r="E12502" s="1" t="s">
        <v>2091</v>
      </c>
      <c r="F12502" s="1" t="s">
        <v>2091</v>
      </c>
      <c r="G12502" s="1" t="n">
        <v>8000</v>
      </c>
      <c r="H12502" s="1" t="s">
        <v>2637</v>
      </c>
      <c r="I12502" s="1" t="s">
        <v>2637</v>
      </c>
    </row>
    <row r="12503" customFormat="false" ht="38" hidden="false" customHeight="true" outlineLevel="0" collapsed="false">
      <c r="A12503" s="1" t="s">
        <v>202</v>
      </c>
      <c r="B12503" s="1" t="s">
        <v>202</v>
      </c>
      <c r="C12503" s="1" t="s">
        <v>202</v>
      </c>
      <c r="D12503" s="1" t="s">
        <v>2063</v>
      </c>
      <c r="E12503" s="1" t="s">
        <v>2063</v>
      </c>
      <c r="F12503" s="1" t="s">
        <v>2063</v>
      </c>
      <c r="G12503" s="1" t="n">
        <v>63</v>
      </c>
      <c r="H12503" s="1" t="s">
        <v>2637</v>
      </c>
      <c r="I12503" s="1" t="s">
        <v>2637</v>
      </c>
    </row>
    <row r="12504" customFormat="false" ht="38" hidden="false" customHeight="true" outlineLevel="0" collapsed="false">
      <c r="A12504" s="1" t="s">
        <v>202</v>
      </c>
      <c r="B12504" s="1" t="s">
        <v>202</v>
      </c>
      <c r="C12504" s="1" t="s">
        <v>202</v>
      </c>
      <c r="D12504" s="1" t="s">
        <v>258</v>
      </c>
      <c r="E12504" s="1" t="s">
        <v>258</v>
      </c>
      <c r="F12504" s="1" t="s">
        <v>258</v>
      </c>
      <c r="G12504" s="1" t="n">
        <v>117</v>
      </c>
      <c r="H12504" s="1" t="s">
        <v>2637</v>
      </c>
      <c r="I12504" s="1" t="s">
        <v>2637</v>
      </c>
    </row>
    <row r="12505" customFormat="false" ht="38" hidden="false" customHeight="true" outlineLevel="0" collapsed="false">
      <c r="A12505" s="1" t="s">
        <v>202</v>
      </c>
      <c r="B12505" s="1" t="s">
        <v>202</v>
      </c>
      <c r="C12505" s="1" t="s">
        <v>202</v>
      </c>
      <c r="D12505" s="1" t="s">
        <v>292</v>
      </c>
      <c r="E12505" s="1" t="s">
        <v>292</v>
      </c>
      <c r="F12505" s="1" t="s">
        <v>292</v>
      </c>
      <c r="G12505" s="1" t="n">
        <v>82.6</v>
      </c>
      <c r="H12505" s="1" t="s">
        <v>2637</v>
      </c>
      <c r="I12505" s="1" t="s">
        <v>2637</v>
      </c>
    </row>
    <row r="12506" customFormat="false" ht="38" hidden="false" customHeight="true" outlineLevel="0" collapsed="false">
      <c r="A12506" s="1" t="s">
        <v>202</v>
      </c>
      <c r="B12506" s="1" t="s">
        <v>202</v>
      </c>
      <c r="C12506" s="1" t="s">
        <v>202</v>
      </c>
      <c r="D12506" s="1" t="s">
        <v>2091</v>
      </c>
      <c r="E12506" s="1" t="s">
        <v>2091</v>
      </c>
      <c r="F12506" s="1" t="s">
        <v>2091</v>
      </c>
      <c r="G12506" s="1" t="n">
        <v>8000</v>
      </c>
      <c r="H12506" s="1" t="s">
        <v>2637</v>
      </c>
      <c r="I12506" s="1" t="s">
        <v>2637</v>
      </c>
    </row>
    <row r="12507" customFormat="false" ht="27" hidden="false" customHeight="true" outlineLevel="0" collapsed="false">
      <c r="A12507" s="1"/>
      <c r="B12507" s="1"/>
      <c r="C12507" s="1"/>
      <c r="D12507" s="1"/>
      <c r="E12507" s="1"/>
      <c r="F12507" s="1"/>
      <c r="G12507" s="1"/>
      <c r="H12507" s="1"/>
      <c r="I12507" s="1"/>
    </row>
    <row r="12508" customFormat="false" ht="31" hidden="false" customHeight="true" outlineLevel="0" collapsed="false">
      <c r="A12508" s="10" t="s">
        <v>304</v>
      </c>
      <c r="B12508" s="10" t="s">
        <v>304</v>
      </c>
      <c r="C12508" s="10" t="s">
        <v>304</v>
      </c>
      <c r="D12508" s="10" t="s">
        <v>304</v>
      </c>
      <c r="E12508" s="10" t="s">
        <v>304</v>
      </c>
      <c r="F12508" s="10" t="s">
        <v>304</v>
      </c>
      <c r="G12508" s="10" t="s">
        <v>304</v>
      </c>
      <c r="H12508" s="10" t="s">
        <v>304</v>
      </c>
      <c r="I12508" s="1"/>
    </row>
    <row r="12509" customFormat="false" ht="28" hidden="false" customHeight="true" outlineLevel="0" collapsed="false">
      <c r="A12509" s="4" t="s">
        <v>305</v>
      </c>
      <c r="B12509" s="4" t="s">
        <v>305</v>
      </c>
      <c r="C12509" s="4" t="s">
        <v>305</v>
      </c>
      <c r="D12509" s="4" t="s">
        <v>305</v>
      </c>
      <c r="E12509" s="4" t="s">
        <v>305</v>
      </c>
      <c r="F12509" s="4" t="s">
        <v>305</v>
      </c>
      <c r="G12509" s="4" t="s">
        <v>305</v>
      </c>
      <c r="H12509" s="4" t="s">
        <v>305</v>
      </c>
      <c r="I12509" s="4" t="s">
        <v>305</v>
      </c>
    </row>
    <row r="12510" customFormat="false" ht="27" hidden="false" customHeight="true" outlineLevel="0" collapsed="false">
      <c r="A12510" s="1"/>
      <c r="B12510" s="1"/>
      <c r="C12510" s="1"/>
      <c r="D12510" s="1"/>
      <c r="E12510" s="1"/>
      <c r="F12510" s="1"/>
      <c r="G12510" s="1"/>
      <c r="H12510" s="1"/>
      <c r="I12510" s="1"/>
    </row>
    <row r="12511" customFormat="false" ht="27" hidden="false" customHeight="true" outlineLevel="0" collapsed="false">
      <c r="A12511" s="1"/>
      <c r="B12511" s="1"/>
      <c r="C12511" s="1"/>
      <c r="D12511" s="1"/>
      <c r="E12511" s="1"/>
      <c r="F12511" s="1"/>
      <c r="G12511" s="1"/>
      <c r="H12511" s="1"/>
      <c r="I12511" s="1"/>
    </row>
    <row r="12512" customFormat="false" ht="27" hidden="false" customHeight="true" outlineLevel="0" collapsed="false">
      <c r="A12512" s="1"/>
      <c r="B12512" s="1"/>
      <c r="C12512" s="1"/>
      <c r="D12512" s="1"/>
      <c r="E12512" s="1"/>
      <c r="F12512" s="1"/>
      <c r="G12512" s="1"/>
      <c r="H12512" s="1"/>
      <c r="I12512" s="1"/>
    </row>
    <row r="12513" customFormat="false" ht="35" hidden="false" customHeight="true" outlineLevel="0" collapsed="false">
      <c r="A12513" s="2" t="s">
        <v>2683</v>
      </c>
      <c r="B12513" s="2" t="s">
        <v>2683</v>
      </c>
      <c r="C12513" s="2" t="s">
        <v>2683</v>
      </c>
      <c r="D12513" s="2" t="s">
        <v>2683</v>
      </c>
      <c r="E12513" s="2" t="s">
        <v>2683</v>
      </c>
      <c r="F12513" s="2" t="s">
        <v>2683</v>
      </c>
      <c r="G12513" s="2" t="s">
        <v>2683</v>
      </c>
      <c r="H12513" s="2" t="s">
        <v>2683</v>
      </c>
      <c r="I12513" s="3" t="str">
        <f aca="false">HYPERLINK("#'Главная'!A252","На главную")</f>
        <v>На главную</v>
      </c>
    </row>
    <row r="12514" customFormat="false" ht="28" hidden="false" customHeight="true" outlineLevel="0" collapsed="false">
      <c r="A12514" s="4" t="s">
        <v>2622</v>
      </c>
      <c r="B12514" s="4" t="s">
        <v>2622</v>
      </c>
      <c r="C12514" s="4" t="s">
        <v>2622</v>
      </c>
      <c r="D12514" s="4" t="s">
        <v>2622</v>
      </c>
      <c r="E12514" s="4" t="s">
        <v>2622</v>
      </c>
      <c r="F12514" s="4" t="s">
        <v>2622</v>
      </c>
      <c r="G12514" s="4" t="s">
        <v>2622</v>
      </c>
      <c r="H12514" s="4" t="s">
        <v>2622</v>
      </c>
      <c r="I12514" s="4" t="s">
        <v>2622</v>
      </c>
    </row>
    <row r="12515" customFormat="false" ht="27" hidden="false" customHeight="true" outlineLevel="0" collapsed="false">
      <c r="A12515" s="3" t="str">
        <f aca="false">HYPERLINK("#'Главная'!A252","Список моделей")</f>
        <v>Список моделей</v>
      </c>
      <c r="B12515" s="1"/>
      <c r="C12515" s="3" t="str">
        <f aca="false">HYPERLINK("#'Данные моделей'!A12516","Характеристики")</f>
        <v>Характеристики</v>
      </c>
      <c r="D12515" s="1"/>
      <c r="E12515" s="1"/>
      <c r="F12515" s="3" t="str">
        <f aca="false">HYPERLINK("#'Данные моделей'!A12541","Рабочие точки")</f>
        <v>Рабочие точки</v>
      </c>
      <c r="G12515" s="1"/>
      <c r="H12515" s="3" t="str">
        <f aca="false">HYPERLINK("#'Данные моделей'!A12551","Карты")</f>
        <v>Карты</v>
      </c>
      <c r="I12515" s="1"/>
    </row>
    <row r="12516" customFormat="false" ht="31" hidden="false" customHeight="true" outlineLevel="0" collapsed="false">
      <c r="A12516" s="10" t="s">
        <v>9</v>
      </c>
      <c r="B12516" s="10" t="s">
        <v>9</v>
      </c>
      <c r="C12516" s="10" t="s">
        <v>9</v>
      </c>
      <c r="D12516" s="10" t="s">
        <v>9</v>
      </c>
      <c r="E12516" s="10" t="s">
        <v>9</v>
      </c>
      <c r="F12516" s="10" t="s">
        <v>9</v>
      </c>
      <c r="G12516" s="10" t="s">
        <v>9</v>
      </c>
      <c r="H12516" s="10" t="s">
        <v>9</v>
      </c>
      <c r="I12516" s="1"/>
    </row>
    <row r="12517" customFormat="false" ht="28" hidden="false" customHeight="true" outlineLevel="0" collapsed="false">
      <c r="A12517" s="11" t="s">
        <v>207</v>
      </c>
      <c r="B12517" s="11" t="s">
        <v>207</v>
      </c>
      <c r="C12517" s="11" t="s">
        <v>207</v>
      </c>
      <c r="D12517" s="11" t="s">
        <v>207</v>
      </c>
      <c r="E12517" s="11" t="s">
        <v>2623</v>
      </c>
      <c r="F12517" s="11" t="s">
        <v>2623</v>
      </c>
      <c r="G12517" s="11" t="s">
        <v>2623</v>
      </c>
      <c r="H12517" s="11"/>
      <c r="I12517" s="11"/>
    </row>
    <row r="12518" customFormat="false" ht="28" hidden="false" customHeight="true" outlineLevel="0" collapsed="false">
      <c r="A12518" s="11" t="s">
        <v>8</v>
      </c>
      <c r="B12518" s="11" t="s">
        <v>8</v>
      </c>
      <c r="C12518" s="11" t="s">
        <v>8</v>
      </c>
      <c r="D12518" s="11" t="s">
        <v>8</v>
      </c>
      <c r="E12518" s="11" t="s">
        <v>178</v>
      </c>
      <c r="F12518" s="11" t="s">
        <v>178</v>
      </c>
      <c r="G12518" s="11" t="s">
        <v>178</v>
      </c>
      <c r="H12518" s="11"/>
      <c r="I12518" s="11"/>
    </row>
    <row r="12519" customFormat="false" ht="28" hidden="false" customHeight="true" outlineLevel="0" collapsed="false">
      <c r="A12519" s="11" t="s">
        <v>209</v>
      </c>
      <c r="B12519" s="11" t="s">
        <v>209</v>
      </c>
      <c r="C12519" s="11" t="s">
        <v>209</v>
      </c>
      <c r="D12519" s="11" t="s">
        <v>209</v>
      </c>
      <c r="E12519" s="11" t="s">
        <v>2684</v>
      </c>
      <c r="F12519" s="11" t="s">
        <v>2684</v>
      </c>
      <c r="G12519" s="11" t="s">
        <v>2684</v>
      </c>
      <c r="H12519" s="11"/>
      <c r="I12519" s="11"/>
    </row>
    <row r="12520" customFormat="false" ht="28" hidden="false" customHeight="true" outlineLevel="0" collapsed="false">
      <c r="A12520" s="11" t="s">
        <v>211</v>
      </c>
      <c r="B12520" s="11" t="s">
        <v>211</v>
      </c>
      <c r="C12520" s="11" t="s">
        <v>211</v>
      </c>
      <c r="D12520" s="11" t="s">
        <v>211</v>
      </c>
      <c r="E12520" s="11" t="s">
        <v>99</v>
      </c>
      <c r="F12520" s="11" t="s">
        <v>99</v>
      </c>
      <c r="G12520" s="11" t="s">
        <v>99</v>
      </c>
      <c r="H12520" s="11"/>
      <c r="I12520" s="11"/>
    </row>
    <row r="12521" customFormat="false" ht="143" hidden="false" customHeight="true" outlineLevel="0" collapsed="false">
      <c r="A12521" s="11" t="s">
        <v>8</v>
      </c>
      <c r="B12521" s="11" t="s">
        <v>8</v>
      </c>
      <c r="C12521" s="11" t="s">
        <v>8</v>
      </c>
      <c r="D12521" s="11" t="s">
        <v>8</v>
      </c>
      <c r="E12521" s="11" t="s">
        <v>2126</v>
      </c>
      <c r="F12521" s="11" t="s">
        <v>2126</v>
      </c>
      <c r="G12521" s="11" t="s">
        <v>2126</v>
      </c>
      <c r="H12521" s="11" t="s">
        <v>2625</v>
      </c>
      <c r="I12521" s="11" t="s">
        <v>2625</v>
      </c>
    </row>
    <row r="12522" customFormat="false" ht="143" hidden="false" customHeight="true" outlineLevel="0" collapsed="false">
      <c r="A12522" s="11" t="s">
        <v>221</v>
      </c>
      <c r="B12522" s="11" t="s">
        <v>221</v>
      </c>
      <c r="C12522" s="11" t="s">
        <v>221</v>
      </c>
      <c r="D12522" s="11" t="s">
        <v>221</v>
      </c>
      <c r="E12522" s="11" t="s">
        <v>2684</v>
      </c>
      <c r="F12522" s="11" t="s">
        <v>2684</v>
      </c>
      <c r="G12522" s="11" t="s">
        <v>2684</v>
      </c>
      <c r="H12522" s="11" t="s">
        <v>2625</v>
      </c>
      <c r="I12522" s="11" t="s">
        <v>2625</v>
      </c>
    </row>
    <row r="12523" customFormat="false" ht="143" hidden="false" customHeight="true" outlineLevel="0" collapsed="false">
      <c r="A12523" s="11" t="s">
        <v>211</v>
      </c>
      <c r="B12523" s="11" t="s">
        <v>211</v>
      </c>
      <c r="C12523" s="11" t="s">
        <v>211</v>
      </c>
      <c r="D12523" s="11" t="s">
        <v>211</v>
      </c>
      <c r="E12523" s="11" t="s">
        <v>99</v>
      </c>
      <c r="F12523" s="11" t="s">
        <v>99</v>
      </c>
      <c r="G12523" s="11" t="s">
        <v>99</v>
      </c>
      <c r="H12523" s="11" t="s">
        <v>2625</v>
      </c>
      <c r="I12523" s="11" t="s">
        <v>2625</v>
      </c>
    </row>
    <row r="12524" customFormat="false" ht="143" hidden="false" customHeight="true" outlineLevel="0" collapsed="false">
      <c r="A12524" s="11" t="s">
        <v>2062</v>
      </c>
      <c r="B12524" s="11" t="s">
        <v>2062</v>
      </c>
      <c r="C12524" s="11" t="s">
        <v>2062</v>
      </c>
      <c r="D12524" s="11" t="s">
        <v>2062</v>
      </c>
      <c r="E12524" s="11" t="s">
        <v>2063</v>
      </c>
      <c r="F12524" s="11" t="s">
        <v>2063</v>
      </c>
      <c r="G12524" s="11" t="s">
        <v>2063</v>
      </c>
      <c r="H12524" s="11" t="s">
        <v>2625</v>
      </c>
      <c r="I12524" s="11" t="s">
        <v>2625</v>
      </c>
    </row>
    <row r="12525" customFormat="false" ht="143" hidden="false" customHeight="true" outlineLevel="0" collapsed="false">
      <c r="A12525" s="11" t="s">
        <v>2064</v>
      </c>
      <c r="B12525" s="11" t="s">
        <v>2064</v>
      </c>
      <c r="C12525" s="11" t="s">
        <v>2064</v>
      </c>
      <c r="D12525" s="11" t="s">
        <v>2064</v>
      </c>
      <c r="E12525" s="11" t="s">
        <v>99</v>
      </c>
      <c r="F12525" s="11" t="s">
        <v>99</v>
      </c>
      <c r="G12525" s="11" t="s">
        <v>99</v>
      </c>
      <c r="H12525" s="11" t="s">
        <v>2625</v>
      </c>
      <c r="I12525" s="11" t="s">
        <v>2625</v>
      </c>
    </row>
    <row r="12526" customFormat="false" ht="143" hidden="false" customHeight="true" outlineLevel="0" collapsed="false">
      <c r="A12526" s="11" t="s">
        <v>2626</v>
      </c>
      <c r="B12526" s="11" t="s">
        <v>2626</v>
      </c>
      <c r="C12526" s="11" t="s">
        <v>2626</v>
      </c>
      <c r="D12526" s="11" t="s">
        <v>2626</v>
      </c>
      <c r="E12526" s="11" t="n">
        <v>4</v>
      </c>
      <c r="F12526" s="11" t="n">
        <v>4</v>
      </c>
      <c r="G12526" s="11" t="n">
        <v>4</v>
      </c>
      <c r="H12526" s="11" t="s">
        <v>2625</v>
      </c>
      <c r="I12526" s="11" t="s">
        <v>2625</v>
      </c>
    </row>
    <row r="12527" customFormat="false" ht="143" hidden="false" customHeight="true" outlineLevel="0" collapsed="false">
      <c r="A12527" s="11" t="s">
        <v>2216</v>
      </c>
      <c r="B12527" s="11" t="s">
        <v>2216</v>
      </c>
      <c r="C12527" s="11" t="s">
        <v>2216</v>
      </c>
      <c r="D12527" s="11" t="s">
        <v>2216</v>
      </c>
      <c r="E12527" s="11" t="n">
        <v>2</v>
      </c>
      <c r="F12527" s="11" t="n">
        <v>2</v>
      </c>
      <c r="G12527" s="11" t="n">
        <v>2</v>
      </c>
      <c r="H12527" s="11" t="s">
        <v>2625</v>
      </c>
      <c r="I12527" s="11" t="s">
        <v>2625</v>
      </c>
    </row>
    <row r="12528" customFormat="false" ht="143" hidden="false" customHeight="true" outlineLevel="0" collapsed="false">
      <c r="A12528" s="11" t="s">
        <v>2627</v>
      </c>
      <c r="B12528" s="11" t="s">
        <v>2627</v>
      </c>
      <c r="C12528" s="11" t="s">
        <v>2627</v>
      </c>
      <c r="D12528" s="11" t="s">
        <v>2627</v>
      </c>
      <c r="E12528" s="11" t="n">
        <v>406</v>
      </c>
      <c r="F12528" s="11" t="n">
        <v>406</v>
      </c>
      <c r="G12528" s="11" t="n">
        <v>406</v>
      </c>
      <c r="H12528" s="11" t="s">
        <v>2625</v>
      </c>
      <c r="I12528" s="11" t="s">
        <v>2625</v>
      </c>
    </row>
    <row r="12529" customFormat="false" ht="143" hidden="false" customHeight="true" outlineLevel="0" collapsed="false">
      <c r="A12529" s="11" t="s">
        <v>2628</v>
      </c>
      <c r="B12529" s="11" t="s">
        <v>2628</v>
      </c>
      <c r="C12529" s="11" t="s">
        <v>2628</v>
      </c>
      <c r="D12529" s="11" t="s">
        <v>2628</v>
      </c>
      <c r="E12529" s="11" t="n">
        <v>9.9</v>
      </c>
      <c r="F12529" s="11" t="n">
        <v>9.9</v>
      </c>
      <c r="G12529" s="11" t="n">
        <v>9.9</v>
      </c>
      <c r="H12529" s="11" t="s">
        <v>2625</v>
      </c>
      <c r="I12529" s="11" t="s">
        <v>2625</v>
      </c>
    </row>
    <row r="12530" customFormat="false" ht="143" hidden="false" customHeight="true" outlineLevel="0" collapsed="false">
      <c r="A12530" s="11" t="s">
        <v>2629</v>
      </c>
      <c r="B12530" s="11" t="s">
        <v>2629</v>
      </c>
      <c r="C12530" s="11" t="s">
        <v>2629</v>
      </c>
      <c r="D12530" s="11" t="s">
        <v>2629</v>
      </c>
      <c r="E12530" s="11" t="n">
        <v>8.7</v>
      </c>
      <c r="F12530" s="11" t="n">
        <v>8.7</v>
      </c>
      <c r="G12530" s="11" t="n">
        <v>8.7</v>
      </c>
      <c r="H12530" s="11" t="s">
        <v>2625</v>
      </c>
      <c r="I12530" s="11" t="s">
        <v>2625</v>
      </c>
    </row>
    <row r="12531" customFormat="false" ht="143" hidden="false" customHeight="true" outlineLevel="0" collapsed="false">
      <c r="A12531" s="11" t="s">
        <v>2630</v>
      </c>
      <c r="B12531" s="11" t="s">
        <v>2630</v>
      </c>
      <c r="C12531" s="11" t="s">
        <v>2630</v>
      </c>
      <c r="D12531" s="11" t="s">
        <v>2630</v>
      </c>
      <c r="E12531" s="11" t="s">
        <v>2685</v>
      </c>
      <c r="F12531" s="11" t="s">
        <v>2685</v>
      </c>
      <c r="G12531" s="11" t="s">
        <v>2685</v>
      </c>
      <c r="H12531" s="11" t="s">
        <v>2625</v>
      </c>
      <c r="I12531" s="11" t="s">
        <v>2625</v>
      </c>
    </row>
    <row r="12532" customFormat="false" ht="143" hidden="false" customHeight="true" outlineLevel="0" collapsed="false">
      <c r="A12532" s="11" t="s">
        <v>2631</v>
      </c>
      <c r="B12532" s="11" t="s">
        <v>2631</v>
      </c>
      <c r="C12532" s="11" t="s">
        <v>2631</v>
      </c>
      <c r="D12532" s="11" t="s">
        <v>2631</v>
      </c>
      <c r="E12532" s="11" t="s">
        <v>2632</v>
      </c>
      <c r="F12532" s="11" t="s">
        <v>2632</v>
      </c>
      <c r="G12532" s="11" t="s">
        <v>2632</v>
      </c>
      <c r="H12532" s="11" t="s">
        <v>2625</v>
      </c>
      <c r="I12532" s="11" t="s">
        <v>2625</v>
      </c>
    </row>
    <row r="12533" customFormat="false" ht="143" hidden="false" customHeight="true" outlineLevel="0" collapsed="false">
      <c r="A12533" s="11" t="s">
        <v>2078</v>
      </c>
      <c r="B12533" s="11" t="s">
        <v>2078</v>
      </c>
      <c r="C12533" s="11" t="s">
        <v>2078</v>
      </c>
      <c r="D12533" s="11" t="s">
        <v>2078</v>
      </c>
      <c r="E12533" s="11" t="s">
        <v>2679</v>
      </c>
      <c r="F12533" s="11" t="s">
        <v>2679</v>
      </c>
      <c r="G12533" s="11" t="s">
        <v>2679</v>
      </c>
      <c r="H12533" s="11" t="s">
        <v>2625</v>
      </c>
      <c r="I12533" s="11" t="s">
        <v>2625</v>
      </c>
    </row>
    <row r="12534" customFormat="false" ht="143" hidden="false" customHeight="true" outlineLevel="0" collapsed="false">
      <c r="A12534" s="11" t="s">
        <v>2070</v>
      </c>
      <c r="B12534" s="11" t="s">
        <v>2070</v>
      </c>
      <c r="C12534" s="11" t="s">
        <v>2070</v>
      </c>
      <c r="D12534" s="11" t="s">
        <v>2070</v>
      </c>
      <c r="E12534" s="11" t="s">
        <v>2686</v>
      </c>
      <c r="F12534" s="11" t="s">
        <v>2686</v>
      </c>
      <c r="G12534" s="11" t="s">
        <v>2686</v>
      </c>
      <c r="H12534" s="11" t="s">
        <v>2625</v>
      </c>
      <c r="I12534" s="11" t="s">
        <v>2625</v>
      </c>
    </row>
    <row r="12535" customFormat="false" ht="143" hidden="false" customHeight="true" outlineLevel="0" collapsed="false">
      <c r="A12535" s="11" t="s">
        <v>2562</v>
      </c>
      <c r="B12535" s="11" t="s">
        <v>2562</v>
      </c>
      <c r="C12535" s="11" t="s">
        <v>2562</v>
      </c>
      <c r="D12535" s="11" t="s">
        <v>2562</v>
      </c>
      <c r="E12535" s="11" t="n">
        <v>494</v>
      </c>
      <c r="F12535" s="11" t="n">
        <v>494</v>
      </c>
      <c r="G12535" s="11" t="n">
        <v>494</v>
      </c>
      <c r="H12535" s="11" t="s">
        <v>2625</v>
      </c>
      <c r="I12535" s="11" t="s">
        <v>2625</v>
      </c>
    </row>
    <row r="12536" customFormat="false" ht="143" hidden="false" customHeight="true" outlineLevel="0" collapsed="false">
      <c r="A12536" s="11" t="s">
        <v>2563</v>
      </c>
      <c r="B12536" s="11" t="s">
        <v>2563</v>
      </c>
      <c r="C12536" s="11" t="s">
        <v>2563</v>
      </c>
      <c r="D12536" s="11" t="s">
        <v>2563</v>
      </c>
      <c r="E12536" s="11" t="n">
        <v>99</v>
      </c>
      <c r="F12536" s="11" t="n">
        <v>99</v>
      </c>
      <c r="G12536" s="11" t="n">
        <v>99</v>
      </c>
      <c r="H12536" s="11" t="s">
        <v>2625</v>
      </c>
      <c r="I12536" s="11" t="s">
        <v>2625</v>
      </c>
    </row>
    <row r="12537" customFormat="false" ht="143" hidden="false" customHeight="true" outlineLevel="0" collapsed="false">
      <c r="A12537" s="11" t="s">
        <v>2659</v>
      </c>
      <c r="B12537" s="11" t="s">
        <v>2659</v>
      </c>
      <c r="C12537" s="11" t="s">
        <v>2659</v>
      </c>
      <c r="D12537" s="11" t="s">
        <v>2659</v>
      </c>
      <c r="E12537" s="11" t="n">
        <v>820</v>
      </c>
      <c r="F12537" s="11" t="n">
        <v>820</v>
      </c>
      <c r="G12537" s="11" t="n">
        <v>820</v>
      </c>
      <c r="H12537" s="11" t="s">
        <v>2625</v>
      </c>
      <c r="I12537" s="11" t="s">
        <v>2625</v>
      </c>
    </row>
    <row r="12538" customFormat="false" ht="143" hidden="false" customHeight="true" outlineLevel="0" collapsed="false">
      <c r="A12538" s="11" t="s">
        <v>2423</v>
      </c>
      <c r="B12538" s="11" t="s">
        <v>2423</v>
      </c>
      <c r="C12538" s="11" t="s">
        <v>2423</v>
      </c>
      <c r="D12538" s="11" t="s">
        <v>2423</v>
      </c>
      <c r="E12538" s="11" t="s">
        <v>2635</v>
      </c>
      <c r="F12538" s="11" t="s">
        <v>2635</v>
      </c>
      <c r="G12538" s="11" t="s">
        <v>2635</v>
      </c>
      <c r="H12538" s="11" t="s">
        <v>2625</v>
      </c>
      <c r="I12538" s="11" t="s">
        <v>2625</v>
      </c>
    </row>
    <row r="12539" customFormat="false" ht="58" hidden="false" customHeight="true" outlineLevel="0" collapsed="false">
      <c r="A12539" s="4" t="s">
        <v>2636</v>
      </c>
      <c r="B12539" s="4" t="s">
        <v>2636</v>
      </c>
      <c r="C12539" s="4" t="s">
        <v>2636</v>
      </c>
      <c r="D12539" s="4" t="s">
        <v>2636</v>
      </c>
      <c r="E12539" s="4" t="s">
        <v>2636</v>
      </c>
      <c r="F12539" s="4" t="s">
        <v>2636</v>
      </c>
      <c r="G12539" s="4" t="s">
        <v>2636</v>
      </c>
      <c r="H12539" s="4" t="s">
        <v>2636</v>
      </c>
      <c r="I12539" s="4" t="s">
        <v>2636</v>
      </c>
    </row>
    <row r="12540" customFormat="false" ht="27" hidden="false" customHeight="true" outlineLevel="0" collapsed="false">
      <c r="A12540" s="1"/>
      <c r="B12540" s="1"/>
      <c r="C12540" s="1"/>
      <c r="D12540" s="1"/>
      <c r="E12540" s="1"/>
      <c r="F12540" s="1"/>
      <c r="G12540" s="1"/>
      <c r="H12540" s="1"/>
      <c r="I12540" s="1"/>
    </row>
    <row r="12541" customFormat="false" ht="31" hidden="false" customHeight="true" outlineLevel="0" collapsed="false">
      <c r="A12541" s="10" t="s">
        <v>250</v>
      </c>
      <c r="B12541" s="10" t="s">
        <v>250</v>
      </c>
      <c r="C12541" s="10" t="s">
        <v>250</v>
      </c>
      <c r="D12541" s="10" t="s">
        <v>250</v>
      </c>
      <c r="E12541" s="10" t="s">
        <v>250</v>
      </c>
      <c r="F12541" s="10" t="s">
        <v>250</v>
      </c>
      <c r="G12541" s="10" t="s">
        <v>250</v>
      </c>
      <c r="H12541" s="10" t="s">
        <v>250</v>
      </c>
      <c r="I12541" s="3" t="str">
        <f aca="false">HYPERLINK("#'Главная'!A252","На главную")</f>
        <v>На главную</v>
      </c>
    </row>
    <row r="12542" customFormat="false" ht="34" hidden="false" customHeight="true" outlineLevel="0" collapsed="false">
      <c r="A12542" s="12" t="s">
        <v>251</v>
      </c>
      <c r="B12542" s="12" t="s">
        <v>251</v>
      </c>
      <c r="C12542" s="12" t="s">
        <v>251</v>
      </c>
      <c r="D12542" s="12" t="s">
        <v>252</v>
      </c>
      <c r="E12542" s="12" t="s">
        <v>252</v>
      </c>
      <c r="F12542" s="12" t="s">
        <v>252</v>
      </c>
      <c r="G12542" s="12" t="s">
        <v>253</v>
      </c>
      <c r="H12542" s="12" t="s">
        <v>254</v>
      </c>
      <c r="I12542" s="12" t="s">
        <v>254</v>
      </c>
    </row>
    <row r="12543" customFormat="false" ht="38" hidden="false" customHeight="true" outlineLevel="0" collapsed="false">
      <c r="A12543" s="1" t="s">
        <v>200</v>
      </c>
      <c r="B12543" s="1" t="s">
        <v>200</v>
      </c>
      <c r="C12543" s="1" t="s">
        <v>200</v>
      </c>
      <c r="D12543" s="1" t="s">
        <v>292</v>
      </c>
      <c r="E12543" s="1" t="s">
        <v>292</v>
      </c>
      <c r="F12543" s="1" t="s">
        <v>292</v>
      </c>
      <c r="G12543" s="1" t="n">
        <v>57.6</v>
      </c>
      <c r="H12543" s="1" t="s">
        <v>2637</v>
      </c>
      <c r="I12543" s="1" t="s">
        <v>2637</v>
      </c>
    </row>
    <row r="12544" customFormat="false" ht="38" hidden="false" customHeight="true" outlineLevel="0" collapsed="false">
      <c r="A12544" s="1" t="s">
        <v>200</v>
      </c>
      <c r="B12544" s="1" t="s">
        <v>200</v>
      </c>
      <c r="C12544" s="1" t="s">
        <v>200</v>
      </c>
      <c r="D12544" s="1" t="s">
        <v>258</v>
      </c>
      <c r="E12544" s="1" t="s">
        <v>258</v>
      </c>
      <c r="F12544" s="1" t="s">
        <v>258</v>
      </c>
      <c r="G12544" s="1" t="n">
        <v>87.1</v>
      </c>
      <c r="H12544" s="1" t="s">
        <v>2637</v>
      </c>
      <c r="I12544" s="1" t="s">
        <v>2637</v>
      </c>
    </row>
    <row r="12545" customFormat="false" ht="38" hidden="false" customHeight="true" outlineLevel="0" collapsed="false">
      <c r="A12545" s="1" t="s">
        <v>200</v>
      </c>
      <c r="B12545" s="1" t="s">
        <v>200</v>
      </c>
      <c r="C12545" s="1" t="s">
        <v>200</v>
      </c>
      <c r="D12545" s="1" t="s">
        <v>2091</v>
      </c>
      <c r="E12545" s="1" t="s">
        <v>2091</v>
      </c>
      <c r="F12545" s="1" t="s">
        <v>2091</v>
      </c>
      <c r="G12545" s="1" t="n">
        <v>10000</v>
      </c>
      <c r="H12545" s="1" t="s">
        <v>2637</v>
      </c>
      <c r="I12545" s="1" t="s">
        <v>2637</v>
      </c>
    </row>
    <row r="12546" customFormat="false" ht="38" hidden="false" customHeight="true" outlineLevel="0" collapsed="false">
      <c r="A12546" s="1" t="s">
        <v>200</v>
      </c>
      <c r="B12546" s="1" t="s">
        <v>200</v>
      </c>
      <c r="C12546" s="1" t="s">
        <v>200</v>
      </c>
      <c r="D12546" s="1" t="s">
        <v>2063</v>
      </c>
      <c r="E12546" s="1" t="s">
        <v>2063</v>
      </c>
      <c r="F12546" s="1" t="s">
        <v>2063</v>
      </c>
      <c r="G12546" s="1" t="n">
        <v>66</v>
      </c>
      <c r="H12546" s="1" t="s">
        <v>2637</v>
      </c>
      <c r="I12546" s="1" t="s">
        <v>2637</v>
      </c>
    </row>
    <row r="12547" customFormat="false" ht="38" hidden="false" customHeight="true" outlineLevel="0" collapsed="false">
      <c r="A12547" s="1" t="s">
        <v>200</v>
      </c>
      <c r="B12547" s="1" t="s">
        <v>200</v>
      </c>
      <c r="C12547" s="1" t="s">
        <v>200</v>
      </c>
      <c r="D12547" s="1" t="s">
        <v>258</v>
      </c>
      <c r="E12547" s="1" t="s">
        <v>258</v>
      </c>
      <c r="F12547" s="1" t="s">
        <v>258</v>
      </c>
      <c r="G12547" s="1" t="n">
        <v>87.1</v>
      </c>
      <c r="H12547" s="1" t="s">
        <v>2637</v>
      </c>
      <c r="I12547" s="1" t="s">
        <v>2637</v>
      </c>
    </row>
    <row r="12548" customFormat="false" ht="38" hidden="false" customHeight="true" outlineLevel="0" collapsed="false">
      <c r="A12548" s="1" t="s">
        <v>200</v>
      </c>
      <c r="B12548" s="1" t="s">
        <v>200</v>
      </c>
      <c r="C12548" s="1" t="s">
        <v>200</v>
      </c>
      <c r="D12548" s="1" t="s">
        <v>292</v>
      </c>
      <c r="E12548" s="1" t="s">
        <v>292</v>
      </c>
      <c r="F12548" s="1" t="s">
        <v>292</v>
      </c>
      <c r="G12548" s="1" t="n">
        <v>57.6</v>
      </c>
      <c r="H12548" s="1" t="s">
        <v>2637</v>
      </c>
      <c r="I12548" s="1" t="s">
        <v>2637</v>
      </c>
    </row>
    <row r="12549" customFormat="false" ht="38" hidden="false" customHeight="true" outlineLevel="0" collapsed="false">
      <c r="A12549" s="1" t="s">
        <v>200</v>
      </c>
      <c r="B12549" s="1" t="s">
        <v>200</v>
      </c>
      <c r="C12549" s="1" t="s">
        <v>200</v>
      </c>
      <c r="D12549" s="1" t="s">
        <v>2091</v>
      </c>
      <c r="E12549" s="1" t="s">
        <v>2091</v>
      </c>
      <c r="F12549" s="1" t="s">
        <v>2091</v>
      </c>
      <c r="G12549" s="1" t="n">
        <v>10000</v>
      </c>
      <c r="H12549" s="1" t="s">
        <v>2637</v>
      </c>
      <c r="I12549" s="1" t="s">
        <v>2637</v>
      </c>
    </row>
    <row r="12550" customFormat="false" ht="27" hidden="false" customHeight="true" outlineLevel="0" collapsed="false">
      <c r="A12550" s="1"/>
      <c r="B12550" s="1"/>
      <c r="C12550" s="1"/>
      <c r="D12550" s="1"/>
      <c r="E12550" s="1"/>
      <c r="F12550" s="1"/>
      <c r="G12550" s="1"/>
      <c r="H12550" s="1"/>
      <c r="I12550" s="1"/>
    </row>
    <row r="12551" customFormat="false" ht="31" hidden="false" customHeight="true" outlineLevel="0" collapsed="false">
      <c r="A12551" s="10" t="s">
        <v>304</v>
      </c>
      <c r="B12551" s="10" t="s">
        <v>304</v>
      </c>
      <c r="C12551" s="10" t="s">
        <v>304</v>
      </c>
      <c r="D12551" s="10" t="s">
        <v>304</v>
      </c>
      <c r="E12551" s="10" t="s">
        <v>304</v>
      </c>
      <c r="F12551" s="10" t="s">
        <v>304</v>
      </c>
      <c r="G12551" s="10" t="s">
        <v>304</v>
      </c>
      <c r="H12551" s="10" t="s">
        <v>304</v>
      </c>
      <c r="I12551" s="1"/>
    </row>
    <row r="12552" customFormat="false" ht="28" hidden="false" customHeight="true" outlineLevel="0" collapsed="false">
      <c r="A12552" s="4" t="s">
        <v>305</v>
      </c>
      <c r="B12552" s="4" t="s">
        <v>305</v>
      </c>
      <c r="C12552" s="4" t="s">
        <v>305</v>
      </c>
      <c r="D12552" s="4" t="s">
        <v>305</v>
      </c>
      <c r="E12552" s="4" t="s">
        <v>305</v>
      </c>
      <c r="F12552" s="4" t="s">
        <v>305</v>
      </c>
      <c r="G12552" s="4" t="s">
        <v>305</v>
      </c>
      <c r="H12552" s="4" t="s">
        <v>305</v>
      </c>
      <c r="I12552" s="4" t="s">
        <v>305</v>
      </c>
    </row>
    <row r="12553" customFormat="false" ht="27" hidden="false" customHeight="true" outlineLevel="0" collapsed="false">
      <c r="A12553" s="1"/>
      <c r="B12553" s="1"/>
      <c r="C12553" s="1"/>
      <c r="D12553" s="1"/>
      <c r="E12553" s="1"/>
      <c r="F12553" s="1"/>
      <c r="G12553" s="1"/>
      <c r="H12553" s="1"/>
      <c r="I12553" s="1"/>
    </row>
    <row r="12554" customFormat="false" ht="27" hidden="false" customHeight="true" outlineLevel="0" collapsed="false">
      <c r="A12554" s="1"/>
      <c r="B12554" s="1"/>
      <c r="C12554" s="1"/>
      <c r="D12554" s="1"/>
      <c r="E12554" s="1"/>
      <c r="F12554" s="1"/>
      <c r="G12554" s="1"/>
      <c r="H12554" s="1"/>
      <c r="I12554" s="1"/>
    </row>
    <row r="12555" customFormat="false" ht="27" hidden="false" customHeight="true" outlineLevel="0" collapsed="false">
      <c r="A12555" s="1"/>
      <c r="B12555" s="1"/>
      <c r="C12555" s="1"/>
      <c r="D12555" s="1"/>
      <c r="E12555" s="1"/>
      <c r="F12555" s="1"/>
      <c r="G12555" s="1"/>
      <c r="H12555" s="1"/>
      <c r="I12555" s="1"/>
    </row>
    <row r="12556" customFormat="false" ht="35" hidden="false" customHeight="true" outlineLevel="0" collapsed="false">
      <c r="A12556" s="2" t="s">
        <v>2687</v>
      </c>
      <c r="B12556" s="2" t="s">
        <v>2687</v>
      </c>
      <c r="C12556" s="2" t="s">
        <v>2687</v>
      </c>
      <c r="D12556" s="2" t="s">
        <v>2687</v>
      </c>
      <c r="E12556" s="2" t="s">
        <v>2687</v>
      </c>
      <c r="F12556" s="2" t="s">
        <v>2687</v>
      </c>
      <c r="G12556" s="2" t="s">
        <v>2687</v>
      </c>
      <c r="H12556" s="2" t="s">
        <v>2687</v>
      </c>
      <c r="I12556" s="3" t="str">
        <f aca="false">HYPERLINK("#'Главная'!A253","На главную")</f>
        <v>На главную</v>
      </c>
    </row>
    <row r="12557" customFormat="false" ht="28" hidden="false" customHeight="true" outlineLevel="0" collapsed="false">
      <c r="A12557" s="4" t="s">
        <v>2622</v>
      </c>
      <c r="B12557" s="4" t="s">
        <v>2622</v>
      </c>
      <c r="C12557" s="4" t="s">
        <v>2622</v>
      </c>
      <c r="D12557" s="4" t="s">
        <v>2622</v>
      </c>
      <c r="E12557" s="4" t="s">
        <v>2622</v>
      </c>
      <c r="F12557" s="4" t="s">
        <v>2622</v>
      </c>
      <c r="G12557" s="4" t="s">
        <v>2622</v>
      </c>
      <c r="H12557" s="4" t="s">
        <v>2622</v>
      </c>
      <c r="I12557" s="4" t="s">
        <v>2622</v>
      </c>
    </row>
    <row r="12558" customFormat="false" ht="27" hidden="false" customHeight="true" outlineLevel="0" collapsed="false">
      <c r="A12558" s="3" t="str">
        <f aca="false">HYPERLINK("#'Главная'!A253","Список моделей")</f>
        <v>Список моделей</v>
      </c>
      <c r="B12558" s="1"/>
      <c r="C12558" s="3" t="str">
        <f aca="false">HYPERLINK("#'Данные моделей'!A12559","Характеристики")</f>
        <v>Характеристики</v>
      </c>
      <c r="D12558" s="1"/>
      <c r="E12558" s="1"/>
      <c r="F12558" s="3" t="str">
        <f aca="false">HYPERLINK("#'Данные моделей'!A12584","Рабочие точки")</f>
        <v>Рабочие точки</v>
      </c>
      <c r="G12558" s="1"/>
      <c r="H12558" s="3" t="str">
        <f aca="false">HYPERLINK("#'Данные моделей'!A12594","Карты")</f>
        <v>Карты</v>
      </c>
      <c r="I12558" s="1"/>
    </row>
    <row r="12559" customFormat="false" ht="31" hidden="false" customHeight="true" outlineLevel="0" collapsed="false">
      <c r="A12559" s="10" t="s">
        <v>9</v>
      </c>
      <c r="B12559" s="10" t="s">
        <v>9</v>
      </c>
      <c r="C12559" s="10" t="s">
        <v>9</v>
      </c>
      <c r="D12559" s="10" t="s">
        <v>9</v>
      </c>
      <c r="E12559" s="10" t="s">
        <v>9</v>
      </c>
      <c r="F12559" s="10" t="s">
        <v>9</v>
      </c>
      <c r="G12559" s="10" t="s">
        <v>9</v>
      </c>
      <c r="H12559" s="10" t="s">
        <v>9</v>
      </c>
      <c r="I12559" s="1"/>
    </row>
    <row r="12560" customFormat="false" ht="28" hidden="false" customHeight="true" outlineLevel="0" collapsed="false">
      <c r="A12560" s="11" t="s">
        <v>207</v>
      </c>
      <c r="B12560" s="11" t="s">
        <v>207</v>
      </c>
      <c r="C12560" s="11" t="s">
        <v>207</v>
      </c>
      <c r="D12560" s="11" t="s">
        <v>207</v>
      </c>
      <c r="E12560" s="11" t="s">
        <v>2623</v>
      </c>
      <c r="F12560" s="11" t="s">
        <v>2623</v>
      </c>
      <c r="G12560" s="11" t="s">
        <v>2623</v>
      </c>
      <c r="H12560" s="11"/>
      <c r="I12560" s="11"/>
    </row>
    <row r="12561" customFormat="false" ht="28" hidden="false" customHeight="true" outlineLevel="0" collapsed="false">
      <c r="A12561" s="11" t="s">
        <v>8</v>
      </c>
      <c r="B12561" s="11" t="s">
        <v>8</v>
      </c>
      <c r="C12561" s="11" t="s">
        <v>8</v>
      </c>
      <c r="D12561" s="11" t="s">
        <v>8</v>
      </c>
      <c r="E12561" s="11" t="s">
        <v>178</v>
      </c>
      <c r="F12561" s="11" t="s">
        <v>178</v>
      </c>
      <c r="G12561" s="11" t="s">
        <v>178</v>
      </c>
      <c r="H12561" s="11"/>
      <c r="I12561" s="11"/>
    </row>
    <row r="12562" customFormat="false" ht="28" hidden="false" customHeight="true" outlineLevel="0" collapsed="false">
      <c r="A12562" s="11" t="s">
        <v>209</v>
      </c>
      <c r="B12562" s="11" t="s">
        <v>209</v>
      </c>
      <c r="C12562" s="11" t="s">
        <v>209</v>
      </c>
      <c r="D12562" s="11" t="s">
        <v>209</v>
      </c>
      <c r="E12562" s="11" t="s">
        <v>2684</v>
      </c>
      <c r="F12562" s="11" t="s">
        <v>2684</v>
      </c>
      <c r="G12562" s="11" t="s">
        <v>2684</v>
      </c>
      <c r="H12562" s="11"/>
      <c r="I12562" s="11"/>
    </row>
    <row r="12563" customFormat="false" ht="28" hidden="false" customHeight="true" outlineLevel="0" collapsed="false">
      <c r="A12563" s="11" t="s">
        <v>211</v>
      </c>
      <c r="B12563" s="11" t="s">
        <v>211</v>
      </c>
      <c r="C12563" s="11" t="s">
        <v>211</v>
      </c>
      <c r="D12563" s="11" t="s">
        <v>211</v>
      </c>
      <c r="E12563" s="11" t="s">
        <v>99</v>
      </c>
      <c r="F12563" s="11" t="s">
        <v>99</v>
      </c>
      <c r="G12563" s="11" t="s">
        <v>99</v>
      </c>
      <c r="H12563" s="11"/>
      <c r="I12563" s="11"/>
    </row>
    <row r="12564" customFormat="false" ht="143" hidden="false" customHeight="true" outlineLevel="0" collapsed="false">
      <c r="A12564" s="11" t="s">
        <v>8</v>
      </c>
      <c r="B12564" s="11" t="s">
        <v>8</v>
      </c>
      <c r="C12564" s="11" t="s">
        <v>8</v>
      </c>
      <c r="D12564" s="11" t="s">
        <v>8</v>
      </c>
      <c r="E12564" s="11" t="s">
        <v>2126</v>
      </c>
      <c r="F12564" s="11" t="s">
        <v>2126</v>
      </c>
      <c r="G12564" s="11" t="s">
        <v>2126</v>
      </c>
      <c r="H12564" s="11" t="s">
        <v>2625</v>
      </c>
      <c r="I12564" s="11" t="s">
        <v>2625</v>
      </c>
    </row>
    <row r="12565" customFormat="false" ht="143" hidden="false" customHeight="true" outlineLevel="0" collapsed="false">
      <c r="A12565" s="11" t="s">
        <v>221</v>
      </c>
      <c r="B12565" s="11" t="s">
        <v>221</v>
      </c>
      <c r="C12565" s="11" t="s">
        <v>221</v>
      </c>
      <c r="D12565" s="11" t="s">
        <v>221</v>
      </c>
      <c r="E12565" s="11" t="s">
        <v>2684</v>
      </c>
      <c r="F12565" s="11" t="s">
        <v>2684</v>
      </c>
      <c r="G12565" s="11" t="s">
        <v>2684</v>
      </c>
      <c r="H12565" s="11" t="s">
        <v>2625</v>
      </c>
      <c r="I12565" s="11" t="s">
        <v>2625</v>
      </c>
    </row>
    <row r="12566" customFormat="false" ht="143" hidden="false" customHeight="true" outlineLevel="0" collapsed="false">
      <c r="A12566" s="11" t="s">
        <v>211</v>
      </c>
      <c r="B12566" s="11" t="s">
        <v>211</v>
      </c>
      <c r="C12566" s="11" t="s">
        <v>211</v>
      </c>
      <c r="D12566" s="11" t="s">
        <v>211</v>
      </c>
      <c r="E12566" s="11" t="s">
        <v>99</v>
      </c>
      <c r="F12566" s="11" t="s">
        <v>99</v>
      </c>
      <c r="G12566" s="11" t="s">
        <v>99</v>
      </c>
      <c r="H12566" s="11" t="s">
        <v>2625</v>
      </c>
      <c r="I12566" s="11" t="s">
        <v>2625</v>
      </c>
    </row>
    <row r="12567" customFormat="false" ht="143" hidden="false" customHeight="true" outlineLevel="0" collapsed="false">
      <c r="A12567" s="11" t="s">
        <v>2062</v>
      </c>
      <c r="B12567" s="11" t="s">
        <v>2062</v>
      </c>
      <c r="C12567" s="11" t="s">
        <v>2062</v>
      </c>
      <c r="D12567" s="11" t="s">
        <v>2062</v>
      </c>
      <c r="E12567" s="11" t="s">
        <v>2063</v>
      </c>
      <c r="F12567" s="11" t="s">
        <v>2063</v>
      </c>
      <c r="G12567" s="11" t="s">
        <v>2063</v>
      </c>
      <c r="H12567" s="11" t="s">
        <v>2625</v>
      </c>
      <c r="I12567" s="11" t="s">
        <v>2625</v>
      </c>
    </row>
    <row r="12568" customFormat="false" ht="143" hidden="false" customHeight="true" outlineLevel="0" collapsed="false">
      <c r="A12568" s="11" t="s">
        <v>2064</v>
      </c>
      <c r="B12568" s="11" t="s">
        <v>2064</v>
      </c>
      <c r="C12568" s="11" t="s">
        <v>2064</v>
      </c>
      <c r="D12568" s="11" t="s">
        <v>2064</v>
      </c>
      <c r="E12568" s="11" t="s">
        <v>99</v>
      </c>
      <c r="F12568" s="11" t="s">
        <v>99</v>
      </c>
      <c r="G12568" s="11" t="s">
        <v>99</v>
      </c>
      <c r="H12568" s="11" t="s">
        <v>2625</v>
      </c>
      <c r="I12568" s="11" t="s">
        <v>2625</v>
      </c>
    </row>
    <row r="12569" customFormat="false" ht="143" hidden="false" customHeight="true" outlineLevel="0" collapsed="false">
      <c r="A12569" s="11" t="s">
        <v>2626</v>
      </c>
      <c r="B12569" s="11" t="s">
        <v>2626</v>
      </c>
      <c r="C12569" s="11" t="s">
        <v>2626</v>
      </c>
      <c r="D12569" s="11" t="s">
        <v>2626</v>
      </c>
      <c r="E12569" s="11" t="n">
        <v>6</v>
      </c>
      <c r="F12569" s="11" t="n">
        <v>6</v>
      </c>
      <c r="G12569" s="11" t="n">
        <v>6</v>
      </c>
      <c r="H12569" s="11" t="s">
        <v>2625</v>
      </c>
      <c r="I12569" s="11" t="s">
        <v>2625</v>
      </c>
    </row>
    <row r="12570" customFormat="false" ht="143" hidden="false" customHeight="true" outlineLevel="0" collapsed="false">
      <c r="A12570" s="11" t="s">
        <v>2216</v>
      </c>
      <c r="B12570" s="11" t="s">
        <v>2216</v>
      </c>
      <c r="C12570" s="11" t="s">
        <v>2216</v>
      </c>
      <c r="D12570" s="11" t="s">
        <v>2216</v>
      </c>
      <c r="E12570" s="11" t="n">
        <v>2</v>
      </c>
      <c r="F12570" s="11" t="n">
        <v>2</v>
      </c>
      <c r="G12570" s="11" t="n">
        <v>2</v>
      </c>
      <c r="H12570" s="11" t="s">
        <v>2625</v>
      </c>
      <c r="I12570" s="11" t="s">
        <v>2625</v>
      </c>
    </row>
    <row r="12571" customFormat="false" ht="143" hidden="false" customHeight="true" outlineLevel="0" collapsed="false">
      <c r="A12571" s="11" t="s">
        <v>2627</v>
      </c>
      <c r="B12571" s="11" t="s">
        <v>2627</v>
      </c>
      <c r="C12571" s="11" t="s">
        <v>2627</v>
      </c>
      <c r="D12571" s="11" t="s">
        <v>2627</v>
      </c>
      <c r="E12571" s="11" t="n">
        <v>355</v>
      </c>
      <c r="F12571" s="11" t="n">
        <v>355</v>
      </c>
      <c r="G12571" s="11" t="n">
        <v>355</v>
      </c>
      <c r="H12571" s="11" t="s">
        <v>2625</v>
      </c>
      <c r="I12571" s="11" t="s">
        <v>2625</v>
      </c>
    </row>
    <row r="12572" customFormat="false" ht="143" hidden="false" customHeight="true" outlineLevel="0" collapsed="false">
      <c r="A12572" s="11" t="s">
        <v>2628</v>
      </c>
      <c r="B12572" s="11" t="s">
        <v>2628</v>
      </c>
      <c r="C12572" s="11" t="s">
        <v>2628</v>
      </c>
      <c r="D12572" s="11" t="s">
        <v>2628</v>
      </c>
      <c r="E12572" s="11" t="n">
        <v>13.5</v>
      </c>
      <c r="F12572" s="11" t="n">
        <v>13.5</v>
      </c>
      <c r="G12572" s="11" t="n">
        <v>13.5</v>
      </c>
      <c r="H12572" s="11" t="s">
        <v>2625</v>
      </c>
      <c r="I12572" s="11" t="s">
        <v>2625</v>
      </c>
    </row>
    <row r="12573" customFormat="false" ht="143" hidden="false" customHeight="true" outlineLevel="0" collapsed="false">
      <c r="A12573" s="11" t="s">
        <v>2629</v>
      </c>
      <c r="B12573" s="11" t="s">
        <v>2629</v>
      </c>
      <c r="C12573" s="11" t="s">
        <v>2629</v>
      </c>
      <c r="D12573" s="11" t="s">
        <v>2629</v>
      </c>
      <c r="E12573" s="11" t="n">
        <v>9.8</v>
      </c>
      <c r="F12573" s="11" t="n">
        <v>9.8</v>
      </c>
      <c r="G12573" s="11" t="n">
        <v>9.8</v>
      </c>
      <c r="H12573" s="11" t="s">
        <v>2625</v>
      </c>
      <c r="I12573" s="11" t="s">
        <v>2625</v>
      </c>
    </row>
    <row r="12574" customFormat="false" ht="143" hidden="false" customHeight="true" outlineLevel="0" collapsed="false">
      <c r="A12574" s="11" t="s">
        <v>2630</v>
      </c>
      <c r="B12574" s="11" t="s">
        <v>2630</v>
      </c>
      <c r="C12574" s="11" t="s">
        <v>2630</v>
      </c>
      <c r="D12574" s="11" t="s">
        <v>2630</v>
      </c>
      <c r="E12574" s="11" t="s">
        <v>2685</v>
      </c>
      <c r="F12574" s="11" t="s">
        <v>2685</v>
      </c>
      <c r="G12574" s="11" t="s">
        <v>2685</v>
      </c>
      <c r="H12574" s="11" t="s">
        <v>2625</v>
      </c>
      <c r="I12574" s="11" t="s">
        <v>2625</v>
      </c>
    </row>
    <row r="12575" customFormat="false" ht="143" hidden="false" customHeight="true" outlineLevel="0" collapsed="false">
      <c r="A12575" s="11" t="s">
        <v>2631</v>
      </c>
      <c r="B12575" s="11" t="s">
        <v>2631</v>
      </c>
      <c r="C12575" s="11" t="s">
        <v>2631</v>
      </c>
      <c r="D12575" s="11" t="s">
        <v>2631</v>
      </c>
      <c r="E12575" s="11" t="s">
        <v>2632</v>
      </c>
      <c r="F12575" s="11" t="s">
        <v>2632</v>
      </c>
      <c r="G12575" s="11" t="s">
        <v>2632</v>
      </c>
      <c r="H12575" s="11" t="s">
        <v>2625</v>
      </c>
      <c r="I12575" s="11" t="s">
        <v>2625</v>
      </c>
    </row>
    <row r="12576" customFormat="false" ht="143" hidden="false" customHeight="true" outlineLevel="0" collapsed="false">
      <c r="A12576" s="11" t="s">
        <v>2078</v>
      </c>
      <c r="B12576" s="11" t="s">
        <v>2078</v>
      </c>
      <c r="C12576" s="11" t="s">
        <v>2078</v>
      </c>
      <c r="D12576" s="11" t="s">
        <v>2078</v>
      </c>
      <c r="E12576" s="11" t="s">
        <v>2679</v>
      </c>
      <c r="F12576" s="11" t="s">
        <v>2679</v>
      </c>
      <c r="G12576" s="11" t="s">
        <v>2679</v>
      </c>
      <c r="H12576" s="11" t="s">
        <v>2625</v>
      </c>
      <c r="I12576" s="11" t="s">
        <v>2625</v>
      </c>
    </row>
    <row r="12577" customFormat="false" ht="143" hidden="false" customHeight="true" outlineLevel="0" collapsed="false">
      <c r="A12577" s="11" t="s">
        <v>2070</v>
      </c>
      <c r="B12577" s="11" t="s">
        <v>2070</v>
      </c>
      <c r="C12577" s="11" t="s">
        <v>2070</v>
      </c>
      <c r="D12577" s="11" t="s">
        <v>2070</v>
      </c>
      <c r="E12577" s="11" t="s">
        <v>2686</v>
      </c>
      <c r="F12577" s="11" t="s">
        <v>2686</v>
      </c>
      <c r="G12577" s="11" t="s">
        <v>2686</v>
      </c>
      <c r="H12577" s="11" t="s">
        <v>2625</v>
      </c>
      <c r="I12577" s="11" t="s">
        <v>2625</v>
      </c>
    </row>
    <row r="12578" customFormat="false" ht="143" hidden="false" customHeight="true" outlineLevel="0" collapsed="false">
      <c r="A12578" s="11" t="s">
        <v>2562</v>
      </c>
      <c r="B12578" s="11" t="s">
        <v>2562</v>
      </c>
      <c r="C12578" s="11" t="s">
        <v>2562</v>
      </c>
      <c r="D12578" s="11" t="s">
        <v>2562</v>
      </c>
      <c r="E12578" s="11" t="n">
        <v>494</v>
      </c>
      <c r="F12578" s="11" t="n">
        <v>494</v>
      </c>
      <c r="G12578" s="11" t="n">
        <v>494</v>
      </c>
      <c r="H12578" s="11" t="s">
        <v>2625</v>
      </c>
      <c r="I12578" s="11" t="s">
        <v>2625</v>
      </c>
    </row>
    <row r="12579" customFormat="false" ht="143" hidden="false" customHeight="true" outlineLevel="0" collapsed="false">
      <c r="A12579" s="11" t="s">
        <v>2563</v>
      </c>
      <c r="B12579" s="11" t="s">
        <v>2563</v>
      </c>
      <c r="C12579" s="11" t="s">
        <v>2563</v>
      </c>
      <c r="D12579" s="11" t="s">
        <v>2563</v>
      </c>
      <c r="E12579" s="11" t="n">
        <v>165</v>
      </c>
      <c r="F12579" s="11" t="n">
        <v>165</v>
      </c>
      <c r="G12579" s="11" t="n">
        <v>165</v>
      </c>
      <c r="H12579" s="11" t="s">
        <v>2625</v>
      </c>
      <c r="I12579" s="11" t="s">
        <v>2625</v>
      </c>
    </row>
    <row r="12580" customFormat="false" ht="143" hidden="false" customHeight="true" outlineLevel="0" collapsed="false">
      <c r="A12580" s="11" t="s">
        <v>2659</v>
      </c>
      <c r="B12580" s="11" t="s">
        <v>2659</v>
      </c>
      <c r="C12580" s="11" t="s">
        <v>2659</v>
      </c>
      <c r="D12580" s="11" t="s">
        <v>2659</v>
      </c>
      <c r="E12580" s="11" t="n">
        <v>820</v>
      </c>
      <c r="F12580" s="11" t="n">
        <v>820</v>
      </c>
      <c r="G12580" s="11" t="n">
        <v>820</v>
      </c>
      <c r="H12580" s="11" t="s">
        <v>2625</v>
      </c>
      <c r="I12580" s="11" t="s">
        <v>2625</v>
      </c>
    </row>
    <row r="12581" customFormat="false" ht="143" hidden="false" customHeight="true" outlineLevel="0" collapsed="false">
      <c r="A12581" s="11" t="s">
        <v>2423</v>
      </c>
      <c r="B12581" s="11" t="s">
        <v>2423</v>
      </c>
      <c r="C12581" s="11" t="s">
        <v>2423</v>
      </c>
      <c r="D12581" s="11" t="s">
        <v>2423</v>
      </c>
      <c r="E12581" s="11" t="s">
        <v>2635</v>
      </c>
      <c r="F12581" s="11" t="s">
        <v>2635</v>
      </c>
      <c r="G12581" s="11" t="s">
        <v>2635</v>
      </c>
      <c r="H12581" s="11" t="s">
        <v>2625</v>
      </c>
      <c r="I12581" s="11" t="s">
        <v>2625</v>
      </c>
    </row>
    <row r="12582" customFormat="false" ht="58" hidden="false" customHeight="true" outlineLevel="0" collapsed="false">
      <c r="A12582" s="4" t="s">
        <v>2636</v>
      </c>
      <c r="B12582" s="4" t="s">
        <v>2636</v>
      </c>
      <c r="C12582" s="4" t="s">
        <v>2636</v>
      </c>
      <c r="D12582" s="4" t="s">
        <v>2636</v>
      </c>
      <c r="E12582" s="4" t="s">
        <v>2636</v>
      </c>
      <c r="F12582" s="4" t="s">
        <v>2636</v>
      </c>
      <c r="G12582" s="4" t="s">
        <v>2636</v>
      </c>
      <c r="H12582" s="4" t="s">
        <v>2636</v>
      </c>
      <c r="I12582" s="4" t="s">
        <v>2636</v>
      </c>
    </row>
    <row r="12583" customFormat="false" ht="27" hidden="false" customHeight="true" outlineLevel="0" collapsed="false">
      <c r="A12583" s="1"/>
      <c r="B12583" s="1"/>
      <c r="C12583" s="1"/>
      <c r="D12583" s="1"/>
      <c r="E12583" s="1"/>
      <c r="F12583" s="1"/>
      <c r="G12583" s="1"/>
      <c r="H12583" s="1"/>
      <c r="I12583" s="1"/>
    </row>
    <row r="12584" customFormat="false" ht="31" hidden="false" customHeight="true" outlineLevel="0" collapsed="false">
      <c r="A12584" s="10" t="s">
        <v>250</v>
      </c>
      <c r="B12584" s="10" t="s">
        <v>250</v>
      </c>
      <c r="C12584" s="10" t="s">
        <v>250</v>
      </c>
      <c r="D12584" s="10" t="s">
        <v>250</v>
      </c>
      <c r="E12584" s="10" t="s">
        <v>250</v>
      </c>
      <c r="F12584" s="10" t="s">
        <v>250</v>
      </c>
      <c r="G12584" s="10" t="s">
        <v>250</v>
      </c>
      <c r="H12584" s="10" t="s">
        <v>250</v>
      </c>
      <c r="I12584" s="3" t="str">
        <f aca="false">HYPERLINK("#'Главная'!A253","На главную")</f>
        <v>На главную</v>
      </c>
    </row>
    <row r="12585" customFormat="false" ht="34" hidden="false" customHeight="true" outlineLevel="0" collapsed="false">
      <c r="A12585" s="12" t="s">
        <v>251</v>
      </c>
      <c r="B12585" s="12" t="s">
        <v>251</v>
      </c>
      <c r="C12585" s="12" t="s">
        <v>251</v>
      </c>
      <c r="D12585" s="12" t="s">
        <v>252</v>
      </c>
      <c r="E12585" s="12" t="s">
        <v>252</v>
      </c>
      <c r="F12585" s="12" t="s">
        <v>252</v>
      </c>
      <c r="G12585" s="12" t="s">
        <v>253</v>
      </c>
      <c r="H12585" s="12" t="s">
        <v>254</v>
      </c>
      <c r="I12585" s="12" t="s">
        <v>254</v>
      </c>
    </row>
    <row r="12586" customFormat="false" ht="38" hidden="false" customHeight="true" outlineLevel="0" collapsed="false">
      <c r="A12586" s="1" t="s">
        <v>201</v>
      </c>
      <c r="B12586" s="1" t="s">
        <v>201</v>
      </c>
      <c r="C12586" s="1" t="s">
        <v>201</v>
      </c>
      <c r="D12586" s="1" t="s">
        <v>292</v>
      </c>
      <c r="E12586" s="1" t="s">
        <v>292</v>
      </c>
      <c r="F12586" s="1" t="s">
        <v>292</v>
      </c>
      <c r="G12586" s="1" t="n">
        <v>78.9</v>
      </c>
      <c r="H12586" s="1" t="s">
        <v>2637</v>
      </c>
      <c r="I12586" s="1" t="s">
        <v>2637</v>
      </c>
    </row>
    <row r="12587" customFormat="false" ht="38" hidden="false" customHeight="true" outlineLevel="0" collapsed="false">
      <c r="A12587" s="1" t="s">
        <v>201</v>
      </c>
      <c r="B12587" s="1" t="s">
        <v>201</v>
      </c>
      <c r="C12587" s="1" t="s">
        <v>201</v>
      </c>
      <c r="D12587" s="1" t="s">
        <v>258</v>
      </c>
      <c r="E12587" s="1" t="s">
        <v>258</v>
      </c>
      <c r="F12587" s="1" t="s">
        <v>258</v>
      </c>
      <c r="G12587" s="1" t="n">
        <v>113.9</v>
      </c>
      <c r="H12587" s="1" t="s">
        <v>2637</v>
      </c>
      <c r="I12587" s="1" t="s">
        <v>2637</v>
      </c>
    </row>
    <row r="12588" customFormat="false" ht="38" hidden="false" customHeight="true" outlineLevel="0" collapsed="false">
      <c r="A12588" s="1" t="s">
        <v>201</v>
      </c>
      <c r="B12588" s="1" t="s">
        <v>201</v>
      </c>
      <c r="C12588" s="1" t="s">
        <v>201</v>
      </c>
      <c r="D12588" s="1" t="s">
        <v>2091</v>
      </c>
      <c r="E12588" s="1" t="s">
        <v>2091</v>
      </c>
      <c r="F12588" s="1" t="s">
        <v>2091</v>
      </c>
      <c r="G12588" s="1" t="n">
        <v>10000</v>
      </c>
      <c r="H12588" s="1" t="s">
        <v>2637</v>
      </c>
      <c r="I12588" s="1" t="s">
        <v>2637</v>
      </c>
    </row>
    <row r="12589" customFormat="false" ht="38" hidden="false" customHeight="true" outlineLevel="0" collapsed="false">
      <c r="A12589" s="1" t="s">
        <v>201</v>
      </c>
      <c r="B12589" s="1" t="s">
        <v>201</v>
      </c>
      <c r="C12589" s="1" t="s">
        <v>201</v>
      </c>
      <c r="D12589" s="1" t="s">
        <v>2063</v>
      </c>
      <c r="E12589" s="1" t="s">
        <v>2063</v>
      </c>
      <c r="F12589" s="1" t="s">
        <v>2063</v>
      </c>
      <c r="G12589" s="1" t="n">
        <v>66</v>
      </c>
      <c r="H12589" s="1" t="s">
        <v>2637</v>
      </c>
      <c r="I12589" s="1" t="s">
        <v>2637</v>
      </c>
    </row>
    <row r="12590" customFormat="false" ht="38" hidden="false" customHeight="true" outlineLevel="0" collapsed="false">
      <c r="A12590" s="1" t="s">
        <v>201</v>
      </c>
      <c r="B12590" s="1" t="s">
        <v>201</v>
      </c>
      <c r="C12590" s="1" t="s">
        <v>201</v>
      </c>
      <c r="D12590" s="1" t="s">
        <v>258</v>
      </c>
      <c r="E12590" s="1" t="s">
        <v>258</v>
      </c>
      <c r="F12590" s="1" t="s">
        <v>258</v>
      </c>
      <c r="G12590" s="1" t="n">
        <v>113.9</v>
      </c>
      <c r="H12590" s="1" t="s">
        <v>2637</v>
      </c>
      <c r="I12590" s="1" t="s">
        <v>2637</v>
      </c>
    </row>
    <row r="12591" customFormat="false" ht="38" hidden="false" customHeight="true" outlineLevel="0" collapsed="false">
      <c r="A12591" s="1" t="s">
        <v>201</v>
      </c>
      <c r="B12591" s="1" t="s">
        <v>201</v>
      </c>
      <c r="C12591" s="1" t="s">
        <v>201</v>
      </c>
      <c r="D12591" s="1" t="s">
        <v>292</v>
      </c>
      <c r="E12591" s="1" t="s">
        <v>292</v>
      </c>
      <c r="F12591" s="1" t="s">
        <v>292</v>
      </c>
      <c r="G12591" s="1" t="n">
        <v>78.9</v>
      </c>
      <c r="H12591" s="1" t="s">
        <v>2637</v>
      </c>
      <c r="I12591" s="1" t="s">
        <v>2637</v>
      </c>
    </row>
    <row r="12592" customFormat="false" ht="38" hidden="false" customHeight="true" outlineLevel="0" collapsed="false">
      <c r="A12592" s="1" t="s">
        <v>201</v>
      </c>
      <c r="B12592" s="1" t="s">
        <v>201</v>
      </c>
      <c r="C12592" s="1" t="s">
        <v>201</v>
      </c>
      <c r="D12592" s="1" t="s">
        <v>2091</v>
      </c>
      <c r="E12592" s="1" t="s">
        <v>2091</v>
      </c>
      <c r="F12592" s="1" t="s">
        <v>2091</v>
      </c>
      <c r="G12592" s="1" t="n">
        <v>10000</v>
      </c>
      <c r="H12592" s="1" t="s">
        <v>2637</v>
      </c>
      <c r="I12592" s="1" t="s">
        <v>2637</v>
      </c>
    </row>
    <row r="12593" customFormat="false" ht="27" hidden="false" customHeight="true" outlineLevel="0" collapsed="false">
      <c r="A12593" s="1"/>
      <c r="B12593" s="1"/>
      <c r="C12593" s="1"/>
      <c r="D12593" s="1"/>
      <c r="E12593" s="1"/>
      <c r="F12593" s="1"/>
      <c r="G12593" s="1"/>
      <c r="H12593" s="1"/>
      <c r="I12593" s="1"/>
    </row>
    <row r="12594" customFormat="false" ht="31" hidden="false" customHeight="true" outlineLevel="0" collapsed="false">
      <c r="A12594" s="10" t="s">
        <v>304</v>
      </c>
      <c r="B12594" s="10" t="s">
        <v>304</v>
      </c>
      <c r="C12594" s="10" t="s">
        <v>304</v>
      </c>
      <c r="D12594" s="10" t="s">
        <v>304</v>
      </c>
      <c r="E12594" s="10" t="s">
        <v>304</v>
      </c>
      <c r="F12594" s="10" t="s">
        <v>304</v>
      </c>
      <c r="G12594" s="10" t="s">
        <v>304</v>
      </c>
      <c r="H12594" s="10" t="s">
        <v>304</v>
      </c>
      <c r="I12594" s="1"/>
    </row>
    <row r="12595" customFormat="false" ht="28" hidden="false" customHeight="true" outlineLevel="0" collapsed="false">
      <c r="A12595" s="4" t="s">
        <v>305</v>
      </c>
      <c r="B12595" s="4" t="s">
        <v>305</v>
      </c>
      <c r="C12595" s="4" t="s">
        <v>305</v>
      </c>
      <c r="D12595" s="4" t="s">
        <v>305</v>
      </c>
      <c r="E12595" s="4" t="s">
        <v>305</v>
      </c>
      <c r="F12595" s="4" t="s">
        <v>305</v>
      </c>
      <c r="G12595" s="4" t="s">
        <v>305</v>
      </c>
      <c r="H12595" s="4" t="s">
        <v>305</v>
      </c>
      <c r="I12595" s="4" t="s">
        <v>305</v>
      </c>
    </row>
    <row r="12596" customFormat="false" ht="27" hidden="false" customHeight="true" outlineLevel="0" collapsed="false">
      <c r="A12596" s="1"/>
      <c r="B12596" s="1"/>
      <c r="C12596" s="1"/>
      <c r="D12596" s="1"/>
      <c r="E12596" s="1"/>
      <c r="F12596" s="1"/>
      <c r="G12596" s="1"/>
      <c r="H12596" s="1"/>
      <c r="I12596" s="1"/>
    </row>
    <row r="12597" customFormat="false" ht="27" hidden="false" customHeight="true" outlineLevel="0" collapsed="false">
      <c r="A12597" s="1"/>
      <c r="B12597" s="1"/>
      <c r="C12597" s="1"/>
      <c r="D12597" s="1"/>
      <c r="E12597" s="1"/>
      <c r="F12597" s="1"/>
      <c r="G12597" s="1"/>
      <c r="H12597" s="1"/>
      <c r="I12597" s="1"/>
    </row>
    <row r="12598" customFormat="false" ht="27" hidden="false" customHeight="true" outlineLevel="0" collapsed="false">
      <c r="A12598" s="1"/>
      <c r="B12598" s="1"/>
      <c r="C12598" s="1"/>
      <c r="D12598" s="1"/>
      <c r="E12598" s="1"/>
      <c r="F12598" s="1"/>
      <c r="G12598" s="1"/>
      <c r="H12598" s="1"/>
      <c r="I12598" s="1"/>
    </row>
    <row r="12599" customFormat="false" ht="35" hidden="false" customHeight="true" outlineLevel="0" collapsed="false">
      <c r="A12599" s="2" t="s">
        <v>2688</v>
      </c>
      <c r="B12599" s="2" t="s">
        <v>2688</v>
      </c>
      <c r="C12599" s="2" t="s">
        <v>2688</v>
      </c>
      <c r="D12599" s="2" t="s">
        <v>2688</v>
      </c>
      <c r="E12599" s="2" t="s">
        <v>2688</v>
      </c>
      <c r="F12599" s="2" t="s">
        <v>2688</v>
      </c>
      <c r="G12599" s="2" t="s">
        <v>2688</v>
      </c>
      <c r="H12599" s="2" t="s">
        <v>2688</v>
      </c>
      <c r="I12599" s="3" t="str">
        <f aca="false">HYPERLINK("#'Главная'!A254","На главную")</f>
        <v>На главную</v>
      </c>
    </row>
    <row r="12600" customFormat="false" ht="28" hidden="false" customHeight="true" outlineLevel="0" collapsed="false">
      <c r="A12600" s="4" t="s">
        <v>2622</v>
      </c>
      <c r="B12600" s="4" t="s">
        <v>2622</v>
      </c>
      <c r="C12600" s="4" t="s">
        <v>2622</v>
      </c>
      <c r="D12600" s="4" t="s">
        <v>2622</v>
      </c>
      <c r="E12600" s="4" t="s">
        <v>2622</v>
      </c>
      <c r="F12600" s="4" t="s">
        <v>2622</v>
      </c>
      <c r="G12600" s="4" t="s">
        <v>2622</v>
      </c>
      <c r="H12600" s="4" t="s">
        <v>2622</v>
      </c>
      <c r="I12600" s="4" t="s">
        <v>2622</v>
      </c>
    </row>
    <row r="12601" customFormat="false" ht="27" hidden="false" customHeight="true" outlineLevel="0" collapsed="false">
      <c r="A12601" s="3" t="str">
        <f aca="false">HYPERLINK("#'Главная'!A254","Список моделей")</f>
        <v>Список моделей</v>
      </c>
      <c r="B12601" s="1"/>
      <c r="C12601" s="3" t="str">
        <f aca="false">HYPERLINK("#'Данные моделей'!A12602","Характеристики")</f>
        <v>Характеристики</v>
      </c>
      <c r="D12601" s="1"/>
      <c r="E12601" s="1"/>
      <c r="F12601" s="3" t="str">
        <f aca="false">HYPERLINK("#'Данные моделей'!A12627","Рабочие точки")</f>
        <v>Рабочие точки</v>
      </c>
      <c r="G12601" s="1"/>
      <c r="H12601" s="3" t="str">
        <f aca="false">HYPERLINK("#'Данные моделей'!A12637","Карты")</f>
        <v>Карты</v>
      </c>
      <c r="I12601" s="1"/>
    </row>
    <row r="12602" customFormat="false" ht="31" hidden="false" customHeight="true" outlineLevel="0" collapsed="false">
      <c r="A12602" s="10" t="s">
        <v>9</v>
      </c>
      <c r="B12602" s="10" t="s">
        <v>9</v>
      </c>
      <c r="C12602" s="10" t="s">
        <v>9</v>
      </c>
      <c r="D12602" s="10" t="s">
        <v>9</v>
      </c>
      <c r="E12602" s="10" t="s">
        <v>9</v>
      </c>
      <c r="F12602" s="10" t="s">
        <v>9</v>
      </c>
      <c r="G12602" s="10" t="s">
        <v>9</v>
      </c>
      <c r="H12602" s="10" t="s">
        <v>9</v>
      </c>
      <c r="I12602" s="1"/>
    </row>
    <row r="12603" customFormat="false" ht="28" hidden="false" customHeight="true" outlineLevel="0" collapsed="false">
      <c r="A12603" s="11" t="s">
        <v>207</v>
      </c>
      <c r="B12603" s="11" t="s">
        <v>207</v>
      </c>
      <c r="C12603" s="11" t="s">
        <v>207</v>
      </c>
      <c r="D12603" s="11" t="s">
        <v>207</v>
      </c>
      <c r="E12603" s="11" t="s">
        <v>2623</v>
      </c>
      <c r="F12603" s="11" t="s">
        <v>2623</v>
      </c>
      <c r="G12603" s="11" t="s">
        <v>2623</v>
      </c>
      <c r="H12603" s="11"/>
      <c r="I12603" s="11"/>
    </row>
    <row r="12604" customFormat="false" ht="28" hidden="false" customHeight="true" outlineLevel="0" collapsed="false">
      <c r="A12604" s="11" t="s">
        <v>8</v>
      </c>
      <c r="B12604" s="11" t="s">
        <v>8</v>
      </c>
      <c r="C12604" s="11" t="s">
        <v>8</v>
      </c>
      <c r="D12604" s="11" t="s">
        <v>8</v>
      </c>
      <c r="E12604" s="11" t="s">
        <v>178</v>
      </c>
      <c r="F12604" s="11" t="s">
        <v>178</v>
      </c>
      <c r="G12604" s="11" t="s">
        <v>178</v>
      </c>
      <c r="H12604" s="11"/>
      <c r="I12604" s="11"/>
    </row>
    <row r="12605" customFormat="false" ht="28" hidden="false" customHeight="true" outlineLevel="0" collapsed="false">
      <c r="A12605" s="11" t="s">
        <v>209</v>
      </c>
      <c r="B12605" s="11" t="s">
        <v>209</v>
      </c>
      <c r="C12605" s="11" t="s">
        <v>209</v>
      </c>
      <c r="D12605" s="11" t="s">
        <v>209</v>
      </c>
      <c r="E12605" s="11" t="s">
        <v>2684</v>
      </c>
      <c r="F12605" s="11" t="s">
        <v>2684</v>
      </c>
      <c r="G12605" s="11" t="s">
        <v>2684</v>
      </c>
      <c r="H12605" s="11"/>
      <c r="I12605" s="11"/>
    </row>
    <row r="12606" customFormat="false" ht="28" hidden="false" customHeight="true" outlineLevel="0" collapsed="false">
      <c r="A12606" s="11" t="s">
        <v>211</v>
      </c>
      <c r="B12606" s="11" t="s">
        <v>211</v>
      </c>
      <c r="C12606" s="11" t="s">
        <v>211</v>
      </c>
      <c r="D12606" s="11" t="s">
        <v>211</v>
      </c>
      <c r="E12606" s="11" t="s">
        <v>99</v>
      </c>
      <c r="F12606" s="11" t="s">
        <v>99</v>
      </c>
      <c r="G12606" s="11" t="s">
        <v>99</v>
      </c>
      <c r="H12606" s="11"/>
      <c r="I12606" s="11"/>
    </row>
    <row r="12607" customFormat="false" ht="143" hidden="false" customHeight="true" outlineLevel="0" collapsed="false">
      <c r="A12607" s="11" t="s">
        <v>8</v>
      </c>
      <c r="B12607" s="11" t="s">
        <v>8</v>
      </c>
      <c r="C12607" s="11" t="s">
        <v>8</v>
      </c>
      <c r="D12607" s="11" t="s">
        <v>8</v>
      </c>
      <c r="E12607" s="11" t="s">
        <v>2126</v>
      </c>
      <c r="F12607" s="11" t="s">
        <v>2126</v>
      </c>
      <c r="G12607" s="11" t="s">
        <v>2126</v>
      </c>
      <c r="H12607" s="11" t="s">
        <v>2625</v>
      </c>
      <c r="I12607" s="11" t="s">
        <v>2625</v>
      </c>
    </row>
    <row r="12608" customFormat="false" ht="143" hidden="false" customHeight="true" outlineLevel="0" collapsed="false">
      <c r="A12608" s="11" t="s">
        <v>221</v>
      </c>
      <c r="B12608" s="11" t="s">
        <v>221</v>
      </c>
      <c r="C12608" s="11" t="s">
        <v>221</v>
      </c>
      <c r="D12608" s="11" t="s">
        <v>221</v>
      </c>
      <c r="E12608" s="11" t="s">
        <v>2684</v>
      </c>
      <c r="F12608" s="11" t="s">
        <v>2684</v>
      </c>
      <c r="G12608" s="11" t="s">
        <v>2684</v>
      </c>
      <c r="H12608" s="11" t="s">
        <v>2625</v>
      </c>
      <c r="I12608" s="11" t="s">
        <v>2625</v>
      </c>
    </row>
    <row r="12609" customFormat="false" ht="143" hidden="false" customHeight="true" outlineLevel="0" collapsed="false">
      <c r="A12609" s="11" t="s">
        <v>211</v>
      </c>
      <c r="B12609" s="11" t="s">
        <v>211</v>
      </c>
      <c r="C12609" s="11" t="s">
        <v>211</v>
      </c>
      <c r="D12609" s="11" t="s">
        <v>211</v>
      </c>
      <c r="E12609" s="11" t="s">
        <v>99</v>
      </c>
      <c r="F12609" s="11" t="s">
        <v>99</v>
      </c>
      <c r="G12609" s="11" t="s">
        <v>99</v>
      </c>
      <c r="H12609" s="11" t="s">
        <v>2625</v>
      </c>
      <c r="I12609" s="11" t="s">
        <v>2625</v>
      </c>
    </row>
    <row r="12610" customFormat="false" ht="143" hidden="false" customHeight="true" outlineLevel="0" collapsed="false">
      <c r="A12610" s="11" t="s">
        <v>2062</v>
      </c>
      <c r="B12610" s="11" t="s">
        <v>2062</v>
      </c>
      <c r="C12610" s="11" t="s">
        <v>2062</v>
      </c>
      <c r="D12610" s="11" t="s">
        <v>2062</v>
      </c>
      <c r="E12610" s="11" t="s">
        <v>2063</v>
      </c>
      <c r="F12610" s="11" t="s">
        <v>2063</v>
      </c>
      <c r="G12610" s="11" t="s">
        <v>2063</v>
      </c>
      <c r="H12610" s="11" t="s">
        <v>2625</v>
      </c>
      <c r="I12610" s="11" t="s">
        <v>2625</v>
      </c>
    </row>
    <row r="12611" customFormat="false" ht="143" hidden="false" customHeight="true" outlineLevel="0" collapsed="false">
      <c r="A12611" s="11" t="s">
        <v>2064</v>
      </c>
      <c r="B12611" s="11" t="s">
        <v>2064</v>
      </c>
      <c r="C12611" s="11" t="s">
        <v>2064</v>
      </c>
      <c r="D12611" s="11" t="s">
        <v>2064</v>
      </c>
      <c r="E12611" s="11" t="s">
        <v>99</v>
      </c>
      <c r="F12611" s="11" t="s">
        <v>99</v>
      </c>
      <c r="G12611" s="11" t="s">
        <v>99</v>
      </c>
      <c r="H12611" s="11" t="s">
        <v>2625</v>
      </c>
      <c r="I12611" s="11" t="s">
        <v>2625</v>
      </c>
    </row>
    <row r="12612" customFormat="false" ht="143" hidden="false" customHeight="true" outlineLevel="0" collapsed="false">
      <c r="A12612" s="11" t="s">
        <v>2626</v>
      </c>
      <c r="B12612" s="11" t="s">
        <v>2626</v>
      </c>
      <c r="C12612" s="11" t="s">
        <v>2626</v>
      </c>
      <c r="D12612" s="11" t="s">
        <v>2626</v>
      </c>
      <c r="E12612" s="11" t="n">
        <v>8</v>
      </c>
      <c r="F12612" s="11" t="n">
        <v>8</v>
      </c>
      <c r="G12612" s="11" t="n">
        <v>8</v>
      </c>
      <c r="H12612" s="11" t="s">
        <v>2625</v>
      </c>
      <c r="I12612" s="11" t="s">
        <v>2625</v>
      </c>
    </row>
    <row r="12613" customFormat="false" ht="143" hidden="false" customHeight="true" outlineLevel="0" collapsed="false">
      <c r="A12613" s="11" t="s">
        <v>2216</v>
      </c>
      <c r="B12613" s="11" t="s">
        <v>2216</v>
      </c>
      <c r="C12613" s="11" t="s">
        <v>2216</v>
      </c>
      <c r="D12613" s="11" t="s">
        <v>2216</v>
      </c>
      <c r="E12613" s="11" t="n">
        <v>2</v>
      </c>
      <c r="F12613" s="11" t="n">
        <v>2</v>
      </c>
      <c r="G12613" s="11" t="n">
        <v>2</v>
      </c>
      <c r="H12613" s="11" t="s">
        <v>2625</v>
      </c>
      <c r="I12613" s="11" t="s">
        <v>2625</v>
      </c>
    </row>
    <row r="12614" customFormat="false" ht="143" hidden="false" customHeight="true" outlineLevel="0" collapsed="false">
      <c r="A12614" s="11" t="s">
        <v>2627</v>
      </c>
      <c r="B12614" s="11" t="s">
        <v>2627</v>
      </c>
      <c r="C12614" s="11" t="s">
        <v>2627</v>
      </c>
      <c r="D12614" s="11" t="s">
        <v>2627</v>
      </c>
      <c r="E12614" s="11" t="n">
        <v>308</v>
      </c>
      <c r="F12614" s="11" t="n">
        <v>308</v>
      </c>
      <c r="G12614" s="11" t="n">
        <v>308</v>
      </c>
      <c r="H12614" s="11" t="s">
        <v>2625</v>
      </c>
      <c r="I12614" s="11" t="s">
        <v>2625</v>
      </c>
    </row>
    <row r="12615" customFormat="false" ht="143" hidden="false" customHeight="true" outlineLevel="0" collapsed="false">
      <c r="A12615" s="11" t="s">
        <v>2628</v>
      </c>
      <c r="B12615" s="11" t="s">
        <v>2628</v>
      </c>
      <c r="C12615" s="11" t="s">
        <v>2628</v>
      </c>
      <c r="D12615" s="11" t="s">
        <v>2628</v>
      </c>
      <c r="E12615" s="11" t="n">
        <v>16.1</v>
      </c>
      <c r="F12615" s="11" t="n">
        <v>16.1</v>
      </c>
      <c r="G12615" s="11" t="n">
        <v>16.1</v>
      </c>
      <c r="H12615" s="11" t="s">
        <v>2625</v>
      </c>
      <c r="I12615" s="11" t="s">
        <v>2625</v>
      </c>
    </row>
    <row r="12616" customFormat="false" ht="143" hidden="false" customHeight="true" outlineLevel="0" collapsed="false">
      <c r="A12616" s="11" t="s">
        <v>2629</v>
      </c>
      <c r="B12616" s="11" t="s">
        <v>2629</v>
      </c>
      <c r="C12616" s="11" t="s">
        <v>2629</v>
      </c>
      <c r="D12616" s="11" t="s">
        <v>2629</v>
      </c>
      <c r="E12616" s="11" t="n">
        <v>12.7</v>
      </c>
      <c r="F12616" s="11" t="n">
        <v>12.7</v>
      </c>
      <c r="G12616" s="11" t="n">
        <v>12.7</v>
      </c>
      <c r="H12616" s="11" t="s">
        <v>2625</v>
      </c>
      <c r="I12616" s="11" t="s">
        <v>2625</v>
      </c>
    </row>
    <row r="12617" customFormat="false" ht="143" hidden="false" customHeight="true" outlineLevel="0" collapsed="false">
      <c r="A12617" s="11" t="s">
        <v>2630</v>
      </c>
      <c r="B12617" s="11" t="s">
        <v>2630</v>
      </c>
      <c r="C12617" s="11" t="s">
        <v>2630</v>
      </c>
      <c r="D12617" s="11" t="s">
        <v>2630</v>
      </c>
      <c r="E12617" s="11" t="s">
        <v>2685</v>
      </c>
      <c r="F12617" s="11" t="s">
        <v>2685</v>
      </c>
      <c r="G12617" s="11" t="s">
        <v>2685</v>
      </c>
      <c r="H12617" s="11" t="s">
        <v>2625</v>
      </c>
      <c r="I12617" s="11" t="s">
        <v>2625</v>
      </c>
    </row>
    <row r="12618" customFormat="false" ht="143" hidden="false" customHeight="true" outlineLevel="0" collapsed="false">
      <c r="A12618" s="11" t="s">
        <v>2631</v>
      </c>
      <c r="B12618" s="11" t="s">
        <v>2631</v>
      </c>
      <c r="C12618" s="11" t="s">
        <v>2631</v>
      </c>
      <c r="D12618" s="11" t="s">
        <v>2631</v>
      </c>
      <c r="E12618" s="11" t="s">
        <v>2632</v>
      </c>
      <c r="F12618" s="11" t="s">
        <v>2632</v>
      </c>
      <c r="G12618" s="11" t="s">
        <v>2632</v>
      </c>
      <c r="H12618" s="11" t="s">
        <v>2625</v>
      </c>
      <c r="I12618" s="11" t="s">
        <v>2625</v>
      </c>
    </row>
    <row r="12619" customFormat="false" ht="143" hidden="false" customHeight="true" outlineLevel="0" collapsed="false">
      <c r="A12619" s="11" t="s">
        <v>2078</v>
      </c>
      <c r="B12619" s="11" t="s">
        <v>2078</v>
      </c>
      <c r="C12619" s="11" t="s">
        <v>2078</v>
      </c>
      <c r="D12619" s="11" t="s">
        <v>2078</v>
      </c>
      <c r="E12619" s="11" t="s">
        <v>2679</v>
      </c>
      <c r="F12619" s="11" t="s">
        <v>2679</v>
      </c>
      <c r="G12619" s="11" t="s">
        <v>2679</v>
      </c>
      <c r="H12619" s="11" t="s">
        <v>2625</v>
      </c>
      <c r="I12619" s="11" t="s">
        <v>2625</v>
      </c>
    </row>
    <row r="12620" customFormat="false" ht="143" hidden="false" customHeight="true" outlineLevel="0" collapsed="false">
      <c r="A12620" s="11" t="s">
        <v>2070</v>
      </c>
      <c r="B12620" s="11" t="s">
        <v>2070</v>
      </c>
      <c r="C12620" s="11" t="s">
        <v>2070</v>
      </c>
      <c r="D12620" s="11" t="s">
        <v>2070</v>
      </c>
      <c r="E12620" s="11" t="s">
        <v>2686</v>
      </c>
      <c r="F12620" s="11" t="s">
        <v>2686</v>
      </c>
      <c r="G12620" s="11" t="s">
        <v>2686</v>
      </c>
      <c r="H12620" s="11" t="s">
        <v>2625</v>
      </c>
      <c r="I12620" s="11" t="s">
        <v>2625</v>
      </c>
    </row>
    <row r="12621" customFormat="false" ht="143" hidden="false" customHeight="true" outlineLevel="0" collapsed="false">
      <c r="A12621" s="11" t="s">
        <v>2562</v>
      </c>
      <c r="B12621" s="11" t="s">
        <v>2562</v>
      </c>
      <c r="C12621" s="11" t="s">
        <v>2562</v>
      </c>
      <c r="D12621" s="11" t="s">
        <v>2562</v>
      </c>
      <c r="E12621" s="11" t="n">
        <v>494</v>
      </c>
      <c r="F12621" s="11" t="n">
        <v>494</v>
      </c>
      <c r="G12621" s="11" t="n">
        <v>494</v>
      </c>
      <c r="H12621" s="11" t="s">
        <v>2625</v>
      </c>
      <c r="I12621" s="11" t="s">
        <v>2625</v>
      </c>
    </row>
    <row r="12622" customFormat="false" ht="143" hidden="false" customHeight="true" outlineLevel="0" collapsed="false">
      <c r="A12622" s="11" t="s">
        <v>2563</v>
      </c>
      <c r="B12622" s="11" t="s">
        <v>2563</v>
      </c>
      <c r="C12622" s="11" t="s">
        <v>2563</v>
      </c>
      <c r="D12622" s="11" t="s">
        <v>2563</v>
      </c>
      <c r="E12622" s="11" t="n">
        <v>231</v>
      </c>
      <c r="F12622" s="11" t="n">
        <v>231</v>
      </c>
      <c r="G12622" s="11" t="n">
        <v>231</v>
      </c>
      <c r="H12622" s="11" t="s">
        <v>2625</v>
      </c>
      <c r="I12622" s="11" t="s">
        <v>2625</v>
      </c>
    </row>
    <row r="12623" customFormat="false" ht="143" hidden="false" customHeight="true" outlineLevel="0" collapsed="false">
      <c r="A12623" s="11" t="s">
        <v>2659</v>
      </c>
      <c r="B12623" s="11" t="s">
        <v>2659</v>
      </c>
      <c r="C12623" s="11" t="s">
        <v>2659</v>
      </c>
      <c r="D12623" s="11" t="s">
        <v>2659</v>
      </c>
      <c r="E12623" s="11" t="n">
        <v>820</v>
      </c>
      <c r="F12623" s="11" t="n">
        <v>820</v>
      </c>
      <c r="G12623" s="11" t="n">
        <v>820</v>
      </c>
      <c r="H12623" s="11" t="s">
        <v>2625</v>
      </c>
      <c r="I12623" s="11" t="s">
        <v>2625</v>
      </c>
    </row>
    <row r="12624" customFormat="false" ht="143" hidden="false" customHeight="true" outlineLevel="0" collapsed="false">
      <c r="A12624" s="11" t="s">
        <v>2423</v>
      </c>
      <c r="B12624" s="11" t="s">
        <v>2423</v>
      </c>
      <c r="C12624" s="11" t="s">
        <v>2423</v>
      </c>
      <c r="D12624" s="11" t="s">
        <v>2423</v>
      </c>
      <c r="E12624" s="11" t="s">
        <v>2635</v>
      </c>
      <c r="F12624" s="11" t="s">
        <v>2635</v>
      </c>
      <c r="G12624" s="11" t="s">
        <v>2635</v>
      </c>
      <c r="H12624" s="11" t="s">
        <v>2625</v>
      </c>
      <c r="I12624" s="11" t="s">
        <v>2625</v>
      </c>
    </row>
    <row r="12625" customFormat="false" ht="58" hidden="false" customHeight="true" outlineLevel="0" collapsed="false">
      <c r="A12625" s="4" t="s">
        <v>2636</v>
      </c>
      <c r="B12625" s="4" t="s">
        <v>2636</v>
      </c>
      <c r="C12625" s="4" t="s">
        <v>2636</v>
      </c>
      <c r="D12625" s="4" t="s">
        <v>2636</v>
      </c>
      <c r="E12625" s="4" t="s">
        <v>2636</v>
      </c>
      <c r="F12625" s="4" t="s">
        <v>2636</v>
      </c>
      <c r="G12625" s="4" t="s">
        <v>2636</v>
      </c>
      <c r="H12625" s="4" t="s">
        <v>2636</v>
      </c>
      <c r="I12625" s="4" t="s">
        <v>2636</v>
      </c>
    </row>
    <row r="12626" customFormat="false" ht="27" hidden="false" customHeight="true" outlineLevel="0" collapsed="false">
      <c r="A12626" s="1"/>
      <c r="B12626" s="1"/>
      <c r="C12626" s="1"/>
      <c r="D12626" s="1"/>
      <c r="E12626" s="1"/>
      <c r="F12626" s="1"/>
      <c r="G12626" s="1"/>
      <c r="H12626" s="1"/>
      <c r="I12626" s="1"/>
    </row>
    <row r="12627" customFormat="false" ht="31" hidden="false" customHeight="true" outlineLevel="0" collapsed="false">
      <c r="A12627" s="10" t="s">
        <v>250</v>
      </c>
      <c r="B12627" s="10" t="s">
        <v>250</v>
      </c>
      <c r="C12627" s="10" t="s">
        <v>250</v>
      </c>
      <c r="D12627" s="10" t="s">
        <v>250</v>
      </c>
      <c r="E12627" s="10" t="s">
        <v>250</v>
      </c>
      <c r="F12627" s="10" t="s">
        <v>250</v>
      </c>
      <c r="G12627" s="10" t="s">
        <v>250</v>
      </c>
      <c r="H12627" s="10" t="s">
        <v>250</v>
      </c>
      <c r="I12627" s="3" t="str">
        <f aca="false">HYPERLINK("#'Главная'!A254","На главную")</f>
        <v>На главную</v>
      </c>
    </row>
    <row r="12628" customFormat="false" ht="34" hidden="false" customHeight="true" outlineLevel="0" collapsed="false">
      <c r="A12628" s="12" t="s">
        <v>251</v>
      </c>
      <c r="B12628" s="12" t="s">
        <v>251</v>
      </c>
      <c r="C12628" s="12" t="s">
        <v>251</v>
      </c>
      <c r="D12628" s="12" t="s">
        <v>252</v>
      </c>
      <c r="E12628" s="12" t="s">
        <v>252</v>
      </c>
      <c r="F12628" s="12" t="s">
        <v>252</v>
      </c>
      <c r="G12628" s="12" t="s">
        <v>253</v>
      </c>
      <c r="H12628" s="12" t="s">
        <v>254</v>
      </c>
      <c r="I12628" s="12" t="s">
        <v>254</v>
      </c>
    </row>
    <row r="12629" customFormat="false" ht="38" hidden="false" customHeight="true" outlineLevel="0" collapsed="false">
      <c r="A12629" s="1" t="s">
        <v>202</v>
      </c>
      <c r="B12629" s="1" t="s">
        <v>202</v>
      </c>
      <c r="C12629" s="1" t="s">
        <v>202</v>
      </c>
      <c r="D12629" s="1" t="s">
        <v>292</v>
      </c>
      <c r="E12629" s="1" t="s">
        <v>292</v>
      </c>
      <c r="F12629" s="1" t="s">
        <v>292</v>
      </c>
      <c r="G12629" s="1" t="n">
        <v>93.9</v>
      </c>
      <c r="H12629" s="1" t="s">
        <v>2637</v>
      </c>
      <c r="I12629" s="1" t="s">
        <v>2637</v>
      </c>
    </row>
    <row r="12630" customFormat="false" ht="38" hidden="false" customHeight="true" outlineLevel="0" collapsed="false">
      <c r="A12630" s="1" t="s">
        <v>202</v>
      </c>
      <c r="B12630" s="1" t="s">
        <v>202</v>
      </c>
      <c r="C12630" s="1" t="s">
        <v>202</v>
      </c>
      <c r="D12630" s="1" t="s">
        <v>258</v>
      </c>
      <c r="E12630" s="1" t="s">
        <v>258</v>
      </c>
      <c r="F12630" s="1" t="s">
        <v>258</v>
      </c>
      <c r="G12630" s="1" t="n">
        <v>149.4</v>
      </c>
      <c r="H12630" s="1" t="s">
        <v>2637</v>
      </c>
      <c r="I12630" s="1" t="s">
        <v>2637</v>
      </c>
    </row>
    <row r="12631" customFormat="false" ht="38" hidden="false" customHeight="true" outlineLevel="0" collapsed="false">
      <c r="A12631" s="1" t="s">
        <v>202</v>
      </c>
      <c r="B12631" s="1" t="s">
        <v>202</v>
      </c>
      <c r="C12631" s="1" t="s">
        <v>202</v>
      </c>
      <c r="D12631" s="1" t="s">
        <v>2091</v>
      </c>
      <c r="E12631" s="1" t="s">
        <v>2091</v>
      </c>
      <c r="F12631" s="1" t="s">
        <v>2091</v>
      </c>
      <c r="G12631" s="1" t="n">
        <v>10000</v>
      </c>
      <c r="H12631" s="1" t="s">
        <v>2637</v>
      </c>
      <c r="I12631" s="1" t="s">
        <v>2637</v>
      </c>
    </row>
    <row r="12632" customFormat="false" ht="38" hidden="false" customHeight="true" outlineLevel="0" collapsed="false">
      <c r="A12632" s="1" t="s">
        <v>202</v>
      </c>
      <c r="B12632" s="1" t="s">
        <v>202</v>
      </c>
      <c r="C12632" s="1" t="s">
        <v>202</v>
      </c>
      <c r="D12632" s="1" t="s">
        <v>2063</v>
      </c>
      <c r="E12632" s="1" t="s">
        <v>2063</v>
      </c>
      <c r="F12632" s="1" t="s">
        <v>2063</v>
      </c>
      <c r="G12632" s="1" t="n">
        <v>66</v>
      </c>
      <c r="H12632" s="1" t="s">
        <v>2637</v>
      </c>
      <c r="I12632" s="1" t="s">
        <v>2637</v>
      </c>
    </row>
    <row r="12633" customFormat="false" ht="38" hidden="false" customHeight="true" outlineLevel="0" collapsed="false">
      <c r="A12633" s="1" t="s">
        <v>202</v>
      </c>
      <c r="B12633" s="1" t="s">
        <v>202</v>
      </c>
      <c r="C12633" s="1" t="s">
        <v>202</v>
      </c>
      <c r="D12633" s="1" t="s">
        <v>258</v>
      </c>
      <c r="E12633" s="1" t="s">
        <v>258</v>
      </c>
      <c r="F12633" s="1" t="s">
        <v>258</v>
      </c>
      <c r="G12633" s="1" t="n">
        <v>149.4</v>
      </c>
      <c r="H12633" s="1" t="s">
        <v>2637</v>
      </c>
      <c r="I12633" s="1" t="s">
        <v>2637</v>
      </c>
    </row>
    <row r="12634" customFormat="false" ht="38" hidden="false" customHeight="true" outlineLevel="0" collapsed="false">
      <c r="A12634" s="1" t="s">
        <v>202</v>
      </c>
      <c r="B12634" s="1" t="s">
        <v>202</v>
      </c>
      <c r="C12634" s="1" t="s">
        <v>202</v>
      </c>
      <c r="D12634" s="1" t="s">
        <v>292</v>
      </c>
      <c r="E12634" s="1" t="s">
        <v>292</v>
      </c>
      <c r="F12634" s="1" t="s">
        <v>292</v>
      </c>
      <c r="G12634" s="1" t="n">
        <v>93.9</v>
      </c>
      <c r="H12634" s="1" t="s">
        <v>2637</v>
      </c>
      <c r="I12634" s="1" t="s">
        <v>2637</v>
      </c>
    </row>
    <row r="12635" customFormat="false" ht="38" hidden="false" customHeight="true" outlineLevel="0" collapsed="false">
      <c r="A12635" s="1" t="s">
        <v>202</v>
      </c>
      <c r="B12635" s="1" t="s">
        <v>202</v>
      </c>
      <c r="C12635" s="1" t="s">
        <v>202</v>
      </c>
      <c r="D12635" s="1" t="s">
        <v>2091</v>
      </c>
      <c r="E12635" s="1" t="s">
        <v>2091</v>
      </c>
      <c r="F12635" s="1" t="s">
        <v>2091</v>
      </c>
      <c r="G12635" s="1" t="n">
        <v>10000</v>
      </c>
      <c r="H12635" s="1" t="s">
        <v>2637</v>
      </c>
      <c r="I12635" s="1" t="s">
        <v>2637</v>
      </c>
    </row>
    <row r="12636" customFormat="false" ht="27" hidden="false" customHeight="true" outlineLevel="0" collapsed="false">
      <c r="A12636" s="1"/>
      <c r="B12636" s="1"/>
      <c r="C12636" s="1"/>
      <c r="D12636" s="1"/>
      <c r="E12636" s="1"/>
      <c r="F12636" s="1"/>
      <c r="G12636" s="1"/>
      <c r="H12636" s="1"/>
      <c r="I12636" s="1"/>
    </row>
    <row r="12637" customFormat="false" ht="31" hidden="false" customHeight="true" outlineLevel="0" collapsed="false">
      <c r="A12637" s="10" t="s">
        <v>304</v>
      </c>
      <c r="B12637" s="10" t="s">
        <v>304</v>
      </c>
      <c r="C12637" s="10" t="s">
        <v>304</v>
      </c>
      <c r="D12637" s="10" t="s">
        <v>304</v>
      </c>
      <c r="E12637" s="10" t="s">
        <v>304</v>
      </c>
      <c r="F12637" s="10" t="s">
        <v>304</v>
      </c>
      <c r="G12637" s="10" t="s">
        <v>304</v>
      </c>
      <c r="H12637" s="10" t="s">
        <v>304</v>
      </c>
      <c r="I12637" s="1"/>
    </row>
    <row r="12638" customFormat="false" ht="28" hidden="false" customHeight="true" outlineLevel="0" collapsed="false">
      <c r="A12638" s="4" t="s">
        <v>305</v>
      </c>
      <c r="B12638" s="4" t="s">
        <v>305</v>
      </c>
      <c r="C12638" s="4" t="s">
        <v>305</v>
      </c>
      <c r="D12638" s="4" t="s">
        <v>305</v>
      </c>
      <c r="E12638" s="4" t="s">
        <v>305</v>
      </c>
      <c r="F12638" s="4" t="s">
        <v>305</v>
      </c>
      <c r="G12638" s="4" t="s">
        <v>305</v>
      </c>
      <c r="H12638" s="4" t="s">
        <v>305</v>
      </c>
      <c r="I12638" s="4" t="s">
        <v>305</v>
      </c>
    </row>
    <row r="12639" customFormat="false" ht="27" hidden="false" customHeight="true" outlineLevel="0" collapsed="false">
      <c r="A12639" s="1"/>
      <c r="B12639" s="1"/>
      <c r="C12639" s="1"/>
      <c r="D12639" s="1"/>
      <c r="E12639" s="1"/>
      <c r="F12639" s="1"/>
      <c r="G12639" s="1"/>
      <c r="H12639" s="1"/>
      <c r="I12639" s="1"/>
    </row>
    <row r="12640" customFormat="false" ht="27" hidden="false" customHeight="true" outlineLevel="0" collapsed="false">
      <c r="A12640" s="1"/>
      <c r="B12640" s="1"/>
      <c r="C12640" s="1"/>
      <c r="D12640" s="1"/>
      <c r="E12640" s="1"/>
      <c r="F12640" s="1"/>
      <c r="G12640" s="1"/>
      <c r="H12640" s="1"/>
      <c r="I12640" s="1"/>
    </row>
    <row r="12641" customFormat="false" ht="27" hidden="false" customHeight="true" outlineLevel="0" collapsed="false">
      <c r="A12641" s="1"/>
      <c r="B12641" s="1"/>
      <c r="C12641" s="1"/>
      <c r="D12641" s="1"/>
      <c r="E12641" s="1"/>
      <c r="F12641" s="1"/>
      <c r="G12641" s="1"/>
      <c r="H12641" s="1"/>
      <c r="I12641" s="1"/>
    </row>
    <row r="12642" customFormat="false" ht="35" hidden="false" customHeight="true" outlineLevel="0" collapsed="false">
      <c r="A12642" s="2" t="s">
        <v>2689</v>
      </c>
      <c r="B12642" s="2" t="s">
        <v>2689</v>
      </c>
      <c r="C12642" s="2" t="s">
        <v>2689</v>
      </c>
      <c r="D12642" s="2" t="s">
        <v>2689</v>
      </c>
      <c r="E12642" s="2" t="s">
        <v>2689</v>
      </c>
      <c r="F12642" s="2" t="s">
        <v>2689</v>
      </c>
      <c r="G12642" s="2" t="s">
        <v>2689</v>
      </c>
      <c r="H12642" s="2" t="s">
        <v>2689</v>
      </c>
      <c r="I12642" s="3" t="str">
        <f aca="false">HYPERLINK("#'Главная'!A255","На главную")</f>
        <v>На главную</v>
      </c>
    </row>
    <row r="12643" customFormat="false" ht="28" hidden="false" customHeight="true" outlineLevel="0" collapsed="false">
      <c r="A12643" s="4" t="s">
        <v>2622</v>
      </c>
      <c r="B12643" s="4" t="s">
        <v>2622</v>
      </c>
      <c r="C12643" s="4" t="s">
        <v>2622</v>
      </c>
      <c r="D12643" s="4" t="s">
        <v>2622</v>
      </c>
      <c r="E12643" s="4" t="s">
        <v>2622</v>
      </c>
      <c r="F12643" s="4" t="s">
        <v>2622</v>
      </c>
      <c r="G12643" s="4" t="s">
        <v>2622</v>
      </c>
      <c r="H12643" s="4" t="s">
        <v>2622</v>
      </c>
      <c r="I12643" s="4" t="s">
        <v>2622</v>
      </c>
    </row>
    <row r="12644" customFormat="false" ht="27" hidden="false" customHeight="true" outlineLevel="0" collapsed="false">
      <c r="A12644" s="3" t="str">
        <f aca="false">HYPERLINK("#'Главная'!A255","Список моделей")</f>
        <v>Список моделей</v>
      </c>
      <c r="B12644" s="1"/>
      <c r="C12644" s="3" t="str">
        <f aca="false">HYPERLINK("#'Данные моделей'!A12645","Характеристики")</f>
        <v>Характеристики</v>
      </c>
      <c r="D12644" s="1"/>
      <c r="E12644" s="1"/>
      <c r="F12644" s="3" t="str">
        <f aca="false">HYPERLINK("#'Данные моделей'!A12670","Рабочие точки")</f>
        <v>Рабочие точки</v>
      </c>
      <c r="G12644" s="1"/>
      <c r="H12644" s="3" t="str">
        <f aca="false">HYPERLINK("#'Данные моделей'!A12680","Карты")</f>
        <v>Карты</v>
      </c>
      <c r="I12644" s="1"/>
    </row>
    <row r="12645" customFormat="false" ht="31" hidden="false" customHeight="true" outlineLevel="0" collapsed="false">
      <c r="A12645" s="10" t="s">
        <v>9</v>
      </c>
      <c r="B12645" s="10" t="s">
        <v>9</v>
      </c>
      <c r="C12645" s="10" t="s">
        <v>9</v>
      </c>
      <c r="D12645" s="10" t="s">
        <v>9</v>
      </c>
      <c r="E12645" s="10" t="s">
        <v>9</v>
      </c>
      <c r="F12645" s="10" t="s">
        <v>9</v>
      </c>
      <c r="G12645" s="10" t="s">
        <v>9</v>
      </c>
      <c r="H12645" s="10" t="s">
        <v>9</v>
      </c>
      <c r="I12645" s="1"/>
    </row>
    <row r="12646" customFormat="false" ht="28" hidden="false" customHeight="true" outlineLevel="0" collapsed="false">
      <c r="A12646" s="11" t="s">
        <v>207</v>
      </c>
      <c r="B12646" s="11" t="s">
        <v>207</v>
      </c>
      <c r="C12646" s="11" t="s">
        <v>207</v>
      </c>
      <c r="D12646" s="11" t="s">
        <v>207</v>
      </c>
      <c r="E12646" s="11" t="s">
        <v>2623</v>
      </c>
      <c r="F12646" s="11" t="s">
        <v>2623</v>
      </c>
      <c r="G12646" s="11" t="s">
        <v>2623</v>
      </c>
      <c r="H12646" s="11"/>
      <c r="I12646" s="11"/>
    </row>
    <row r="12647" customFormat="false" ht="28" hidden="false" customHeight="true" outlineLevel="0" collapsed="false">
      <c r="A12647" s="11" t="s">
        <v>8</v>
      </c>
      <c r="B12647" s="11" t="s">
        <v>8</v>
      </c>
      <c r="C12647" s="11" t="s">
        <v>8</v>
      </c>
      <c r="D12647" s="11" t="s">
        <v>8</v>
      </c>
      <c r="E12647" s="11" t="s">
        <v>178</v>
      </c>
      <c r="F12647" s="11" t="s">
        <v>178</v>
      </c>
      <c r="G12647" s="11" t="s">
        <v>178</v>
      </c>
      <c r="H12647" s="11"/>
      <c r="I12647" s="11"/>
    </row>
    <row r="12648" customFormat="false" ht="28" hidden="false" customHeight="true" outlineLevel="0" collapsed="false">
      <c r="A12648" s="11" t="s">
        <v>209</v>
      </c>
      <c r="B12648" s="11" t="s">
        <v>209</v>
      </c>
      <c r="C12648" s="11" t="s">
        <v>209</v>
      </c>
      <c r="D12648" s="11" t="s">
        <v>209</v>
      </c>
      <c r="E12648" s="11" t="s">
        <v>2690</v>
      </c>
      <c r="F12648" s="11" t="s">
        <v>2690</v>
      </c>
      <c r="G12648" s="11" t="s">
        <v>2690</v>
      </c>
      <c r="H12648" s="11"/>
      <c r="I12648" s="11"/>
    </row>
    <row r="12649" customFormat="false" ht="28" hidden="false" customHeight="true" outlineLevel="0" collapsed="false">
      <c r="A12649" s="11" t="s">
        <v>211</v>
      </c>
      <c r="B12649" s="11" t="s">
        <v>211</v>
      </c>
      <c r="C12649" s="11" t="s">
        <v>211</v>
      </c>
      <c r="D12649" s="11" t="s">
        <v>211</v>
      </c>
      <c r="E12649" s="11" t="s">
        <v>99</v>
      </c>
      <c r="F12649" s="11" t="s">
        <v>99</v>
      </c>
      <c r="G12649" s="11" t="s">
        <v>99</v>
      </c>
      <c r="H12649" s="11"/>
      <c r="I12649" s="11"/>
    </row>
    <row r="12650" customFormat="false" ht="143" hidden="false" customHeight="true" outlineLevel="0" collapsed="false">
      <c r="A12650" s="11" t="s">
        <v>8</v>
      </c>
      <c r="B12650" s="11" t="s">
        <v>8</v>
      </c>
      <c r="C12650" s="11" t="s">
        <v>8</v>
      </c>
      <c r="D12650" s="11" t="s">
        <v>8</v>
      </c>
      <c r="E12650" s="11" t="s">
        <v>2126</v>
      </c>
      <c r="F12650" s="11" t="s">
        <v>2126</v>
      </c>
      <c r="G12650" s="11" t="s">
        <v>2126</v>
      </c>
      <c r="H12650" s="11" t="s">
        <v>2625</v>
      </c>
      <c r="I12650" s="11" t="s">
        <v>2625</v>
      </c>
    </row>
    <row r="12651" customFormat="false" ht="143" hidden="false" customHeight="true" outlineLevel="0" collapsed="false">
      <c r="A12651" s="11" t="s">
        <v>221</v>
      </c>
      <c r="B12651" s="11" t="s">
        <v>221</v>
      </c>
      <c r="C12651" s="11" t="s">
        <v>221</v>
      </c>
      <c r="D12651" s="11" t="s">
        <v>221</v>
      </c>
      <c r="E12651" s="11" t="s">
        <v>2690</v>
      </c>
      <c r="F12651" s="11" t="s">
        <v>2690</v>
      </c>
      <c r="G12651" s="11" t="s">
        <v>2690</v>
      </c>
      <c r="H12651" s="11" t="s">
        <v>2625</v>
      </c>
      <c r="I12651" s="11" t="s">
        <v>2625</v>
      </c>
    </row>
    <row r="12652" customFormat="false" ht="143" hidden="false" customHeight="true" outlineLevel="0" collapsed="false">
      <c r="A12652" s="11" t="s">
        <v>211</v>
      </c>
      <c r="B12652" s="11" t="s">
        <v>211</v>
      </c>
      <c r="C12652" s="11" t="s">
        <v>211</v>
      </c>
      <c r="D12652" s="11" t="s">
        <v>211</v>
      </c>
      <c r="E12652" s="11" t="s">
        <v>99</v>
      </c>
      <c r="F12652" s="11" t="s">
        <v>99</v>
      </c>
      <c r="G12652" s="11" t="s">
        <v>99</v>
      </c>
      <c r="H12652" s="11" t="s">
        <v>2625</v>
      </c>
      <c r="I12652" s="11" t="s">
        <v>2625</v>
      </c>
    </row>
    <row r="12653" customFormat="false" ht="143" hidden="false" customHeight="true" outlineLevel="0" collapsed="false">
      <c r="A12653" s="11" t="s">
        <v>2062</v>
      </c>
      <c r="B12653" s="11" t="s">
        <v>2062</v>
      </c>
      <c r="C12653" s="11" t="s">
        <v>2062</v>
      </c>
      <c r="D12653" s="11" t="s">
        <v>2062</v>
      </c>
      <c r="E12653" s="11" t="s">
        <v>2063</v>
      </c>
      <c r="F12653" s="11" t="s">
        <v>2063</v>
      </c>
      <c r="G12653" s="11" t="s">
        <v>2063</v>
      </c>
      <c r="H12653" s="11" t="s">
        <v>2625</v>
      </c>
      <c r="I12653" s="11" t="s">
        <v>2625</v>
      </c>
    </row>
    <row r="12654" customFormat="false" ht="143" hidden="false" customHeight="true" outlineLevel="0" collapsed="false">
      <c r="A12654" s="11" t="s">
        <v>2064</v>
      </c>
      <c r="B12654" s="11" t="s">
        <v>2064</v>
      </c>
      <c r="C12654" s="11" t="s">
        <v>2064</v>
      </c>
      <c r="D12654" s="11" t="s">
        <v>2064</v>
      </c>
      <c r="E12654" s="11" t="s">
        <v>99</v>
      </c>
      <c r="F12654" s="11" t="s">
        <v>99</v>
      </c>
      <c r="G12654" s="11" t="s">
        <v>99</v>
      </c>
      <c r="H12654" s="11" t="s">
        <v>2625</v>
      </c>
      <c r="I12654" s="11" t="s">
        <v>2625</v>
      </c>
    </row>
    <row r="12655" customFormat="false" ht="143" hidden="false" customHeight="true" outlineLevel="0" collapsed="false">
      <c r="A12655" s="11" t="s">
        <v>2626</v>
      </c>
      <c r="B12655" s="11" t="s">
        <v>2626</v>
      </c>
      <c r="C12655" s="11" t="s">
        <v>2626</v>
      </c>
      <c r="D12655" s="11" t="s">
        <v>2626</v>
      </c>
      <c r="E12655" s="11" t="n">
        <v>4</v>
      </c>
      <c r="F12655" s="11" t="n">
        <v>4</v>
      </c>
      <c r="G12655" s="11" t="n">
        <v>4</v>
      </c>
      <c r="H12655" s="11" t="s">
        <v>2625</v>
      </c>
      <c r="I12655" s="11" t="s">
        <v>2625</v>
      </c>
    </row>
    <row r="12656" customFormat="false" ht="143" hidden="false" customHeight="true" outlineLevel="0" collapsed="false">
      <c r="A12656" s="11" t="s">
        <v>2216</v>
      </c>
      <c r="B12656" s="11" t="s">
        <v>2216</v>
      </c>
      <c r="C12656" s="11" t="s">
        <v>2216</v>
      </c>
      <c r="D12656" s="11" t="s">
        <v>2216</v>
      </c>
      <c r="E12656" s="11" t="n">
        <v>2</v>
      </c>
      <c r="F12656" s="11" t="n">
        <v>2</v>
      </c>
      <c r="G12656" s="11" t="n">
        <v>2</v>
      </c>
      <c r="H12656" s="11" t="s">
        <v>2625</v>
      </c>
      <c r="I12656" s="11" t="s">
        <v>2625</v>
      </c>
    </row>
    <row r="12657" customFormat="false" ht="143" hidden="false" customHeight="true" outlineLevel="0" collapsed="false">
      <c r="A12657" s="11" t="s">
        <v>2627</v>
      </c>
      <c r="B12657" s="11" t="s">
        <v>2627</v>
      </c>
      <c r="C12657" s="11" t="s">
        <v>2627</v>
      </c>
      <c r="D12657" s="11" t="s">
        <v>2627</v>
      </c>
      <c r="E12657" s="11" t="n">
        <v>460</v>
      </c>
      <c r="F12657" s="11" t="n">
        <v>460</v>
      </c>
      <c r="G12657" s="11" t="n">
        <v>460</v>
      </c>
      <c r="H12657" s="11" t="s">
        <v>2625</v>
      </c>
      <c r="I12657" s="11" t="s">
        <v>2625</v>
      </c>
    </row>
    <row r="12658" customFormat="false" ht="143" hidden="false" customHeight="true" outlineLevel="0" collapsed="false">
      <c r="A12658" s="11" t="s">
        <v>2628</v>
      </c>
      <c r="B12658" s="11" t="s">
        <v>2628</v>
      </c>
      <c r="C12658" s="11" t="s">
        <v>2628</v>
      </c>
      <c r="D12658" s="11" t="s">
        <v>2628</v>
      </c>
      <c r="E12658" s="11" t="n">
        <v>12</v>
      </c>
      <c r="F12658" s="11" t="n">
        <v>12</v>
      </c>
      <c r="G12658" s="11" t="n">
        <v>12</v>
      </c>
      <c r="H12658" s="11" t="s">
        <v>2625</v>
      </c>
      <c r="I12658" s="11" t="s">
        <v>2625</v>
      </c>
    </row>
    <row r="12659" customFormat="false" ht="143" hidden="false" customHeight="true" outlineLevel="0" collapsed="false">
      <c r="A12659" s="11" t="s">
        <v>2629</v>
      </c>
      <c r="B12659" s="11" t="s">
        <v>2629</v>
      </c>
      <c r="C12659" s="11" t="s">
        <v>2629</v>
      </c>
      <c r="D12659" s="11" t="s">
        <v>2629</v>
      </c>
      <c r="E12659" s="11" t="n">
        <v>9</v>
      </c>
      <c r="F12659" s="11" t="n">
        <v>9</v>
      </c>
      <c r="G12659" s="11" t="n">
        <v>9</v>
      </c>
      <c r="H12659" s="11" t="s">
        <v>2625</v>
      </c>
      <c r="I12659" s="11" t="s">
        <v>2625</v>
      </c>
    </row>
    <row r="12660" customFormat="false" ht="143" hidden="false" customHeight="true" outlineLevel="0" collapsed="false">
      <c r="A12660" s="11" t="s">
        <v>2630</v>
      </c>
      <c r="B12660" s="11" t="s">
        <v>2630</v>
      </c>
      <c r="C12660" s="11" t="s">
        <v>2630</v>
      </c>
      <c r="D12660" s="11" t="s">
        <v>2630</v>
      </c>
      <c r="E12660" s="11" t="s">
        <v>2691</v>
      </c>
      <c r="F12660" s="11" t="s">
        <v>2691</v>
      </c>
      <c r="G12660" s="11" t="s">
        <v>2691</v>
      </c>
      <c r="H12660" s="11" t="s">
        <v>2625</v>
      </c>
      <c r="I12660" s="11" t="s">
        <v>2625</v>
      </c>
    </row>
    <row r="12661" customFormat="false" ht="143" hidden="false" customHeight="true" outlineLevel="0" collapsed="false">
      <c r="A12661" s="11" t="s">
        <v>2631</v>
      </c>
      <c r="B12661" s="11" t="s">
        <v>2631</v>
      </c>
      <c r="C12661" s="11" t="s">
        <v>2631</v>
      </c>
      <c r="D12661" s="11" t="s">
        <v>2631</v>
      </c>
      <c r="E12661" s="11" t="s">
        <v>2632</v>
      </c>
      <c r="F12661" s="11" t="s">
        <v>2632</v>
      </c>
      <c r="G12661" s="11" t="s">
        <v>2632</v>
      </c>
      <c r="H12661" s="11" t="s">
        <v>2625</v>
      </c>
      <c r="I12661" s="11" t="s">
        <v>2625</v>
      </c>
    </row>
    <row r="12662" customFormat="false" ht="143" hidden="false" customHeight="true" outlineLevel="0" collapsed="false">
      <c r="A12662" s="11" t="s">
        <v>2078</v>
      </c>
      <c r="B12662" s="11" t="s">
        <v>2078</v>
      </c>
      <c r="C12662" s="11" t="s">
        <v>2078</v>
      </c>
      <c r="D12662" s="11" t="s">
        <v>2078</v>
      </c>
      <c r="E12662" s="11" t="s">
        <v>2679</v>
      </c>
      <c r="F12662" s="11" t="s">
        <v>2679</v>
      </c>
      <c r="G12662" s="11" t="s">
        <v>2679</v>
      </c>
      <c r="H12662" s="11" t="s">
        <v>2625</v>
      </c>
      <c r="I12662" s="11" t="s">
        <v>2625</v>
      </c>
    </row>
    <row r="12663" customFormat="false" ht="143" hidden="false" customHeight="true" outlineLevel="0" collapsed="false">
      <c r="A12663" s="11" t="s">
        <v>2070</v>
      </c>
      <c r="B12663" s="11" t="s">
        <v>2070</v>
      </c>
      <c r="C12663" s="11" t="s">
        <v>2070</v>
      </c>
      <c r="D12663" s="11" t="s">
        <v>2070</v>
      </c>
      <c r="E12663" s="11" t="s">
        <v>2692</v>
      </c>
      <c r="F12663" s="11" t="s">
        <v>2692</v>
      </c>
      <c r="G12663" s="11" t="s">
        <v>2692</v>
      </c>
      <c r="H12663" s="11" t="s">
        <v>2625</v>
      </c>
      <c r="I12663" s="11" t="s">
        <v>2625</v>
      </c>
    </row>
    <row r="12664" customFormat="false" ht="143" hidden="false" customHeight="true" outlineLevel="0" collapsed="false">
      <c r="A12664" s="11" t="s">
        <v>2562</v>
      </c>
      <c r="B12664" s="11" t="s">
        <v>2562</v>
      </c>
      <c r="C12664" s="11" t="s">
        <v>2562</v>
      </c>
      <c r="D12664" s="11" t="s">
        <v>2562</v>
      </c>
      <c r="E12664" s="11" t="n">
        <v>570</v>
      </c>
      <c r="F12664" s="11" t="n">
        <v>570</v>
      </c>
      <c r="G12664" s="11" t="n">
        <v>570</v>
      </c>
      <c r="H12664" s="11" t="s">
        <v>2625</v>
      </c>
      <c r="I12664" s="11" t="s">
        <v>2625</v>
      </c>
    </row>
    <row r="12665" customFormat="false" ht="143" hidden="false" customHeight="true" outlineLevel="0" collapsed="false">
      <c r="A12665" s="11" t="s">
        <v>2563</v>
      </c>
      <c r="B12665" s="11" t="s">
        <v>2563</v>
      </c>
      <c r="C12665" s="11" t="s">
        <v>2563</v>
      </c>
      <c r="D12665" s="11" t="s">
        <v>2563</v>
      </c>
      <c r="E12665" s="11" t="n">
        <v>99</v>
      </c>
      <c r="F12665" s="11" t="n">
        <v>99</v>
      </c>
      <c r="G12665" s="11" t="n">
        <v>99</v>
      </c>
      <c r="H12665" s="11" t="s">
        <v>2625</v>
      </c>
      <c r="I12665" s="11" t="s">
        <v>2625</v>
      </c>
    </row>
    <row r="12666" customFormat="false" ht="143" hidden="false" customHeight="true" outlineLevel="0" collapsed="false">
      <c r="A12666" s="11" t="s">
        <v>2659</v>
      </c>
      <c r="B12666" s="11" t="s">
        <v>2659</v>
      </c>
      <c r="C12666" s="11" t="s">
        <v>2659</v>
      </c>
      <c r="D12666" s="11" t="s">
        <v>2659</v>
      </c>
      <c r="E12666" s="11" t="n">
        <v>900</v>
      </c>
      <c r="F12666" s="11" t="n">
        <v>900</v>
      </c>
      <c r="G12666" s="11" t="n">
        <v>900</v>
      </c>
      <c r="H12666" s="11" t="s">
        <v>2625</v>
      </c>
      <c r="I12666" s="11" t="s">
        <v>2625</v>
      </c>
    </row>
    <row r="12667" customFormat="false" ht="143" hidden="false" customHeight="true" outlineLevel="0" collapsed="false">
      <c r="A12667" s="11" t="s">
        <v>2423</v>
      </c>
      <c r="B12667" s="11" t="s">
        <v>2423</v>
      </c>
      <c r="C12667" s="11" t="s">
        <v>2423</v>
      </c>
      <c r="D12667" s="11" t="s">
        <v>2423</v>
      </c>
      <c r="E12667" s="11" t="s">
        <v>2635</v>
      </c>
      <c r="F12667" s="11" t="s">
        <v>2635</v>
      </c>
      <c r="G12667" s="11" t="s">
        <v>2635</v>
      </c>
      <c r="H12667" s="11" t="s">
        <v>2625</v>
      </c>
      <c r="I12667" s="11" t="s">
        <v>2625</v>
      </c>
    </row>
    <row r="12668" customFormat="false" ht="58" hidden="false" customHeight="true" outlineLevel="0" collapsed="false">
      <c r="A12668" s="4" t="s">
        <v>2636</v>
      </c>
      <c r="B12668" s="4" t="s">
        <v>2636</v>
      </c>
      <c r="C12668" s="4" t="s">
        <v>2636</v>
      </c>
      <c r="D12668" s="4" t="s">
        <v>2636</v>
      </c>
      <c r="E12668" s="4" t="s">
        <v>2636</v>
      </c>
      <c r="F12668" s="4" t="s">
        <v>2636</v>
      </c>
      <c r="G12668" s="4" t="s">
        <v>2636</v>
      </c>
      <c r="H12668" s="4" t="s">
        <v>2636</v>
      </c>
      <c r="I12668" s="4" t="s">
        <v>2636</v>
      </c>
    </row>
    <row r="12669" customFormat="false" ht="27" hidden="false" customHeight="true" outlineLevel="0" collapsed="false">
      <c r="A12669" s="1"/>
      <c r="B12669" s="1"/>
      <c r="C12669" s="1"/>
      <c r="D12669" s="1"/>
      <c r="E12669" s="1"/>
      <c r="F12669" s="1"/>
      <c r="G12669" s="1"/>
      <c r="H12669" s="1"/>
      <c r="I12669" s="1"/>
    </row>
    <row r="12670" customFormat="false" ht="31" hidden="false" customHeight="true" outlineLevel="0" collapsed="false">
      <c r="A12670" s="10" t="s">
        <v>250</v>
      </c>
      <c r="B12670" s="10" t="s">
        <v>250</v>
      </c>
      <c r="C12670" s="10" t="s">
        <v>250</v>
      </c>
      <c r="D12670" s="10" t="s">
        <v>250</v>
      </c>
      <c r="E12670" s="10" t="s">
        <v>250</v>
      </c>
      <c r="F12670" s="10" t="s">
        <v>250</v>
      </c>
      <c r="G12670" s="10" t="s">
        <v>250</v>
      </c>
      <c r="H12670" s="10" t="s">
        <v>250</v>
      </c>
      <c r="I12670" s="3" t="str">
        <f aca="false">HYPERLINK("#'Главная'!A255","На главную")</f>
        <v>На главную</v>
      </c>
    </row>
    <row r="12671" customFormat="false" ht="34" hidden="false" customHeight="true" outlineLevel="0" collapsed="false">
      <c r="A12671" s="12" t="s">
        <v>251</v>
      </c>
      <c r="B12671" s="12" t="s">
        <v>251</v>
      </c>
      <c r="C12671" s="12" t="s">
        <v>251</v>
      </c>
      <c r="D12671" s="12" t="s">
        <v>252</v>
      </c>
      <c r="E12671" s="12" t="s">
        <v>252</v>
      </c>
      <c r="F12671" s="12" t="s">
        <v>252</v>
      </c>
      <c r="G12671" s="12" t="s">
        <v>253</v>
      </c>
      <c r="H12671" s="12" t="s">
        <v>254</v>
      </c>
      <c r="I12671" s="12" t="s">
        <v>254</v>
      </c>
    </row>
    <row r="12672" customFormat="false" ht="38" hidden="false" customHeight="true" outlineLevel="0" collapsed="false">
      <c r="A12672" s="1" t="s">
        <v>200</v>
      </c>
      <c r="B12672" s="1" t="s">
        <v>200</v>
      </c>
      <c r="C12672" s="1" t="s">
        <v>200</v>
      </c>
      <c r="D12672" s="1" t="s">
        <v>292</v>
      </c>
      <c r="E12672" s="1" t="s">
        <v>292</v>
      </c>
      <c r="F12672" s="1" t="s">
        <v>292</v>
      </c>
      <c r="G12672" s="1" t="n">
        <v>69.6</v>
      </c>
      <c r="H12672" s="1" t="s">
        <v>2637</v>
      </c>
      <c r="I12672" s="1" t="s">
        <v>2637</v>
      </c>
    </row>
    <row r="12673" customFormat="false" ht="38" hidden="false" customHeight="true" outlineLevel="0" collapsed="false">
      <c r="A12673" s="1" t="s">
        <v>200</v>
      </c>
      <c r="B12673" s="1" t="s">
        <v>200</v>
      </c>
      <c r="C12673" s="1" t="s">
        <v>200</v>
      </c>
      <c r="D12673" s="1" t="s">
        <v>258</v>
      </c>
      <c r="E12673" s="1" t="s">
        <v>258</v>
      </c>
      <c r="F12673" s="1" t="s">
        <v>258</v>
      </c>
      <c r="G12673" s="1" t="n">
        <v>104.5</v>
      </c>
      <c r="H12673" s="1" t="s">
        <v>2637</v>
      </c>
      <c r="I12673" s="1" t="s">
        <v>2637</v>
      </c>
    </row>
    <row r="12674" customFormat="false" ht="38" hidden="false" customHeight="true" outlineLevel="0" collapsed="false">
      <c r="A12674" s="1" t="s">
        <v>200</v>
      </c>
      <c r="B12674" s="1" t="s">
        <v>200</v>
      </c>
      <c r="C12674" s="1" t="s">
        <v>200</v>
      </c>
      <c r="D12674" s="1" t="s">
        <v>2091</v>
      </c>
      <c r="E12674" s="1" t="s">
        <v>2091</v>
      </c>
      <c r="F12674" s="1" t="s">
        <v>2091</v>
      </c>
      <c r="G12674" s="1" t="n">
        <v>12000</v>
      </c>
      <c r="H12674" s="1" t="s">
        <v>2637</v>
      </c>
      <c r="I12674" s="1" t="s">
        <v>2637</v>
      </c>
    </row>
    <row r="12675" customFormat="false" ht="38" hidden="false" customHeight="true" outlineLevel="0" collapsed="false">
      <c r="A12675" s="1" t="s">
        <v>200</v>
      </c>
      <c r="B12675" s="1" t="s">
        <v>200</v>
      </c>
      <c r="C12675" s="1" t="s">
        <v>200</v>
      </c>
      <c r="D12675" s="1" t="s">
        <v>2063</v>
      </c>
      <c r="E12675" s="1" t="s">
        <v>2063</v>
      </c>
      <c r="F12675" s="1" t="s">
        <v>2063</v>
      </c>
      <c r="G12675" s="1" t="n">
        <v>69</v>
      </c>
      <c r="H12675" s="1" t="s">
        <v>2637</v>
      </c>
      <c r="I12675" s="1" t="s">
        <v>2637</v>
      </c>
    </row>
    <row r="12676" customFormat="false" ht="38" hidden="false" customHeight="true" outlineLevel="0" collapsed="false">
      <c r="A12676" s="1" t="s">
        <v>200</v>
      </c>
      <c r="B12676" s="1" t="s">
        <v>200</v>
      </c>
      <c r="C12676" s="1" t="s">
        <v>200</v>
      </c>
      <c r="D12676" s="1" t="s">
        <v>258</v>
      </c>
      <c r="E12676" s="1" t="s">
        <v>258</v>
      </c>
      <c r="F12676" s="1" t="s">
        <v>258</v>
      </c>
      <c r="G12676" s="1" t="n">
        <v>104.5</v>
      </c>
      <c r="H12676" s="1" t="s">
        <v>2637</v>
      </c>
      <c r="I12676" s="1" t="s">
        <v>2637</v>
      </c>
    </row>
    <row r="12677" customFormat="false" ht="38" hidden="false" customHeight="true" outlineLevel="0" collapsed="false">
      <c r="A12677" s="1" t="s">
        <v>200</v>
      </c>
      <c r="B12677" s="1" t="s">
        <v>200</v>
      </c>
      <c r="C12677" s="1" t="s">
        <v>200</v>
      </c>
      <c r="D12677" s="1" t="s">
        <v>292</v>
      </c>
      <c r="E12677" s="1" t="s">
        <v>292</v>
      </c>
      <c r="F12677" s="1" t="s">
        <v>292</v>
      </c>
      <c r="G12677" s="1" t="n">
        <v>69.6</v>
      </c>
      <c r="H12677" s="1" t="s">
        <v>2637</v>
      </c>
      <c r="I12677" s="1" t="s">
        <v>2637</v>
      </c>
    </row>
    <row r="12678" customFormat="false" ht="38" hidden="false" customHeight="true" outlineLevel="0" collapsed="false">
      <c r="A12678" s="1" t="s">
        <v>200</v>
      </c>
      <c r="B12678" s="1" t="s">
        <v>200</v>
      </c>
      <c r="C12678" s="1" t="s">
        <v>200</v>
      </c>
      <c r="D12678" s="1" t="s">
        <v>2091</v>
      </c>
      <c r="E12678" s="1" t="s">
        <v>2091</v>
      </c>
      <c r="F12678" s="1" t="s">
        <v>2091</v>
      </c>
      <c r="G12678" s="1" t="n">
        <v>12000</v>
      </c>
      <c r="H12678" s="1" t="s">
        <v>2637</v>
      </c>
      <c r="I12678" s="1" t="s">
        <v>2637</v>
      </c>
    </row>
    <row r="12679" customFormat="false" ht="27" hidden="false" customHeight="true" outlineLevel="0" collapsed="false">
      <c r="A12679" s="1"/>
      <c r="B12679" s="1"/>
      <c r="C12679" s="1"/>
      <c r="D12679" s="1"/>
      <c r="E12679" s="1"/>
      <c r="F12679" s="1"/>
      <c r="G12679" s="1"/>
      <c r="H12679" s="1"/>
      <c r="I12679" s="1"/>
    </row>
    <row r="12680" customFormat="false" ht="31" hidden="false" customHeight="true" outlineLevel="0" collapsed="false">
      <c r="A12680" s="10" t="s">
        <v>304</v>
      </c>
      <c r="B12680" s="10" t="s">
        <v>304</v>
      </c>
      <c r="C12680" s="10" t="s">
        <v>304</v>
      </c>
      <c r="D12680" s="10" t="s">
        <v>304</v>
      </c>
      <c r="E12680" s="10" t="s">
        <v>304</v>
      </c>
      <c r="F12680" s="10" t="s">
        <v>304</v>
      </c>
      <c r="G12680" s="10" t="s">
        <v>304</v>
      </c>
      <c r="H12680" s="10" t="s">
        <v>304</v>
      </c>
      <c r="I12680" s="1"/>
    </row>
    <row r="12681" customFormat="false" ht="28" hidden="false" customHeight="true" outlineLevel="0" collapsed="false">
      <c r="A12681" s="4" t="s">
        <v>305</v>
      </c>
      <c r="B12681" s="4" t="s">
        <v>305</v>
      </c>
      <c r="C12681" s="4" t="s">
        <v>305</v>
      </c>
      <c r="D12681" s="4" t="s">
        <v>305</v>
      </c>
      <c r="E12681" s="4" t="s">
        <v>305</v>
      </c>
      <c r="F12681" s="4" t="s">
        <v>305</v>
      </c>
      <c r="G12681" s="4" t="s">
        <v>305</v>
      </c>
      <c r="H12681" s="4" t="s">
        <v>305</v>
      </c>
      <c r="I12681" s="4" t="s">
        <v>305</v>
      </c>
    </row>
    <row r="12682" customFormat="false" ht="27" hidden="false" customHeight="true" outlineLevel="0" collapsed="false">
      <c r="A12682" s="1"/>
      <c r="B12682" s="1"/>
      <c r="C12682" s="1"/>
      <c r="D12682" s="1"/>
      <c r="E12682" s="1"/>
      <c r="F12682" s="1"/>
      <c r="G12682" s="1"/>
      <c r="H12682" s="1"/>
      <c r="I12682" s="1"/>
    </row>
    <row r="12683" customFormat="false" ht="27" hidden="false" customHeight="true" outlineLevel="0" collapsed="false">
      <c r="A12683" s="1"/>
      <c r="B12683" s="1"/>
      <c r="C12683" s="1"/>
      <c r="D12683" s="1"/>
      <c r="E12683" s="1"/>
      <c r="F12683" s="1"/>
      <c r="G12683" s="1"/>
      <c r="H12683" s="1"/>
      <c r="I12683" s="1"/>
    </row>
    <row r="12684" customFormat="false" ht="27" hidden="false" customHeight="true" outlineLevel="0" collapsed="false">
      <c r="A12684" s="1"/>
      <c r="B12684" s="1"/>
      <c r="C12684" s="1"/>
      <c r="D12684" s="1"/>
      <c r="E12684" s="1"/>
      <c r="F12684" s="1"/>
      <c r="G12684" s="1"/>
      <c r="H12684" s="1"/>
      <c r="I12684" s="1"/>
    </row>
    <row r="12685" customFormat="false" ht="35" hidden="false" customHeight="true" outlineLevel="0" collapsed="false">
      <c r="A12685" s="2" t="s">
        <v>2693</v>
      </c>
      <c r="B12685" s="2" t="s">
        <v>2693</v>
      </c>
      <c r="C12685" s="2" t="s">
        <v>2693</v>
      </c>
      <c r="D12685" s="2" t="s">
        <v>2693</v>
      </c>
      <c r="E12685" s="2" t="s">
        <v>2693</v>
      </c>
      <c r="F12685" s="2" t="s">
        <v>2693</v>
      </c>
      <c r="G12685" s="2" t="s">
        <v>2693</v>
      </c>
      <c r="H12685" s="2" t="s">
        <v>2693</v>
      </c>
      <c r="I12685" s="3" t="str">
        <f aca="false">HYPERLINK("#'Главная'!A256","На главную")</f>
        <v>На главную</v>
      </c>
    </row>
    <row r="12686" customFormat="false" ht="28" hidden="false" customHeight="true" outlineLevel="0" collapsed="false">
      <c r="A12686" s="4" t="s">
        <v>2622</v>
      </c>
      <c r="B12686" s="4" t="s">
        <v>2622</v>
      </c>
      <c r="C12686" s="4" t="s">
        <v>2622</v>
      </c>
      <c r="D12686" s="4" t="s">
        <v>2622</v>
      </c>
      <c r="E12686" s="4" t="s">
        <v>2622</v>
      </c>
      <c r="F12686" s="4" t="s">
        <v>2622</v>
      </c>
      <c r="G12686" s="4" t="s">
        <v>2622</v>
      </c>
      <c r="H12686" s="4" t="s">
        <v>2622</v>
      </c>
      <c r="I12686" s="4" t="s">
        <v>2622</v>
      </c>
    </row>
    <row r="12687" customFormat="false" ht="27" hidden="false" customHeight="true" outlineLevel="0" collapsed="false">
      <c r="A12687" s="3" t="str">
        <f aca="false">HYPERLINK("#'Главная'!A256","Список моделей")</f>
        <v>Список моделей</v>
      </c>
      <c r="B12687" s="1"/>
      <c r="C12687" s="3" t="str">
        <f aca="false">HYPERLINK("#'Данные моделей'!A12688","Характеристики")</f>
        <v>Характеристики</v>
      </c>
      <c r="D12687" s="1"/>
      <c r="E12687" s="1"/>
      <c r="F12687" s="3" t="str">
        <f aca="false">HYPERLINK("#'Данные моделей'!A12713","Рабочие точки")</f>
        <v>Рабочие точки</v>
      </c>
      <c r="G12687" s="1"/>
      <c r="H12687" s="3" t="str">
        <f aca="false">HYPERLINK("#'Данные моделей'!A12723","Карты")</f>
        <v>Карты</v>
      </c>
      <c r="I12687" s="1"/>
    </row>
    <row r="12688" customFormat="false" ht="31" hidden="false" customHeight="true" outlineLevel="0" collapsed="false">
      <c r="A12688" s="10" t="s">
        <v>9</v>
      </c>
      <c r="B12688" s="10" t="s">
        <v>9</v>
      </c>
      <c r="C12688" s="10" t="s">
        <v>9</v>
      </c>
      <c r="D12688" s="10" t="s">
        <v>9</v>
      </c>
      <c r="E12688" s="10" t="s">
        <v>9</v>
      </c>
      <c r="F12688" s="10" t="s">
        <v>9</v>
      </c>
      <c r="G12688" s="10" t="s">
        <v>9</v>
      </c>
      <c r="H12688" s="10" t="s">
        <v>9</v>
      </c>
      <c r="I12688" s="1"/>
    </row>
    <row r="12689" customFormat="false" ht="28" hidden="false" customHeight="true" outlineLevel="0" collapsed="false">
      <c r="A12689" s="11" t="s">
        <v>207</v>
      </c>
      <c r="B12689" s="11" t="s">
        <v>207</v>
      </c>
      <c r="C12689" s="11" t="s">
        <v>207</v>
      </c>
      <c r="D12689" s="11" t="s">
        <v>207</v>
      </c>
      <c r="E12689" s="11" t="s">
        <v>2623</v>
      </c>
      <c r="F12689" s="11" t="s">
        <v>2623</v>
      </c>
      <c r="G12689" s="11" t="s">
        <v>2623</v>
      </c>
      <c r="H12689" s="11"/>
      <c r="I12689" s="11"/>
    </row>
    <row r="12690" customFormat="false" ht="28" hidden="false" customHeight="true" outlineLevel="0" collapsed="false">
      <c r="A12690" s="11" t="s">
        <v>8</v>
      </c>
      <c r="B12690" s="11" t="s">
        <v>8</v>
      </c>
      <c r="C12690" s="11" t="s">
        <v>8</v>
      </c>
      <c r="D12690" s="11" t="s">
        <v>8</v>
      </c>
      <c r="E12690" s="11" t="s">
        <v>178</v>
      </c>
      <c r="F12690" s="11" t="s">
        <v>178</v>
      </c>
      <c r="G12690" s="11" t="s">
        <v>178</v>
      </c>
      <c r="H12690" s="11"/>
      <c r="I12690" s="11"/>
    </row>
    <row r="12691" customFormat="false" ht="28" hidden="false" customHeight="true" outlineLevel="0" collapsed="false">
      <c r="A12691" s="11" t="s">
        <v>209</v>
      </c>
      <c r="B12691" s="11" t="s">
        <v>209</v>
      </c>
      <c r="C12691" s="11" t="s">
        <v>209</v>
      </c>
      <c r="D12691" s="11" t="s">
        <v>209</v>
      </c>
      <c r="E12691" s="11" t="s">
        <v>2690</v>
      </c>
      <c r="F12691" s="11" t="s">
        <v>2690</v>
      </c>
      <c r="G12691" s="11" t="s">
        <v>2690</v>
      </c>
      <c r="H12691" s="11"/>
      <c r="I12691" s="11"/>
    </row>
    <row r="12692" customFormat="false" ht="28" hidden="false" customHeight="true" outlineLevel="0" collapsed="false">
      <c r="A12692" s="11" t="s">
        <v>211</v>
      </c>
      <c r="B12692" s="11" t="s">
        <v>211</v>
      </c>
      <c r="C12692" s="11" t="s">
        <v>211</v>
      </c>
      <c r="D12692" s="11" t="s">
        <v>211</v>
      </c>
      <c r="E12692" s="11" t="s">
        <v>99</v>
      </c>
      <c r="F12692" s="11" t="s">
        <v>99</v>
      </c>
      <c r="G12692" s="11" t="s">
        <v>99</v>
      </c>
      <c r="H12692" s="11"/>
      <c r="I12692" s="11"/>
    </row>
    <row r="12693" customFormat="false" ht="143" hidden="false" customHeight="true" outlineLevel="0" collapsed="false">
      <c r="A12693" s="11" t="s">
        <v>8</v>
      </c>
      <c r="B12693" s="11" t="s">
        <v>8</v>
      </c>
      <c r="C12693" s="11" t="s">
        <v>8</v>
      </c>
      <c r="D12693" s="11" t="s">
        <v>8</v>
      </c>
      <c r="E12693" s="11" t="s">
        <v>2126</v>
      </c>
      <c r="F12693" s="11" t="s">
        <v>2126</v>
      </c>
      <c r="G12693" s="11" t="s">
        <v>2126</v>
      </c>
      <c r="H12693" s="11" t="s">
        <v>2625</v>
      </c>
      <c r="I12693" s="11" t="s">
        <v>2625</v>
      </c>
    </row>
    <row r="12694" customFormat="false" ht="143" hidden="false" customHeight="true" outlineLevel="0" collapsed="false">
      <c r="A12694" s="11" t="s">
        <v>221</v>
      </c>
      <c r="B12694" s="11" t="s">
        <v>221</v>
      </c>
      <c r="C12694" s="11" t="s">
        <v>221</v>
      </c>
      <c r="D12694" s="11" t="s">
        <v>221</v>
      </c>
      <c r="E12694" s="11" t="s">
        <v>2690</v>
      </c>
      <c r="F12694" s="11" t="s">
        <v>2690</v>
      </c>
      <c r="G12694" s="11" t="s">
        <v>2690</v>
      </c>
      <c r="H12694" s="11" t="s">
        <v>2625</v>
      </c>
      <c r="I12694" s="11" t="s">
        <v>2625</v>
      </c>
    </row>
    <row r="12695" customFormat="false" ht="143" hidden="false" customHeight="true" outlineLevel="0" collapsed="false">
      <c r="A12695" s="11" t="s">
        <v>211</v>
      </c>
      <c r="B12695" s="11" t="s">
        <v>211</v>
      </c>
      <c r="C12695" s="11" t="s">
        <v>211</v>
      </c>
      <c r="D12695" s="11" t="s">
        <v>211</v>
      </c>
      <c r="E12695" s="11" t="s">
        <v>99</v>
      </c>
      <c r="F12695" s="11" t="s">
        <v>99</v>
      </c>
      <c r="G12695" s="11" t="s">
        <v>99</v>
      </c>
      <c r="H12695" s="11" t="s">
        <v>2625</v>
      </c>
      <c r="I12695" s="11" t="s">
        <v>2625</v>
      </c>
    </row>
    <row r="12696" customFormat="false" ht="143" hidden="false" customHeight="true" outlineLevel="0" collapsed="false">
      <c r="A12696" s="11" t="s">
        <v>2062</v>
      </c>
      <c r="B12696" s="11" t="s">
        <v>2062</v>
      </c>
      <c r="C12696" s="11" t="s">
        <v>2062</v>
      </c>
      <c r="D12696" s="11" t="s">
        <v>2062</v>
      </c>
      <c r="E12696" s="11" t="s">
        <v>2063</v>
      </c>
      <c r="F12696" s="11" t="s">
        <v>2063</v>
      </c>
      <c r="G12696" s="11" t="s">
        <v>2063</v>
      </c>
      <c r="H12696" s="11" t="s">
        <v>2625</v>
      </c>
      <c r="I12696" s="11" t="s">
        <v>2625</v>
      </c>
    </row>
    <row r="12697" customFormat="false" ht="143" hidden="false" customHeight="true" outlineLevel="0" collapsed="false">
      <c r="A12697" s="11" t="s">
        <v>2064</v>
      </c>
      <c r="B12697" s="11" t="s">
        <v>2064</v>
      </c>
      <c r="C12697" s="11" t="s">
        <v>2064</v>
      </c>
      <c r="D12697" s="11" t="s">
        <v>2064</v>
      </c>
      <c r="E12697" s="11" t="s">
        <v>99</v>
      </c>
      <c r="F12697" s="11" t="s">
        <v>99</v>
      </c>
      <c r="G12697" s="11" t="s">
        <v>99</v>
      </c>
      <c r="H12697" s="11" t="s">
        <v>2625</v>
      </c>
      <c r="I12697" s="11" t="s">
        <v>2625</v>
      </c>
    </row>
    <row r="12698" customFormat="false" ht="143" hidden="false" customHeight="true" outlineLevel="0" collapsed="false">
      <c r="A12698" s="11" t="s">
        <v>2626</v>
      </c>
      <c r="B12698" s="11" t="s">
        <v>2626</v>
      </c>
      <c r="C12698" s="11" t="s">
        <v>2626</v>
      </c>
      <c r="D12698" s="11" t="s">
        <v>2626</v>
      </c>
      <c r="E12698" s="11" t="n">
        <v>6</v>
      </c>
      <c r="F12698" s="11" t="n">
        <v>6</v>
      </c>
      <c r="G12698" s="11" t="n">
        <v>6</v>
      </c>
      <c r="H12698" s="11" t="s">
        <v>2625</v>
      </c>
      <c r="I12698" s="11" t="s">
        <v>2625</v>
      </c>
    </row>
    <row r="12699" customFormat="false" ht="143" hidden="false" customHeight="true" outlineLevel="0" collapsed="false">
      <c r="A12699" s="11" t="s">
        <v>2216</v>
      </c>
      <c r="B12699" s="11" t="s">
        <v>2216</v>
      </c>
      <c r="C12699" s="11" t="s">
        <v>2216</v>
      </c>
      <c r="D12699" s="11" t="s">
        <v>2216</v>
      </c>
      <c r="E12699" s="11" t="n">
        <v>2</v>
      </c>
      <c r="F12699" s="11" t="n">
        <v>2</v>
      </c>
      <c r="G12699" s="11" t="n">
        <v>2</v>
      </c>
      <c r="H12699" s="11" t="s">
        <v>2625</v>
      </c>
      <c r="I12699" s="11" t="s">
        <v>2625</v>
      </c>
    </row>
    <row r="12700" customFormat="false" ht="143" hidden="false" customHeight="true" outlineLevel="0" collapsed="false">
      <c r="A12700" s="11" t="s">
        <v>2627</v>
      </c>
      <c r="B12700" s="11" t="s">
        <v>2627</v>
      </c>
      <c r="C12700" s="11" t="s">
        <v>2627</v>
      </c>
      <c r="D12700" s="11" t="s">
        <v>2627</v>
      </c>
      <c r="E12700" s="11" t="n">
        <v>400</v>
      </c>
      <c r="F12700" s="11" t="n">
        <v>400</v>
      </c>
      <c r="G12700" s="11" t="n">
        <v>400</v>
      </c>
      <c r="H12700" s="11" t="s">
        <v>2625</v>
      </c>
      <c r="I12700" s="11" t="s">
        <v>2625</v>
      </c>
    </row>
    <row r="12701" customFormat="false" ht="143" hidden="false" customHeight="true" outlineLevel="0" collapsed="false">
      <c r="A12701" s="11" t="s">
        <v>2628</v>
      </c>
      <c r="B12701" s="11" t="s">
        <v>2628</v>
      </c>
      <c r="C12701" s="11" t="s">
        <v>2628</v>
      </c>
      <c r="D12701" s="11" t="s">
        <v>2628</v>
      </c>
      <c r="E12701" s="11" t="n">
        <v>15.1</v>
      </c>
      <c r="F12701" s="11" t="n">
        <v>15.1</v>
      </c>
      <c r="G12701" s="11" t="n">
        <v>15.1</v>
      </c>
      <c r="H12701" s="11" t="s">
        <v>2625</v>
      </c>
      <c r="I12701" s="11" t="s">
        <v>2625</v>
      </c>
    </row>
    <row r="12702" customFormat="false" ht="143" hidden="false" customHeight="true" outlineLevel="0" collapsed="false">
      <c r="A12702" s="11" t="s">
        <v>2629</v>
      </c>
      <c r="B12702" s="11" t="s">
        <v>2629</v>
      </c>
      <c r="C12702" s="11" t="s">
        <v>2629</v>
      </c>
      <c r="D12702" s="11" t="s">
        <v>2629</v>
      </c>
      <c r="E12702" s="11" t="n">
        <v>11.7</v>
      </c>
      <c r="F12702" s="11" t="n">
        <v>11.7</v>
      </c>
      <c r="G12702" s="11" t="n">
        <v>11.7</v>
      </c>
      <c r="H12702" s="11" t="s">
        <v>2625</v>
      </c>
      <c r="I12702" s="11" t="s">
        <v>2625</v>
      </c>
    </row>
    <row r="12703" customFormat="false" ht="143" hidden="false" customHeight="true" outlineLevel="0" collapsed="false">
      <c r="A12703" s="11" t="s">
        <v>2630</v>
      </c>
      <c r="B12703" s="11" t="s">
        <v>2630</v>
      </c>
      <c r="C12703" s="11" t="s">
        <v>2630</v>
      </c>
      <c r="D12703" s="11" t="s">
        <v>2630</v>
      </c>
      <c r="E12703" s="11" t="s">
        <v>2691</v>
      </c>
      <c r="F12703" s="11" t="s">
        <v>2691</v>
      </c>
      <c r="G12703" s="11" t="s">
        <v>2691</v>
      </c>
      <c r="H12703" s="11" t="s">
        <v>2625</v>
      </c>
      <c r="I12703" s="11" t="s">
        <v>2625</v>
      </c>
    </row>
    <row r="12704" customFormat="false" ht="143" hidden="false" customHeight="true" outlineLevel="0" collapsed="false">
      <c r="A12704" s="11" t="s">
        <v>2631</v>
      </c>
      <c r="B12704" s="11" t="s">
        <v>2631</v>
      </c>
      <c r="C12704" s="11" t="s">
        <v>2631</v>
      </c>
      <c r="D12704" s="11" t="s">
        <v>2631</v>
      </c>
      <c r="E12704" s="11" t="s">
        <v>2632</v>
      </c>
      <c r="F12704" s="11" t="s">
        <v>2632</v>
      </c>
      <c r="G12704" s="11" t="s">
        <v>2632</v>
      </c>
      <c r="H12704" s="11" t="s">
        <v>2625</v>
      </c>
      <c r="I12704" s="11" t="s">
        <v>2625</v>
      </c>
    </row>
    <row r="12705" customFormat="false" ht="143" hidden="false" customHeight="true" outlineLevel="0" collapsed="false">
      <c r="A12705" s="11" t="s">
        <v>2078</v>
      </c>
      <c r="B12705" s="11" t="s">
        <v>2078</v>
      </c>
      <c r="C12705" s="11" t="s">
        <v>2078</v>
      </c>
      <c r="D12705" s="11" t="s">
        <v>2078</v>
      </c>
      <c r="E12705" s="11" t="s">
        <v>2679</v>
      </c>
      <c r="F12705" s="11" t="s">
        <v>2679</v>
      </c>
      <c r="G12705" s="11" t="s">
        <v>2679</v>
      </c>
      <c r="H12705" s="11" t="s">
        <v>2625</v>
      </c>
      <c r="I12705" s="11" t="s">
        <v>2625</v>
      </c>
    </row>
    <row r="12706" customFormat="false" ht="143" hidden="false" customHeight="true" outlineLevel="0" collapsed="false">
      <c r="A12706" s="11" t="s">
        <v>2070</v>
      </c>
      <c r="B12706" s="11" t="s">
        <v>2070</v>
      </c>
      <c r="C12706" s="11" t="s">
        <v>2070</v>
      </c>
      <c r="D12706" s="11" t="s">
        <v>2070</v>
      </c>
      <c r="E12706" s="11" t="s">
        <v>2692</v>
      </c>
      <c r="F12706" s="11" t="s">
        <v>2692</v>
      </c>
      <c r="G12706" s="11" t="s">
        <v>2692</v>
      </c>
      <c r="H12706" s="11" t="s">
        <v>2625</v>
      </c>
      <c r="I12706" s="11" t="s">
        <v>2625</v>
      </c>
    </row>
    <row r="12707" customFormat="false" ht="143" hidden="false" customHeight="true" outlineLevel="0" collapsed="false">
      <c r="A12707" s="11" t="s">
        <v>2562</v>
      </c>
      <c r="B12707" s="11" t="s">
        <v>2562</v>
      </c>
      <c r="C12707" s="11" t="s">
        <v>2562</v>
      </c>
      <c r="D12707" s="11" t="s">
        <v>2562</v>
      </c>
      <c r="E12707" s="11" t="n">
        <v>570</v>
      </c>
      <c r="F12707" s="11" t="n">
        <v>570</v>
      </c>
      <c r="G12707" s="11" t="n">
        <v>570</v>
      </c>
      <c r="H12707" s="11" t="s">
        <v>2625</v>
      </c>
      <c r="I12707" s="11" t="s">
        <v>2625</v>
      </c>
    </row>
    <row r="12708" customFormat="false" ht="143" hidden="false" customHeight="true" outlineLevel="0" collapsed="false">
      <c r="A12708" s="11" t="s">
        <v>2563</v>
      </c>
      <c r="B12708" s="11" t="s">
        <v>2563</v>
      </c>
      <c r="C12708" s="11" t="s">
        <v>2563</v>
      </c>
      <c r="D12708" s="11" t="s">
        <v>2563</v>
      </c>
      <c r="E12708" s="11" t="n">
        <v>165</v>
      </c>
      <c r="F12708" s="11" t="n">
        <v>165</v>
      </c>
      <c r="G12708" s="11" t="n">
        <v>165</v>
      </c>
      <c r="H12708" s="11" t="s">
        <v>2625</v>
      </c>
      <c r="I12708" s="11" t="s">
        <v>2625</v>
      </c>
    </row>
    <row r="12709" customFormat="false" ht="143" hidden="false" customHeight="true" outlineLevel="0" collapsed="false">
      <c r="A12709" s="11" t="s">
        <v>2659</v>
      </c>
      <c r="B12709" s="11" t="s">
        <v>2659</v>
      </c>
      <c r="C12709" s="11" t="s">
        <v>2659</v>
      </c>
      <c r="D12709" s="11" t="s">
        <v>2659</v>
      </c>
      <c r="E12709" s="11" t="n">
        <v>900</v>
      </c>
      <c r="F12709" s="11" t="n">
        <v>900</v>
      </c>
      <c r="G12709" s="11" t="n">
        <v>900</v>
      </c>
      <c r="H12709" s="11" t="s">
        <v>2625</v>
      </c>
      <c r="I12709" s="11" t="s">
        <v>2625</v>
      </c>
    </row>
    <row r="12710" customFormat="false" ht="143" hidden="false" customHeight="true" outlineLevel="0" collapsed="false">
      <c r="A12710" s="11" t="s">
        <v>2423</v>
      </c>
      <c r="B12710" s="11" t="s">
        <v>2423</v>
      </c>
      <c r="C12710" s="11" t="s">
        <v>2423</v>
      </c>
      <c r="D12710" s="11" t="s">
        <v>2423</v>
      </c>
      <c r="E12710" s="11" t="s">
        <v>2635</v>
      </c>
      <c r="F12710" s="11" t="s">
        <v>2635</v>
      </c>
      <c r="G12710" s="11" t="s">
        <v>2635</v>
      </c>
      <c r="H12710" s="11" t="s">
        <v>2625</v>
      </c>
      <c r="I12710" s="11" t="s">
        <v>2625</v>
      </c>
    </row>
    <row r="12711" customFormat="false" ht="58" hidden="false" customHeight="true" outlineLevel="0" collapsed="false">
      <c r="A12711" s="4" t="s">
        <v>2636</v>
      </c>
      <c r="B12711" s="4" t="s">
        <v>2636</v>
      </c>
      <c r="C12711" s="4" t="s">
        <v>2636</v>
      </c>
      <c r="D12711" s="4" t="s">
        <v>2636</v>
      </c>
      <c r="E12711" s="4" t="s">
        <v>2636</v>
      </c>
      <c r="F12711" s="4" t="s">
        <v>2636</v>
      </c>
      <c r="G12711" s="4" t="s">
        <v>2636</v>
      </c>
      <c r="H12711" s="4" t="s">
        <v>2636</v>
      </c>
      <c r="I12711" s="4" t="s">
        <v>2636</v>
      </c>
    </row>
    <row r="12712" customFormat="false" ht="27" hidden="false" customHeight="true" outlineLevel="0" collapsed="false">
      <c r="A12712" s="1"/>
      <c r="B12712" s="1"/>
      <c r="C12712" s="1"/>
      <c r="D12712" s="1"/>
      <c r="E12712" s="1"/>
      <c r="F12712" s="1"/>
      <c r="G12712" s="1"/>
      <c r="H12712" s="1"/>
      <c r="I12712" s="1"/>
    </row>
    <row r="12713" customFormat="false" ht="31" hidden="false" customHeight="true" outlineLevel="0" collapsed="false">
      <c r="A12713" s="10" t="s">
        <v>250</v>
      </c>
      <c r="B12713" s="10" t="s">
        <v>250</v>
      </c>
      <c r="C12713" s="10" t="s">
        <v>250</v>
      </c>
      <c r="D12713" s="10" t="s">
        <v>250</v>
      </c>
      <c r="E12713" s="10" t="s">
        <v>250</v>
      </c>
      <c r="F12713" s="10" t="s">
        <v>250</v>
      </c>
      <c r="G12713" s="10" t="s">
        <v>250</v>
      </c>
      <c r="H12713" s="10" t="s">
        <v>250</v>
      </c>
      <c r="I12713" s="3" t="str">
        <f aca="false">HYPERLINK("#'Главная'!A256","На главную")</f>
        <v>На главную</v>
      </c>
    </row>
    <row r="12714" customFormat="false" ht="34" hidden="false" customHeight="true" outlineLevel="0" collapsed="false">
      <c r="A12714" s="12" t="s">
        <v>251</v>
      </c>
      <c r="B12714" s="12" t="s">
        <v>251</v>
      </c>
      <c r="C12714" s="12" t="s">
        <v>251</v>
      </c>
      <c r="D12714" s="12" t="s">
        <v>252</v>
      </c>
      <c r="E12714" s="12" t="s">
        <v>252</v>
      </c>
      <c r="F12714" s="12" t="s">
        <v>252</v>
      </c>
      <c r="G12714" s="12" t="s">
        <v>253</v>
      </c>
      <c r="H12714" s="12" t="s">
        <v>254</v>
      </c>
      <c r="I12714" s="12" t="s">
        <v>254</v>
      </c>
    </row>
    <row r="12715" customFormat="false" ht="38" hidden="false" customHeight="true" outlineLevel="0" collapsed="false">
      <c r="A12715" s="1" t="s">
        <v>201</v>
      </c>
      <c r="B12715" s="1" t="s">
        <v>201</v>
      </c>
      <c r="C12715" s="1" t="s">
        <v>201</v>
      </c>
      <c r="D12715" s="1" t="s">
        <v>292</v>
      </c>
      <c r="E12715" s="1" t="s">
        <v>292</v>
      </c>
      <c r="F12715" s="1" t="s">
        <v>292</v>
      </c>
      <c r="G12715" s="1" t="n">
        <v>88.1</v>
      </c>
      <c r="H12715" s="1" t="s">
        <v>2637</v>
      </c>
      <c r="I12715" s="1" t="s">
        <v>2637</v>
      </c>
    </row>
    <row r="12716" customFormat="false" ht="38" hidden="false" customHeight="true" outlineLevel="0" collapsed="false">
      <c r="A12716" s="1" t="s">
        <v>201</v>
      </c>
      <c r="B12716" s="1" t="s">
        <v>201</v>
      </c>
      <c r="C12716" s="1" t="s">
        <v>201</v>
      </c>
      <c r="D12716" s="1" t="s">
        <v>258</v>
      </c>
      <c r="E12716" s="1" t="s">
        <v>258</v>
      </c>
      <c r="F12716" s="1" t="s">
        <v>258</v>
      </c>
      <c r="G12716" s="1" t="n">
        <v>136.7</v>
      </c>
      <c r="H12716" s="1" t="s">
        <v>2637</v>
      </c>
      <c r="I12716" s="1" t="s">
        <v>2637</v>
      </c>
    </row>
    <row r="12717" customFormat="false" ht="38" hidden="false" customHeight="true" outlineLevel="0" collapsed="false">
      <c r="A12717" s="1" t="s">
        <v>201</v>
      </c>
      <c r="B12717" s="1" t="s">
        <v>201</v>
      </c>
      <c r="C12717" s="1" t="s">
        <v>201</v>
      </c>
      <c r="D12717" s="1" t="s">
        <v>2091</v>
      </c>
      <c r="E12717" s="1" t="s">
        <v>2091</v>
      </c>
      <c r="F12717" s="1" t="s">
        <v>2091</v>
      </c>
      <c r="G12717" s="1" t="n">
        <v>12000</v>
      </c>
      <c r="H12717" s="1" t="s">
        <v>2637</v>
      </c>
      <c r="I12717" s="1" t="s">
        <v>2637</v>
      </c>
    </row>
    <row r="12718" customFormat="false" ht="38" hidden="false" customHeight="true" outlineLevel="0" collapsed="false">
      <c r="A12718" s="1" t="s">
        <v>201</v>
      </c>
      <c r="B12718" s="1" t="s">
        <v>201</v>
      </c>
      <c r="C12718" s="1" t="s">
        <v>201</v>
      </c>
      <c r="D12718" s="1" t="s">
        <v>2063</v>
      </c>
      <c r="E12718" s="1" t="s">
        <v>2063</v>
      </c>
      <c r="F12718" s="1" t="s">
        <v>2063</v>
      </c>
      <c r="G12718" s="1" t="n">
        <v>69</v>
      </c>
      <c r="H12718" s="1" t="s">
        <v>2637</v>
      </c>
      <c r="I12718" s="1" t="s">
        <v>2637</v>
      </c>
    </row>
    <row r="12719" customFormat="false" ht="38" hidden="false" customHeight="true" outlineLevel="0" collapsed="false">
      <c r="A12719" s="1" t="s">
        <v>201</v>
      </c>
      <c r="B12719" s="1" t="s">
        <v>201</v>
      </c>
      <c r="C12719" s="1" t="s">
        <v>201</v>
      </c>
      <c r="D12719" s="1" t="s">
        <v>258</v>
      </c>
      <c r="E12719" s="1" t="s">
        <v>258</v>
      </c>
      <c r="F12719" s="1" t="s">
        <v>258</v>
      </c>
      <c r="G12719" s="1" t="n">
        <v>136.7</v>
      </c>
      <c r="H12719" s="1" t="s">
        <v>2637</v>
      </c>
      <c r="I12719" s="1" t="s">
        <v>2637</v>
      </c>
    </row>
    <row r="12720" customFormat="false" ht="38" hidden="false" customHeight="true" outlineLevel="0" collapsed="false">
      <c r="A12720" s="1" t="s">
        <v>201</v>
      </c>
      <c r="B12720" s="1" t="s">
        <v>201</v>
      </c>
      <c r="C12720" s="1" t="s">
        <v>201</v>
      </c>
      <c r="D12720" s="1" t="s">
        <v>292</v>
      </c>
      <c r="E12720" s="1" t="s">
        <v>292</v>
      </c>
      <c r="F12720" s="1" t="s">
        <v>292</v>
      </c>
      <c r="G12720" s="1" t="n">
        <v>88.1</v>
      </c>
      <c r="H12720" s="1" t="s">
        <v>2637</v>
      </c>
      <c r="I12720" s="1" t="s">
        <v>2637</v>
      </c>
    </row>
    <row r="12721" customFormat="false" ht="38" hidden="false" customHeight="true" outlineLevel="0" collapsed="false">
      <c r="A12721" s="1" t="s">
        <v>201</v>
      </c>
      <c r="B12721" s="1" t="s">
        <v>201</v>
      </c>
      <c r="C12721" s="1" t="s">
        <v>201</v>
      </c>
      <c r="D12721" s="1" t="s">
        <v>2091</v>
      </c>
      <c r="E12721" s="1" t="s">
        <v>2091</v>
      </c>
      <c r="F12721" s="1" t="s">
        <v>2091</v>
      </c>
      <c r="G12721" s="1" t="n">
        <v>12000</v>
      </c>
      <c r="H12721" s="1" t="s">
        <v>2637</v>
      </c>
      <c r="I12721" s="1" t="s">
        <v>2637</v>
      </c>
    </row>
    <row r="12722" customFormat="false" ht="27" hidden="false" customHeight="true" outlineLevel="0" collapsed="false">
      <c r="A12722" s="1"/>
      <c r="B12722" s="1"/>
      <c r="C12722" s="1"/>
      <c r="D12722" s="1"/>
      <c r="E12722" s="1"/>
      <c r="F12722" s="1"/>
      <c r="G12722" s="1"/>
      <c r="H12722" s="1"/>
      <c r="I12722" s="1"/>
    </row>
    <row r="12723" customFormat="false" ht="31" hidden="false" customHeight="true" outlineLevel="0" collapsed="false">
      <c r="A12723" s="10" t="s">
        <v>304</v>
      </c>
      <c r="B12723" s="10" t="s">
        <v>304</v>
      </c>
      <c r="C12723" s="10" t="s">
        <v>304</v>
      </c>
      <c r="D12723" s="10" t="s">
        <v>304</v>
      </c>
      <c r="E12723" s="10" t="s">
        <v>304</v>
      </c>
      <c r="F12723" s="10" t="s">
        <v>304</v>
      </c>
      <c r="G12723" s="10" t="s">
        <v>304</v>
      </c>
      <c r="H12723" s="10" t="s">
        <v>304</v>
      </c>
      <c r="I12723" s="1"/>
    </row>
    <row r="12724" customFormat="false" ht="28" hidden="false" customHeight="true" outlineLevel="0" collapsed="false">
      <c r="A12724" s="4" t="s">
        <v>305</v>
      </c>
      <c r="B12724" s="4" t="s">
        <v>305</v>
      </c>
      <c r="C12724" s="4" t="s">
        <v>305</v>
      </c>
      <c r="D12724" s="4" t="s">
        <v>305</v>
      </c>
      <c r="E12724" s="4" t="s">
        <v>305</v>
      </c>
      <c r="F12724" s="4" t="s">
        <v>305</v>
      </c>
      <c r="G12724" s="4" t="s">
        <v>305</v>
      </c>
      <c r="H12724" s="4" t="s">
        <v>305</v>
      </c>
      <c r="I12724" s="4" t="s">
        <v>305</v>
      </c>
    </row>
    <row r="12725" customFormat="false" ht="27" hidden="false" customHeight="true" outlineLevel="0" collapsed="false">
      <c r="A12725" s="1"/>
      <c r="B12725" s="1"/>
      <c r="C12725" s="1"/>
      <c r="D12725" s="1"/>
      <c r="E12725" s="1"/>
      <c r="F12725" s="1"/>
      <c r="G12725" s="1"/>
      <c r="H12725" s="1"/>
      <c r="I12725" s="1"/>
    </row>
    <row r="12726" customFormat="false" ht="27" hidden="false" customHeight="true" outlineLevel="0" collapsed="false">
      <c r="A12726" s="1"/>
      <c r="B12726" s="1"/>
      <c r="C12726" s="1"/>
      <c r="D12726" s="1"/>
      <c r="E12726" s="1"/>
      <c r="F12726" s="1"/>
      <c r="G12726" s="1"/>
      <c r="H12726" s="1"/>
      <c r="I12726" s="1"/>
    </row>
    <row r="12727" customFormat="false" ht="27" hidden="false" customHeight="true" outlineLevel="0" collapsed="false">
      <c r="A12727" s="1"/>
      <c r="B12727" s="1"/>
      <c r="C12727" s="1"/>
      <c r="D12727" s="1"/>
      <c r="E12727" s="1"/>
      <c r="F12727" s="1"/>
      <c r="G12727" s="1"/>
      <c r="H12727" s="1"/>
      <c r="I12727" s="1"/>
    </row>
    <row r="12728" customFormat="false" ht="35" hidden="false" customHeight="true" outlineLevel="0" collapsed="false">
      <c r="A12728" s="2" t="s">
        <v>2694</v>
      </c>
      <c r="B12728" s="2" t="s">
        <v>2694</v>
      </c>
      <c r="C12728" s="2" t="s">
        <v>2694</v>
      </c>
      <c r="D12728" s="2" t="s">
        <v>2694</v>
      </c>
      <c r="E12728" s="2" t="s">
        <v>2694</v>
      </c>
      <c r="F12728" s="2" t="s">
        <v>2694</v>
      </c>
      <c r="G12728" s="2" t="s">
        <v>2694</v>
      </c>
      <c r="H12728" s="2" t="s">
        <v>2694</v>
      </c>
      <c r="I12728" s="3" t="str">
        <f aca="false">HYPERLINK("#'Главная'!A257","На главную")</f>
        <v>На главную</v>
      </c>
    </row>
    <row r="12729" customFormat="false" ht="28" hidden="false" customHeight="true" outlineLevel="0" collapsed="false">
      <c r="A12729" s="4" t="s">
        <v>2622</v>
      </c>
      <c r="B12729" s="4" t="s">
        <v>2622</v>
      </c>
      <c r="C12729" s="4" t="s">
        <v>2622</v>
      </c>
      <c r="D12729" s="4" t="s">
        <v>2622</v>
      </c>
      <c r="E12729" s="4" t="s">
        <v>2622</v>
      </c>
      <c r="F12729" s="4" t="s">
        <v>2622</v>
      </c>
      <c r="G12729" s="4" t="s">
        <v>2622</v>
      </c>
      <c r="H12729" s="4" t="s">
        <v>2622</v>
      </c>
      <c r="I12729" s="4" t="s">
        <v>2622</v>
      </c>
    </row>
    <row r="12730" customFormat="false" ht="27" hidden="false" customHeight="true" outlineLevel="0" collapsed="false">
      <c r="A12730" s="3" t="str">
        <f aca="false">HYPERLINK("#'Главная'!A257","Список моделей")</f>
        <v>Список моделей</v>
      </c>
      <c r="B12730" s="1"/>
      <c r="C12730" s="3" t="str">
        <f aca="false">HYPERLINK("#'Данные моделей'!A12731","Характеристики")</f>
        <v>Характеристики</v>
      </c>
      <c r="D12730" s="1"/>
      <c r="E12730" s="1"/>
      <c r="F12730" s="3" t="str">
        <f aca="false">HYPERLINK("#'Данные моделей'!A12756","Рабочие точки")</f>
        <v>Рабочие точки</v>
      </c>
      <c r="G12730" s="1"/>
      <c r="H12730" s="3" t="str">
        <f aca="false">HYPERLINK("#'Данные моделей'!A12766","Карты")</f>
        <v>Карты</v>
      </c>
      <c r="I12730" s="1"/>
    </row>
    <row r="12731" customFormat="false" ht="31" hidden="false" customHeight="true" outlineLevel="0" collapsed="false">
      <c r="A12731" s="10" t="s">
        <v>9</v>
      </c>
      <c r="B12731" s="10" t="s">
        <v>9</v>
      </c>
      <c r="C12731" s="10" t="s">
        <v>9</v>
      </c>
      <c r="D12731" s="10" t="s">
        <v>9</v>
      </c>
      <c r="E12731" s="10" t="s">
        <v>9</v>
      </c>
      <c r="F12731" s="10" t="s">
        <v>9</v>
      </c>
      <c r="G12731" s="10" t="s">
        <v>9</v>
      </c>
      <c r="H12731" s="10" t="s">
        <v>9</v>
      </c>
      <c r="I12731" s="1"/>
    </row>
    <row r="12732" customFormat="false" ht="28" hidden="false" customHeight="true" outlineLevel="0" collapsed="false">
      <c r="A12732" s="11" t="s">
        <v>207</v>
      </c>
      <c r="B12732" s="11" t="s">
        <v>207</v>
      </c>
      <c r="C12732" s="11" t="s">
        <v>207</v>
      </c>
      <c r="D12732" s="11" t="s">
        <v>207</v>
      </c>
      <c r="E12732" s="11" t="s">
        <v>2623</v>
      </c>
      <c r="F12732" s="11" t="s">
        <v>2623</v>
      </c>
      <c r="G12732" s="11" t="s">
        <v>2623</v>
      </c>
      <c r="H12732" s="11"/>
      <c r="I12732" s="11"/>
    </row>
    <row r="12733" customFormat="false" ht="28" hidden="false" customHeight="true" outlineLevel="0" collapsed="false">
      <c r="A12733" s="11" t="s">
        <v>8</v>
      </c>
      <c r="B12733" s="11" t="s">
        <v>8</v>
      </c>
      <c r="C12733" s="11" t="s">
        <v>8</v>
      </c>
      <c r="D12733" s="11" t="s">
        <v>8</v>
      </c>
      <c r="E12733" s="11" t="s">
        <v>178</v>
      </c>
      <c r="F12733" s="11" t="s">
        <v>178</v>
      </c>
      <c r="G12733" s="11" t="s">
        <v>178</v>
      </c>
      <c r="H12733" s="11"/>
      <c r="I12733" s="11"/>
    </row>
    <row r="12734" customFormat="false" ht="28" hidden="false" customHeight="true" outlineLevel="0" collapsed="false">
      <c r="A12734" s="11" t="s">
        <v>209</v>
      </c>
      <c r="B12734" s="11" t="s">
        <v>209</v>
      </c>
      <c r="C12734" s="11" t="s">
        <v>209</v>
      </c>
      <c r="D12734" s="11" t="s">
        <v>209</v>
      </c>
      <c r="E12734" s="11" t="s">
        <v>2690</v>
      </c>
      <c r="F12734" s="11" t="s">
        <v>2690</v>
      </c>
      <c r="G12734" s="11" t="s">
        <v>2690</v>
      </c>
      <c r="H12734" s="11"/>
      <c r="I12734" s="11"/>
    </row>
    <row r="12735" customFormat="false" ht="28" hidden="false" customHeight="true" outlineLevel="0" collapsed="false">
      <c r="A12735" s="11" t="s">
        <v>211</v>
      </c>
      <c r="B12735" s="11" t="s">
        <v>211</v>
      </c>
      <c r="C12735" s="11" t="s">
        <v>211</v>
      </c>
      <c r="D12735" s="11" t="s">
        <v>211</v>
      </c>
      <c r="E12735" s="11" t="s">
        <v>99</v>
      </c>
      <c r="F12735" s="11" t="s">
        <v>99</v>
      </c>
      <c r="G12735" s="11" t="s">
        <v>99</v>
      </c>
      <c r="H12735" s="11"/>
      <c r="I12735" s="11"/>
    </row>
    <row r="12736" customFormat="false" ht="143" hidden="false" customHeight="true" outlineLevel="0" collapsed="false">
      <c r="A12736" s="11" t="s">
        <v>8</v>
      </c>
      <c r="B12736" s="11" t="s">
        <v>8</v>
      </c>
      <c r="C12736" s="11" t="s">
        <v>8</v>
      </c>
      <c r="D12736" s="11" t="s">
        <v>8</v>
      </c>
      <c r="E12736" s="11" t="s">
        <v>2126</v>
      </c>
      <c r="F12736" s="11" t="s">
        <v>2126</v>
      </c>
      <c r="G12736" s="11" t="s">
        <v>2126</v>
      </c>
      <c r="H12736" s="11" t="s">
        <v>2625</v>
      </c>
      <c r="I12736" s="11" t="s">
        <v>2625</v>
      </c>
    </row>
    <row r="12737" customFormat="false" ht="143" hidden="false" customHeight="true" outlineLevel="0" collapsed="false">
      <c r="A12737" s="11" t="s">
        <v>221</v>
      </c>
      <c r="B12737" s="11" t="s">
        <v>221</v>
      </c>
      <c r="C12737" s="11" t="s">
        <v>221</v>
      </c>
      <c r="D12737" s="11" t="s">
        <v>221</v>
      </c>
      <c r="E12737" s="11" t="s">
        <v>2690</v>
      </c>
      <c r="F12737" s="11" t="s">
        <v>2690</v>
      </c>
      <c r="G12737" s="11" t="s">
        <v>2690</v>
      </c>
      <c r="H12737" s="11" t="s">
        <v>2625</v>
      </c>
      <c r="I12737" s="11" t="s">
        <v>2625</v>
      </c>
    </row>
    <row r="12738" customFormat="false" ht="143" hidden="false" customHeight="true" outlineLevel="0" collapsed="false">
      <c r="A12738" s="11" t="s">
        <v>211</v>
      </c>
      <c r="B12738" s="11" t="s">
        <v>211</v>
      </c>
      <c r="C12738" s="11" t="s">
        <v>211</v>
      </c>
      <c r="D12738" s="11" t="s">
        <v>211</v>
      </c>
      <c r="E12738" s="11" t="s">
        <v>99</v>
      </c>
      <c r="F12738" s="11" t="s">
        <v>99</v>
      </c>
      <c r="G12738" s="11" t="s">
        <v>99</v>
      </c>
      <c r="H12738" s="11" t="s">
        <v>2625</v>
      </c>
      <c r="I12738" s="11" t="s">
        <v>2625</v>
      </c>
    </row>
    <row r="12739" customFormat="false" ht="143" hidden="false" customHeight="true" outlineLevel="0" collapsed="false">
      <c r="A12739" s="11" t="s">
        <v>2062</v>
      </c>
      <c r="B12739" s="11" t="s">
        <v>2062</v>
      </c>
      <c r="C12739" s="11" t="s">
        <v>2062</v>
      </c>
      <c r="D12739" s="11" t="s">
        <v>2062</v>
      </c>
      <c r="E12739" s="11" t="s">
        <v>2063</v>
      </c>
      <c r="F12739" s="11" t="s">
        <v>2063</v>
      </c>
      <c r="G12739" s="11" t="s">
        <v>2063</v>
      </c>
      <c r="H12739" s="11" t="s">
        <v>2625</v>
      </c>
      <c r="I12739" s="11" t="s">
        <v>2625</v>
      </c>
    </row>
    <row r="12740" customFormat="false" ht="143" hidden="false" customHeight="true" outlineLevel="0" collapsed="false">
      <c r="A12740" s="11" t="s">
        <v>2064</v>
      </c>
      <c r="B12740" s="11" t="s">
        <v>2064</v>
      </c>
      <c r="C12740" s="11" t="s">
        <v>2064</v>
      </c>
      <c r="D12740" s="11" t="s">
        <v>2064</v>
      </c>
      <c r="E12740" s="11" t="s">
        <v>99</v>
      </c>
      <c r="F12740" s="11" t="s">
        <v>99</v>
      </c>
      <c r="G12740" s="11" t="s">
        <v>99</v>
      </c>
      <c r="H12740" s="11" t="s">
        <v>2625</v>
      </c>
      <c r="I12740" s="11" t="s">
        <v>2625</v>
      </c>
    </row>
    <row r="12741" customFormat="false" ht="143" hidden="false" customHeight="true" outlineLevel="0" collapsed="false">
      <c r="A12741" s="11" t="s">
        <v>2626</v>
      </c>
      <c r="B12741" s="11" t="s">
        <v>2626</v>
      </c>
      <c r="C12741" s="11" t="s">
        <v>2626</v>
      </c>
      <c r="D12741" s="11" t="s">
        <v>2626</v>
      </c>
      <c r="E12741" s="11" t="n">
        <v>8</v>
      </c>
      <c r="F12741" s="11" t="n">
        <v>8</v>
      </c>
      <c r="G12741" s="11" t="n">
        <v>8</v>
      </c>
      <c r="H12741" s="11" t="s">
        <v>2625</v>
      </c>
      <c r="I12741" s="11" t="s">
        <v>2625</v>
      </c>
    </row>
    <row r="12742" customFormat="false" ht="143" hidden="false" customHeight="true" outlineLevel="0" collapsed="false">
      <c r="A12742" s="11" t="s">
        <v>2216</v>
      </c>
      <c r="B12742" s="11" t="s">
        <v>2216</v>
      </c>
      <c r="C12742" s="11" t="s">
        <v>2216</v>
      </c>
      <c r="D12742" s="11" t="s">
        <v>2216</v>
      </c>
      <c r="E12742" s="11" t="n">
        <v>2</v>
      </c>
      <c r="F12742" s="11" t="n">
        <v>2</v>
      </c>
      <c r="G12742" s="11" t="n">
        <v>2</v>
      </c>
      <c r="H12742" s="11" t="s">
        <v>2625</v>
      </c>
      <c r="I12742" s="11" t="s">
        <v>2625</v>
      </c>
    </row>
    <row r="12743" customFormat="false" ht="143" hidden="false" customHeight="true" outlineLevel="0" collapsed="false">
      <c r="A12743" s="11" t="s">
        <v>2627</v>
      </c>
      <c r="B12743" s="11" t="s">
        <v>2627</v>
      </c>
      <c r="C12743" s="11" t="s">
        <v>2627</v>
      </c>
      <c r="D12743" s="11" t="s">
        <v>2627</v>
      </c>
      <c r="E12743" s="11" t="n">
        <v>346</v>
      </c>
      <c r="F12743" s="11" t="n">
        <v>346</v>
      </c>
      <c r="G12743" s="11" t="n">
        <v>346</v>
      </c>
      <c r="H12743" s="11" t="s">
        <v>2625</v>
      </c>
      <c r="I12743" s="11" t="s">
        <v>2625</v>
      </c>
    </row>
    <row r="12744" customFormat="false" ht="143" hidden="false" customHeight="true" outlineLevel="0" collapsed="false">
      <c r="A12744" s="11" t="s">
        <v>2628</v>
      </c>
      <c r="B12744" s="11" t="s">
        <v>2628</v>
      </c>
      <c r="C12744" s="11" t="s">
        <v>2628</v>
      </c>
      <c r="D12744" s="11" t="s">
        <v>2628</v>
      </c>
      <c r="E12744" s="11" t="n">
        <v>19.3</v>
      </c>
      <c r="F12744" s="11" t="n">
        <v>19.3</v>
      </c>
      <c r="G12744" s="11" t="n">
        <v>19.3</v>
      </c>
      <c r="H12744" s="11" t="s">
        <v>2625</v>
      </c>
      <c r="I12744" s="11" t="s">
        <v>2625</v>
      </c>
    </row>
    <row r="12745" customFormat="false" ht="143" hidden="false" customHeight="true" outlineLevel="0" collapsed="false">
      <c r="A12745" s="11" t="s">
        <v>2629</v>
      </c>
      <c r="B12745" s="11" t="s">
        <v>2629</v>
      </c>
      <c r="C12745" s="11" t="s">
        <v>2629</v>
      </c>
      <c r="D12745" s="11" t="s">
        <v>2629</v>
      </c>
      <c r="E12745" s="11" t="n">
        <v>15.2</v>
      </c>
      <c r="F12745" s="11" t="n">
        <v>15.2</v>
      </c>
      <c r="G12745" s="11" t="n">
        <v>15.2</v>
      </c>
      <c r="H12745" s="11" t="s">
        <v>2625</v>
      </c>
      <c r="I12745" s="11" t="s">
        <v>2625</v>
      </c>
    </row>
    <row r="12746" customFormat="false" ht="143" hidden="false" customHeight="true" outlineLevel="0" collapsed="false">
      <c r="A12746" s="11" t="s">
        <v>2630</v>
      </c>
      <c r="B12746" s="11" t="s">
        <v>2630</v>
      </c>
      <c r="C12746" s="11" t="s">
        <v>2630</v>
      </c>
      <c r="D12746" s="11" t="s">
        <v>2630</v>
      </c>
      <c r="E12746" s="11" t="s">
        <v>2691</v>
      </c>
      <c r="F12746" s="11" t="s">
        <v>2691</v>
      </c>
      <c r="G12746" s="11" t="s">
        <v>2691</v>
      </c>
      <c r="H12746" s="11" t="s">
        <v>2625</v>
      </c>
      <c r="I12746" s="11" t="s">
        <v>2625</v>
      </c>
    </row>
    <row r="12747" customFormat="false" ht="143" hidden="false" customHeight="true" outlineLevel="0" collapsed="false">
      <c r="A12747" s="11" t="s">
        <v>2631</v>
      </c>
      <c r="B12747" s="11" t="s">
        <v>2631</v>
      </c>
      <c r="C12747" s="11" t="s">
        <v>2631</v>
      </c>
      <c r="D12747" s="11" t="s">
        <v>2631</v>
      </c>
      <c r="E12747" s="11" t="s">
        <v>2632</v>
      </c>
      <c r="F12747" s="11" t="s">
        <v>2632</v>
      </c>
      <c r="G12747" s="11" t="s">
        <v>2632</v>
      </c>
      <c r="H12747" s="11" t="s">
        <v>2625</v>
      </c>
      <c r="I12747" s="11" t="s">
        <v>2625</v>
      </c>
    </row>
    <row r="12748" customFormat="false" ht="143" hidden="false" customHeight="true" outlineLevel="0" collapsed="false">
      <c r="A12748" s="11" t="s">
        <v>2078</v>
      </c>
      <c r="B12748" s="11" t="s">
        <v>2078</v>
      </c>
      <c r="C12748" s="11" t="s">
        <v>2078</v>
      </c>
      <c r="D12748" s="11" t="s">
        <v>2078</v>
      </c>
      <c r="E12748" s="11" t="s">
        <v>2679</v>
      </c>
      <c r="F12748" s="11" t="s">
        <v>2679</v>
      </c>
      <c r="G12748" s="11" t="s">
        <v>2679</v>
      </c>
      <c r="H12748" s="11" t="s">
        <v>2625</v>
      </c>
      <c r="I12748" s="11" t="s">
        <v>2625</v>
      </c>
    </row>
    <row r="12749" customFormat="false" ht="143" hidden="false" customHeight="true" outlineLevel="0" collapsed="false">
      <c r="A12749" s="11" t="s">
        <v>2070</v>
      </c>
      <c r="B12749" s="11" t="s">
        <v>2070</v>
      </c>
      <c r="C12749" s="11" t="s">
        <v>2070</v>
      </c>
      <c r="D12749" s="11" t="s">
        <v>2070</v>
      </c>
      <c r="E12749" s="11" t="s">
        <v>2692</v>
      </c>
      <c r="F12749" s="11" t="s">
        <v>2692</v>
      </c>
      <c r="G12749" s="11" t="s">
        <v>2692</v>
      </c>
      <c r="H12749" s="11" t="s">
        <v>2625</v>
      </c>
      <c r="I12749" s="11" t="s">
        <v>2625</v>
      </c>
    </row>
    <row r="12750" customFormat="false" ht="143" hidden="false" customHeight="true" outlineLevel="0" collapsed="false">
      <c r="A12750" s="11" t="s">
        <v>2562</v>
      </c>
      <c r="B12750" s="11" t="s">
        <v>2562</v>
      </c>
      <c r="C12750" s="11" t="s">
        <v>2562</v>
      </c>
      <c r="D12750" s="11" t="s">
        <v>2562</v>
      </c>
      <c r="E12750" s="11" t="n">
        <v>570</v>
      </c>
      <c r="F12750" s="11" t="n">
        <v>570</v>
      </c>
      <c r="G12750" s="11" t="n">
        <v>570</v>
      </c>
      <c r="H12750" s="11" t="s">
        <v>2625</v>
      </c>
      <c r="I12750" s="11" t="s">
        <v>2625</v>
      </c>
    </row>
    <row r="12751" customFormat="false" ht="143" hidden="false" customHeight="true" outlineLevel="0" collapsed="false">
      <c r="A12751" s="11" t="s">
        <v>2563</v>
      </c>
      <c r="B12751" s="11" t="s">
        <v>2563</v>
      </c>
      <c r="C12751" s="11" t="s">
        <v>2563</v>
      </c>
      <c r="D12751" s="11" t="s">
        <v>2563</v>
      </c>
      <c r="E12751" s="11" t="n">
        <v>231</v>
      </c>
      <c r="F12751" s="11" t="n">
        <v>231</v>
      </c>
      <c r="G12751" s="11" t="n">
        <v>231</v>
      </c>
      <c r="H12751" s="11" t="s">
        <v>2625</v>
      </c>
      <c r="I12751" s="11" t="s">
        <v>2625</v>
      </c>
    </row>
    <row r="12752" customFormat="false" ht="143" hidden="false" customHeight="true" outlineLevel="0" collapsed="false">
      <c r="A12752" s="11" t="s">
        <v>2659</v>
      </c>
      <c r="B12752" s="11" t="s">
        <v>2659</v>
      </c>
      <c r="C12752" s="11" t="s">
        <v>2659</v>
      </c>
      <c r="D12752" s="11" t="s">
        <v>2659</v>
      </c>
      <c r="E12752" s="11" t="n">
        <v>900</v>
      </c>
      <c r="F12752" s="11" t="n">
        <v>900</v>
      </c>
      <c r="G12752" s="11" t="n">
        <v>900</v>
      </c>
      <c r="H12752" s="11" t="s">
        <v>2625</v>
      </c>
      <c r="I12752" s="11" t="s">
        <v>2625</v>
      </c>
    </row>
    <row r="12753" customFormat="false" ht="143" hidden="false" customHeight="true" outlineLevel="0" collapsed="false">
      <c r="A12753" s="11" t="s">
        <v>2423</v>
      </c>
      <c r="B12753" s="11" t="s">
        <v>2423</v>
      </c>
      <c r="C12753" s="11" t="s">
        <v>2423</v>
      </c>
      <c r="D12753" s="11" t="s">
        <v>2423</v>
      </c>
      <c r="E12753" s="11" t="s">
        <v>2635</v>
      </c>
      <c r="F12753" s="11" t="s">
        <v>2635</v>
      </c>
      <c r="G12753" s="11" t="s">
        <v>2635</v>
      </c>
      <c r="H12753" s="11" t="s">
        <v>2625</v>
      </c>
      <c r="I12753" s="11" t="s">
        <v>2625</v>
      </c>
    </row>
    <row r="12754" customFormat="false" ht="58" hidden="false" customHeight="true" outlineLevel="0" collapsed="false">
      <c r="A12754" s="4" t="s">
        <v>2636</v>
      </c>
      <c r="B12754" s="4" t="s">
        <v>2636</v>
      </c>
      <c r="C12754" s="4" t="s">
        <v>2636</v>
      </c>
      <c r="D12754" s="4" t="s">
        <v>2636</v>
      </c>
      <c r="E12754" s="4" t="s">
        <v>2636</v>
      </c>
      <c r="F12754" s="4" t="s">
        <v>2636</v>
      </c>
      <c r="G12754" s="4" t="s">
        <v>2636</v>
      </c>
      <c r="H12754" s="4" t="s">
        <v>2636</v>
      </c>
      <c r="I12754" s="4" t="s">
        <v>2636</v>
      </c>
    </row>
    <row r="12755" customFormat="false" ht="27" hidden="false" customHeight="true" outlineLevel="0" collapsed="false">
      <c r="A12755" s="1"/>
      <c r="B12755" s="1"/>
      <c r="C12755" s="1"/>
      <c r="D12755" s="1"/>
      <c r="E12755" s="1"/>
      <c r="F12755" s="1"/>
      <c r="G12755" s="1"/>
      <c r="H12755" s="1"/>
      <c r="I12755" s="1"/>
    </row>
    <row r="12756" customFormat="false" ht="31" hidden="false" customHeight="true" outlineLevel="0" collapsed="false">
      <c r="A12756" s="10" t="s">
        <v>250</v>
      </c>
      <c r="B12756" s="10" t="s">
        <v>250</v>
      </c>
      <c r="C12756" s="10" t="s">
        <v>250</v>
      </c>
      <c r="D12756" s="10" t="s">
        <v>250</v>
      </c>
      <c r="E12756" s="10" t="s">
        <v>250</v>
      </c>
      <c r="F12756" s="10" t="s">
        <v>250</v>
      </c>
      <c r="G12756" s="10" t="s">
        <v>250</v>
      </c>
      <c r="H12756" s="10" t="s">
        <v>250</v>
      </c>
      <c r="I12756" s="3" t="str">
        <f aca="false">HYPERLINK("#'Главная'!A257","На главную")</f>
        <v>На главную</v>
      </c>
    </row>
    <row r="12757" customFormat="false" ht="34" hidden="false" customHeight="true" outlineLevel="0" collapsed="false">
      <c r="A12757" s="12" t="s">
        <v>251</v>
      </c>
      <c r="B12757" s="12" t="s">
        <v>251</v>
      </c>
      <c r="C12757" s="12" t="s">
        <v>251</v>
      </c>
      <c r="D12757" s="12" t="s">
        <v>252</v>
      </c>
      <c r="E12757" s="12" t="s">
        <v>252</v>
      </c>
      <c r="F12757" s="12" t="s">
        <v>252</v>
      </c>
      <c r="G12757" s="12" t="s">
        <v>253</v>
      </c>
      <c r="H12757" s="12" t="s">
        <v>254</v>
      </c>
      <c r="I12757" s="12" t="s">
        <v>254</v>
      </c>
    </row>
    <row r="12758" customFormat="false" ht="38" hidden="false" customHeight="true" outlineLevel="0" collapsed="false">
      <c r="A12758" s="1" t="s">
        <v>202</v>
      </c>
      <c r="B12758" s="1" t="s">
        <v>202</v>
      </c>
      <c r="C12758" s="1" t="s">
        <v>202</v>
      </c>
      <c r="D12758" s="1" t="s">
        <v>292</v>
      </c>
      <c r="E12758" s="1" t="s">
        <v>292</v>
      </c>
      <c r="F12758" s="1" t="s">
        <v>292</v>
      </c>
      <c r="G12758" s="1" t="n">
        <v>112.5</v>
      </c>
      <c r="H12758" s="1" t="s">
        <v>2637</v>
      </c>
      <c r="I12758" s="1" t="s">
        <v>2637</v>
      </c>
    </row>
    <row r="12759" customFormat="false" ht="38" hidden="false" customHeight="true" outlineLevel="0" collapsed="false">
      <c r="A12759" s="1" t="s">
        <v>202</v>
      </c>
      <c r="B12759" s="1" t="s">
        <v>202</v>
      </c>
      <c r="C12759" s="1" t="s">
        <v>202</v>
      </c>
      <c r="D12759" s="1" t="s">
        <v>258</v>
      </c>
      <c r="E12759" s="1" t="s">
        <v>258</v>
      </c>
      <c r="F12759" s="1" t="s">
        <v>258</v>
      </c>
      <c r="G12759" s="1" t="n">
        <v>176</v>
      </c>
      <c r="H12759" s="1" t="s">
        <v>2637</v>
      </c>
      <c r="I12759" s="1" t="s">
        <v>2637</v>
      </c>
    </row>
    <row r="12760" customFormat="false" ht="38" hidden="false" customHeight="true" outlineLevel="0" collapsed="false">
      <c r="A12760" s="1" t="s">
        <v>202</v>
      </c>
      <c r="B12760" s="1" t="s">
        <v>202</v>
      </c>
      <c r="C12760" s="1" t="s">
        <v>202</v>
      </c>
      <c r="D12760" s="1" t="s">
        <v>2091</v>
      </c>
      <c r="E12760" s="1" t="s">
        <v>2091</v>
      </c>
      <c r="F12760" s="1" t="s">
        <v>2091</v>
      </c>
      <c r="G12760" s="1" t="n">
        <v>12000</v>
      </c>
      <c r="H12760" s="1" t="s">
        <v>2637</v>
      </c>
      <c r="I12760" s="1" t="s">
        <v>2637</v>
      </c>
    </row>
    <row r="12761" customFormat="false" ht="38" hidden="false" customHeight="true" outlineLevel="0" collapsed="false">
      <c r="A12761" s="1" t="s">
        <v>202</v>
      </c>
      <c r="B12761" s="1" t="s">
        <v>202</v>
      </c>
      <c r="C12761" s="1" t="s">
        <v>202</v>
      </c>
      <c r="D12761" s="1" t="s">
        <v>2063</v>
      </c>
      <c r="E12761" s="1" t="s">
        <v>2063</v>
      </c>
      <c r="F12761" s="1" t="s">
        <v>2063</v>
      </c>
      <c r="G12761" s="1" t="n">
        <v>69</v>
      </c>
      <c r="H12761" s="1" t="s">
        <v>2637</v>
      </c>
      <c r="I12761" s="1" t="s">
        <v>2637</v>
      </c>
    </row>
    <row r="12762" customFormat="false" ht="38" hidden="false" customHeight="true" outlineLevel="0" collapsed="false">
      <c r="A12762" s="1" t="s">
        <v>202</v>
      </c>
      <c r="B12762" s="1" t="s">
        <v>202</v>
      </c>
      <c r="C12762" s="1" t="s">
        <v>202</v>
      </c>
      <c r="D12762" s="1" t="s">
        <v>258</v>
      </c>
      <c r="E12762" s="1" t="s">
        <v>258</v>
      </c>
      <c r="F12762" s="1" t="s">
        <v>258</v>
      </c>
      <c r="G12762" s="1" t="n">
        <v>176</v>
      </c>
      <c r="H12762" s="1" t="s">
        <v>2637</v>
      </c>
      <c r="I12762" s="1" t="s">
        <v>2637</v>
      </c>
    </row>
    <row r="12763" customFormat="false" ht="38" hidden="false" customHeight="true" outlineLevel="0" collapsed="false">
      <c r="A12763" s="1" t="s">
        <v>202</v>
      </c>
      <c r="B12763" s="1" t="s">
        <v>202</v>
      </c>
      <c r="C12763" s="1" t="s">
        <v>202</v>
      </c>
      <c r="D12763" s="1" t="s">
        <v>292</v>
      </c>
      <c r="E12763" s="1" t="s">
        <v>292</v>
      </c>
      <c r="F12763" s="1" t="s">
        <v>292</v>
      </c>
      <c r="G12763" s="1" t="n">
        <v>112.5</v>
      </c>
      <c r="H12763" s="1" t="s">
        <v>2637</v>
      </c>
      <c r="I12763" s="1" t="s">
        <v>2637</v>
      </c>
    </row>
    <row r="12764" customFormat="false" ht="38" hidden="false" customHeight="true" outlineLevel="0" collapsed="false">
      <c r="A12764" s="1" t="s">
        <v>202</v>
      </c>
      <c r="B12764" s="1" t="s">
        <v>202</v>
      </c>
      <c r="C12764" s="1" t="s">
        <v>202</v>
      </c>
      <c r="D12764" s="1" t="s">
        <v>2091</v>
      </c>
      <c r="E12764" s="1" t="s">
        <v>2091</v>
      </c>
      <c r="F12764" s="1" t="s">
        <v>2091</v>
      </c>
      <c r="G12764" s="1" t="n">
        <v>12000</v>
      </c>
      <c r="H12764" s="1" t="s">
        <v>2637</v>
      </c>
      <c r="I12764" s="1" t="s">
        <v>2637</v>
      </c>
    </row>
    <row r="12765" customFormat="false" ht="27" hidden="false" customHeight="true" outlineLevel="0" collapsed="false">
      <c r="A12765" s="1"/>
      <c r="B12765" s="1"/>
      <c r="C12765" s="1"/>
      <c r="D12765" s="1"/>
      <c r="E12765" s="1"/>
      <c r="F12765" s="1"/>
      <c r="G12765" s="1"/>
      <c r="H12765" s="1"/>
      <c r="I12765" s="1"/>
    </row>
    <row r="12766" customFormat="false" ht="31" hidden="false" customHeight="true" outlineLevel="0" collapsed="false">
      <c r="A12766" s="10" t="s">
        <v>304</v>
      </c>
      <c r="B12766" s="10" t="s">
        <v>304</v>
      </c>
      <c r="C12766" s="10" t="s">
        <v>304</v>
      </c>
      <c r="D12766" s="10" t="s">
        <v>304</v>
      </c>
      <c r="E12766" s="10" t="s">
        <v>304</v>
      </c>
      <c r="F12766" s="10" t="s">
        <v>304</v>
      </c>
      <c r="G12766" s="10" t="s">
        <v>304</v>
      </c>
      <c r="H12766" s="10" t="s">
        <v>304</v>
      </c>
      <c r="I12766" s="1"/>
    </row>
    <row r="12767" customFormat="false" ht="28" hidden="false" customHeight="true" outlineLevel="0" collapsed="false">
      <c r="A12767" s="4" t="s">
        <v>305</v>
      </c>
      <c r="B12767" s="4" t="s">
        <v>305</v>
      </c>
      <c r="C12767" s="4" t="s">
        <v>305</v>
      </c>
      <c r="D12767" s="4" t="s">
        <v>305</v>
      </c>
      <c r="E12767" s="4" t="s">
        <v>305</v>
      </c>
      <c r="F12767" s="4" t="s">
        <v>305</v>
      </c>
      <c r="G12767" s="4" t="s">
        <v>305</v>
      </c>
      <c r="H12767" s="4" t="s">
        <v>305</v>
      </c>
      <c r="I12767" s="4" t="s">
        <v>305</v>
      </c>
    </row>
    <row r="12768" customFormat="false" ht="27" hidden="false" customHeight="true" outlineLevel="0" collapsed="false">
      <c r="A12768" s="1"/>
      <c r="B12768" s="1"/>
      <c r="C12768" s="1"/>
      <c r="D12768" s="1"/>
      <c r="E12768" s="1"/>
      <c r="F12768" s="1"/>
      <c r="G12768" s="1"/>
      <c r="H12768" s="1"/>
      <c r="I12768" s="1"/>
    </row>
    <row r="12769" customFormat="false" ht="27" hidden="false" customHeight="true" outlineLevel="0" collapsed="false">
      <c r="A12769" s="1"/>
      <c r="B12769" s="1"/>
      <c r="C12769" s="1"/>
      <c r="D12769" s="1"/>
      <c r="E12769" s="1"/>
      <c r="F12769" s="1"/>
      <c r="G12769" s="1"/>
      <c r="H12769" s="1"/>
      <c r="I12769" s="1"/>
    </row>
    <row r="12770" customFormat="false" ht="27" hidden="false" customHeight="true" outlineLevel="0" collapsed="false">
      <c r="A12770" s="1"/>
      <c r="B12770" s="1"/>
      <c r="C12770" s="1"/>
      <c r="D12770" s="1"/>
      <c r="E12770" s="1"/>
      <c r="F12770" s="1"/>
      <c r="G12770" s="1"/>
      <c r="H12770" s="1"/>
      <c r="I12770" s="1"/>
    </row>
    <row r="12771" customFormat="false" ht="35" hidden="false" customHeight="true" outlineLevel="0" collapsed="false">
      <c r="A12771" s="2" t="s">
        <v>2695</v>
      </c>
      <c r="B12771" s="2" t="s">
        <v>2695</v>
      </c>
      <c r="C12771" s="2" t="s">
        <v>2695</v>
      </c>
      <c r="D12771" s="2" t="s">
        <v>2695</v>
      </c>
      <c r="E12771" s="2" t="s">
        <v>2695</v>
      </c>
      <c r="F12771" s="2" t="s">
        <v>2695</v>
      </c>
      <c r="G12771" s="2" t="s">
        <v>2695</v>
      </c>
      <c r="H12771" s="2" t="s">
        <v>2695</v>
      </c>
      <c r="I12771" s="3" t="str">
        <f aca="false">HYPERLINK("#'Главная'!A258","На главную")</f>
        <v>На главную</v>
      </c>
    </row>
    <row r="12772" customFormat="false" ht="28" hidden="false" customHeight="true" outlineLevel="0" collapsed="false">
      <c r="A12772" s="4" t="s">
        <v>2622</v>
      </c>
      <c r="B12772" s="4" t="s">
        <v>2622</v>
      </c>
      <c r="C12772" s="4" t="s">
        <v>2622</v>
      </c>
      <c r="D12772" s="4" t="s">
        <v>2622</v>
      </c>
      <c r="E12772" s="4" t="s">
        <v>2622</v>
      </c>
      <c r="F12772" s="4" t="s">
        <v>2622</v>
      </c>
      <c r="G12772" s="4" t="s">
        <v>2622</v>
      </c>
      <c r="H12772" s="4" t="s">
        <v>2622</v>
      </c>
      <c r="I12772" s="4" t="s">
        <v>2622</v>
      </c>
    </row>
    <row r="12773" customFormat="false" ht="27" hidden="false" customHeight="true" outlineLevel="0" collapsed="false">
      <c r="A12773" s="3" t="str">
        <f aca="false">HYPERLINK("#'Главная'!A258","Список моделей")</f>
        <v>Список моделей</v>
      </c>
      <c r="B12773" s="1"/>
      <c r="C12773" s="3" t="str">
        <f aca="false">HYPERLINK("#'Данные моделей'!A12774","Характеристики")</f>
        <v>Характеристики</v>
      </c>
      <c r="D12773" s="1"/>
      <c r="E12773" s="1"/>
      <c r="F12773" s="3" t="str">
        <f aca="false">HYPERLINK("#'Данные моделей'!A12799","Рабочие точки")</f>
        <v>Рабочие точки</v>
      </c>
      <c r="G12773" s="1"/>
      <c r="H12773" s="3" t="str">
        <f aca="false">HYPERLINK("#'Данные моделей'!A12809","Карты")</f>
        <v>Карты</v>
      </c>
      <c r="I12773" s="1"/>
    </row>
    <row r="12774" customFormat="false" ht="31" hidden="false" customHeight="true" outlineLevel="0" collapsed="false">
      <c r="A12774" s="10" t="s">
        <v>9</v>
      </c>
      <c r="B12774" s="10" t="s">
        <v>9</v>
      </c>
      <c r="C12774" s="10" t="s">
        <v>9</v>
      </c>
      <c r="D12774" s="10" t="s">
        <v>9</v>
      </c>
      <c r="E12774" s="10" t="s">
        <v>9</v>
      </c>
      <c r="F12774" s="10" t="s">
        <v>9</v>
      </c>
      <c r="G12774" s="10" t="s">
        <v>9</v>
      </c>
      <c r="H12774" s="10" t="s">
        <v>9</v>
      </c>
      <c r="I12774" s="1"/>
    </row>
    <row r="12775" customFormat="false" ht="28" hidden="false" customHeight="true" outlineLevel="0" collapsed="false">
      <c r="A12775" s="11" t="s">
        <v>207</v>
      </c>
      <c r="B12775" s="11" t="s">
        <v>207</v>
      </c>
      <c r="C12775" s="11" t="s">
        <v>207</v>
      </c>
      <c r="D12775" s="11" t="s">
        <v>207</v>
      </c>
      <c r="E12775" s="11" t="s">
        <v>2623</v>
      </c>
      <c r="F12775" s="11" t="s">
        <v>2623</v>
      </c>
      <c r="G12775" s="11" t="s">
        <v>2623</v>
      </c>
      <c r="H12775" s="11"/>
      <c r="I12775" s="11"/>
    </row>
    <row r="12776" customFormat="false" ht="28" hidden="false" customHeight="true" outlineLevel="0" collapsed="false">
      <c r="A12776" s="11" t="s">
        <v>8</v>
      </c>
      <c r="B12776" s="11" t="s">
        <v>8</v>
      </c>
      <c r="C12776" s="11" t="s">
        <v>8</v>
      </c>
      <c r="D12776" s="11" t="s">
        <v>8</v>
      </c>
      <c r="E12776" s="11" t="s">
        <v>178</v>
      </c>
      <c r="F12776" s="11" t="s">
        <v>178</v>
      </c>
      <c r="G12776" s="11" t="s">
        <v>178</v>
      </c>
      <c r="H12776" s="11"/>
      <c r="I12776" s="11"/>
    </row>
    <row r="12777" customFormat="false" ht="28" hidden="false" customHeight="true" outlineLevel="0" collapsed="false">
      <c r="A12777" s="11" t="s">
        <v>209</v>
      </c>
      <c r="B12777" s="11" t="s">
        <v>209</v>
      </c>
      <c r="C12777" s="11" t="s">
        <v>209</v>
      </c>
      <c r="D12777" s="11" t="s">
        <v>209</v>
      </c>
      <c r="E12777" s="11" t="s">
        <v>2696</v>
      </c>
      <c r="F12777" s="11" t="s">
        <v>2696</v>
      </c>
      <c r="G12777" s="11" t="s">
        <v>2696</v>
      </c>
      <c r="H12777" s="11"/>
      <c r="I12777" s="11"/>
    </row>
    <row r="12778" customFormat="false" ht="28" hidden="false" customHeight="true" outlineLevel="0" collapsed="false">
      <c r="A12778" s="11" t="s">
        <v>211</v>
      </c>
      <c r="B12778" s="11" t="s">
        <v>211</v>
      </c>
      <c r="C12778" s="11" t="s">
        <v>211</v>
      </c>
      <c r="D12778" s="11" t="s">
        <v>211</v>
      </c>
      <c r="E12778" s="11" t="s">
        <v>99</v>
      </c>
      <c r="F12778" s="11" t="s">
        <v>99</v>
      </c>
      <c r="G12778" s="11" t="s">
        <v>99</v>
      </c>
      <c r="H12778" s="11"/>
      <c r="I12778" s="11"/>
    </row>
    <row r="12779" customFormat="false" ht="143" hidden="false" customHeight="true" outlineLevel="0" collapsed="false">
      <c r="A12779" s="11" t="s">
        <v>8</v>
      </c>
      <c r="B12779" s="11" t="s">
        <v>8</v>
      </c>
      <c r="C12779" s="11" t="s">
        <v>8</v>
      </c>
      <c r="D12779" s="11" t="s">
        <v>8</v>
      </c>
      <c r="E12779" s="11" t="s">
        <v>2126</v>
      </c>
      <c r="F12779" s="11" t="s">
        <v>2126</v>
      </c>
      <c r="G12779" s="11" t="s">
        <v>2126</v>
      </c>
      <c r="H12779" s="11" t="s">
        <v>2625</v>
      </c>
      <c r="I12779" s="11" t="s">
        <v>2625</v>
      </c>
    </row>
    <row r="12780" customFormat="false" ht="143" hidden="false" customHeight="true" outlineLevel="0" collapsed="false">
      <c r="A12780" s="11" t="s">
        <v>221</v>
      </c>
      <c r="B12780" s="11" t="s">
        <v>221</v>
      </c>
      <c r="C12780" s="11" t="s">
        <v>221</v>
      </c>
      <c r="D12780" s="11" t="s">
        <v>221</v>
      </c>
      <c r="E12780" s="11" t="s">
        <v>2696</v>
      </c>
      <c r="F12780" s="11" t="s">
        <v>2696</v>
      </c>
      <c r="G12780" s="11" t="s">
        <v>2696</v>
      </c>
      <c r="H12780" s="11" t="s">
        <v>2625</v>
      </c>
      <c r="I12780" s="11" t="s">
        <v>2625</v>
      </c>
    </row>
    <row r="12781" customFormat="false" ht="143" hidden="false" customHeight="true" outlineLevel="0" collapsed="false">
      <c r="A12781" s="11" t="s">
        <v>211</v>
      </c>
      <c r="B12781" s="11" t="s">
        <v>211</v>
      </c>
      <c r="C12781" s="11" t="s">
        <v>211</v>
      </c>
      <c r="D12781" s="11" t="s">
        <v>211</v>
      </c>
      <c r="E12781" s="11" t="s">
        <v>99</v>
      </c>
      <c r="F12781" s="11" t="s">
        <v>99</v>
      </c>
      <c r="G12781" s="11" t="s">
        <v>99</v>
      </c>
      <c r="H12781" s="11" t="s">
        <v>2625</v>
      </c>
      <c r="I12781" s="11" t="s">
        <v>2625</v>
      </c>
    </row>
    <row r="12782" customFormat="false" ht="143" hidden="false" customHeight="true" outlineLevel="0" collapsed="false">
      <c r="A12782" s="11" t="s">
        <v>2062</v>
      </c>
      <c r="B12782" s="11" t="s">
        <v>2062</v>
      </c>
      <c r="C12782" s="11" t="s">
        <v>2062</v>
      </c>
      <c r="D12782" s="11" t="s">
        <v>2062</v>
      </c>
      <c r="E12782" s="11" t="s">
        <v>2063</v>
      </c>
      <c r="F12782" s="11" t="s">
        <v>2063</v>
      </c>
      <c r="G12782" s="11" t="s">
        <v>2063</v>
      </c>
      <c r="H12782" s="11" t="s">
        <v>2625</v>
      </c>
      <c r="I12782" s="11" t="s">
        <v>2625</v>
      </c>
    </row>
    <row r="12783" customFormat="false" ht="143" hidden="false" customHeight="true" outlineLevel="0" collapsed="false">
      <c r="A12783" s="11" t="s">
        <v>2064</v>
      </c>
      <c r="B12783" s="11" t="s">
        <v>2064</v>
      </c>
      <c r="C12783" s="11" t="s">
        <v>2064</v>
      </c>
      <c r="D12783" s="11" t="s">
        <v>2064</v>
      </c>
      <c r="E12783" s="11" t="s">
        <v>99</v>
      </c>
      <c r="F12783" s="11" t="s">
        <v>99</v>
      </c>
      <c r="G12783" s="11" t="s">
        <v>99</v>
      </c>
      <c r="H12783" s="11" t="s">
        <v>2625</v>
      </c>
      <c r="I12783" s="11" t="s">
        <v>2625</v>
      </c>
    </row>
    <row r="12784" customFormat="false" ht="143" hidden="false" customHeight="true" outlineLevel="0" collapsed="false">
      <c r="A12784" s="11" t="s">
        <v>2626</v>
      </c>
      <c r="B12784" s="11" t="s">
        <v>2626</v>
      </c>
      <c r="C12784" s="11" t="s">
        <v>2626</v>
      </c>
      <c r="D12784" s="11" t="s">
        <v>2626</v>
      </c>
      <c r="E12784" s="11" t="n">
        <v>4</v>
      </c>
      <c r="F12784" s="11" t="n">
        <v>4</v>
      </c>
      <c r="G12784" s="11" t="n">
        <v>4</v>
      </c>
      <c r="H12784" s="11" t="s">
        <v>2625</v>
      </c>
      <c r="I12784" s="11" t="s">
        <v>2625</v>
      </c>
    </row>
    <row r="12785" customFormat="false" ht="143" hidden="false" customHeight="true" outlineLevel="0" collapsed="false">
      <c r="A12785" s="11" t="s">
        <v>2216</v>
      </c>
      <c r="B12785" s="11" t="s">
        <v>2216</v>
      </c>
      <c r="C12785" s="11" t="s">
        <v>2216</v>
      </c>
      <c r="D12785" s="11" t="s">
        <v>2216</v>
      </c>
      <c r="E12785" s="11" t="n">
        <v>2</v>
      </c>
      <c r="F12785" s="11" t="n">
        <v>2</v>
      </c>
      <c r="G12785" s="11" t="n">
        <v>2</v>
      </c>
      <c r="H12785" s="11" t="s">
        <v>2625</v>
      </c>
      <c r="I12785" s="11" t="s">
        <v>2625</v>
      </c>
    </row>
    <row r="12786" customFormat="false" ht="143" hidden="false" customHeight="true" outlineLevel="0" collapsed="false">
      <c r="A12786" s="11" t="s">
        <v>2627</v>
      </c>
      <c r="B12786" s="11" t="s">
        <v>2627</v>
      </c>
      <c r="C12786" s="11" t="s">
        <v>2627</v>
      </c>
      <c r="D12786" s="11" t="s">
        <v>2627</v>
      </c>
      <c r="E12786" s="11" t="n">
        <v>468</v>
      </c>
      <c r="F12786" s="11" t="n">
        <v>468</v>
      </c>
      <c r="G12786" s="11" t="n">
        <v>468</v>
      </c>
      <c r="H12786" s="11" t="s">
        <v>2625</v>
      </c>
      <c r="I12786" s="11" t="s">
        <v>2625</v>
      </c>
    </row>
    <row r="12787" customFormat="false" ht="143" hidden="false" customHeight="true" outlineLevel="0" collapsed="false">
      <c r="A12787" s="11" t="s">
        <v>2628</v>
      </c>
      <c r="B12787" s="11" t="s">
        <v>2628</v>
      </c>
      <c r="C12787" s="11" t="s">
        <v>2628</v>
      </c>
      <c r="D12787" s="11" t="s">
        <v>2628</v>
      </c>
      <c r="E12787" s="11" t="n">
        <v>13.5</v>
      </c>
      <c r="F12787" s="11" t="n">
        <v>13.5</v>
      </c>
      <c r="G12787" s="11" t="n">
        <v>13.5</v>
      </c>
      <c r="H12787" s="11" t="s">
        <v>2625</v>
      </c>
      <c r="I12787" s="11" t="s">
        <v>2625</v>
      </c>
    </row>
    <row r="12788" customFormat="false" ht="143" hidden="false" customHeight="true" outlineLevel="0" collapsed="false">
      <c r="A12788" s="11" t="s">
        <v>2629</v>
      </c>
      <c r="B12788" s="11" t="s">
        <v>2629</v>
      </c>
      <c r="C12788" s="11" t="s">
        <v>2629</v>
      </c>
      <c r="D12788" s="11" t="s">
        <v>2629</v>
      </c>
      <c r="E12788" s="11" t="n">
        <v>11.8</v>
      </c>
      <c r="F12788" s="11" t="n">
        <v>11.8</v>
      </c>
      <c r="G12788" s="11" t="n">
        <v>11.8</v>
      </c>
      <c r="H12788" s="11" t="s">
        <v>2625</v>
      </c>
      <c r="I12788" s="11" t="s">
        <v>2625</v>
      </c>
    </row>
    <row r="12789" customFormat="false" ht="143" hidden="false" customHeight="true" outlineLevel="0" collapsed="false">
      <c r="A12789" s="11" t="s">
        <v>2630</v>
      </c>
      <c r="B12789" s="11" t="s">
        <v>2630</v>
      </c>
      <c r="C12789" s="11" t="s">
        <v>2630</v>
      </c>
      <c r="D12789" s="11" t="s">
        <v>2630</v>
      </c>
      <c r="E12789" s="11" t="s">
        <v>2697</v>
      </c>
      <c r="F12789" s="11" t="s">
        <v>2697</v>
      </c>
      <c r="G12789" s="11" t="s">
        <v>2697</v>
      </c>
      <c r="H12789" s="11" t="s">
        <v>2625</v>
      </c>
      <c r="I12789" s="11" t="s">
        <v>2625</v>
      </c>
    </row>
    <row r="12790" customFormat="false" ht="143" hidden="false" customHeight="true" outlineLevel="0" collapsed="false">
      <c r="A12790" s="11" t="s">
        <v>2631</v>
      </c>
      <c r="B12790" s="11" t="s">
        <v>2631</v>
      </c>
      <c r="C12790" s="11" t="s">
        <v>2631</v>
      </c>
      <c r="D12790" s="11" t="s">
        <v>2631</v>
      </c>
      <c r="E12790" s="11" t="s">
        <v>2632</v>
      </c>
      <c r="F12790" s="11" t="s">
        <v>2632</v>
      </c>
      <c r="G12790" s="11" t="s">
        <v>2632</v>
      </c>
      <c r="H12790" s="11" t="s">
        <v>2625</v>
      </c>
      <c r="I12790" s="11" t="s">
        <v>2625</v>
      </c>
    </row>
    <row r="12791" customFormat="false" ht="143" hidden="false" customHeight="true" outlineLevel="0" collapsed="false">
      <c r="A12791" s="11" t="s">
        <v>2078</v>
      </c>
      <c r="B12791" s="11" t="s">
        <v>2078</v>
      </c>
      <c r="C12791" s="11" t="s">
        <v>2078</v>
      </c>
      <c r="D12791" s="11" t="s">
        <v>2078</v>
      </c>
      <c r="E12791" s="11" t="s">
        <v>2679</v>
      </c>
      <c r="F12791" s="11" t="s">
        <v>2679</v>
      </c>
      <c r="G12791" s="11" t="s">
        <v>2679</v>
      </c>
      <c r="H12791" s="11" t="s">
        <v>2625</v>
      </c>
      <c r="I12791" s="11" t="s">
        <v>2625</v>
      </c>
    </row>
    <row r="12792" customFormat="false" ht="143" hidden="false" customHeight="true" outlineLevel="0" collapsed="false">
      <c r="A12792" s="11" t="s">
        <v>2070</v>
      </c>
      <c r="B12792" s="11" t="s">
        <v>2070</v>
      </c>
      <c r="C12792" s="11" t="s">
        <v>2070</v>
      </c>
      <c r="D12792" s="11" t="s">
        <v>2070</v>
      </c>
      <c r="E12792" s="11" t="s">
        <v>2692</v>
      </c>
      <c r="F12792" s="11" t="s">
        <v>2692</v>
      </c>
      <c r="G12792" s="11" t="s">
        <v>2692</v>
      </c>
      <c r="H12792" s="11" t="s">
        <v>2625</v>
      </c>
      <c r="I12792" s="11" t="s">
        <v>2625</v>
      </c>
    </row>
    <row r="12793" customFormat="false" ht="143" hidden="false" customHeight="true" outlineLevel="0" collapsed="false">
      <c r="A12793" s="11" t="s">
        <v>2562</v>
      </c>
      <c r="B12793" s="11" t="s">
        <v>2562</v>
      </c>
      <c r="C12793" s="11" t="s">
        <v>2562</v>
      </c>
      <c r="D12793" s="11" t="s">
        <v>2562</v>
      </c>
      <c r="E12793" s="11" t="n">
        <v>508</v>
      </c>
      <c r="F12793" s="11" t="n">
        <v>508</v>
      </c>
      <c r="G12793" s="11" t="n">
        <v>508</v>
      </c>
      <c r="H12793" s="11" t="s">
        <v>2625</v>
      </c>
      <c r="I12793" s="11" t="s">
        <v>2625</v>
      </c>
    </row>
    <row r="12794" customFormat="false" ht="143" hidden="false" customHeight="true" outlineLevel="0" collapsed="false">
      <c r="A12794" s="11" t="s">
        <v>2563</v>
      </c>
      <c r="B12794" s="11" t="s">
        <v>2563</v>
      </c>
      <c r="C12794" s="11" t="s">
        <v>2563</v>
      </c>
      <c r="D12794" s="11" t="s">
        <v>2563</v>
      </c>
      <c r="E12794" s="11" t="n">
        <v>99</v>
      </c>
      <c r="F12794" s="11" t="n">
        <v>99</v>
      </c>
      <c r="G12794" s="11" t="n">
        <v>99</v>
      </c>
      <c r="H12794" s="11" t="s">
        <v>2625</v>
      </c>
      <c r="I12794" s="11" t="s">
        <v>2625</v>
      </c>
    </row>
    <row r="12795" customFormat="false" ht="143" hidden="false" customHeight="true" outlineLevel="0" collapsed="false">
      <c r="A12795" s="11" t="s">
        <v>2659</v>
      </c>
      <c r="B12795" s="11" t="s">
        <v>2659</v>
      </c>
      <c r="C12795" s="11" t="s">
        <v>2659</v>
      </c>
      <c r="D12795" s="11" t="s">
        <v>2659</v>
      </c>
      <c r="E12795" s="11" t="n">
        <v>900</v>
      </c>
      <c r="F12795" s="11" t="n">
        <v>900</v>
      </c>
      <c r="G12795" s="11" t="n">
        <v>900</v>
      </c>
      <c r="H12795" s="11" t="s">
        <v>2625</v>
      </c>
      <c r="I12795" s="11" t="s">
        <v>2625</v>
      </c>
    </row>
    <row r="12796" customFormat="false" ht="143" hidden="false" customHeight="true" outlineLevel="0" collapsed="false">
      <c r="A12796" s="11" t="s">
        <v>2423</v>
      </c>
      <c r="B12796" s="11" t="s">
        <v>2423</v>
      </c>
      <c r="C12796" s="11" t="s">
        <v>2423</v>
      </c>
      <c r="D12796" s="11" t="s">
        <v>2423</v>
      </c>
      <c r="E12796" s="11" t="s">
        <v>2635</v>
      </c>
      <c r="F12796" s="11" t="s">
        <v>2635</v>
      </c>
      <c r="G12796" s="11" t="s">
        <v>2635</v>
      </c>
      <c r="H12796" s="11" t="s">
        <v>2625</v>
      </c>
      <c r="I12796" s="11" t="s">
        <v>2625</v>
      </c>
    </row>
    <row r="12797" customFormat="false" ht="58" hidden="false" customHeight="true" outlineLevel="0" collapsed="false">
      <c r="A12797" s="4" t="s">
        <v>2636</v>
      </c>
      <c r="B12797" s="4" t="s">
        <v>2636</v>
      </c>
      <c r="C12797" s="4" t="s">
        <v>2636</v>
      </c>
      <c r="D12797" s="4" t="s">
        <v>2636</v>
      </c>
      <c r="E12797" s="4" t="s">
        <v>2636</v>
      </c>
      <c r="F12797" s="4" t="s">
        <v>2636</v>
      </c>
      <c r="G12797" s="4" t="s">
        <v>2636</v>
      </c>
      <c r="H12797" s="4" t="s">
        <v>2636</v>
      </c>
      <c r="I12797" s="4" t="s">
        <v>2636</v>
      </c>
    </row>
    <row r="12798" customFormat="false" ht="27" hidden="false" customHeight="true" outlineLevel="0" collapsed="false">
      <c r="A12798" s="1"/>
      <c r="B12798" s="1"/>
      <c r="C12798" s="1"/>
      <c r="D12798" s="1"/>
      <c r="E12798" s="1"/>
      <c r="F12798" s="1"/>
      <c r="G12798" s="1"/>
      <c r="H12798" s="1"/>
      <c r="I12798" s="1"/>
    </row>
    <row r="12799" customFormat="false" ht="31" hidden="false" customHeight="true" outlineLevel="0" collapsed="false">
      <c r="A12799" s="10" t="s">
        <v>250</v>
      </c>
      <c r="B12799" s="10" t="s">
        <v>250</v>
      </c>
      <c r="C12799" s="10" t="s">
        <v>250</v>
      </c>
      <c r="D12799" s="10" t="s">
        <v>250</v>
      </c>
      <c r="E12799" s="10" t="s">
        <v>250</v>
      </c>
      <c r="F12799" s="10" t="s">
        <v>250</v>
      </c>
      <c r="G12799" s="10" t="s">
        <v>250</v>
      </c>
      <c r="H12799" s="10" t="s">
        <v>250</v>
      </c>
      <c r="I12799" s="3" t="str">
        <f aca="false">HYPERLINK("#'Главная'!A258","На главную")</f>
        <v>На главную</v>
      </c>
    </row>
    <row r="12800" customFormat="false" ht="34" hidden="false" customHeight="true" outlineLevel="0" collapsed="false">
      <c r="A12800" s="12" t="s">
        <v>251</v>
      </c>
      <c r="B12800" s="12" t="s">
        <v>251</v>
      </c>
      <c r="C12800" s="12" t="s">
        <v>251</v>
      </c>
      <c r="D12800" s="12" t="s">
        <v>252</v>
      </c>
      <c r="E12800" s="12" t="s">
        <v>252</v>
      </c>
      <c r="F12800" s="12" t="s">
        <v>252</v>
      </c>
      <c r="G12800" s="12" t="s">
        <v>253</v>
      </c>
      <c r="H12800" s="12" t="s">
        <v>254</v>
      </c>
      <c r="I12800" s="12" t="s">
        <v>254</v>
      </c>
    </row>
    <row r="12801" customFormat="false" ht="38" hidden="false" customHeight="true" outlineLevel="0" collapsed="false">
      <c r="A12801" s="1" t="s">
        <v>200</v>
      </c>
      <c r="B12801" s="1" t="s">
        <v>200</v>
      </c>
      <c r="C12801" s="1" t="s">
        <v>200</v>
      </c>
      <c r="D12801" s="1" t="s">
        <v>292</v>
      </c>
      <c r="E12801" s="1" t="s">
        <v>292</v>
      </c>
      <c r="F12801" s="1" t="s">
        <v>292</v>
      </c>
      <c r="G12801" s="1" t="n">
        <v>78.3</v>
      </c>
      <c r="H12801" s="1" t="s">
        <v>2637</v>
      </c>
      <c r="I12801" s="1" t="s">
        <v>2637</v>
      </c>
    </row>
    <row r="12802" customFormat="false" ht="38" hidden="false" customHeight="true" outlineLevel="0" collapsed="false">
      <c r="A12802" s="1" t="s">
        <v>200</v>
      </c>
      <c r="B12802" s="1" t="s">
        <v>200</v>
      </c>
      <c r="C12802" s="1" t="s">
        <v>200</v>
      </c>
      <c r="D12802" s="1" t="s">
        <v>258</v>
      </c>
      <c r="E12802" s="1" t="s">
        <v>258</v>
      </c>
      <c r="F12802" s="1" t="s">
        <v>258</v>
      </c>
      <c r="G12802" s="1" t="n">
        <v>117.6</v>
      </c>
      <c r="H12802" s="1" t="s">
        <v>2637</v>
      </c>
      <c r="I12802" s="1" t="s">
        <v>2637</v>
      </c>
    </row>
    <row r="12803" customFormat="false" ht="38" hidden="false" customHeight="true" outlineLevel="0" collapsed="false">
      <c r="A12803" s="1" t="s">
        <v>200</v>
      </c>
      <c r="B12803" s="1" t="s">
        <v>200</v>
      </c>
      <c r="C12803" s="1" t="s">
        <v>200</v>
      </c>
      <c r="D12803" s="1" t="s">
        <v>2091</v>
      </c>
      <c r="E12803" s="1" t="s">
        <v>2091</v>
      </c>
      <c r="F12803" s="1" t="s">
        <v>2091</v>
      </c>
      <c r="G12803" s="1" t="n">
        <v>13500</v>
      </c>
      <c r="H12803" s="1" t="s">
        <v>2637</v>
      </c>
      <c r="I12803" s="1" t="s">
        <v>2637</v>
      </c>
    </row>
    <row r="12804" customFormat="false" ht="38" hidden="false" customHeight="true" outlineLevel="0" collapsed="false">
      <c r="A12804" s="1" t="s">
        <v>200</v>
      </c>
      <c r="B12804" s="1" t="s">
        <v>200</v>
      </c>
      <c r="C12804" s="1" t="s">
        <v>200</v>
      </c>
      <c r="D12804" s="1" t="s">
        <v>2063</v>
      </c>
      <c r="E12804" s="1" t="s">
        <v>2063</v>
      </c>
      <c r="F12804" s="1" t="s">
        <v>2063</v>
      </c>
      <c r="G12804" s="1" t="n">
        <v>72</v>
      </c>
      <c r="H12804" s="1" t="s">
        <v>2637</v>
      </c>
      <c r="I12804" s="1" t="s">
        <v>2637</v>
      </c>
    </row>
    <row r="12805" customFormat="false" ht="38" hidden="false" customHeight="true" outlineLevel="0" collapsed="false">
      <c r="A12805" s="1" t="s">
        <v>200</v>
      </c>
      <c r="B12805" s="1" t="s">
        <v>200</v>
      </c>
      <c r="C12805" s="1" t="s">
        <v>200</v>
      </c>
      <c r="D12805" s="1" t="s">
        <v>258</v>
      </c>
      <c r="E12805" s="1" t="s">
        <v>258</v>
      </c>
      <c r="F12805" s="1" t="s">
        <v>258</v>
      </c>
      <c r="G12805" s="1" t="n">
        <v>117.6</v>
      </c>
      <c r="H12805" s="1" t="s">
        <v>2637</v>
      </c>
      <c r="I12805" s="1" t="s">
        <v>2637</v>
      </c>
    </row>
    <row r="12806" customFormat="false" ht="38" hidden="false" customHeight="true" outlineLevel="0" collapsed="false">
      <c r="A12806" s="1" t="s">
        <v>200</v>
      </c>
      <c r="B12806" s="1" t="s">
        <v>200</v>
      </c>
      <c r="C12806" s="1" t="s">
        <v>200</v>
      </c>
      <c r="D12806" s="1" t="s">
        <v>292</v>
      </c>
      <c r="E12806" s="1" t="s">
        <v>292</v>
      </c>
      <c r="F12806" s="1" t="s">
        <v>292</v>
      </c>
      <c r="G12806" s="1" t="n">
        <v>78.3</v>
      </c>
      <c r="H12806" s="1" t="s">
        <v>2637</v>
      </c>
      <c r="I12806" s="1" t="s">
        <v>2637</v>
      </c>
    </row>
    <row r="12807" customFormat="false" ht="38" hidden="false" customHeight="true" outlineLevel="0" collapsed="false">
      <c r="A12807" s="1" t="s">
        <v>200</v>
      </c>
      <c r="B12807" s="1" t="s">
        <v>200</v>
      </c>
      <c r="C12807" s="1" t="s">
        <v>200</v>
      </c>
      <c r="D12807" s="1" t="s">
        <v>2091</v>
      </c>
      <c r="E12807" s="1" t="s">
        <v>2091</v>
      </c>
      <c r="F12807" s="1" t="s">
        <v>2091</v>
      </c>
      <c r="G12807" s="1" t="n">
        <v>13500</v>
      </c>
      <c r="H12807" s="1" t="s">
        <v>2637</v>
      </c>
      <c r="I12807" s="1" t="s">
        <v>2637</v>
      </c>
    </row>
    <row r="12808" customFormat="false" ht="27" hidden="false" customHeight="true" outlineLevel="0" collapsed="false">
      <c r="A12808" s="1"/>
      <c r="B12808" s="1"/>
      <c r="C12808" s="1"/>
      <c r="D12808" s="1"/>
      <c r="E12808" s="1"/>
      <c r="F12808" s="1"/>
      <c r="G12808" s="1"/>
      <c r="H12808" s="1"/>
      <c r="I12808" s="1"/>
    </row>
    <row r="12809" customFormat="false" ht="31" hidden="false" customHeight="true" outlineLevel="0" collapsed="false">
      <c r="A12809" s="10" t="s">
        <v>304</v>
      </c>
      <c r="B12809" s="10" t="s">
        <v>304</v>
      </c>
      <c r="C12809" s="10" t="s">
        <v>304</v>
      </c>
      <c r="D12809" s="10" t="s">
        <v>304</v>
      </c>
      <c r="E12809" s="10" t="s">
        <v>304</v>
      </c>
      <c r="F12809" s="10" t="s">
        <v>304</v>
      </c>
      <c r="G12809" s="10" t="s">
        <v>304</v>
      </c>
      <c r="H12809" s="10" t="s">
        <v>304</v>
      </c>
      <c r="I12809" s="1"/>
    </row>
    <row r="12810" customFormat="false" ht="28" hidden="false" customHeight="true" outlineLevel="0" collapsed="false">
      <c r="A12810" s="4" t="s">
        <v>305</v>
      </c>
      <c r="B12810" s="4" t="s">
        <v>305</v>
      </c>
      <c r="C12810" s="4" t="s">
        <v>305</v>
      </c>
      <c r="D12810" s="4" t="s">
        <v>305</v>
      </c>
      <c r="E12810" s="4" t="s">
        <v>305</v>
      </c>
      <c r="F12810" s="4" t="s">
        <v>305</v>
      </c>
      <c r="G12810" s="4" t="s">
        <v>305</v>
      </c>
      <c r="H12810" s="4" t="s">
        <v>305</v>
      </c>
      <c r="I12810" s="4" t="s">
        <v>305</v>
      </c>
    </row>
    <row r="12811" customFormat="false" ht="27" hidden="false" customHeight="true" outlineLevel="0" collapsed="false">
      <c r="A12811" s="1"/>
      <c r="B12811" s="1"/>
      <c r="C12811" s="1"/>
      <c r="D12811" s="1"/>
      <c r="E12811" s="1"/>
      <c r="F12811" s="1"/>
      <c r="G12811" s="1"/>
      <c r="H12811" s="1"/>
      <c r="I12811" s="1"/>
    </row>
    <row r="12812" customFormat="false" ht="27" hidden="false" customHeight="true" outlineLevel="0" collapsed="false">
      <c r="A12812" s="1"/>
      <c r="B12812" s="1"/>
      <c r="C12812" s="1"/>
      <c r="D12812" s="1"/>
      <c r="E12812" s="1"/>
      <c r="F12812" s="1"/>
      <c r="G12812" s="1"/>
      <c r="H12812" s="1"/>
      <c r="I12812" s="1"/>
    </row>
    <row r="12813" customFormat="false" ht="27" hidden="false" customHeight="true" outlineLevel="0" collapsed="false">
      <c r="A12813" s="1"/>
      <c r="B12813" s="1"/>
      <c r="C12813" s="1"/>
      <c r="D12813" s="1"/>
      <c r="E12813" s="1"/>
      <c r="F12813" s="1"/>
      <c r="G12813" s="1"/>
      <c r="H12813" s="1"/>
      <c r="I12813" s="1"/>
    </row>
    <row r="12814" customFormat="false" ht="35" hidden="false" customHeight="true" outlineLevel="0" collapsed="false">
      <c r="A12814" s="2" t="s">
        <v>2698</v>
      </c>
      <c r="B12814" s="2" t="s">
        <v>2698</v>
      </c>
      <c r="C12814" s="2" t="s">
        <v>2698</v>
      </c>
      <c r="D12814" s="2" t="s">
        <v>2698</v>
      </c>
      <c r="E12814" s="2" t="s">
        <v>2698</v>
      </c>
      <c r="F12814" s="2" t="s">
        <v>2698</v>
      </c>
      <c r="G12814" s="2" t="s">
        <v>2698</v>
      </c>
      <c r="H12814" s="2" t="s">
        <v>2698</v>
      </c>
      <c r="I12814" s="3" t="str">
        <f aca="false">HYPERLINK("#'Главная'!A259","На главную")</f>
        <v>На главную</v>
      </c>
    </row>
    <row r="12815" customFormat="false" ht="28" hidden="false" customHeight="true" outlineLevel="0" collapsed="false">
      <c r="A12815" s="4" t="s">
        <v>2622</v>
      </c>
      <c r="B12815" s="4" t="s">
        <v>2622</v>
      </c>
      <c r="C12815" s="4" t="s">
        <v>2622</v>
      </c>
      <c r="D12815" s="4" t="s">
        <v>2622</v>
      </c>
      <c r="E12815" s="4" t="s">
        <v>2622</v>
      </c>
      <c r="F12815" s="4" t="s">
        <v>2622</v>
      </c>
      <c r="G12815" s="4" t="s">
        <v>2622</v>
      </c>
      <c r="H12815" s="4" t="s">
        <v>2622</v>
      </c>
      <c r="I12815" s="4" t="s">
        <v>2622</v>
      </c>
    </row>
    <row r="12816" customFormat="false" ht="27" hidden="false" customHeight="true" outlineLevel="0" collapsed="false">
      <c r="A12816" s="3" t="str">
        <f aca="false">HYPERLINK("#'Главная'!A259","Список моделей")</f>
        <v>Список моделей</v>
      </c>
      <c r="B12816" s="1"/>
      <c r="C12816" s="3" t="str">
        <f aca="false">HYPERLINK("#'Данные моделей'!A12817","Характеристики")</f>
        <v>Характеристики</v>
      </c>
      <c r="D12816" s="1"/>
      <c r="E12816" s="1"/>
      <c r="F12816" s="3" t="str">
        <f aca="false">HYPERLINK("#'Данные моделей'!A12842","Рабочие точки")</f>
        <v>Рабочие точки</v>
      </c>
      <c r="G12816" s="1"/>
      <c r="H12816" s="3" t="str">
        <f aca="false">HYPERLINK("#'Данные моделей'!A12852","Карты")</f>
        <v>Карты</v>
      </c>
      <c r="I12816" s="1"/>
    </row>
    <row r="12817" customFormat="false" ht="31" hidden="false" customHeight="true" outlineLevel="0" collapsed="false">
      <c r="A12817" s="10" t="s">
        <v>9</v>
      </c>
      <c r="B12817" s="10" t="s">
        <v>9</v>
      </c>
      <c r="C12817" s="10" t="s">
        <v>9</v>
      </c>
      <c r="D12817" s="10" t="s">
        <v>9</v>
      </c>
      <c r="E12817" s="10" t="s">
        <v>9</v>
      </c>
      <c r="F12817" s="10" t="s">
        <v>9</v>
      </c>
      <c r="G12817" s="10" t="s">
        <v>9</v>
      </c>
      <c r="H12817" s="10" t="s">
        <v>9</v>
      </c>
      <c r="I12817" s="1"/>
    </row>
    <row r="12818" customFormat="false" ht="28" hidden="false" customHeight="true" outlineLevel="0" collapsed="false">
      <c r="A12818" s="11" t="s">
        <v>207</v>
      </c>
      <c r="B12818" s="11" t="s">
        <v>207</v>
      </c>
      <c r="C12818" s="11" t="s">
        <v>207</v>
      </c>
      <c r="D12818" s="11" t="s">
        <v>207</v>
      </c>
      <c r="E12818" s="11" t="s">
        <v>2623</v>
      </c>
      <c r="F12818" s="11" t="s">
        <v>2623</v>
      </c>
      <c r="G12818" s="11" t="s">
        <v>2623</v>
      </c>
      <c r="H12818" s="11"/>
      <c r="I12818" s="11"/>
    </row>
    <row r="12819" customFormat="false" ht="28" hidden="false" customHeight="true" outlineLevel="0" collapsed="false">
      <c r="A12819" s="11" t="s">
        <v>8</v>
      </c>
      <c r="B12819" s="11" t="s">
        <v>8</v>
      </c>
      <c r="C12819" s="11" t="s">
        <v>8</v>
      </c>
      <c r="D12819" s="11" t="s">
        <v>8</v>
      </c>
      <c r="E12819" s="11" t="s">
        <v>178</v>
      </c>
      <c r="F12819" s="11" t="s">
        <v>178</v>
      </c>
      <c r="G12819" s="11" t="s">
        <v>178</v>
      </c>
      <c r="H12819" s="11"/>
      <c r="I12819" s="11"/>
    </row>
    <row r="12820" customFormat="false" ht="28" hidden="false" customHeight="true" outlineLevel="0" collapsed="false">
      <c r="A12820" s="11" t="s">
        <v>209</v>
      </c>
      <c r="B12820" s="11" t="s">
        <v>209</v>
      </c>
      <c r="C12820" s="11" t="s">
        <v>209</v>
      </c>
      <c r="D12820" s="11" t="s">
        <v>209</v>
      </c>
      <c r="E12820" s="11" t="s">
        <v>2696</v>
      </c>
      <c r="F12820" s="11" t="s">
        <v>2696</v>
      </c>
      <c r="G12820" s="11" t="s">
        <v>2696</v>
      </c>
      <c r="H12820" s="11"/>
      <c r="I12820" s="11"/>
    </row>
    <row r="12821" customFormat="false" ht="28" hidden="false" customHeight="true" outlineLevel="0" collapsed="false">
      <c r="A12821" s="11" t="s">
        <v>211</v>
      </c>
      <c r="B12821" s="11" t="s">
        <v>211</v>
      </c>
      <c r="C12821" s="11" t="s">
        <v>211</v>
      </c>
      <c r="D12821" s="11" t="s">
        <v>211</v>
      </c>
      <c r="E12821" s="11" t="s">
        <v>99</v>
      </c>
      <c r="F12821" s="11" t="s">
        <v>99</v>
      </c>
      <c r="G12821" s="11" t="s">
        <v>99</v>
      </c>
      <c r="H12821" s="11"/>
      <c r="I12821" s="11"/>
    </row>
    <row r="12822" customFormat="false" ht="143" hidden="false" customHeight="true" outlineLevel="0" collapsed="false">
      <c r="A12822" s="11" t="s">
        <v>8</v>
      </c>
      <c r="B12822" s="11" t="s">
        <v>8</v>
      </c>
      <c r="C12822" s="11" t="s">
        <v>8</v>
      </c>
      <c r="D12822" s="11" t="s">
        <v>8</v>
      </c>
      <c r="E12822" s="11" t="s">
        <v>2126</v>
      </c>
      <c r="F12822" s="11" t="s">
        <v>2126</v>
      </c>
      <c r="G12822" s="11" t="s">
        <v>2126</v>
      </c>
      <c r="H12822" s="11" t="s">
        <v>2625</v>
      </c>
      <c r="I12822" s="11" t="s">
        <v>2625</v>
      </c>
    </row>
    <row r="12823" customFormat="false" ht="143" hidden="false" customHeight="true" outlineLevel="0" collapsed="false">
      <c r="A12823" s="11" t="s">
        <v>221</v>
      </c>
      <c r="B12823" s="11" t="s">
        <v>221</v>
      </c>
      <c r="C12823" s="11" t="s">
        <v>221</v>
      </c>
      <c r="D12823" s="11" t="s">
        <v>221</v>
      </c>
      <c r="E12823" s="11" t="s">
        <v>2696</v>
      </c>
      <c r="F12823" s="11" t="s">
        <v>2696</v>
      </c>
      <c r="G12823" s="11" t="s">
        <v>2696</v>
      </c>
      <c r="H12823" s="11" t="s">
        <v>2625</v>
      </c>
      <c r="I12823" s="11" t="s">
        <v>2625</v>
      </c>
    </row>
    <row r="12824" customFormat="false" ht="143" hidden="false" customHeight="true" outlineLevel="0" collapsed="false">
      <c r="A12824" s="11" t="s">
        <v>211</v>
      </c>
      <c r="B12824" s="11" t="s">
        <v>211</v>
      </c>
      <c r="C12824" s="11" t="s">
        <v>211</v>
      </c>
      <c r="D12824" s="11" t="s">
        <v>211</v>
      </c>
      <c r="E12824" s="11" t="s">
        <v>99</v>
      </c>
      <c r="F12824" s="11" t="s">
        <v>99</v>
      </c>
      <c r="G12824" s="11" t="s">
        <v>99</v>
      </c>
      <c r="H12824" s="11" t="s">
        <v>2625</v>
      </c>
      <c r="I12824" s="11" t="s">
        <v>2625</v>
      </c>
    </row>
    <row r="12825" customFormat="false" ht="143" hidden="false" customHeight="true" outlineLevel="0" collapsed="false">
      <c r="A12825" s="11" t="s">
        <v>2062</v>
      </c>
      <c r="B12825" s="11" t="s">
        <v>2062</v>
      </c>
      <c r="C12825" s="11" t="s">
        <v>2062</v>
      </c>
      <c r="D12825" s="11" t="s">
        <v>2062</v>
      </c>
      <c r="E12825" s="11" t="s">
        <v>2063</v>
      </c>
      <c r="F12825" s="11" t="s">
        <v>2063</v>
      </c>
      <c r="G12825" s="11" t="s">
        <v>2063</v>
      </c>
      <c r="H12825" s="11" t="s">
        <v>2625</v>
      </c>
      <c r="I12825" s="11" t="s">
        <v>2625</v>
      </c>
    </row>
    <row r="12826" customFormat="false" ht="143" hidden="false" customHeight="true" outlineLevel="0" collapsed="false">
      <c r="A12826" s="11" t="s">
        <v>2064</v>
      </c>
      <c r="B12826" s="11" t="s">
        <v>2064</v>
      </c>
      <c r="C12826" s="11" t="s">
        <v>2064</v>
      </c>
      <c r="D12826" s="11" t="s">
        <v>2064</v>
      </c>
      <c r="E12826" s="11" t="s">
        <v>99</v>
      </c>
      <c r="F12826" s="11" t="s">
        <v>99</v>
      </c>
      <c r="G12826" s="11" t="s">
        <v>99</v>
      </c>
      <c r="H12826" s="11" t="s">
        <v>2625</v>
      </c>
      <c r="I12826" s="11" t="s">
        <v>2625</v>
      </c>
    </row>
    <row r="12827" customFormat="false" ht="143" hidden="false" customHeight="true" outlineLevel="0" collapsed="false">
      <c r="A12827" s="11" t="s">
        <v>2626</v>
      </c>
      <c r="B12827" s="11" t="s">
        <v>2626</v>
      </c>
      <c r="C12827" s="11" t="s">
        <v>2626</v>
      </c>
      <c r="D12827" s="11" t="s">
        <v>2626</v>
      </c>
      <c r="E12827" s="11" t="n">
        <v>6</v>
      </c>
      <c r="F12827" s="11" t="n">
        <v>6</v>
      </c>
      <c r="G12827" s="11" t="n">
        <v>6</v>
      </c>
      <c r="H12827" s="11" t="s">
        <v>2625</v>
      </c>
      <c r="I12827" s="11" t="s">
        <v>2625</v>
      </c>
    </row>
    <row r="12828" customFormat="false" ht="143" hidden="false" customHeight="true" outlineLevel="0" collapsed="false">
      <c r="A12828" s="11" t="s">
        <v>2216</v>
      </c>
      <c r="B12828" s="11" t="s">
        <v>2216</v>
      </c>
      <c r="C12828" s="11" t="s">
        <v>2216</v>
      </c>
      <c r="D12828" s="11" t="s">
        <v>2216</v>
      </c>
      <c r="E12828" s="11" t="n">
        <v>2</v>
      </c>
      <c r="F12828" s="11" t="n">
        <v>2</v>
      </c>
      <c r="G12828" s="11" t="n">
        <v>2</v>
      </c>
      <c r="H12828" s="11" t="s">
        <v>2625</v>
      </c>
      <c r="I12828" s="11" t="s">
        <v>2625</v>
      </c>
    </row>
    <row r="12829" customFormat="false" ht="143" hidden="false" customHeight="true" outlineLevel="0" collapsed="false">
      <c r="A12829" s="11" t="s">
        <v>2627</v>
      </c>
      <c r="B12829" s="11" t="s">
        <v>2627</v>
      </c>
      <c r="C12829" s="11" t="s">
        <v>2627</v>
      </c>
      <c r="D12829" s="11" t="s">
        <v>2627</v>
      </c>
      <c r="E12829" s="11" t="n">
        <v>408</v>
      </c>
      <c r="F12829" s="11" t="n">
        <v>408</v>
      </c>
      <c r="G12829" s="11" t="n">
        <v>408</v>
      </c>
      <c r="H12829" s="11" t="s">
        <v>2625</v>
      </c>
      <c r="I12829" s="11" t="s">
        <v>2625</v>
      </c>
    </row>
    <row r="12830" customFormat="false" ht="143" hidden="false" customHeight="true" outlineLevel="0" collapsed="false">
      <c r="A12830" s="11" t="s">
        <v>2628</v>
      </c>
      <c r="B12830" s="11" t="s">
        <v>2628</v>
      </c>
      <c r="C12830" s="11" t="s">
        <v>2628</v>
      </c>
      <c r="D12830" s="11" t="s">
        <v>2628</v>
      </c>
      <c r="E12830" s="11" t="n">
        <v>17</v>
      </c>
      <c r="F12830" s="11" t="n">
        <v>17</v>
      </c>
      <c r="G12830" s="11" t="n">
        <v>17</v>
      </c>
      <c r="H12830" s="11" t="s">
        <v>2625</v>
      </c>
      <c r="I12830" s="11" t="s">
        <v>2625</v>
      </c>
    </row>
    <row r="12831" customFormat="false" ht="143" hidden="false" customHeight="true" outlineLevel="0" collapsed="false">
      <c r="A12831" s="11" t="s">
        <v>2629</v>
      </c>
      <c r="B12831" s="11" t="s">
        <v>2629</v>
      </c>
      <c r="C12831" s="11" t="s">
        <v>2629</v>
      </c>
      <c r="D12831" s="11" t="s">
        <v>2629</v>
      </c>
      <c r="E12831" s="11" t="n">
        <v>13.2</v>
      </c>
      <c r="F12831" s="11" t="n">
        <v>13.2</v>
      </c>
      <c r="G12831" s="11" t="n">
        <v>13.2</v>
      </c>
      <c r="H12831" s="11" t="s">
        <v>2625</v>
      </c>
      <c r="I12831" s="11" t="s">
        <v>2625</v>
      </c>
    </row>
    <row r="12832" customFormat="false" ht="143" hidden="false" customHeight="true" outlineLevel="0" collapsed="false">
      <c r="A12832" s="11" t="s">
        <v>2630</v>
      </c>
      <c r="B12832" s="11" t="s">
        <v>2630</v>
      </c>
      <c r="C12832" s="11" t="s">
        <v>2630</v>
      </c>
      <c r="D12832" s="11" t="s">
        <v>2630</v>
      </c>
      <c r="E12832" s="11" t="s">
        <v>2697</v>
      </c>
      <c r="F12832" s="11" t="s">
        <v>2697</v>
      </c>
      <c r="G12832" s="11" t="s">
        <v>2697</v>
      </c>
      <c r="H12832" s="11" t="s">
        <v>2625</v>
      </c>
      <c r="I12832" s="11" t="s">
        <v>2625</v>
      </c>
    </row>
    <row r="12833" customFormat="false" ht="143" hidden="false" customHeight="true" outlineLevel="0" collapsed="false">
      <c r="A12833" s="11" t="s">
        <v>2631</v>
      </c>
      <c r="B12833" s="11" t="s">
        <v>2631</v>
      </c>
      <c r="C12833" s="11" t="s">
        <v>2631</v>
      </c>
      <c r="D12833" s="11" t="s">
        <v>2631</v>
      </c>
      <c r="E12833" s="11" t="s">
        <v>2632</v>
      </c>
      <c r="F12833" s="11" t="s">
        <v>2632</v>
      </c>
      <c r="G12833" s="11" t="s">
        <v>2632</v>
      </c>
      <c r="H12833" s="11" t="s">
        <v>2625</v>
      </c>
      <c r="I12833" s="11" t="s">
        <v>2625</v>
      </c>
    </row>
    <row r="12834" customFormat="false" ht="143" hidden="false" customHeight="true" outlineLevel="0" collapsed="false">
      <c r="A12834" s="11" t="s">
        <v>2078</v>
      </c>
      <c r="B12834" s="11" t="s">
        <v>2078</v>
      </c>
      <c r="C12834" s="11" t="s">
        <v>2078</v>
      </c>
      <c r="D12834" s="11" t="s">
        <v>2078</v>
      </c>
      <c r="E12834" s="11" t="s">
        <v>2679</v>
      </c>
      <c r="F12834" s="11" t="s">
        <v>2679</v>
      </c>
      <c r="G12834" s="11" t="s">
        <v>2679</v>
      </c>
      <c r="H12834" s="11" t="s">
        <v>2625</v>
      </c>
      <c r="I12834" s="11" t="s">
        <v>2625</v>
      </c>
    </row>
    <row r="12835" customFormat="false" ht="143" hidden="false" customHeight="true" outlineLevel="0" collapsed="false">
      <c r="A12835" s="11" t="s">
        <v>2070</v>
      </c>
      <c r="B12835" s="11" t="s">
        <v>2070</v>
      </c>
      <c r="C12835" s="11" t="s">
        <v>2070</v>
      </c>
      <c r="D12835" s="11" t="s">
        <v>2070</v>
      </c>
      <c r="E12835" s="11" t="s">
        <v>2692</v>
      </c>
      <c r="F12835" s="11" t="s">
        <v>2692</v>
      </c>
      <c r="G12835" s="11" t="s">
        <v>2692</v>
      </c>
      <c r="H12835" s="11" t="s">
        <v>2625</v>
      </c>
      <c r="I12835" s="11" t="s">
        <v>2625</v>
      </c>
    </row>
    <row r="12836" customFormat="false" ht="143" hidden="false" customHeight="true" outlineLevel="0" collapsed="false">
      <c r="A12836" s="11" t="s">
        <v>2562</v>
      </c>
      <c r="B12836" s="11" t="s">
        <v>2562</v>
      </c>
      <c r="C12836" s="11" t="s">
        <v>2562</v>
      </c>
      <c r="D12836" s="11" t="s">
        <v>2562</v>
      </c>
      <c r="E12836" s="11" t="n">
        <v>508</v>
      </c>
      <c r="F12836" s="11" t="n">
        <v>508</v>
      </c>
      <c r="G12836" s="11" t="n">
        <v>508</v>
      </c>
      <c r="H12836" s="11" t="s">
        <v>2625</v>
      </c>
      <c r="I12836" s="11" t="s">
        <v>2625</v>
      </c>
    </row>
    <row r="12837" customFormat="false" ht="143" hidden="false" customHeight="true" outlineLevel="0" collapsed="false">
      <c r="A12837" s="11" t="s">
        <v>2563</v>
      </c>
      <c r="B12837" s="11" t="s">
        <v>2563</v>
      </c>
      <c r="C12837" s="11" t="s">
        <v>2563</v>
      </c>
      <c r="D12837" s="11" t="s">
        <v>2563</v>
      </c>
      <c r="E12837" s="11" t="n">
        <v>165</v>
      </c>
      <c r="F12837" s="11" t="n">
        <v>165</v>
      </c>
      <c r="G12837" s="11" t="n">
        <v>165</v>
      </c>
      <c r="H12837" s="11" t="s">
        <v>2625</v>
      </c>
      <c r="I12837" s="11" t="s">
        <v>2625</v>
      </c>
    </row>
    <row r="12838" customFormat="false" ht="143" hidden="false" customHeight="true" outlineLevel="0" collapsed="false">
      <c r="A12838" s="11" t="s">
        <v>2659</v>
      </c>
      <c r="B12838" s="11" t="s">
        <v>2659</v>
      </c>
      <c r="C12838" s="11" t="s">
        <v>2659</v>
      </c>
      <c r="D12838" s="11" t="s">
        <v>2659</v>
      </c>
      <c r="E12838" s="11" t="n">
        <v>900</v>
      </c>
      <c r="F12838" s="11" t="n">
        <v>900</v>
      </c>
      <c r="G12838" s="11" t="n">
        <v>900</v>
      </c>
      <c r="H12838" s="11" t="s">
        <v>2625</v>
      </c>
      <c r="I12838" s="11" t="s">
        <v>2625</v>
      </c>
    </row>
    <row r="12839" customFormat="false" ht="143" hidden="false" customHeight="true" outlineLevel="0" collapsed="false">
      <c r="A12839" s="11" t="s">
        <v>2423</v>
      </c>
      <c r="B12839" s="11" t="s">
        <v>2423</v>
      </c>
      <c r="C12839" s="11" t="s">
        <v>2423</v>
      </c>
      <c r="D12839" s="11" t="s">
        <v>2423</v>
      </c>
      <c r="E12839" s="11" t="s">
        <v>2635</v>
      </c>
      <c r="F12839" s="11" t="s">
        <v>2635</v>
      </c>
      <c r="G12839" s="11" t="s">
        <v>2635</v>
      </c>
      <c r="H12839" s="11" t="s">
        <v>2625</v>
      </c>
      <c r="I12839" s="11" t="s">
        <v>2625</v>
      </c>
    </row>
    <row r="12840" customFormat="false" ht="58" hidden="false" customHeight="true" outlineLevel="0" collapsed="false">
      <c r="A12840" s="4" t="s">
        <v>2636</v>
      </c>
      <c r="B12840" s="4" t="s">
        <v>2636</v>
      </c>
      <c r="C12840" s="4" t="s">
        <v>2636</v>
      </c>
      <c r="D12840" s="4" t="s">
        <v>2636</v>
      </c>
      <c r="E12840" s="4" t="s">
        <v>2636</v>
      </c>
      <c r="F12840" s="4" t="s">
        <v>2636</v>
      </c>
      <c r="G12840" s="4" t="s">
        <v>2636</v>
      </c>
      <c r="H12840" s="4" t="s">
        <v>2636</v>
      </c>
      <c r="I12840" s="4" t="s">
        <v>2636</v>
      </c>
    </row>
    <row r="12841" customFormat="false" ht="27" hidden="false" customHeight="true" outlineLevel="0" collapsed="false">
      <c r="A12841" s="1"/>
      <c r="B12841" s="1"/>
      <c r="C12841" s="1"/>
      <c r="D12841" s="1"/>
      <c r="E12841" s="1"/>
      <c r="F12841" s="1"/>
      <c r="G12841" s="1"/>
      <c r="H12841" s="1"/>
      <c r="I12841" s="1"/>
    </row>
    <row r="12842" customFormat="false" ht="31" hidden="false" customHeight="true" outlineLevel="0" collapsed="false">
      <c r="A12842" s="10" t="s">
        <v>250</v>
      </c>
      <c r="B12842" s="10" t="s">
        <v>250</v>
      </c>
      <c r="C12842" s="10" t="s">
        <v>250</v>
      </c>
      <c r="D12842" s="10" t="s">
        <v>250</v>
      </c>
      <c r="E12842" s="10" t="s">
        <v>250</v>
      </c>
      <c r="F12842" s="10" t="s">
        <v>250</v>
      </c>
      <c r="G12842" s="10" t="s">
        <v>250</v>
      </c>
      <c r="H12842" s="10" t="s">
        <v>250</v>
      </c>
      <c r="I12842" s="3" t="str">
        <f aca="false">HYPERLINK("#'Главная'!A259","На главную")</f>
        <v>На главную</v>
      </c>
    </row>
    <row r="12843" customFormat="false" ht="34" hidden="false" customHeight="true" outlineLevel="0" collapsed="false">
      <c r="A12843" s="12" t="s">
        <v>251</v>
      </c>
      <c r="B12843" s="12" t="s">
        <v>251</v>
      </c>
      <c r="C12843" s="12" t="s">
        <v>251</v>
      </c>
      <c r="D12843" s="12" t="s">
        <v>252</v>
      </c>
      <c r="E12843" s="12" t="s">
        <v>252</v>
      </c>
      <c r="F12843" s="12" t="s">
        <v>252</v>
      </c>
      <c r="G12843" s="12" t="s">
        <v>253</v>
      </c>
      <c r="H12843" s="12" t="s">
        <v>254</v>
      </c>
      <c r="I12843" s="12" t="s">
        <v>254</v>
      </c>
    </row>
    <row r="12844" customFormat="false" ht="38" hidden="false" customHeight="true" outlineLevel="0" collapsed="false">
      <c r="A12844" s="1" t="s">
        <v>201</v>
      </c>
      <c r="B12844" s="1" t="s">
        <v>201</v>
      </c>
      <c r="C12844" s="1" t="s">
        <v>201</v>
      </c>
      <c r="D12844" s="1" t="s">
        <v>292</v>
      </c>
      <c r="E12844" s="1" t="s">
        <v>292</v>
      </c>
      <c r="F12844" s="1" t="s">
        <v>292</v>
      </c>
      <c r="G12844" s="1" t="n">
        <v>99</v>
      </c>
      <c r="H12844" s="1" t="s">
        <v>2637</v>
      </c>
      <c r="I12844" s="1" t="s">
        <v>2637</v>
      </c>
    </row>
    <row r="12845" customFormat="false" ht="38" hidden="false" customHeight="true" outlineLevel="0" collapsed="false">
      <c r="A12845" s="1" t="s">
        <v>201</v>
      </c>
      <c r="B12845" s="1" t="s">
        <v>201</v>
      </c>
      <c r="C12845" s="1" t="s">
        <v>201</v>
      </c>
      <c r="D12845" s="1" t="s">
        <v>258</v>
      </c>
      <c r="E12845" s="1" t="s">
        <v>258</v>
      </c>
      <c r="F12845" s="1" t="s">
        <v>258</v>
      </c>
      <c r="G12845" s="1" t="n">
        <v>153.8</v>
      </c>
      <c r="H12845" s="1" t="s">
        <v>2637</v>
      </c>
      <c r="I12845" s="1" t="s">
        <v>2637</v>
      </c>
    </row>
    <row r="12846" customFormat="false" ht="38" hidden="false" customHeight="true" outlineLevel="0" collapsed="false">
      <c r="A12846" s="1" t="s">
        <v>201</v>
      </c>
      <c r="B12846" s="1" t="s">
        <v>201</v>
      </c>
      <c r="C12846" s="1" t="s">
        <v>201</v>
      </c>
      <c r="D12846" s="1" t="s">
        <v>2091</v>
      </c>
      <c r="E12846" s="1" t="s">
        <v>2091</v>
      </c>
      <c r="F12846" s="1" t="s">
        <v>2091</v>
      </c>
      <c r="G12846" s="1" t="n">
        <v>13500</v>
      </c>
      <c r="H12846" s="1" t="s">
        <v>2637</v>
      </c>
      <c r="I12846" s="1" t="s">
        <v>2637</v>
      </c>
    </row>
    <row r="12847" customFormat="false" ht="38" hidden="false" customHeight="true" outlineLevel="0" collapsed="false">
      <c r="A12847" s="1" t="s">
        <v>201</v>
      </c>
      <c r="B12847" s="1" t="s">
        <v>201</v>
      </c>
      <c r="C12847" s="1" t="s">
        <v>201</v>
      </c>
      <c r="D12847" s="1" t="s">
        <v>2063</v>
      </c>
      <c r="E12847" s="1" t="s">
        <v>2063</v>
      </c>
      <c r="F12847" s="1" t="s">
        <v>2063</v>
      </c>
      <c r="G12847" s="1" t="n">
        <v>72</v>
      </c>
      <c r="H12847" s="1" t="s">
        <v>2637</v>
      </c>
      <c r="I12847" s="1" t="s">
        <v>2637</v>
      </c>
    </row>
    <row r="12848" customFormat="false" ht="38" hidden="false" customHeight="true" outlineLevel="0" collapsed="false">
      <c r="A12848" s="1" t="s">
        <v>201</v>
      </c>
      <c r="B12848" s="1" t="s">
        <v>201</v>
      </c>
      <c r="C12848" s="1" t="s">
        <v>201</v>
      </c>
      <c r="D12848" s="1" t="s">
        <v>258</v>
      </c>
      <c r="E12848" s="1" t="s">
        <v>258</v>
      </c>
      <c r="F12848" s="1" t="s">
        <v>258</v>
      </c>
      <c r="G12848" s="1" t="n">
        <v>153.8</v>
      </c>
      <c r="H12848" s="1" t="s">
        <v>2637</v>
      </c>
      <c r="I12848" s="1" t="s">
        <v>2637</v>
      </c>
    </row>
    <row r="12849" customFormat="false" ht="38" hidden="false" customHeight="true" outlineLevel="0" collapsed="false">
      <c r="A12849" s="1" t="s">
        <v>201</v>
      </c>
      <c r="B12849" s="1" t="s">
        <v>201</v>
      </c>
      <c r="C12849" s="1" t="s">
        <v>201</v>
      </c>
      <c r="D12849" s="1" t="s">
        <v>292</v>
      </c>
      <c r="E12849" s="1" t="s">
        <v>292</v>
      </c>
      <c r="F12849" s="1" t="s">
        <v>292</v>
      </c>
      <c r="G12849" s="1" t="n">
        <v>99</v>
      </c>
      <c r="H12849" s="1" t="s">
        <v>2637</v>
      </c>
      <c r="I12849" s="1" t="s">
        <v>2637</v>
      </c>
    </row>
    <row r="12850" customFormat="false" ht="38" hidden="false" customHeight="true" outlineLevel="0" collapsed="false">
      <c r="A12850" s="1" t="s">
        <v>201</v>
      </c>
      <c r="B12850" s="1" t="s">
        <v>201</v>
      </c>
      <c r="C12850" s="1" t="s">
        <v>201</v>
      </c>
      <c r="D12850" s="1" t="s">
        <v>2091</v>
      </c>
      <c r="E12850" s="1" t="s">
        <v>2091</v>
      </c>
      <c r="F12850" s="1" t="s">
        <v>2091</v>
      </c>
      <c r="G12850" s="1" t="n">
        <v>13500</v>
      </c>
      <c r="H12850" s="1" t="s">
        <v>2637</v>
      </c>
      <c r="I12850" s="1" t="s">
        <v>2637</v>
      </c>
    </row>
    <row r="12851" customFormat="false" ht="27" hidden="false" customHeight="true" outlineLevel="0" collapsed="false">
      <c r="A12851" s="1"/>
      <c r="B12851" s="1"/>
      <c r="C12851" s="1"/>
      <c r="D12851" s="1"/>
      <c r="E12851" s="1"/>
      <c r="F12851" s="1"/>
      <c r="G12851" s="1"/>
      <c r="H12851" s="1"/>
      <c r="I12851" s="1"/>
    </row>
    <row r="12852" customFormat="false" ht="31" hidden="false" customHeight="true" outlineLevel="0" collapsed="false">
      <c r="A12852" s="10" t="s">
        <v>304</v>
      </c>
      <c r="B12852" s="10" t="s">
        <v>304</v>
      </c>
      <c r="C12852" s="10" t="s">
        <v>304</v>
      </c>
      <c r="D12852" s="10" t="s">
        <v>304</v>
      </c>
      <c r="E12852" s="10" t="s">
        <v>304</v>
      </c>
      <c r="F12852" s="10" t="s">
        <v>304</v>
      </c>
      <c r="G12852" s="10" t="s">
        <v>304</v>
      </c>
      <c r="H12852" s="10" t="s">
        <v>304</v>
      </c>
      <c r="I12852" s="1"/>
    </row>
    <row r="12853" customFormat="false" ht="28" hidden="false" customHeight="true" outlineLevel="0" collapsed="false">
      <c r="A12853" s="4" t="s">
        <v>305</v>
      </c>
      <c r="B12853" s="4" t="s">
        <v>305</v>
      </c>
      <c r="C12853" s="4" t="s">
        <v>305</v>
      </c>
      <c r="D12853" s="4" t="s">
        <v>305</v>
      </c>
      <c r="E12853" s="4" t="s">
        <v>305</v>
      </c>
      <c r="F12853" s="4" t="s">
        <v>305</v>
      </c>
      <c r="G12853" s="4" t="s">
        <v>305</v>
      </c>
      <c r="H12853" s="4" t="s">
        <v>305</v>
      </c>
      <c r="I12853" s="4" t="s">
        <v>305</v>
      </c>
    </row>
    <row r="12854" customFormat="false" ht="27" hidden="false" customHeight="true" outlineLevel="0" collapsed="false">
      <c r="A12854" s="1"/>
      <c r="B12854" s="1"/>
      <c r="C12854" s="1"/>
      <c r="D12854" s="1"/>
      <c r="E12854" s="1"/>
      <c r="F12854" s="1"/>
      <c r="G12854" s="1"/>
      <c r="H12854" s="1"/>
      <c r="I12854" s="1"/>
    </row>
    <row r="12855" customFormat="false" ht="27" hidden="false" customHeight="true" outlineLevel="0" collapsed="false">
      <c r="A12855" s="1"/>
      <c r="B12855" s="1"/>
      <c r="C12855" s="1"/>
      <c r="D12855" s="1"/>
      <c r="E12855" s="1"/>
      <c r="F12855" s="1"/>
      <c r="G12855" s="1"/>
      <c r="H12855" s="1"/>
      <c r="I12855" s="1"/>
    </row>
    <row r="12856" customFormat="false" ht="27" hidden="false" customHeight="true" outlineLevel="0" collapsed="false">
      <c r="A12856" s="1"/>
      <c r="B12856" s="1"/>
      <c r="C12856" s="1"/>
      <c r="D12856" s="1"/>
      <c r="E12856" s="1"/>
      <c r="F12856" s="1"/>
      <c r="G12856" s="1"/>
      <c r="H12856" s="1"/>
      <c r="I12856" s="1"/>
    </row>
    <row r="12857" customFormat="false" ht="35" hidden="false" customHeight="true" outlineLevel="0" collapsed="false">
      <c r="A12857" s="2" t="s">
        <v>2699</v>
      </c>
      <c r="B12857" s="2" t="s">
        <v>2699</v>
      </c>
      <c r="C12857" s="2" t="s">
        <v>2699</v>
      </c>
      <c r="D12857" s="2" t="s">
        <v>2699</v>
      </c>
      <c r="E12857" s="2" t="s">
        <v>2699</v>
      </c>
      <c r="F12857" s="2" t="s">
        <v>2699</v>
      </c>
      <c r="G12857" s="2" t="s">
        <v>2699</v>
      </c>
      <c r="H12857" s="2" t="s">
        <v>2699</v>
      </c>
      <c r="I12857" s="3" t="str">
        <f aca="false">HYPERLINK("#'Главная'!A260","На главную")</f>
        <v>На главную</v>
      </c>
    </row>
    <row r="12858" customFormat="false" ht="28" hidden="false" customHeight="true" outlineLevel="0" collapsed="false">
      <c r="A12858" s="4" t="s">
        <v>2622</v>
      </c>
      <c r="B12858" s="4" t="s">
        <v>2622</v>
      </c>
      <c r="C12858" s="4" t="s">
        <v>2622</v>
      </c>
      <c r="D12858" s="4" t="s">
        <v>2622</v>
      </c>
      <c r="E12858" s="4" t="s">
        <v>2622</v>
      </c>
      <c r="F12858" s="4" t="s">
        <v>2622</v>
      </c>
      <c r="G12858" s="4" t="s">
        <v>2622</v>
      </c>
      <c r="H12858" s="4" t="s">
        <v>2622</v>
      </c>
      <c r="I12858" s="4" t="s">
        <v>2622</v>
      </c>
    </row>
    <row r="12859" customFormat="false" ht="27" hidden="false" customHeight="true" outlineLevel="0" collapsed="false">
      <c r="A12859" s="3" t="str">
        <f aca="false">HYPERLINK("#'Главная'!A260","Список моделей")</f>
        <v>Список моделей</v>
      </c>
      <c r="B12859" s="1"/>
      <c r="C12859" s="3" t="str">
        <f aca="false">HYPERLINK("#'Данные моделей'!A12860","Характеристики")</f>
        <v>Характеристики</v>
      </c>
      <c r="D12859" s="1"/>
      <c r="E12859" s="1"/>
      <c r="F12859" s="3" t="str">
        <f aca="false">HYPERLINK("#'Данные моделей'!A12885","Рабочие точки")</f>
        <v>Рабочие точки</v>
      </c>
      <c r="G12859" s="1"/>
      <c r="H12859" s="3" t="str">
        <f aca="false">HYPERLINK("#'Данные моделей'!A12895","Карты")</f>
        <v>Карты</v>
      </c>
      <c r="I12859" s="1"/>
    </row>
    <row r="12860" customFormat="false" ht="31" hidden="false" customHeight="true" outlineLevel="0" collapsed="false">
      <c r="A12860" s="10" t="s">
        <v>9</v>
      </c>
      <c r="B12860" s="10" t="s">
        <v>9</v>
      </c>
      <c r="C12860" s="10" t="s">
        <v>9</v>
      </c>
      <c r="D12860" s="10" t="s">
        <v>9</v>
      </c>
      <c r="E12860" s="10" t="s">
        <v>9</v>
      </c>
      <c r="F12860" s="10" t="s">
        <v>9</v>
      </c>
      <c r="G12860" s="10" t="s">
        <v>9</v>
      </c>
      <c r="H12860" s="10" t="s">
        <v>9</v>
      </c>
      <c r="I12860" s="1"/>
    </row>
    <row r="12861" customFormat="false" ht="28" hidden="false" customHeight="true" outlineLevel="0" collapsed="false">
      <c r="A12861" s="11" t="s">
        <v>207</v>
      </c>
      <c r="B12861" s="11" t="s">
        <v>207</v>
      </c>
      <c r="C12861" s="11" t="s">
        <v>207</v>
      </c>
      <c r="D12861" s="11" t="s">
        <v>207</v>
      </c>
      <c r="E12861" s="11" t="s">
        <v>2623</v>
      </c>
      <c r="F12861" s="11" t="s">
        <v>2623</v>
      </c>
      <c r="G12861" s="11" t="s">
        <v>2623</v>
      </c>
      <c r="H12861" s="11"/>
      <c r="I12861" s="11"/>
    </row>
    <row r="12862" customFormat="false" ht="28" hidden="false" customHeight="true" outlineLevel="0" collapsed="false">
      <c r="A12862" s="11" t="s">
        <v>8</v>
      </c>
      <c r="B12862" s="11" t="s">
        <v>8</v>
      </c>
      <c r="C12862" s="11" t="s">
        <v>8</v>
      </c>
      <c r="D12862" s="11" t="s">
        <v>8</v>
      </c>
      <c r="E12862" s="11" t="s">
        <v>178</v>
      </c>
      <c r="F12862" s="11" t="s">
        <v>178</v>
      </c>
      <c r="G12862" s="11" t="s">
        <v>178</v>
      </c>
      <c r="H12862" s="11"/>
      <c r="I12862" s="11"/>
    </row>
    <row r="12863" customFormat="false" ht="28" hidden="false" customHeight="true" outlineLevel="0" collapsed="false">
      <c r="A12863" s="11" t="s">
        <v>209</v>
      </c>
      <c r="B12863" s="11" t="s">
        <v>209</v>
      </c>
      <c r="C12863" s="11" t="s">
        <v>209</v>
      </c>
      <c r="D12863" s="11" t="s">
        <v>209</v>
      </c>
      <c r="E12863" s="11" t="s">
        <v>2696</v>
      </c>
      <c r="F12863" s="11" t="s">
        <v>2696</v>
      </c>
      <c r="G12863" s="11" t="s">
        <v>2696</v>
      </c>
      <c r="H12863" s="11"/>
      <c r="I12863" s="11"/>
    </row>
    <row r="12864" customFormat="false" ht="28" hidden="false" customHeight="true" outlineLevel="0" collapsed="false">
      <c r="A12864" s="11" t="s">
        <v>211</v>
      </c>
      <c r="B12864" s="11" t="s">
        <v>211</v>
      </c>
      <c r="C12864" s="11" t="s">
        <v>211</v>
      </c>
      <c r="D12864" s="11" t="s">
        <v>211</v>
      </c>
      <c r="E12864" s="11" t="s">
        <v>99</v>
      </c>
      <c r="F12864" s="11" t="s">
        <v>99</v>
      </c>
      <c r="G12864" s="11" t="s">
        <v>99</v>
      </c>
      <c r="H12864" s="11"/>
      <c r="I12864" s="11"/>
    </row>
    <row r="12865" customFormat="false" ht="143" hidden="false" customHeight="true" outlineLevel="0" collapsed="false">
      <c r="A12865" s="11" t="s">
        <v>8</v>
      </c>
      <c r="B12865" s="11" t="s">
        <v>8</v>
      </c>
      <c r="C12865" s="11" t="s">
        <v>8</v>
      </c>
      <c r="D12865" s="11" t="s">
        <v>8</v>
      </c>
      <c r="E12865" s="11" t="s">
        <v>2126</v>
      </c>
      <c r="F12865" s="11" t="s">
        <v>2126</v>
      </c>
      <c r="G12865" s="11" t="s">
        <v>2126</v>
      </c>
      <c r="H12865" s="11" t="s">
        <v>2625</v>
      </c>
      <c r="I12865" s="11" t="s">
        <v>2625</v>
      </c>
    </row>
    <row r="12866" customFormat="false" ht="143" hidden="false" customHeight="true" outlineLevel="0" collapsed="false">
      <c r="A12866" s="11" t="s">
        <v>221</v>
      </c>
      <c r="B12866" s="11" t="s">
        <v>221</v>
      </c>
      <c r="C12866" s="11" t="s">
        <v>221</v>
      </c>
      <c r="D12866" s="11" t="s">
        <v>221</v>
      </c>
      <c r="E12866" s="11" t="s">
        <v>2696</v>
      </c>
      <c r="F12866" s="11" t="s">
        <v>2696</v>
      </c>
      <c r="G12866" s="11" t="s">
        <v>2696</v>
      </c>
      <c r="H12866" s="11" t="s">
        <v>2625</v>
      </c>
      <c r="I12866" s="11" t="s">
        <v>2625</v>
      </c>
    </row>
    <row r="12867" customFormat="false" ht="143" hidden="false" customHeight="true" outlineLevel="0" collapsed="false">
      <c r="A12867" s="11" t="s">
        <v>211</v>
      </c>
      <c r="B12867" s="11" t="s">
        <v>211</v>
      </c>
      <c r="C12867" s="11" t="s">
        <v>211</v>
      </c>
      <c r="D12867" s="11" t="s">
        <v>211</v>
      </c>
      <c r="E12867" s="11" t="s">
        <v>99</v>
      </c>
      <c r="F12867" s="11" t="s">
        <v>99</v>
      </c>
      <c r="G12867" s="11" t="s">
        <v>99</v>
      </c>
      <c r="H12867" s="11" t="s">
        <v>2625</v>
      </c>
      <c r="I12867" s="11" t="s">
        <v>2625</v>
      </c>
    </row>
    <row r="12868" customFormat="false" ht="143" hidden="false" customHeight="true" outlineLevel="0" collapsed="false">
      <c r="A12868" s="11" t="s">
        <v>2062</v>
      </c>
      <c r="B12868" s="11" t="s">
        <v>2062</v>
      </c>
      <c r="C12868" s="11" t="s">
        <v>2062</v>
      </c>
      <c r="D12868" s="11" t="s">
        <v>2062</v>
      </c>
      <c r="E12868" s="11" t="s">
        <v>2063</v>
      </c>
      <c r="F12868" s="11" t="s">
        <v>2063</v>
      </c>
      <c r="G12868" s="11" t="s">
        <v>2063</v>
      </c>
      <c r="H12868" s="11" t="s">
        <v>2625</v>
      </c>
      <c r="I12868" s="11" t="s">
        <v>2625</v>
      </c>
    </row>
    <row r="12869" customFormat="false" ht="143" hidden="false" customHeight="true" outlineLevel="0" collapsed="false">
      <c r="A12869" s="11" t="s">
        <v>2064</v>
      </c>
      <c r="B12869" s="11" t="s">
        <v>2064</v>
      </c>
      <c r="C12869" s="11" t="s">
        <v>2064</v>
      </c>
      <c r="D12869" s="11" t="s">
        <v>2064</v>
      </c>
      <c r="E12869" s="11" t="s">
        <v>99</v>
      </c>
      <c r="F12869" s="11" t="s">
        <v>99</v>
      </c>
      <c r="G12869" s="11" t="s">
        <v>99</v>
      </c>
      <c r="H12869" s="11" t="s">
        <v>2625</v>
      </c>
      <c r="I12869" s="11" t="s">
        <v>2625</v>
      </c>
    </row>
    <row r="12870" customFormat="false" ht="143" hidden="false" customHeight="true" outlineLevel="0" collapsed="false">
      <c r="A12870" s="11" t="s">
        <v>2626</v>
      </c>
      <c r="B12870" s="11" t="s">
        <v>2626</v>
      </c>
      <c r="C12870" s="11" t="s">
        <v>2626</v>
      </c>
      <c r="D12870" s="11" t="s">
        <v>2626</v>
      </c>
      <c r="E12870" s="11" t="n">
        <v>8</v>
      </c>
      <c r="F12870" s="11" t="n">
        <v>8</v>
      </c>
      <c r="G12870" s="11" t="n">
        <v>8</v>
      </c>
      <c r="H12870" s="11" t="s">
        <v>2625</v>
      </c>
      <c r="I12870" s="11" t="s">
        <v>2625</v>
      </c>
    </row>
    <row r="12871" customFormat="false" ht="143" hidden="false" customHeight="true" outlineLevel="0" collapsed="false">
      <c r="A12871" s="11" t="s">
        <v>2216</v>
      </c>
      <c r="B12871" s="11" t="s">
        <v>2216</v>
      </c>
      <c r="C12871" s="11" t="s">
        <v>2216</v>
      </c>
      <c r="D12871" s="11" t="s">
        <v>2216</v>
      </c>
      <c r="E12871" s="11" t="n">
        <v>2</v>
      </c>
      <c r="F12871" s="11" t="n">
        <v>2</v>
      </c>
      <c r="G12871" s="11" t="n">
        <v>2</v>
      </c>
      <c r="H12871" s="11" t="s">
        <v>2625</v>
      </c>
      <c r="I12871" s="11" t="s">
        <v>2625</v>
      </c>
    </row>
    <row r="12872" customFormat="false" ht="143" hidden="false" customHeight="true" outlineLevel="0" collapsed="false">
      <c r="A12872" s="11" t="s">
        <v>2627</v>
      </c>
      <c r="B12872" s="11" t="s">
        <v>2627</v>
      </c>
      <c r="C12872" s="11" t="s">
        <v>2627</v>
      </c>
      <c r="D12872" s="11" t="s">
        <v>2627</v>
      </c>
      <c r="E12872" s="11" t="n">
        <v>350</v>
      </c>
      <c r="F12872" s="11" t="n">
        <v>350</v>
      </c>
      <c r="G12872" s="11" t="n">
        <v>350</v>
      </c>
      <c r="H12872" s="11" t="s">
        <v>2625</v>
      </c>
      <c r="I12872" s="11" t="s">
        <v>2625</v>
      </c>
    </row>
    <row r="12873" customFormat="false" ht="143" hidden="false" customHeight="true" outlineLevel="0" collapsed="false">
      <c r="A12873" s="11" t="s">
        <v>2628</v>
      </c>
      <c r="B12873" s="11" t="s">
        <v>2628</v>
      </c>
      <c r="C12873" s="11" t="s">
        <v>2628</v>
      </c>
      <c r="D12873" s="11" t="s">
        <v>2628</v>
      </c>
      <c r="E12873" s="11" t="n">
        <v>21.8</v>
      </c>
      <c r="F12873" s="11" t="n">
        <v>21.8</v>
      </c>
      <c r="G12873" s="11" t="n">
        <v>21.8</v>
      </c>
      <c r="H12873" s="11" t="s">
        <v>2625</v>
      </c>
      <c r="I12873" s="11" t="s">
        <v>2625</v>
      </c>
    </row>
    <row r="12874" customFormat="false" ht="143" hidden="false" customHeight="true" outlineLevel="0" collapsed="false">
      <c r="A12874" s="11" t="s">
        <v>2629</v>
      </c>
      <c r="B12874" s="11" t="s">
        <v>2629</v>
      </c>
      <c r="C12874" s="11" t="s">
        <v>2629</v>
      </c>
      <c r="D12874" s="11" t="s">
        <v>2629</v>
      </c>
      <c r="E12874" s="11" t="n">
        <v>19.6</v>
      </c>
      <c r="F12874" s="11" t="n">
        <v>19.6</v>
      </c>
      <c r="G12874" s="11" t="n">
        <v>19.6</v>
      </c>
      <c r="H12874" s="11" t="s">
        <v>2625</v>
      </c>
      <c r="I12874" s="11" t="s">
        <v>2625</v>
      </c>
    </row>
    <row r="12875" customFormat="false" ht="143" hidden="false" customHeight="true" outlineLevel="0" collapsed="false">
      <c r="A12875" s="11" t="s">
        <v>2630</v>
      </c>
      <c r="B12875" s="11" t="s">
        <v>2630</v>
      </c>
      <c r="C12875" s="11" t="s">
        <v>2630</v>
      </c>
      <c r="D12875" s="11" t="s">
        <v>2630</v>
      </c>
      <c r="E12875" s="11" t="s">
        <v>2697</v>
      </c>
      <c r="F12875" s="11" t="s">
        <v>2697</v>
      </c>
      <c r="G12875" s="11" t="s">
        <v>2697</v>
      </c>
      <c r="H12875" s="11" t="s">
        <v>2625</v>
      </c>
      <c r="I12875" s="11" t="s">
        <v>2625</v>
      </c>
    </row>
    <row r="12876" customFormat="false" ht="143" hidden="false" customHeight="true" outlineLevel="0" collapsed="false">
      <c r="A12876" s="11" t="s">
        <v>2631</v>
      </c>
      <c r="B12876" s="11" t="s">
        <v>2631</v>
      </c>
      <c r="C12876" s="11" t="s">
        <v>2631</v>
      </c>
      <c r="D12876" s="11" t="s">
        <v>2631</v>
      </c>
      <c r="E12876" s="11" t="s">
        <v>2632</v>
      </c>
      <c r="F12876" s="11" t="s">
        <v>2632</v>
      </c>
      <c r="G12876" s="11" t="s">
        <v>2632</v>
      </c>
      <c r="H12876" s="11" t="s">
        <v>2625</v>
      </c>
      <c r="I12876" s="11" t="s">
        <v>2625</v>
      </c>
    </row>
    <row r="12877" customFormat="false" ht="143" hidden="false" customHeight="true" outlineLevel="0" collapsed="false">
      <c r="A12877" s="11" t="s">
        <v>2078</v>
      </c>
      <c r="B12877" s="11" t="s">
        <v>2078</v>
      </c>
      <c r="C12877" s="11" t="s">
        <v>2078</v>
      </c>
      <c r="D12877" s="11" t="s">
        <v>2078</v>
      </c>
      <c r="E12877" s="11" t="s">
        <v>2679</v>
      </c>
      <c r="F12877" s="11" t="s">
        <v>2679</v>
      </c>
      <c r="G12877" s="11" t="s">
        <v>2679</v>
      </c>
      <c r="H12877" s="11" t="s">
        <v>2625</v>
      </c>
      <c r="I12877" s="11" t="s">
        <v>2625</v>
      </c>
    </row>
    <row r="12878" customFormat="false" ht="143" hidden="false" customHeight="true" outlineLevel="0" collapsed="false">
      <c r="A12878" s="11" t="s">
        <v>2070</v>
      </c>
      <c r="B12878" s="11" t="s">
        <v>2070</v>
      </c>
      <c r="C12878" s="11" t="s">
        <v>2070</v>
      </c>
      <c r="D12878" s="11" t="s">
        <v>2070</v>
      </c>
      <c r="E12878" s="11" t="s">
        <v>2692</v>
      </c>
      <c r="F12878" s="11" t="s">
        <v>2692</v>
      </c>
      <c r="G12878" s="11" t="s">
        <v>2692</v>
      </c>
      <c r="H12878" s="11" t="s">
        <v>2625</v>
      </c>
      <c r="I12878" s="11" t="s">
        <v>2625</v>
      </c>
    </row>
    <row r="12879" customFormat="false" ht="143" hidden="false" customHeight="true" outlineLevel="0" collapsed="false">
      <c r="A12879" s="11" t="s">
        <v>2562</v>
      </c>
      <c r="B12879" s="11" t="s">
        <v>2562</v>
      </c>
      <c r="C12879" s="11" t="s">
        <v>2562</v>
      </c>
      <c r="D12879" s="11" t="s">
        <v>2562</v>
      </c>
      <c r="E12879" s="11" t="n">
        <v>508</v>
      </c>
      <c r="F12879" s="11" t="n">
        <v>508</v>
      </c>
      <c r="G12879" s="11" t="n">
        <v>508</v>
      </c>
      <c r="H12879" s="11" t="s">
        <v>2625</v>
      </c>
      <c r="I12879" s="11" t="s">
        <v>2625</v>
      </c>
    </row>
    <row r="12880" customFormat="false" ht="143" hidden="false" customHeight="true" outlineLevel="0" collapsed="false">
      <c r="A12880" s="11" t="s">
        <v>2563</v>
      </c>
      <c r="B12880" s="11" t="s">
        <v>2563</v>
      </c>
      <c r="C12880" s="11" t="s">
        <v>2563</v>
      </c>
      <c r="D12880" s="11" t="s">
        <v>2563</v>
      </c>
      <c r="E12880" s="11" t="n">
        <v>231</v>
      </c>
      <c r="F12880" s="11" t="n">
        <v>231</v>
      </c>
      <c r="G12880" s="11" t="n">
        <v>231</v>
      </c>
      <c r="H12880" s="11" t="s">
        <v>2625</v>
      </c>
      <c r="I12880" s="11" t="s">
        <v>2625</v>
      </c>
    </row>
    <row r="12881" customFormat="false" ht="143" hidden="false" customHeight="true" outlineLevel="0" collapsed="false">
      <c r="A12881" s="11" t="s">
        <v>2659</v>
      </c>
      <c r="B12881" s="11" t="s">
        <v>2659</v>
      </c>
      <c r="C12881" s="11" t="s">
        <v>2659</v>
      </c>
      <c r="D12881" s="11" t="s">
        <v>2659</v>
      </c>
      <c r="E12881" s="11" t="n">
        <v>900</v>
      </c>
      <c r="F12881" s="11" t="n">
        <v>900</v>
      </c>
      <c r="G12881" s="11" t="n">
        <v>900</v>
      </c>
      <c r="H12881" s="11" t="s">
        <v>2625</v>
      </c>
      <c r="I12881" s="11" t="s">
        <v>2625</v>
      </c>
    </row>
    <row r="12882" customFormat="false" ht="143" hidden="false" customHeight="true" outlineLevel="0" collapsed="false">
      <c r="A12882" s="11" t="s">
        <v>2423</v>
      </c>
      <c r="B12882" s="11" t="s">
        <v>2423</v>
      </c>
      <c r="C12882" s="11" t="s">
        <v>2423</v>
      </c>
      <c r="D12882" s="11" t="s">
        <v>2423</v>
      </c>
      <c r="E12882" s="11" t="s">
        <v>2635</v>
      </c>
      <c r="F12882" s="11" t="s">
        <v>2635</v>
      </c>
      <c r="G12882" s="11" t="s">
        <v>2635</v>
      </c>
      <c r="H12882" s="11" t="s">
        <v>2625</v>
      </c>
      <c r="I12882" s="11" t="s">
        <v>2625</v>
      </c>
    </row>
    <row r="12883" customFormat="false" ht="58" hidden="false" customHeight="true" outlineLevel="0" collapsed="false">
      <c r="A12883" s="4" t="s">
        <v>2636</v>
      </c>
      <c r="B12883" s="4" t="s">
        <v>2636</v>
      </c>
      <c r="C12883" s="4" t="s">
        <v>2636</v>
      </c>
      <c r="D12883" s="4" t="s">
        <v>2636</v>
      </c>
      <c r="E12883" s="4" t="s">
        <v>2636</v>
      </c>
      <c r="F12883" s="4" t="s">
        <v>2636</v>
      </c>
      <c r="G12883" s="4" t="s">
        <v>2636</v>
      </c>
      <c r="H12883" s="4" t="s">
        <v>2636</v>
      </c>
      <c r="I12883" s="4" t="s">
        <v>2636</v>
      </c>
    </row>
    <row r="12884" customFormat="false" ht="27" hidden="false" customHeight="true" outlineLevel="0" collapsed="false">
      <c r="A12884" s="1"/>
      <c r="B12884" s="1"/>
      <c r="C12884" s="1"/>
      <c r="D12884" s="1"/>
      <c r="E12884" s="1"/>
      <c r="F12884" s="1"/>
      <c r="G12884" s="1"/>
      <c r="H12884" s="1"/>
      <c r="I12884" s="1"/>
    </row>
    <row r="12885" customFormat="false" ht="31" hidden="false" customHeight="true" outlineLevel="0" collapsed="false">
      <c r="A12885" s="10" t="s">
        <v>250</v>
      </c>
      <c r="B12885" s="10" t="s">
        <v>250</v>
      </c>
      <c r="C12885" s="10" t="s">
        <v>250</v>
      </c>
      <c r="D12885" s="10" t="s">
        <v>250</v>
      </c>
      <c r="E12885" s="10" t="s">
        <v>250</v>
      </c>
      <c r="F12885" s="10" t="s">
        <v>250</v>
      </c>
      <c r="G12885" s="10" t="s">
        <v>250</v>
      </c>
      <c r="H12885" s="10" t="s">
        <v>250</v>
      </c>
      <c r="I12885" s="3" t="str">
        <f aca="false">HYPERLINK("#'Главная'!A260","На главную")</f>
        <v>На главную</v>
      </c>
    </row>
    <row r="12886" customFormat="false" ht="34" hidden="false" customHeight="true" outlineLevel="0" collapsed="false">
      <c r="A12886" s="12" t="s">
        <v>251</v>
      </c>
      <c r="B12886" s="12" t="s">
        <v>251</v>
      </c>
      <c r="C12886" s="12" t="s">
        <v>251</v>
      </c>
      <c r="D12886" s="12" t="s">
        <v>252</v>
      </c>
      <c r="E12886" s="12" t="s">
        <v>252</v>
      </c>
      <c r="F12886" s="12" t="s">
        <v>252</v>
      </c>
      <c r="G12886" s="12" t="s">
        <v>253</v>
      </c>
      <c r="H12886" s="12" t="s">
        <v>254</v>
      </c>
      <c r="I12886" s="12" t="s">
        <v>254</v>
      </c>
    </row>
    <row r="12887" customFormat="false" ht="38" hidden="false" customHeight="true" outlineLevel="0" collapsed="false">
      <c r="A12887" s="1" t="s">
        <v>202</v>
      </c>
      <c r="B12887" s="1" t="s">
        <v>202</v>
      </c>
      <c r="C12887" s="1" t="s">
        <v>202</v>
      </c>
      <c r="D12887" s="1" t="s">
        <v>292</v>
      </c>
      <c r="E12887" s="1" t="s">
        <v>292</v>
      </c>
      <c r="F12887" s="1" t="s">
        <v>292</v>
      </c>
      <c r="G12887" s="1" t="n">
        <v>126.4</v>
      </c>
      <c r="H12887" s="1" t="s">
        <v>2637</v>
      </c>
      <c r="I12887" s="1" t="s">
        <v>2637</v>
      </c>
    </row>
    <row r="12888" customFormat="false" ht="38" hidden="false" customHeight="true" outlineLevel="0" collapsed="false">
      <c r="A12888" s="1" t="s">
        <v>202</v>
      </c>
      <c r="B12888" s="1" t="s">
        <v>202</v>
      </c>
      <c r="C12888" s="1" t="s">
        <v>202</v>
      </c>
      <c r="D12888" s="1" t="s">
        <v>258</v>
      </c>
      <c r="E12888" s="1" t="s">
        <v>258</v>
      </c>
      <c r="F12888" s="1" t="s">
        <v>258</v>
      </c>
      <c r="G12888" s="1" t="n">
        <v>199</v>
      </c>
      <c r="H12888" s="1" t="s">
        <v>2637</v>
      </c>
      <c r="I12888" s="1" t="s">
        <v>2637</v>
      </c>
    </row>
    <row r="12889" customFormat="false" ht="38" hidden="false" customHeight="true" outlineLevel="0" collapsed="false">
      <c r="A12889" s="1" t="s">
        <v>202</v>
      </c>
      <c r="B12889" s="1" t="s">
        <v>202</v>
      </c>
      <c r="C12889" s="1" t="s">
        <v>202</v>
      </c>
      <c r="D12889" s="1" t="s">
        <v>2091</v>
      </c>
      <c r="E12889" s="1" t="s">
        <v>2091</v>
      </c>
      <c r="F12889" s="1" t="s">
        <v>2091</v>
      </c>
      <c r="G12889" s="1" t="n">
        <v>13500</v>
      </c>
      <c r="H12889" s="1" t="s">
        <v>2637</v>
      </c>
      <c r="I12889" s="1" t="s">
        <v>2637</v>
      </c>
    </row>
    <row r="12890" customFormat="false" ht="38" hidden="false" customHeight="true" outlineLevel="0" collapsed="false">
      <c r="A12890" s="1" t="s">
        <v>202</v>
      </c>
      <c r="B12890" s="1" t="s">
        <v>202</v>
      </c>
      <c r="C12890" s="1" t="s">
        <v>202</v>
      </c>
      <c r="D12890" s="1" t="s">
        <v>2063</v>
      </c>
      <c r="E12890" s="1" t="s">
        <v>2063</v>
      </c>
      <c r="F12890" s="1" t="s">
        <v>2063</v>
      </c>
      <c r="G12890" s="1" t="n">
        <v>72</v>
      </c>
      <c r="H12890" s="1" t="s">
        <v>2637</v>
      </c>
      <c r="I12890" s="1" t="s">
        <v>2637</v>
      </c>
    </row>
    <row r="12891" customFormat="false" ht="38" hidden="false" customHeight="true" outlineLevel="0" collapsed="false">
      <c r="A12891" s="1" t="s">
        <v>202</v>
      </c>
      <c r="B12891" s="1" t="s">
        <v>202</v>
      </c>
      <c r="C12891" s="1" t="s">
        <v>202</v>
      </c>
      <c r="D12891" s="1" t="s">
        <v>258</v>
      </c>
      <c r="E12891" s="1" t="s">
        <v>258</v>
      </c>
      <c r="F12891" s="1" t="s">
        <v>258</v>
      </c>
      <c r="G12891" s="1" t="n">
        <v>199</v>
      </c>
      <c r="H12891" s="1" t="s">
        <v>2637</v>
      </c>
      <c r="I12891" s="1" t="s">
        <v>2637</v>
      </c>
    </row>
    <row r="12892" customFormat="false" ht="38" hidden="false" customHeight="true" outlineLevel="0" collapsed="false">
      <c r="A12892" s="1" t="s">
        <v>202</v>
      </c>
      <c r="B12892" s="1" t="s">
        <v>202</v>
      </c>
      <c r="C12892" s="1" t="s">
        <v>202</v>
      </c>
      <c r="D12892" s="1" t="s">
        <v>292</v>
      </c>
      <c r="E12892" s="1" t="s">
        <v>292</v>
      </c>
      <c r="F12892" s="1" t="s">
        <v>292</v>
      </c>
      <c r="G12892" s="1" t="n">
        <v>126.4</v>
      </c>
      <c r="H12892" s="1" t="s">
        <v>2637</v>
      </c>
      <c r="I12892" s="1" t="s">
        <v>2637</v>
      </c>
    </row>
    <row r="12893" customFormat="false" ht="38" hidden="false" customHeight="true" outlineLevel="0" collapsed="false">
      <c r="A12893" s="1" t="s">
        <v>202</v>
      </c>
      <c r="B12893" s="1" t="s">
        <v>202</v>
      </c>
      <c r="C12893" s="1" t="s">
        <v>202</v>
      </c>
      <c r="D12893" s="1" t="s">
        <v>2091</v>
      </c>
      <c r="E12893" s="1" t="s">
        <v>2091</v>
      </c>
      <c r="F12893" s="1" t="s">
        <v>2091</v>
      </c>
      <c r="G12893" s="1" t="n">
        <v>13500</v>
      </c>
      <c r="H12893" s="1" t="s">
        <v>2637</v>
      </c>
      <c r="I12893" s="1" t="s">
        <v>2637</v>
      </c>
    </row>
    <row r="12894" customFormat="false" ht="27" hidden="false" customHeight="true" outlineLevel="0" collapsed="false">
      <c r="A12894" s="1"/>
      <c r="B12894" s="1"/>
      <c r="C12894" s="1"/>
      <c r="D12894" s="1"/>
      <c r="E12894" s="1"/>
      <c r="F12894" s="1"/>
      <c r="G12894" s="1"/>
      <c r="H12894" s="1"/>
      <c r="I12894" s="1"/>
    </row>
    <row r="12895" customFormat="false" ht="31" hidden="false" customHeight="true" outlineLevel="0" collapsed="false">
      <c r="A12895" s="10" t="s">
        <v>304</v>
      </c>
      <c r="B12895" s="10" t="s">
        <v>304</v>
      </c>
      <c r="C12895" s="10" t="s">
        <v>304</v>
      </c>
      <c r="D12895" s="10" t="s">
        <v>304</v>
      </c>
      <c r="E12895" s="10" t="s">
        <v>304</v>
      </c>
      <c r="F12895" s="10" t="s">
        <v>304</v>
      </c>
      <c r="G12895" s="10" t="s">
        <v>304</v>
      </c>
      <c r="H12895" s="10" t="s">
        <v>304</v>
      </c>
      <c r="I12895" s="1"/>
    </row>
    <row r="12896" customFormat="false" ht="28" hidden="false" customHeight="true" outlineLevel="0" collapsed="false">
      <c r="A12896" s="4" t="s">
        <v>305</v>
      </c>
      <c r="B12896" s="4" t="s">
        <v>305</v>
      </c>
      <c r="C12896" s="4" t="s">
        <v>305</v>
      </c>
      <c r="D12896" s="4" t="s">
        <v>305</v>
      </c>
      <c r="E12896" s="4" t="s">
        <v>305</v>
      </c>
      <c r="F12896" s="4" t="s">
        <v>305</v>
      </c>
      <c r="G12896" s="4" t="s">
        <v>305</v>
      </c>
      <c r="H12896" s="4" t="s">
        <v>305</v>
      </c>
      <c r="I12896" s="4" t="s">
        <v>305</v>
      </c>
    </row>
    <row r="12897" customFormat="false" ht="27" hidden="false" customHeight="true" outlineLevel="0" collapsed="false">
      <c r="A12897" s="1"/>
      <c r="B12897" s="1"/>
      <c r="C12897" s="1"/>
      <c r="D12897" s="1"/>
      <c r="E12897" s="1"/>
      <c r="F12897" s="1"/>
      <c r="G12897" s="1"/>
      <c r="H12897" s="1"/>
      <c r="I12897" s="1"/>
    </row>
    <row r="12898" customFormat="false" ht="27" hidden="false" customHeight="true" outlineLevel="0" collapsed="false">
      <c r="A12898" s="1"/>
      <c r="B12898" s="1"/>
      <c r="C12898" s="1"/>
      <c r="D12898" s="1"/>
      <c r="E12898" s="1"/>
      <c r="F12898" s="1"/>
      <c r="G12898" s="1"/>
      <c r="H12898" s="1"/>
      <c r="I12898" s="1"/>
    </row>
    <row r="12899" customFormat="false" ht="27" hidden="false" customHeight="true" outlineLevel="0" collapsed="false">
      <c r="A12899" s="1"/>
      <c r="B12899" s="1"/>
      <c r="C12899" s="1"/>
      <c r="D12899" s="1"/>
      <c r="E12899" s="1"/>
      <c r="F12899" s="1"/>
      <c r="G12899" s="1"/>
      <c r="H12899" s="1"/>
      <c r="I12899" s="1"/>
    </row>
    <row r="12900" customFormat="false" ht="35" hidden="false" customHeight="true" outlineLevel="0" collapsed="false">
      <c r="A12900" s="2" t="s">
        <v>2700</v>
      </c>
      <c r="B12900" s="2" t="s">
        <v>2700</v>
      </c>
      <c r="C12900" s="2" t="s">
        <v>2700</v>
      </c>
      <c r="D12900" s="2" t="s">
        <v>2700</v>
      </c>
      <c r="E12900" s="2" t="s">
        <v>2700</v>
      </c>
      <c r="F12900" s="2" t="s">
        <v>2700</v>
      </c>
      <c r="G12900" s="2" t="s">
        <v>2700</v>
      </c>
      <c r="H12900" s="2" t="s">
        <v>2700</v>
      </c>
      <c r="I12900" s="3" t="str">
        <f aca="false">HYPERLINK("#'Главная'!A261","На главную")</f>
        <v>На главную</v>
      </c>
    </row>
    <row r="12901" customFormat="false" ht="28" hidden="false" customHeight="true" outlineLevel="0" collapsed="false">
      <c r="A12901" s="4" t="s">
        <v>2622</v>
      </c>
      <c r="B12901" s="4" t="s">
        <v>2622</v>
      </c>
      <c r="C12901" s="4" t="s">
        <v>2622</v>
      </c>
      <c r="D12901" s="4" t="s">
        <v>2622</v>
      </c>
      <c r="E12901" s="4" t="s">
        <v>2622</v>
      </c>
      <c r="F12901" s="4" t="s">
        <v>2622</v>
      </c>
      <c r="G12901" s="4" t="s">
        <v>2622</v>
      </c>
      <c r="H12901" s="4" t="s">
        <v>2622</v>
      </c>
      <c r="I12901" s="4" t="s">
        <v>2622</v>
      </c>
    </row>
    <row r="12902" customFormat="false" ht="27" hidden="false" customHeight="true" outlineLevel="0" collapsed="false">
      <c r="A12902" s="3" t="str">
        <f aca="false">HYPERLINK("#'Главная'!A261","Список моделей")</f>
        <v>Список моделей</v>
      </c>
      <c r="B12902" s="1"/>
      <c r="C12902" s="3" t="str">
        <f aca="false">HYPERLINK("#'Данные моделей'!A12903","Характеристики")</f>
        <v>Характеристики</v>
      </c>
      <c r="D12902" s="1"/>
      <c r="E12902" s="1"/>
      <c r="F12902" s="3" t="str">
        <f aca="false">HYPERLINK("#'Данные моделей'!A12928","Рабочие точки")</f>
        <v>Рабочие точки</v>
      </c>
      <c r="G12902" s="1"/>
      <c r="H12902" s="3" t="str">
        <f aca="false">HYPERLINK("#'Данные моделей'!A12938","Карты")</f>
        <v>Карты</v>
      </c>
      <c r="I12902" s="1"/>
    </row>
    <row r="12903" customFormat="false" ht="31" hidden="false" customHeight="true" outlineLevel="0" collapsed="false">
      <c r="A12903" s="10" t="s">
        <v>9</v>
      </c>
      <c r="B12903" s="10" t="s">
        <v>9</v>
      </c>
      <c r="C12903" s="10" t="s">
        <v>9</v>
      </c>
      <c r="D12903" s="10" t="s">
        <v>9</v>
      </c>
      <c r="E12903" s="10" t="s">
        <v>9</v>
      </c>
      <c r="F12903" s="10" t="s">
        <v>9</v>
      </c>
      <c r="G12903" s="10" t="s">
        <v>9</v>
      </c>
      <c r="H12903" s="10" t="s">
        <v>9</v>
      </c>
      <c r="I12903" s="1"/>
    </row>
    <row r="12904" customFormat="false" ht="28" hidden="false" customHeight="true" outlineLevel="0" collapsed="false">
      <c r="A12904" s="11" t="s">
        <v>207</v>
      </c>
      <c r="B12904" s="11" t="s">
        <v>207</v>
      </c>
      <c r="C12904" s="11" t="s">
        <v>207</v>
      </c>
      <c r="D12904" s="11" t="s">
        <v>207</v>
      </c>
      <c r="E12904" s="11" t="s">
        <v>2623</v>
      </c>
      <c r="F12904" s="11" t="s">
        <v>2623</v>
      </c>
      <c r="G12904" s="11" t="s">
        <v>2623</v>
      </c>
      <c r="H12904" s="11"/>
      <c r="I12904" s="11"/>
    </row>
    <row r="12905" customFormat="false" ht="28" hidden="false" customHeight="true" outlineLevel="0" collapsed="false">
      <c r="A12905" s="11" t="s">
        <v>8</v>
      </c>
      <c r="B12905" s="11" t="s">
        <v>8</v>
      </c>
      <c r="C12905" s="11" t="s">
        <v>8</v>
      </c>
      <c r="D12905" s="11" t="s">
        <v>8</v>
      </c>
      <c r="E12905" s="11" t="s">
        <v>178</v>
      </c>
      <c r="F12905" s="11" t="s">
        <v>178</v>
      </c>
      <c r="G12905" s="11" t="s">
        <v>178</v>
      </c>
      <c r="H12905" s="11"/>
      <c r="I12905" s="11"/>
    </row>
    <row r="12906" customFormat="false" ht="28" hidden="false" customHeight="true" outlineLevel="0" collapsed="false">
      <c r="A12906" s="11" t="s">
        <v>209</v>
      </c>
      <c r="B12906" s="11" t="s">
        <v>209</v>
      </c>
      <c r="C12906" s="11" t="s">
        <v>209</v>
      </c>
      <c r="D12906" s="11" t="s">
        <v>209</v>
      </c>
      <c r="E12906" s="11" t="s">
        <v>2701</v>
      </c>
      <c r="F12906" s="11" t="s">
        <v>2701</v>
      </c>
      <c r="G12906" s="11" t="s">
        <v>2701</v>
      </c>
      <c r="H12906" s="11"/>
      <c r="I12906" s="11"/>
    </row>
    <row r="12907" customFormat="false" ht="28" hidden="false" customHeight="true" outlineLevel="0" collapsed="false">
      <c r="A12907" s="11" t="s">
        <v>211</v>
      </c>
      <c r="B12907" s="11" t="s">
        <v>211</v>
      </c>
      <c r="C12907" s="11" t="s">
        <v>211</v>
      </c>
      <c r="D12907" s="11" t="s">
        <v>211</v>
      </c>
      <c r="E12907" s="11" t="s">
        <v>99</v>
      </c>
      <c r="F12907" s="11" t="s">
        <v>99</v>
      </c>
      <c r="G12907" s="11" t="s">
        <v>99</v>
      </c>
      <c r="H12907" s="11"/>
      <c r="I12907" s="11"/>
    </row>
    <row r="12908" customFormat="false" ht="143" hidden="false" customHeight="true" outlineLevel="0" collapsed="false">
      <c r="A12908" s="11" t="s">
        <v>8</v>
      </c>
      <c r="B12908" s="11" t="s">
        <v>8</v>
      </c>
      <c r="C12908" s="11" t="s">
        <v>8</v>
      </c>
      <c r="D12908" s="11" t="s">
        <v>8</v>
      </c>
      <c r="E12908" s="11" t="s">
        <v>2126</v>
      </c>
      <c r="F12908" s="11" t="s">
        <v>2126</v>
      </c>
      <c r="G12908" s="11" t="s">
        <v>2126</v>
      </c>
      <c r="H12908" s="11" t="s">
        <v>2625</v>
      </c>
      <c r="I12908" s="11" t="s">
        <v>2625</v>
      </c>
    </row>
    <row r="12909" customFormat="false" ht="143" hidden="false" customHeight="true" outlineLevel="0" collapsed="false">
      <c r="A12909" s="11" t="s">
        <v>221</v>
      </c>
      <c r="B12909" s="11" t="s">
        <v>221</v>
      </c>
      <c r="C12909" s="11" t="s">
        <v>221</v>
      </c>
      <c r="D12909" s="11" t="s">
        <v>221</v>
      </c>
      <c r="E12909" s="11" t="s">
        <v>2701</v>
      </c>
      <c r="F12909" s="11" t="s">
        <v>2701</v>
      </c>
      <c r="G12909" s="11" t="s">
        <v>2701</v>
      </c>
      <c r="H12909" s="11" t="s">
        <v>2625</v>
      </c>
      <c r="I12909" s="11" t="s">
        <v>2625</v>
      </c>
    </row>
    <row r="12910" customFormat="false" ht="143" hidden="false" customHeight="true" outlineLevel="0" collapsed="false">
      <c r="A12910" s="11" t="s">
        <v>211</v>
      </c>
      <c r="B12910" s="11" t="s">
        <v>211</v>
      </c>
      <c r="C12910" s="11" t="s">
        <v>211</v>
      </c>
      <c r="D12910" s="11" t="s">
        <v>211</v>
      </c>
      <c r="E12910" s="11" t="s">
        <v>99</v>
      </c>
      <c r="F12910" s="11" t="s">
        <v>99</v>
      </c>
      <c r="G12910" s="11" t="s">
        <v>99</v>
      </c>
      <c r="H12910" s="11" t="s">
        <v>2625</v>
      </c>
      <c r="I12910" s="11" t="s">
        <v>2625</v>
      </c>
    </row>
    <row r="12911" customFormat="false" ht="143" hidden="false" customHeight="true" outlineLevel="0" collapsed="false">
      <c r="A12911" s="11" t="s">
        <v>2062</v>
      </c>
      <c r="B12911" s="11" t="s">
        <v>2062</v>
      </c>
      <c r="C12911" s="11" t="s">
        <v>2062</v>
      </c>
      <c r="D12911" s="11" t="s">
        <v>2062</v>
      </c>
      <c r="E12911" s="11" t="s">
        <v>2063</v>
      </c>
      <c r="F12911" s="11" t="s">
        <v>2063</v>
      </c>
      <c r="G12911" s="11" t="s">
        <v>2063</v>
      </c>
      <c r="H12911" s="11" t="s">
        <v>2625</v>
      </c>
      <c r="I12911" s="11" t="s">
        <v>2625</v>
      </c>
    </row>
    <row r="12912" customFormat="false" ht="143" hidden="false" customHeight="true" outlineLevel="0" collapsed="false">
      <c r="A12912" s="11" t="s">
        <v>2064</v>
      </c>
      <c r="B12912" s="11" t="s">
        <v>2064</v>
      </c>
      <c r="C12912" s="11" t="s">
        <v>2064</v>
      </c>
      <c r="D12912" s="11" t="s">
        <v>2064</v>
      </c>
      <c r="E12912" s="11" t="s">
        <v>99</v>
      </c>
      <c r="F12912" s="11" t="s">
        <v>99</v>
      </c>
      <c r="G12912" s="11" t="s">
        <v>99</v>
      </c>
      <c r="H12912" s="11" t="s">
        <v>2625</v>
      </c>
      <c r="I12912" s="11" t="s">
        <v>2625</v>
      </c>
    </row>
    <row r="12913" customFormat="false" ht="143" hidden="false" customHeight="true" outlineLevel="0" collapsed="false">
      <c r="A12913" s="11" t="s">
        <v>2626</v>
      </c>
      <c r="B12913" s="11" t="s">
        <v>2626</v>
      </c>
      <c r="C12913" s="11" t="s">
        <v>2626</v>
      </c>
      <c r="D12913" s="11" t="s">
        <v>2626</v>
      </c>
      <c r="E12913" s="11" t="n">
        <v>4</v>
      </c>
      <c r="F12913" s="11" t="n">
        <v>4</v>
      </c>
      <c r="G12913" s="11" t="n">
        <v>4</v>
      </c>
      <c r="H12913" s="11" t="s">
        <v>2625</v>
      </c>
      <c r="I12913" s="11" t="s">
        <v>2625</v>
      </c>
    </row>
    <row r="12914" customFormat="false" ht="143" hidden="false" customHeight="true" outlineLevel="0" collapsed="false">
      <c r="A12914" s="11" t="s">
        <v>2216</v>
      </c>
      <c r="B12914" s="11" t="s">
        <v>2216</v>
      </c>
      <c r="C12914" s="11" t="s">
        <v>2216</v>
      </c>
      <c r="D12914" s="11" t="s">
        <v>2216</v>
      </c>
      <c r="E12914" s="11" t="n">
        <v>2</v>
      </c>
      <c r="F12914" s="11" t="n">
        <v>2</v>
      </c>
      <c r="G12914" s="11" t="n">
        <v>2</v>
      </c>
      <c r="H12914" s="11" t="s">
        <v>2625</v>
      </c>
      <c r="I12914" s="11" t="s">
        <v>2625</v>
      </c>
    </row>
    <row r="12915" customFormat="false" ht="143" hidden="false" customHeight="true" outlineLevel="0" collapsed="false">
      <c r="A12915" s="11" t="s">
        <v>2627</v>
      </c>
      <c r="B12915" s="11" t="s">
        <v>2627</v>
      </c>
      <c r="C12915" s="11" t="s">
        <v>2627</v>
      </c>
      <c r="D12915" s="11" t="s">
        <v>2627</v>
      </c>
      <c r="E12915" s="11" t="n">
        <v>510</v>
      </c>
      <c r="F12915" s="11" t="n">
        <v>510</v>
      </c>
      <c r="G12915" s="11" t="n">
        <v>510</v>
      </c>
      <c r="H12915" s="11" t="s">
        <v>2625</v>
      </c>
      <c r="I12915" s="11" t="s">
        <v>2625</v>
      </c>
    </row>
    <row r="12916" customFormat="false" ht="143" hidden="false" customHeight="true" outlineLevel="0" collapsed="false">
      <c r="A12916" s="11" t="s">
        <v>2628</v>
      </c>
      <c r="B12916" s="11" t="s">
        <v>2628</v>
      </c>
      <c r="C12916" s="11" t="s">
        <v>2628</v>
      </c>
      <c r="D12916" s="11" t="s">
        <v>2628</v>
      </c>
      <c r="E12916" s="11" t="n">
        <v>15</v>
      </c>
      <c r="F12916" s="11" t="n">
        <v>15</v>
      </c>
      <c r="G12916" s="11" t="n">
        <v>15</v>
      </c>
      <c r="H12916" s="11" t="s">
        <v>2625</v>
      </c>
      <c r="I12916" s="11" t="s">
        <v>2625</v>
      </c>
    </row>
    <row r="12917" customFormat="false" ht="143" hidden="false" customHeight="true" outlineLevel="0" collapsed="false">
      <c r="A12917" s="11" t="s">
        <v>2629</v>
      </c>
      <c r="B12917" s="11" t="s">
        <v>2629</v>
      </c>
      <c r="C12917" s="11" t="s">
        <v>2629</v>
      </c>
      <c r="D12917" s="11" t="s">
        <v>2629</v>
      </c>
      <c r="E12917" s="11" t="n">
        <v>13</v>
      </c>
      <c r="F12917" s="11" t="n">
        <v>13</v>
      </c>
      <c r="G12917" s="11" t="n">
        <v>13</v>
      </c>
      <c r="H12917" s="11" t="s">
        <v>2625</v>
      </c>
      <c r="I12917" s="11" t="s">
        <v>2625</v>
      </c>
    </row>
    <row r="12918" customFormat="false" ht="143" hidden="false" customHeight="true" outlineLevel="0" collapsed="false">
      <c r="A12918" s="11" t="s">
        <v>2630</v>
      </c>
      <c r="B12918" s="11" t="s">
        <v>2630</v>
      </c>
      <c r="C12918" s="11" t="s">
        <v>2630</v>
      </c>
      <c r="D12918" s="11" t="s">
        <v>2630</v>
      </c>
      <c r="E12918" s="11" t="s">
        <v>2702</v>
      </c>
      <c r="F12918" s="11" t="s">
        <v>2702</v>
      </c>
      <c r="G12918" s="11" t="s">
        <v>2702</v>
      </c>
      <c r="H12918" s="11" t="s">
        <v>2625</v>
      </c>
      <c r="I12918" s="11" t="s">
        <v>2625</v>
      </c>
    </row>
    <row r="12919" customFormat="false" ht="143" hidden="false" customHeight="true" outlineLevel="0" collapsed="false">
      <c r="A12919" s="11" t="s">
        <v>2631</v>
      </c>
      <c r="B12919" s="11" t="s">
        <v>2631</v>
      </c>
      <c r="C12919" s="11" t="s">
        <v>2631</v>
      </c>
      <c r="D12919" s="11" t="s">
        <v>2631</v>
      </c>
      <c r="E12919" s="11" t="s">
        <v>2632</v>
      </c>
      <c r="F12919" s="11" t="s">
        <v>2632</v>
      </c>
      <c r="G12919" s="11" t="s">
        <v>2632</v>
      </c>
      <c r="H12919" s="11" t="s">
        <v>2625</v>
      </c>
      <c r="I12919" s="11" t="s">
        <v>2625</v>
      </c>
    </row>
    <row r="12920" customFormat="false" ht="143" hidden="false" customHeight="true" outlineLevel="0" collapsed="false">
      <c r="A12920" s="11" t="s">
        <v>2078</v>
      </c>
      <c r="B12920" s="11" t="s">
        <v>2078</v>
      </c>
      <c r="C12920" s="11" t="s">
        <v>2078</v>
      </c>
      <c r="D12920" s="11" t="s">
        <v>2078</v>
      </c>
      <c r="E12920" s="11" t="s">
        <v>2679</v>
      </c>
      <c r="F12920" s="11" t="s">
        <v>2679</v>
      </c>
      <c r="G12920" s="11" t="s">
        <v>2679</v>
      </c>
      <c r="H12920" s="11" t="s">
        <v>2625</v>
      </c>
      <c r="I12920" s="11" t="s">
        <v>2625</v>
      </c>
    </row>
    <row r="12921" customFormat="false" ht="143" hidden="false" customHeight="true" outlineLevel="0" collapsed="false">
      <c r="A12921" s="11" t="s">
        <v>2070</v>
      </c>
      <c r="B12921" s="11" t="s">
        <v>2070</v>
      </c>
      <c r="C12921" s="11" t="s">
        <v>2070</v>
      </c>
      <c r="D12921" s="11" t="s">
        <v>2070</v>
      </c>
      <c r="E12921" s="11" t="s">
        <v>2703</v>
      </c>
      <c r="F12921" s="11" t="s">
        <v>2703</v>
      </c>
      <c r="G12921" s="11" t="s">
        <v>2703</v>
      </c>
      <c r="H12921" s="11" t="s">
        <v>2625</v>
      </c>
      <c r="I12921" s="11" t="s">
        <v>2625</v>
      </c>
    </row>
    <row r="12922" customFormat="false" ht="143" hidden="false" customHeight="true" outlineLevel="0" collapsed="false">
      <c r="A12922" s="11" t="s">
        <v>2562</v>
      </c>
      <c r="B12922" s="11" t="s">
        <v>2562</v>
      </c>
      <c r="C12922" s="11" t="s">
        <v>2562</v>
      </c>
      <c r="D12922" s="11" t="s">
        <v>2562</v>
      </c>
      <c r="E12922" s="11" t="n">
        <v>684</v>
      </c>
      <c r="F12922" s="11" t="n">
        <v>684</v>
      </c>
      <c r="G12922" s="11" t="n">
        <v>684</v>
      </c>
      <c r="H12922" s="11" t="s">
        <v>2625</v>
      </c>
      <c r="I12922" s="11" t="s">
        <v>2625</v>
      </c>
    </row>
    <row r="12923" customFormat="false" ht="143" hidden="false" customHeight="true" outlineLevel="0" collapsed="false">
      <c r="A12923" s="11" t="s">
        <v>2563</v>
      </c>
      <c r="B12923" s="11" t="s">
        <v>2563</v>
      </c>
      <c r="C12923" s="11" t="s">
        <v>2563</v>
      </c>
      <c r="D12923" s="11" t="s">
        <v>2563</v>
      </c>
      <c r="E12923" s="11" t="n">
        <v>99</v>
      </c>
      <c r="F12923" s="11" t="n">
        <v>99</v>
      </c>
      <c r="G12923" s="11" t="n">
        <v>99</v>
      </c>
      <c r="H12923" s="11" t="s">
        <v>2625</v>
      </c>
      <c r="I12923" s="11" t="s">
        <v>2625</v>
      </c>
    </row>
    <row r="12924" customFormat="false" ht="143" hidden="false" customHeight="true" outlineLevel="0" collapsed="false">
      <c r="A12924" s="11" t="s">
        <v>2659</v>
      </c>
      <c r="B12924" s="11" t="s">
        <v>2659</v>
      </c>
      <c r="C12924" s="11" t="s">
        <v>2659</v>
      </c>
      <c r="D12924" s="11" t="s">
        <v>2659</v>
      </c>
      <c r="E12924" s="11" t="n">
        <v>1000</v>
      </c>
      <c r="F12924" s="11" t="n">
        <v>1000</v>
      </c>
      <c r="G12924" s="11" t="n">
        <v>1000</v>
      </c>
      <c r="H12924" s="11" t="s">
        <v>2625</v>
      </c>
      <c r="I12924" s="11" t="s">
        <v>2625</v>
      </c>
    </row>
    <row r="12925" customFormat="false" ht="143" hidden="false" customHeight="true" outlineLevel="0" collapsed="false">
      <c r="A12925" s="11" t="s">
        <v>2423</v>
      </c>
      <c r="B12925" s="11" t="s">
        <v>2423</v>
      </c>
      <c r="C12925" s="11" t="s">
        <v>2423</v>
      </c>
      <c r="D12925" s="11" t="s">
        <v>2423</v>
      </c>
      <c r="E12925" s="11" t="s">
        <v>2635</v>
      </c>
      <c r="F12925" s="11" t="s">
        <v>2635</v>
      </c>
      <c r="G12925" s="11" t="s">
        <v>2635</v>
      </c>
      <c r="H12925" s="11" t="s">
        <v>2625</v>
      </c>
      <c r="I12925" s="11" t="s">
        <v>2625</v>
      </c>
    </row>
    <row r="12926" customFormat="false" ht="58" hidden="false" customHeight="true" outlineLevel="0" collapsed="false">
      <c r="A12926" s="4" t="s">
        <v>2636</v>
      </c>
      <c r="B12926" s="4" t="s">
        <v>2636</v>
      </c>
      <c r="C12926" s="4" t="s">
        <v>2636</v>
      </c>
      <c r="D12926" s="4" t="s">
        <v>2636</v>
      </c>
      <c r="E12926" s="4" t="s">
        <v>2636</v>
      </c>
      <c r="F12926" s="4" t="s">
        <v>2636</v>
      </c>
      <c r="G12926" s="4" t="s">
        <v>2636</v>
      </c>
      <c r="H12926" s="4" t="s">
        <v>2636</v>
      </c>
      <c r="I12926" s="4" t="s">
        <v>2636</v>
      </c>
    </row>
    <row r="12927" customFormat="false" ht="27" hidden="false" customHeight="true" outlineLevel="0" collapsed="false">
      <c r="A12927" s="1"/>
      <c r="B12927" s="1"/>
      <c r="C12927" s="1"/>
      <c r="D12927" s="1"/>
      <c r="E12927" s="1"/>
      <c r="F12927" s="1"/>
      <c r="G12927" s="1"/>
      <c r="H12927" s="1"/>
      <c r="I12927" s="1"/>
    </row>
    <row r="12928" customFormat="false" ht="31" hidden="false" customHeight="true" outlineLevel="0" collapsed="false">
      <c r="A12928" s="10" t="s">
        <v>250</v>
      </c>
      <c r="B12928" s="10" t="s">
        <v>250</v>
      </c>
      <c r="C12928" s="10" t="s">
        <v>250</v>
      </c>
      <c r="D12928" s="10" t="s">
        <v>250</v>
      </c>
      <c r="E12928" s="10" t="s">
        <v>250</v>
      </c>
      <c r="F12928" s="10" t="s">
        <v>250</v>
      </c>
      <c r="G12928" s="10" t="s">
        <v>250</v>
      </c>
      <c r="H12928" s="10" t="s">
        <v>250</v>
      </c>
      <c r="I12928" s="3" t="str">
        <f aca="false">HYPERLINK("#'Главная'!A261","На главную")</f>
        <v>На главную</v>
      </c>
    </row>
    <row r="12929" customFormat="false" ht="34" hidden="false" customHeight="true" outlineLevel="0" collapsed="false">
      <c r="A12929" s="12" t="s">
        <v>251</v>
      </c>
      <c r="B12929" s="12" t="s">
        <v>251</v>
      </c>
      <c r="C12929" s="12" t="s">
        <v>251</v>
      </c>
      <c r="D12929" s="12" t="s">
        <v>252</v>
      </c>
      <c r="E12929" s="12" t="s">
        <v>252</v>
      </c>
      <c r="F12929" s="12" t="s">
        <v>252</v>
      </c>
      <c r="G12929" s="12" t="s">
        <v>253</v>
      </c>
      <c r="H12929" s="12" t="s">
        <v>254</v>
      </c>
      <c r="I12929" s="12" t="s">
        <v>254</v>
      </c>
    </row>
    <row r="12930" customFormat="false" ht="38" hidden="false" customHeight="true" outlineLevel="0" collapsed="false">
      <c r="A12930" s="1" t="s">
        <v>200</v>
      </c>
      <c r="B12930" s="1" t="s">
        <v>200</v>
      </c>
      <c r="C12930" s="1" t="s">
        <v>200</v>
      </c>
      <c r="D12930" s="1" t="s">
        <v>292</v>
      </c>
      <c r="E12930" s="1" t="s">
        <v>292</v>
      </c>
      <c r="F12930" s="1" t="s">
        <v>292</v>
      </c>
      <c r="G12930" s="1" t="n">
        <v>87</v>
      </c>
      <c r="H12930" s="1" t="s">
        <v>2637</v>
      </c>
      <c r="I12930" s="1" t="s">
        <v>2637</v>
      </c>
    </row>
    <row r="12931" customFormat="false" ht="38" hidden="false" customHeight="true" outlineLevel="0" collapsed="false">
      <c r="A12931" s="1" t="s">
        <v>200</v>
      </c>
      <c r="B12931" s="1" t="s">
        <v>200</v>
      </c>
      <c r="C12931" s="1" t="s">
        <v>200</v>
      </c>
      <c r="D12931" s="1" t="s">
        <v>258</v>
      </c>
      <c r="E12931" s="1" t="s">
        <v>258</v>
      </c>
      <c r="F12931" s="1" t="s">
        <v>258</v>
      </c>
      <c r="G12931" s="1" t="n">
        <v>130.7</v>
      </c>
      <c r="H12931" s="1" t="s">
        <v>2637</v>
      </c>
      <c r="I12931" s="1" t="s">
        <v>2637</v>
      </c>
    </row>
    <row r="12932" customFormat="false" ht="38" hidden="false" customHeight="true" outlineLevel="0" collapsed="false">
      <c r="A12932" s="1" t="s">
        <v>200</v>
      </c>
      <c r="B12932" s="1" t="s">
        <v>200</v>
      </c>
      <c r="C12932" s="1" t="s">
        <v>200</v>
      </c>
      <c r="D12932" s="1" t="s">
        <v>2091</v>
      </c>
      <c r="E12932" s="1" t="s">
        <v>2091</v>
      </c>
      <c r="F12932" s="1" t="s">
        <v>2091</v>
      </c>
      <c r="G12932" s="1" t="n">
        <v>15000</v>
      </c>
      <c r="H12932" s="1" t="s">
        <v>2637</v>
      </c>
      <c r="I12932" s="1" t="s">
        <v>2637</v>
      </c>
    </row>
    <row r="12933" customFormat="false" ht="38" hidden="false" customHeight="true" outlineLevel="0" collapsed="false">
      <c r="A12933" s="1" t="s">
        <v>200</v>
      </c>
      <c r="B12933" s="1" t="s">
        <v>200</v>
      </c>
      <c r="C12933" s="1" t="s">
        <v>200</v>
      </c>
      <c r="D12933" s="1" t="s">
        <v>2063</v>
      </c>
      <c r="E12933" s="1" t="s">
        <v>2063</v>
      </c>
      <c r="F12933" s="1" t="s">
        <v>2063</v>
      </c>
      <c r="G12933" s="1" t="n">
        <v>73</v>
      </c>
      <c r="H12933" s="1" t="s">
        <v>2637</v>
      </c>
      <c r="I12933" s="1" t="s">
        <v>2637</v>
      </c>
    </row>
    <row r="12934" customFormat="false" ht="38" hidden="false" customHeight="true" outlineLevel="0" collapsed="false">
      <c r="A12934" s="1" t="s">
        <v>200</v>
      </c>
      <c r="B12934" s="1" t="s">
        <v>200</v>
      </c>
      <c r="C12934" s="1" t="s">
        <v>200</v>
      </c>
      <c r="D12934" s="1" t="s">
        <v>258</v>
      </c>
      <c r="E12934" s="1" t="s">
        <v>258</v>
      </c>
      <c r="F12934" s="1" t="s">
        <v>258</v>
      </c>
      <c r="G12934" s="1" t="n">
        <v>130.7</v>
      </c>
      <c r="H12934" s="1" t="s">
        <v>2637</v>
      </c>
      <c r="I12934" s="1" t="s">
        <v>2637</v>
      </c>
    </row>
    <row r="12935" customFormat="false" ht="38" hidden="false" customHeight="true" outlineLevel="0" collapsed="false">
      <c r="A12935" s="1" t="s">
        <v>200</v>
      </c>
      <c r="B12935" s="1" t="s">
        <v>200</v>
      </c>
      <c r="C12935" s="1" t="s">
        <v>200</v>
      </c>
      <c r="D12935" s="1" t="s">
        <v>292</v>
      </c>
      <c r="E12935" s="1" t="s">
        <v>292</v>
      </c>
      <c r="F12935" s="1" t="s">
        <v>292</v>
      </c>
      <c r="G12935" s="1" t="n">
        <v>87</v>
      </c>
      <c r="H12935" s="1" t="s">
        <v>2637</v>
      </c>
      <c r="I12935" s="1" t="s">
        <v>2637</v>
      </c>
    </row>
    <row r="12936" customFormat="false" ht="38" hidden="false" customHeight="true" outlineLevel="0" collapsed="false">
      <c r="A12936" s="1" t="s">
        <v>200</v>
      </c>
      <c r="B12936" s="1" t="s">
        <v>200</v>
      </c>
      <c r="C12936" s="1" t="s">
        <v>200</v>
      </c>
      <c r="D12936" s="1" t="s">
        <v>2091</v>
      </c>
      <c r="E12936" s="1" t="s">
        <v>2091</v>
      </c>
      <c r="F12936" s="1" t="s">
        <v>2091</v>
      </c>
      <c r="G12936" s="1" t="n">
        <v>15000</v>
      </c>
      <c r="H12936" s="1" t="s">
        <v>2637</v>
      </c>
      <c r="I12936" s="1" t="s">
        <v>2637</v>
      </c>
    </row>
    <row r="12937" customFormat="false" ht="27" hidden="false" customHeight="true" outlineLevel="0" collapsed="false">
      <c r="A12937" s="1"/>
      <c r="B12937" s="1"/>
      <c r="C12937" s="1"/>
      <c r="D12937" s="1"/>
      <c r="E12937" s="1"/>
      <c r="F12937" s="1"/>
      <c r="G12937" s="1"/>
      <c r="H12937" s="1"/>
      <c r="I12937" s="1"/>
    </row>
    <row r="12938" customFormat="false" ht="31" hidden="false" customHeight="true" outlineLevel="0" collapsed="false">
      <c r="A12938" s="10" t="s">
        <v>304</v>
      </c>
      <c r="B12938" s="10" t="s">
        <v>304</v>
      </c>
      <c r="C12938" s="10" t="s">
        <v>304</v>
      </c>
      <c r="D12938" s="10" t="s">
        <v>304</v>
      </c>
      <c r="E12938" s="10" t="s">
        <v>304</v>
      </c>
      <c r="F12938" s="10" t="s">
        <v>304</v>
      </c>
      <c r="G12938" s="10" t="s">
        <v>304</v>
      </c>
      <c r="H12938" s="10" t="s">
        <v>304</v>
      </c>
      <c r="I12938" s="1"/>
    </row>
    <row r="12939" customFormat="false" ht="28" hidden="false" customHeight="true" outlineLevel="0" collapsed="false">
      <c r="A12939" s="4" t="s">
        <v>305</v>
      </c>
      <c r="B12939" s="4" t="s">
        <v>305</v>
      </c>
      <c r="C12939" s="4" t="s">
        <v>305</v>
      </c>
      <c r="D12939" s="4" t="s">
        <v>305</v>
      </c>
      <c r="E12939" s="4" t="s">
        <v>305</v>
      </c>
      <c r="F12939" s="4" t="s">
        <v>305</v>
      </c>
      <c r="G12939" s="4" t="s">
        <v>305</v>
      </c>
      <c r="H12939" s="4" t="s">
        <v>305</v>
      </c>
      <c r="I12939" s="4" t="s">
        <v>305</v>
      </c>
    </row>
    <row r="12940" customFormat="false" ht="27" hidden="false" customHeight="true" outlineLevel="0" collapsed="false">
      <c r="A12940" s="1"/>
      <c r="B12940" s="1"/>
      <c r="C12940" s="1"/>
      <c r="D12940" s="1"/>
      <c r="E12940" s="1"/>
      <c r="F12940" s="1"/>
      <c r="G12940" s="1"/>
      <c r="H12940" s="1"/>
      <c r="I12940" s="1"/>
    </row>
    <row r="12941" customFormat="false" ht="27" hidden="false" customHeight="true" outlineLevel="0" collapsed="false">
      <c r="A12941" s="1"/>
      <c r="B12941" s="1"/>
      <c r="C12941" s="1"/>
      <c r="D12941" s="1"/>
      <c r="E12941" s="1"/>
      <c r="F12941" s="1"/>
      <c r="G12941" s="1"/>
      <c r="H12941" s="1"/>
      <c r="I12941" s="1"/>
    </row>
    <row r="12942" customFormat="false" ht="27" hidden="false" customHeight="true" outlineLevel="0" collapsed="false">
      <c r="A12942" s="1"/>
      <c r="B12942" s="1"/>
      <c r="C12942" s="1"/>
      <c r="D12942" s="1"/>
      <c r="E12942" s="1"/>
      <c r="F12942" s="1"/>
      <c r="G12942" s="1"/>
      <c r="H12942" s="1"/>
      <c r="I12942" s="1"/>
    </row>
    <row r="12943" customFormat="false" ht="35" hidden="false" customHeight="true" outlineLevel="0" collapsed="false">
      <c r="A12943" s="2" t="s">
        <v>2704</v>
      </c>
      <c r="B12943" s="2" t="s">
        <v>2704</v>
      </c>
      <c r="C12943" s="2" t="s">
        <v>2704</v>
      </c>
      <c r="D12943" s="2" t="s">
        <v>2704</v>
      </c>
      <c r="E12943" s="2" t="s">
        <v>2704</v>
      </c>
      <c r="F12943" s="2" t="s">
        <v>2704</v>
      </c>
      <c r="G12943" s="2" t="s">
        <v>2704</v>
      </c>
      <c r="H12943" s="2" t="s">
        <v>2704</v>
      </c>
      <c r="I12943" s="3" t="str">
        <f aca="false">HYPERLINK("#'Главная'!A262","На главную")</f>
        <v>На главную</v>
      </c>
    </row>
    <row r="12944" customFormat="false" ht="28" hidden="false" customHeight="true" outlineLevel="0" collapsed="false">
      <c r="A12944" s="4" t="s">
        <v>2622</v>
      </c>
      <c r="B12944" s="4" t="s">
        <v>2622</v>
      </c>
      <c r="C12944" s="4" t="s">
        <v>2622</v>
      </c>
      <c r="D12944" s="4" t="s">
        <v>2622</v>
      </c>
      <c r="E12944" s="4" t="s">
        <v>2622</v>
      </c>
      <c r="F12944" s="4" t="s">
        <v>2622</v>
      </c>
      <c r="G12944" s="4" t="s">
        <v>2622</v>
      </c>
      <c r="H12944" s="4" t="s">
        <v>2622</v>
      </c>
      <c r="I12944" s="4" t="s">
        <v>2622</v>
      </c>
    </row>
    <row r="12945" customFormat="false" ht="27" hidden="false" customHeight="true" outlineLevel="0" collapsed="false">
      <c r="A12945" s="3" t="str">
        <f aca="false">HYPERLINK("#'Главная'!A262","Список моделей")</f>
        <v>Список моделей</v>
      </c>
      <c r="B12945" s="1"/>
      <c r="C12945" s="3" t="str">
        <f aca="false">HYPERLINK("#'Данные моделей'!A12946","Характеристики")</f>
        <v>Характеристики</v>
      </c>
      <c r="D12945" s="1"/>
      <c r="E12945" s="1"/>
      <c r="F12945" s="3" t="str">
        <f aca="false">HYPERLINK("#'Данные моделей'!A12971","Рабочие точки")</f>
        <v>Рабочие точки</v>
      </c>
      <c r="G12945" s="1"/>
      <c r="H12945" s="3" t="str">
        <f aca="false">HYPERLINK("#'Данные моделей'!A12981","Карты")</f>
        <v>Карты</v>
      </c>
      <c r="I12945" s="1"/>
    </row>
    <row r="12946" customFormat="false" ht="31" hidden="false" customHeight="true" outlineLevel="0" collapsed="false">
      <c r="A12946" s="10" t="s">
        <v>9</v>
      </c>
      <c r="B12946" s="10" t="s">
        <v>9</v>
      </c>
      <c r="C12946" s="10" t="s">
        <v>9</v>
      </c>
      <c r="D12946" s="10" t="s">
        <v>9</v>
      </c>
      <c r="E12946" s="10" t="s">
        <v>9</v>
      </c>
      <c r="F12946" s="10" t="s">
        <v>9</v>
      </c>
      <c r="G12946" s="10" t="s">
        <v>9</v>
      </c>
      <c r="H12946" s="10" t="s">
        <v>9</v>
      </c>
      <c r="I12946" s="1"/>
    </row>
    <row r="12947" customFormat="false" ht="28" hidden="false" customHeight="true" outlineLevel="0" collapsed="false">
      <c r="A12947" s="11" t="s">
        <v>207</v>
      </c>
      <c r="B12947" s="11" t="s">
        <v>207</v>
      </c>
      <c r="C12947" s="11" t="s">
        <v>207</v>
      </c>
      <c r="D12947" s="11" t="s">
        <v>207</v>
      </c>
      <c r="E12947" s="11" t="s">
        <v>2623</v>
      </c>
      <c r="F12947" s="11" t="s">
        <v>2623</v>
      </c>
      <c r="G12947" s="11" t="s">
        <v>2623</v>
      </c>
      <c r="H12947" s="11"/>
      <c r="I12947" s="11"/>
    </row>
    <row r="12948" customFormat="false" ht="28" hidden="false" customHeight="true" outlineLevel="0" collapsed="false">
      <c r="A12948" s="11" t="s">
        <v>8</v>
      </c>
      <c r="B12948" s="11" t="s">
        <v>8</v>
      </c>
      <c r="C12948" s="11" t="s">
        <v>8</v>
      </c>
      <c r="D12948" s="11" t="s">
        <v>8</v>
      </c>
      <c r="E12948" s="11" t="s">
        <v>178</v>
      </c>
      <c r="F12948" s="11" t="s">
        <v>178</v>
      </c>
      <c r="G12948" s="11" t="s">
        <v>178</v>
      </c>
      <c r="H12948" s="11"/>
      <c r="I12948" s="11"/>
    </row>
    <row r="12949" customFormat="false" ht="28" hidden="false" customHeight="true" outlineLevel="0" collapsed="false">
      <c r="A12949" s="11" t="s">
        <v>209</v>
      </c>
      <c r="B12949" s="11" t="s">
        <v>209</v>
      </c>
      <c r="C12949" s="11" t="s">
        <v>209</v>
      </c>
      <c r="D12949" s="11" t="s">
        <v>209</v>
      </c>
      <c r="E12949" s="11" t="s">
        <v>2701</v>
      </c>
      <c r="F12949" s="11" t="s">
        <v>2701</v>
      </c>
      <c r="G12949" s="11" t="s">
        <v>2701</v>
      </c>
      <c r="H12949" s="11"/>
      <c r="I12949" s="11"/>
    </row>
    <row r="12950" customFormat="false" ht="28" hidden="false" customHeight="true" outlineLevel="0" collapsed="false">
      <c r="A12950" s="11" t="s">
        <v>211</v>
      </c>
      <c r="B12950" s="11" t="s">
        <v>211</v>
      </c>
      <c r="C12950" s="11" t="s">
        <v>211</v>
      </c>
      <c r="D12950" s="11" t="s">
        <v>211</v>
      </c>
      <c r="E12950" s="11" t="s">
        <v>99</v>
      </c>
      <c r="F12950" s="11" t="s">
        <v>99</v>
      </c>
      <c r="G12950" s="11" t="s">
        <v>99</v>
      </c>
      <c r="H12950" s="11"/>
      <c r="I12950" s="11"/>
    </row>
    <row r="12951" customFormat="false" ht="143" hidden="false" customHeight="true" outlineLevel="0" collapsed="false">
      <c r="A12951" s="11" t="s">
        <v>8</v>
      </c>
      <c r="B12951" s="11" t="s">
        <v>8</v>
      </c>
      <c r="C12951" s="11" t="s">
        <v>8</v>
      </c>
      <c r="D12951" s="11" t="s">
        <v>8</v>
      </c>
      <c r="E12951" s="11" t="s">
        <v>2126</v>
      </c>
      <c r="F12951" s="11" t="s">
        <v>2126</v>
      </c>
      <c r="G12951" s="11" t="s">
        <v>2126</v>
      </c>
      <c r="H12951" s="11" t="s">
        <v>2625</v>
      </c>
      <c r="I12951" s="11" t="s">
        <v>2625</v>
      </c>
    </row>
    <row r="12952" customFormat="false" ht="143" hidden="false" customHeight="true" outlineLevel="0" collapsed="false">
      <c r="A12952" s="11" t="s">
        <v>221</v>
      </c>
      <c r="B12952" s="11" t="s">
        <v>221</v>
      </c>
      <c r="C12952" s="11" t="s">
        <v>221</v>
      </c>
      <c r="D12952" s="11" t="s">
        <v>221</v>
      </c>
      <c r="E12952" s="11" t="s">
        <v>2701</v>
      </c>
      <c r="F12952" s="11" t="s">
        <v>2701</v>
      </c>
      <c r="G12952" s="11" t="s">
        <v>2701</v>
      </c>
      <c r="H12952" s="11" t="s">
        <v>2625</v>
      </c>
      <c r="I12952" s="11" t="s">
        <v>2625</v>
      </c>
    </row>
    <row r="12953" customFormat="false" ht="143" hidden="false" customHeight="true" outlineLevel="0" collapsed="false">
      <c r="A12953" s="11" t="s">
        <v>211</v>
      </c>
      <c r="B12953" s="11" t="s">
        <v>211</v>
      </c>
      <c r="C12953" s="11" t="s">
        <v>211</v>
      </c>
      <c r="D12953" s="11" t="s">
        <v>211</v>
      </c>
      <c r="E12953" s="11" t="s">
        <v>99</v>
      </c>
      <c r="F12953" s="11" t="s">
        <v>99</v>
      </c>
      <c r="G12953" s="11" t="s">
        <v>99</v>
      </c>
      <c r="H12953" s="11" t="s">
        <v>2625</v>
      </c>
      <c r="I12953" s="11" t="s">
        <v>2625</v>
      </c>
    </row>
    <row r="12954" customFormat="false" ht="143" hidden="false" customHeight="true" outlineLevel="0" collapsed="false">
      <c r="A12954" s="11" t="s">
        <v>2062</v>
      </c>
      <c r="B12954" s="11" t="s">
        <v>2062</v>
      </c>
      <c r="C12954" s="11" t="s">
        <v>2062</v>
      </c>
      <c r="D12954" s="11" t="s">
        <v>2062</v>
      </c>
      <c r="E12954" s="11" t="s">
        <v>2063</v>
      </c>
      <c r="F12954" s="11" t="s">
        <v>2063</v>
      </c>
      <c r="G12954" s="11" t="s">
        <v>2063</v>
      </c>
      <c r="H12954" s="11" t="s">
        <v>2625</v>
      </c>
      <c r="I12954" s="11" t="s">
        <v>2625</v>
      </c>
    </row>
    <row r="12955" customFormat="false" ht="143" hidden="false" customHeight="true" outlineLevel="0" collapsed="false">
      <c r="A12955" s="11" t="s">
        <v>2064</v>
      </c>
      <c r="B12955" s="11" t="s">
        <v>2064</v>
      </c>
      <c r="C12955" s="11" t="s">
        <v>2064</v>
      </c>
      <c r="D12955" s="11" t="s">
        <v>2064</v>
      </c>
      <c r="E12955" s="11" t="s">
        <v>99</v>
      </c>
      <c r="F12955" s="11" t="s">
        <v>99</v>
      </c>
      <c r="G12955" s="11" t="s">
        <v>99</v>
      </c>
      <c r="H12955" s="11" t="s">
        <v>2625</v>
      </c>
      <c r="I12955" s="11" t="s">
        <v>2625</v>
      </c>
    </row>
    <row r="12956" customFormat="false" ht="143" hidden="false" customHeight="true" outlineLevel="0" collapsed="false">
      <c r="A12956" s="11" t="s">
        <v>2626</v>
      </c>
      <c r="B12956" s="11" t="s">
        <v>2626</v>
      </c>
      <c r="C12956" s="11" t="s">
        <v>2626</v>
      </c>
      <c r="D12956" s="11" t="s">
        <v>2626</v>
      </c>
      <c r="E12956" s="11" t="n">
        <v>6</v>
      </c>
      <c r="F12956" s="11" t="n">
        <v>6</v>
      </c>
      <c r="G12956" s="11" t="n">
        <v>6</v>
      </c>
      <c r="H12956" s="11" t="s">
        <v>2625</v>
      </c>
      <c r="I12956" s="11" t="s">
        <v>2625</v>
      </c>
    </row>
    <row r="12957" customFormat="false" ht="143" hidden="false" customHeight="true" outlineLevel="0" collapsed="false">
      <c r="A12957" s="11" t="s">
        <v>2216</v>
      </c>
      <c r="B12957" s="11" t="s">
        <v>2216</v>
      </c>
      <c r="C12957" s="11" t="s">
        <v>2216</v>
      </c>
      <c r="D12957" s="11" t="s">
        <v>2216</v>
      </c>
      <c r="E12957" s="11" t="n">
        <v>2</v>
      </c>
      <c r="F12957" s="11" t="n">
        <v>2</v>
      </c>
      <c r="G12957" s="11" t="n">
        <v>2</v>
      </c>
      <c r="H12957" s="11" t="s">
        <v>2625</v>
      </c>
      <c r="I12957" s="11" t="s">
        <v>2625</v>
      </c>
    </row>
    <row r="12958" customFormat="false" ht="143" hidden="false" customHeight="true" outlineLevel="0" collapsed="false">
      <c r="A12958" s="11" t="s">
        <v>2627</v>
      </c>
      <c r="B12958" s="11" t="s">
        <v>2627</v>
      </c>
      <c r="C12958" s="11" t="s">
        <v>2627</v>
      </c>
      <c r="D12958" s="11" t="s">
        <v>2627</v>
      </c>
      <c r="E12958" s="11" t="n">
        <v>446</v>
      </c>
      <c r="F12958" s="11" t="n">
        <v>446</v>
      </c>
      <c r="G12958" s="11" t="n">
        <v>446</v>
      </c>
      <c r="H12958" s="11" t="s">
        <v>2625</v>
      </c>
      <c r="I12958" s="11" t="s">
        <v>2625</v>
      </c>
    </row>
    <row r="12959" customFormat="false" ht="143" hidden="false" customHeight="true" outlineLevel="0" collapsed="false">
      <c r="A12959" s="11" t="s">
        <v>2628</v>
      </c>
      <c r="B12959" s="11" t="s">
        <v>2628</v>
      </c>
      <c r="C12959" s="11" t="s">
        <v>2628</v>
      </c>
      <c r="D12959" s="11" t="s">
        <v>2628</v>
      </c>
      <c r="E12959" s="11" t="n">
        <v>18.9</v>
      </c>
      <c r="F12959" s="11" t="n">
        <v>18.9</v>
      </c>
      <c r="G12959" s="11" t="n">
        <v>18.9</v>
      </c>
      <c r="H12959" s="11" t="s">
        <v>2625</v>
      </c>
      <c r="I12959" s="11" t="s">
        <v>2625</v>
      </c>
    </row>
    <row r="12960" customFormat="false" ht="143" hidden="false" customHeight="true" outlineLevel="0" collapsed="false">
      <c r="A12960" s="11" t="s">
        <v>2629</v>
      </c>
      <c r="B12960" s="11" t="s">
        <v>2629</v>
      </c>
      <c r="C12960" s="11" t="s">
        <v>2629</v>
      </c>
      <c r="D12960" s="11" t="s">
        <v>2629</v>
      </c>
      <c r="E12960" s="11" t="n">
        <v>15.7</v>
      </c>
      <c r="F12960" s="11" t="n">
        <v>15.7</v>
      </c>
      <c r="G12960" s="11" t="n">
        <v>15.7</v>
      </c>
      <c r="H12960" s="11" t="s">
        <v>2625</v>
      </c>
      <c r="I12960" s="11" t="s">
        <v>2625</v>
      </c>
    </row>
    <row r="12961" customFormat="false" ht="143" hidden="false" customHeight="true" outlineLevel="0" collapsed="false">
      <c r="A12961" s="11" t="s">
        <v>2630</v>
      </c>
      <c r="B12961" s="11" t="s">
        <v>2630</v>
      </c>
      <c r="C12961" s="11" t="s">
        <v>2630</v>
      </c>
      <c r="D12961" s="11" t="s">
        <v>2630</v>
      </c>
      <c r="E12961" s="11" t="s">
        <v>2702</v>
      </c>
      <c r="F12961" s="11" t="s">
        <v>2702</v>
      </c>
      <c r="G12961" s="11" t="s">
        <v>2702</v>
      </c>
      <c r="H12961" s="11" t="s">
        <v>2625</v>
      </c>
      <c r="I12961" s="11" t="s">
        <v>2625</v>
      </c>
    </row>
    <row r="12962" customFormat="false" ht="143" hidden="false" customHeight="true" outlineLevel="0" collapsed="false">
      <c r="A12962" s="11" t="s">
        <v>2631</v>
      </c>
      <c r="B12962" s="11" t="s">
        <v>2631</v>
      </c>
      <c r="C12962" s="11" t="s">
        <v>2631</v>
      </c>
      <c r="D12962" s="11" t="s">
        <v>2631</v>
      </c>
      <c r="E12962" s="11" t="s">
        <v>2632</v>
      </c>
      <c r="F12962" s="11" t="s">
        <v>2632</v>
      </c>
      <c r="G12962" s="11" t="s">
        <v>2632</v>
      </c>
      <c r="H12962" s="11" t="s">
        <v>2625</v>
      </c>
      <c r="I12962" s="11" t="s">
        <v>2625</v>
      </c>
    </row>
    <row r="12963" customFormat="false" ht="143" hidden="false" customHeight="true" outlineLevel="0" collapsed="false">
      <c r="A12963" s="11" t="s">
        <v>2078</v>
      </c>
      <c r="B12963" s="11" t="s">
        <v>2078</v>
      </c>
      <c r="C12963" s="11" t="s">
        <v>2078</v>
      </c>
      <c r="D12963" s="11" t="s">
        <v>2078</v>
      </c>
      <c r="E12963" s="11" t="s">
        <v>2679</v>
      </c>
      <c r="F12963" s="11" t="s">
        <v>2679</v>
      </c>
      <c r="G12963" s="11" t="s">
        <v>2679</v>
      </c>
      <c r="H12963" s="11" t="s">
        <v>2625</v>
      </c>
      <c r="I12963" s="11" t="s">
        <v>2625</v>
      </c>
    </row>
    <row r="12964" customFormat="false" ht="143" hidden="false" customHeight="true" outlineLevel="0" collapsed="false">
      <c r="A12964" s="11" t="s">
        <v>2070</v>
      </c>
      <c r="B12964" s="11" t="s">
        <v>2070</v>
      </c>
      <c r="C12964" s="11" t="s">
        <v>2070</v>
      </c>
      <c r="D12964" s="11" t="s">
        <v>2070</v>
      </c>
      <c r="E12964" s="11" t="s">
        <v>2703</v>
      </c>
      <c r="F12964" s="11" t="s">
        <v>2703</v>
      </c>
      <c r="G12964" s="11" t="s">
        <v>2703</v>
      </c>
      <c r="H12964" s="11" t="s">
        <v>2625</v>
      </c>
      <c r="I12964" s="11" t="s">
        <v>2625</v>
      </c>
    </row>
    <row r="12965" customFormat="false" ht="143" hidden="false" customHeight="true" outlineLevel="0" collapsed="false">
      <c r="A12965" s="11" t="s">
        <v>2562</v>
      </c>
      <c r="B12965" s="11" t="s">
        <v>2562</v>
      </c>
      <c r="C12965" s="11" t="s">
        <v>2562</v>
      </c>
      <c r="D12965" s="11" t="s">
        <v>2562</v>
      </c>
      <c r="E12965" s="11" t="n">
        <v>684</v>
      </c>
      <c r="F12965" s="11" t="n">
        <v>684</v>
      </c>
      <c r="G12965" s="11" t="n">
        <v>684</v>
      </c>
      <c r="H12965" s="11" t="s">
        <v>2625</v>
      </c>
      <c r="I12965" s="11" t="s">
        <v>2625</v>
      </c>
    </row>
    <row r="12966" customFormat="false" ht="143" hidden="false" customHeight="true" outlineLevel="0" collapsed="false">
      <c r="A12966" s="11" t="s">
        <v>2563</v>
      </c>
      <c r="B12966" s="11" t="s">
        <v>2563</v>
      </c>
      <c r="C12966" s="11" t="s">
        <v>2563</v>
      </c>
      <c r="D12966" s="11" t="s">
        <v>2563</v>
      </c>
      <c r="E12966" s="11" t="n">
        <v>165</v>
      </c>
      <c r="F12966" s="11" t="n">
        <v>165</v>
      </c>
      <c r="G12966" s="11" t="n">
        <v>165</v>
      </c>
      <c r="H12966" s="11" t="s">
        <v>2625</v>
      </c>
      <c r="I12966" s="11" t="s">
        <v>2625</v>
      </c>
    </row>
    <row r="12967" customFormat="false" ht="143" hidden="false" customHeight="true" outlineLevel="0" collapsed="false">
      <c r="A12967" s="11" t="s">
        <v>2659</v>
      </c>
      <c r="B12967" s="11" t="s">
        <v>2659</v>
      </c>
      <c r="C12967" s="11" t="s">
        <v>2659</v>
      </c>
      <c r="D12967" s="11" t="s">
        <v>2659</v>
      </c>
      <c r="E12967" s="11" t="n">
        <v>1000</v>
      </c>
      <c r="F12967" s="11" t="n">
        <v>1000</v>
      </c>
      <c r="G12967" s="11" t="n">
        <v>1000</v>
      </c>
      <c r="H12967" s="11" t="s">
        <v>2625</v>
      </c>
      <c r="I12967" s="11" t="s">
        <v>2625</v>
      </c>
    </row>
    <row r="12968" customFormat="false" ht="143" hidden="false" customHeight="true" outlineLevel="0" collapsed="false">
      <c r="A12968" s="11" t="s">
        <v>2423</v>
      </c>
      <c r="B12968" s="11" t="s">
        <v>2423</v>
      </c>
      <c r="C12968" s="11" t="s">
        <v>2423</v>
      </c>
      <c r="D12968" s="11" t="s">
        <v>2423</v>
      </c>
      <c r="E12968" s="11" t="s">
        <v>2635</v>
      </c>
      <c r="F12968" s="11" t="s">
        <v>2635</v>
      </c>
      <c r="G12968" s="11" t="s">
        <v>2635</v>
      </c>
      <c r="H12968" s="11" t="s">
        <v>2625</v>
      </c>
      <c r="I12968" s="11" t="s">
        <v>2625</v>
      </c>
    </row>
    <row r="12969" customFormat="false" ht="58" hidden="false" customHeight="true" outlineLevel="0" collapsed="false">
      <c r="A12969" s="4" t="s">
        <v>2636</v>
      </c>
      <c r="B12969" s="4" t="s">
        <v>2636</v>
      </c>
      <c r="C12969" s="4" t="s">
        <v>2636</v>
      </c>
      <c r="D12969" s="4" t="s">
        <v>2636</v>
      </c>
      <c r="E12969" s="4" t="s">
        <v>2636</v>
      </c>
      <c r="F12969" s="4" t="s">
        <v>2636</v>
      </c>
      <c r="G12969" s="4" t="s">
        <v>2636</v>
      </c>
      <c r="H12969" s="4" t="s">
        <v>2636</v>
      </c>
      <c r="I12969" s="4" t="s">
        <v>2636</v>
      </c>
    </row>
    <row r="12970" customFormat="false" ht="27" hidden="false" customHeight="true" outlineLevel="0" collapsed="false">
      <c r="A12970" s="1"/>
      <c r="B12970" s="1"/>
      <c r="C12970" s="1"/>
      <c r="D12970" s="1"/>
      <c r="E12970" s="1"/>
      <c r="F12970" s="1"/>
      <c r="G12970" s="1"/>
      <c r="H12970" s="1"/>
      <c r="I12970" s="1"/>
    </row>
    <row r="12971" customFormat="false" ht="31" hidden="false" customHeight="true" outlineLevel="0" collapsed="false">
      <c r="A12971" s="10" t="s">
        <v>250</v>
      </c>
      <c r="B12971" s="10" t="s">
        <v>250</v>
      </c>
      <c r="C12971" s="10" t="s">
        <v>250</v>
      </c>
      <c r="D12971" s="10" t="s">
        <v>250</v>
      </c>
      <c r="E12971" s="10" t="s">
        <v>250</v>
      </c>
      <c r="F12971" s="10" t="s">
        <v>250</v>
      </c>
      <c r="G12971" s="10" t="s">
        <v>250</v>
      </c>
      <c r="H12971" s="10" t="s">
        <v>250</v>
      </c>
      <c r="I12971" s="3" t="str">
        <f aca="false">HYPERLINK("#'Главная'!A262","На главную")</f>
        <v>На главную</v>
      </c>
    </row>
    <row r="12972" customFormat="false" ht="34" hidden="false" customHeight="true" outlineLevel="0" collapsed="false">
      <c r="A12972" s="12" t="s">
        <v>251</v>
      </c>
      <c r="B12972" s="12" t="s">
        <v>251</v>
      </c>
      <c r="C12972" s="12" t="s">
        <v>251</v>
      </c>
      <c r="D12972" s="12" t="s">
        <v>252</v>
      </c>
      <c r="E12972" s="12" t="s">
        <v>252</v>
      </c>
      <c r="F12972" s="12" t="s">
        <v>252</v>
      </c>
      <c r="G12972" s="12" t="s">
        <v>253</v>
      </c>
      <c r="H12972" s="12" t="s">
        <v>254</v>
      </c>
      <c r="I12972" s="12" t="s">
        <v>254</v>
      </c>
    </row>
    <row r="12973" customFormat="false" ht="38" hidden="false" customHeight="true" outlineLevel="0" collapsed="false">
      <c r="A12973" s="1" t="s">
        <v>201</v>
      </c>
      <c r="B12973" s="1" t="s">
        <v>201</v>
      </c>
      <c r="C12973" s="1" t="s">
        <v>201</v>
      </c>
      <c r="D12973" s="1" t="s">
        <v>292</v>
      </c>
      <c r="E12973" s="1" t="s">
        <v>292</v>
      </c>
      <c r="F12973" s="1" t="s">
        <v>292</v>
      </c>
      <c r="G12973" s="1" t="n">
        <v>110</v>
      </c>
      <c r="H12973" s="1" t="s">
        <v>2637</v>
      </c>
      <c r="I12973" s="1" t="s">
        <v>2637</v>
      </c>
    </row>
    <row r="12974" customFormat="false" ht="38" hidden="false" customHeight="true" outlineLevel="0" collapsed="false">
      <c r="A12974" s="1" t="s">
        <v>201</v>
      </c>
      <c r="B12974" s="1" t="s">
        <v>201</v>
      </c>
      <c r="C12974" s="1" t="s">
        <v>201</v>
      </c>
      <c r="D12974" s="1" t="s">
        <v>258</v>
      </c>
      <c r="E12974" s="1" t="s">
        <v>258</v>
      </c>
      <c r="F12974" s="1" t="s">
        <v>258</v>
      </c>
      <c r="G12974" s="1" t="n">
        <v>170.9</v>
      </c>
      <c r="H12974" s="1" t="s">
        <v>2637</v>
      </c>
      <c r="I12974" s="1" t="s">
        <v>2637</v>
      </c>
    </row>
    <row r="12975" customFormat="false" ht="38" hidden="false" customHeight="true" outlineLevel="0" collapsed="false">
      <c r="A12975" s="1" t="s">
        <v>201</v>
      </c>
      <c r="B12975" s="1" t="s">
        <v>201</v>
      </c>
      <c r="C12975" s="1" t="s">
        <v>201</v>
      </c>
      <c r="D12975" s="1" t="s">
        <v>2091</v>
      </c>
      <c r="E12975" s="1" t="s">
        <v>2091</v>
      </c>
      <c r="F12975" s="1" t="s">
        <v>2091</v>
      </c>
      <c r="G12975" s="1" t="n">
        <v>15000</v>
      </c>
      <c r="H12975" s="1" t="s">
        <v>2637</v>
      </c>
      <c r="I12975" s="1" t="s">
        <v>2637</v>
      </c>
    </row>
    <row r="12976" customFormat="false" ht="38" hidden="false" customHeight="true" outlineLevel="0" collapsed="false">
      <c r="A12976" s="1" t="s">
        <v>201</v>
      </c>
      <c r="B12976" s="1" t="s">
        <v>201</v>
      </c>
      <c r="C12976" s="1" t="s">
        <v>201</v>
      </c>
      <c r="D12976" s="1" t="s">
        <v>2063</v>
      </c>
      <c r="E12976" s="1" t="s">
        <v>2063</v>
      </c>
      <c r="F12976" s="1" t="s">
        <v>2063</v>
      </c>
      <c r="G12976" s="1" t="n">
        <v>73</v>
      </c>
      <c r="H12976" s="1" t="s">
        <v>2637</v>
      </c>
      <c r="I12976" s="1" t="s">
        <v>2637</v>
      </c>
    </row>
    <row r="12977" customFormat="false" ht="38" hidden="false" customHeight="true" outlineLevel="0" collapsed="false">
      <c r="A12977" s="1" t="s">
        <v>201</v>
      </c>
      <c r="B12977" s="1" t="s">
        <v>201</v>
      </c>
      <c r="C12977" s="1" t="s">
        <v>201</v>
      </c>
      <c r="D12977" s="1" t="s">
        <v>258</v>
      </c>
      <c r="E12977" s="1" t="s">
        <v>258</v>
      </c>
      <c r="F12977" s="1" t="s">
        <v>258</v>
      </c>
      <c r="G12977" s="1" t="n">
        <v>170.9</v>
      </c>
      <c r="H12977" s="1" t="s">
        <v>2637</v>
      </c>
      <c r="I12977" s="1" t="s">
        <v>2637</v>
      </c>
    </row>
    <row r="12978" customFormat="false" ht="38" hidden="false" customHeight="true" outlineLevel="0" collapsed="false">
      <c r="A12978" s="1" t="s">
        <v>201</v>
      </c>
      <c r="B12978" s="1" t="s">
        <v>201</v>
      </c>
      <c r="C12978" s="1" t="s">
        <v>201</v>
      </c>
      <c r="D12978" s="1" t="s">
        <v>292</v>
      </c>
      <c r="E12978" s="1" t="s">
        <v>292</v>
      </c>
      <c r="F12978" s="1" t="s">
        <v>292</v>
      </c>
      <c r="G12978" s="1" t="n">
        <v>110</v>
      </c>
      <c r="H12978" s="1" t="s">
        <v>2637</v>
      </c>
      <c r="I12978" s="1" t="s">
        <v>2637</v>
      </c>
    </row>
    <row r="12979" customFormat="false" ht="38" hidden="false" customHeight="true" outlineLevel="0" collapsed="false">
      <c r="A12979" s="1" t="s">
        <v>201</v>
      </c>
      <c r="B12979" s="1" t="s">
        <v>201</v>
      </c>
      <c r="C12979" s="1" t="s">
        <v>201</v>
      </c>
      <c r="D12979" s="1" t="s">
        <v>2091</v>
      </c>
      <c r="E12979" s="1" t="s">
        <v>2091</v>
      </c>
      <c r="F12979" s="1" t="s">
        <v>2091</v>
      </c>
      <c r="G12979" s="1" t="n">
        <v>15000</v>
      </c>
      <c r="H12979" s="1" t="s">
        <v>2637</v>
      </c>
      <c r="I12979" s="1" t="s">
        <v>2637</v>
      </c>
    </row>
    <row r="12980" customFormat="false" ht="27" hidden="false" customHeight="true" outlineLevel="0" collapsed="false">
      <c r="A12980" s="1"/>
      <c r="B12980" s="1"/>
      <c r="C12980" s="1"/>
      <c r="D12980" s="1"/>
      <c r="E12980" s="1"/>
      <c r="F12980" s="1"/>
      <c r="G12980" s="1"/>
      <c r="H12980" s="1"/>
      <c r="I12980" s="1"/>
    </row>
    <row r="12981" customFormat="false" ht="31" hidden="false" customHeight="true" outlineLevel="0" collapsed="false">
      <c r="A12981" s="10" t="s">
        <v>304</v>
      </c>
      <c r="B12981" s="10" t="s">
        <v>304</v>
      </c>
      <c r="C12981" s="10" t="s">
        <v>304</v>
      </c>
      <c r="D12981" s="10" t="s">
        <v>304</v>
      </c>
      <c r="E12981" s="10" t="s">
        <v>304</v>
      </c>
      <c r="F12981" s="10" t="s">
        <v>304</v>
      </c>
      <c r="G12981" s="10" t="s">
        <v>304</v>
      </c>
      <c r="H12981" s="10" t="s">
        <v>304</v>
      </c>
      <c r="I12981" s="1"/>
    </row>
    <row r="12982" customFormat="false" ht="28" hidden="false" customHeight="true" outlineLevel="0" collapsed="false">
      <c r="A12982" s="4" t="s">
        <v>305</v>
      </c>
      <c r="B12982" s="4" t="s">
        <v>305</v>
      </c>
      <c r="C12982" s="4" t="s">
        <v>305</v>
      </c>
      <c r="D12982" s="4" t="s">
        <v>305</v>
      </c>
      <c r="E12982" s="4" t="s">
        <v>305</v>
      </c>
      <c r="F12982" s="4" t="s">
        <v>305</v>
      </c>
      <c r="G12982" s="4" t="s">
        <v>305</v>
      </c>
      <c r="H12982" s="4" t="s">
        <v>305</v>
      </c>
      <c r="I12982" s="4" t="s">
        <v>305</v>
      </c>
    </row>
    <row r="12983" customFormat="false" ht="27" hidden="false" customHeight="true" outlineLevel="0" collapsed="false">
      <c r="A12983" s="1"/>
      <c r="B12983" s="1"/>
      <c r="C12983" s="1"/>
      <c r="D12983" s="1"/>
      <c r="E12983" s="1"/>
      <c r="F12983" s="1"/>
      <c r="G12983" s="1"/>
      <c r="H12983" s="1"/>
      <c r="I12983" s="1"/>
    </row>
    <row r="12984" customFormat="false" ht="27" hidden="false" customHeight="true" outlineLevel="0" collapsed="false">
      <c r="A12984" s="1"/>
      <c r="B12984" s="1"/>
      <c r="C12984" s="1"/>
      <c r="D12984" s="1"/>
      <c r="E12984" s="1"/>
      <c r="F12984" s="1"/>
      <c r="G12984" s="1"/>
      <c r="H12984" s="1"/>
      <c r="I12984" s="1"/>
    </row>
    <row r="12985" customFormat="false" ht="27" hidden="false" customHeight="true" outlineLevel="0" collapsed="false">
      <c r="A12985" s="1"/>
      <c r="B12985" s="1"/>
      <c r="C12985" s="1"/>
      <c r="D12985" s="1"/>
      <c r="E12985" s="1"/>
      <c r="F12985" s="1"/>
      <c r="G12985" s="1"/>
      <c r="H12985" s="1"/>
      <c r="I12985" s="1"/>
    </row>
    <row r="12986" customFormat="false" ht="35" hidden="false" customHeight="true" outlineLevel="0" collapsed="false">
      <c r="A12986" s="2" t="s">
        <v>2705</v>
      </c>
      <c r="B12986" s="2" t="s">
        <v>2705</v>
      </c>
      <c r="C12986" s="2" t="s">
        <v>2705</v>
      </c>
      <c r="D12986" s="2" t="s">
        <v>2705</v>
      </c>
      <c r="E12986" s="2" t="s">
        <v>2705</v>
      </c>
      <c r="F12986" s="2" t="s">
        <v>2705</v>
      </c>
      <c r="G12986" s="2" t="s">
        <v>2705</v>
      </c>
      <c r="H12986" s="2" t="s">
        <v>2705</v>
      </c>
      <c r="I12986" s="3" t="str">
        <f aca="false">HYPERLINK("#'Главная'!A263","На главную")</f>
        <v>На главную</v>
      </c>
    </row>
    <row r="12987" customFormat="false" ht="28" hidden="false" customHeight="true" outlineLevel="0" collapsed="false">
      <c r="A12987" s="4" t="s">
        <v>2622</v>
      </c>
      <c r="B12987" s="4" t="s">
        <v>2622</v>
      </c>
      <c r="C12987" s="4" t="s">
        <v>2622</v>
      </c>
      <c r="D12987" s="4" t="s">
        <v>2622</v>
      </c>
      <c r="E12987" s="4" t="s">
        <v>2622</v>
      </c>
      <c r="F12987" s="4" t="s">
        <v>2622</v>
      </c>
      <c r="G12987" s="4" t="s">
        <v>2622</v>
      </c>
      <c r="H12987" s="4" t="s">
        <v>2622</v>
      </c>
      <c r="I12987" s="4" t="s">
        <v>2622</v>
      </c>
    </row>
    <row r="12988" customFormat="false" ht="27" hidden="false" customHeight="true" outlineLevel="0" collapsed="false">
      <c r="A12988" s="3" t="str">
        <f aca="false">HYPERLINK("#'Главная'!A263","Список моделей")</f>
        <v>Список моделей</v>
      </c>
      <c r="B12988" s="1"/>
      <c r="C12988" s="3" t="str">
        <f aca="false">HYPERLINK("#'Данные моделей'!A12989","Характеристики")</f>
        <v>Характеристики</v>
      </c>
      <c r="D12988" s="1"/>
      <c r="E12988" s="1"/>
      <c r="F12988" s="3" t="str">
        <f aca="false">HYPERLINK("#'Данные моделей'!A13014","Рабочие точки")</f>
        <v>Рабочие точки</v>
      </c>
      <c r="G12988" s="1"/>
      <c r="H12988" s="3" t="str">
        <f aca="false">HYPERLINK("#'Данные моделей'!A13024","Карты")</f>
        <v>Карты</v>
      </c>
      <c r="I12988" s="1"/>
    </row>
    <row r="12989" customFormat="false" ht="31" hidden="false" customHeight="true" outlineLevel="0" collapsed="false">
      <c r="A12989" s="10" t="s">
        <v>9</v>
      </c>
      <c r="B12989" s="10" t="s">
        <v>9</v>
      </c>
      <c r="C12989" s="10" t="s">
        <v>9</v>
      </c>
      <c r="D12989" s="10" t="s">
        <v>9</v>
      </c>
      <c r="E12989" s="10" t="s">
        <v>9</v>
      </c>
      <c r="F12989" s="10" t="s">
        <v>9</v>
      </c>
      <c r="G12989" s="10" t="s">
        <v>9</v>
      </c>
      <c r="H12989" s="10" t="s">
        <v>9</v>
      </c>
      <c r="I12989" s="1"/>
    </row>
    <row r="12990" customFormat="false" ht="28" hidden="false" customHeight="true" outlineLevel="0" collapsed="false">
      <c r="A12990" s="11" t="s">
        <v>207</v>
      </c>
      <c r="B12990" s="11" t="s">
        <v>207</v>
      </c>
      <c r="C12990" s="11" t="s">
        <v>207</v>
      </c>
      <c r="D12990" s="11" t="s">
        <v>207</v>
      </c>
      <c r="E12990" s="11" t="s">
        <v>2623</v>
      </c>
      <c r="F12990" s="11" t="s">
        <v>2623</v>
      </c>
      <c r="G12990" s="11" t="s">
        <v>2623</v>
      </c>
      <c r="H12990" s="11"/>
      <c r="I12990" s="11"/>
    </row>
    <row r="12991" customFormat="false" ht="28" hidden="false" customHeight="true" outlineLevel="0" collapsed="false">
      <c r="A12991" s="11" t="s">
        <v>8</v>
      </c>
      <c r="B12991" s="11" t="s">
        <v>8</v>
      </c>
      <c r="C12991" s="11" t="s">
        <v>8</v>
      </c>
      <c r="D12991" s="11" t="s">
        <v>8</v>
      </c>
      <c r="E12991" s="11" t="s">
        <v>178</v>
      </c>
      <c r="F12991" s="11" t="s">
        <v>178</v>
      </c>
      <c r="G12991" s="11" t="s">
        <v>178</v>
      </c>
      <c r="H12991" s="11"/>
      <c r="I12991" s="11"/>
    </row>
    <row r="12992" customFormat="false" ht="28" hidden="false" customHeight="true" outlineLevel="0" collapsed="false">
      <c r="A12992" s="11" t="s">
        <v>209</v>
      </c>
      <c r="B12992" s="11" t="s">
        <v>209</v>
      </c>
      <c r="C12992" s="11" t="s">
        <v>209</v>
      </c>
      <c r="D12992" s="11" t="s">
        <v>209</v>
      </c>
      <c r="E12992" s="11" t="s">
        <v>2701</v>
      </c>
      <c r="F12992" s="11" t="s">
        <v>2701</v>
      </c>
      <c r="G12992" s="11" t="s">
        <v>2701</v>
      </c>
      <c r="H12992" s="11"/>
      <c r="I12992" s="11"/>
    </row>
    <row r="12993" customFormat="false" ht="28" hidden="false" customHeight="true" outlineLevel="0" collapsed="false">
      <c r="A12993" s="11" t="s">
        <v>211</v>
      </c>
      <c r="B12993" s="11" t="s">
        <v>211</v>
      </c>
      <c r="C12993" s="11" t="s">
        <v>211</v>
      </c>
      <c r="D12993" s="11" t="s">
        <v>211</v>
      </c>
      <c r="E12993" s="11" t="s">
        <v>99</v>
      </c>
      <c r="F12993" s="11" t="s">
        <v>99</v>
      </c>
      <c r="G12993" s="11" t="s">
        <v>99</v>
      </c>
      <c r="H12993" s="11"/>
      <c r="I12993" s="11"/>
    </row>
    <row r="12994" customFormat="false" ht="143" hidden="false" customHeight="true" outlineLevel="0" collapsed="false">
      <c r="A12994" s="11" t="s">
        <v>8</v>
      </c>
      <c r="B12994" s="11" t="s">
        <v>8</v>
      </c>
      <c r="C12994" s="11" t="s">
        <v>8</v>
      </c>
      <c r="D12994" s="11" t="s">
        <v>8</v>
      </c>
      <c r="E12994" s="11" t="s">
        <v>2126</v>
      </c>
      <c r="F12994" s="11" t="s">
        <v>2126</v>
      </c>
      <c r="G12994" s="11" t="s">
        <v>2126</v>
      </c>
      <c r="H12994" s="11" t="s">
        <v>2625</v>
      </c>
      <c r="I12994" s="11" t="s">
        <v>2625</v>
      </c>
    </row>
    <row r="12995" customFormat="false" ht="143" hidden="false" customHeight="true" outlineLevel="0" collapsed="false">
      <c r="A12995" s="11" t="s">
        <v>221</v>
      </c>
      <c r="B12995" s="11" t="s">
        <v>221</v>
      </c>
      <c r="C12995" s="11" t="s">
        <v>221</v>
      </c>
      <c r="D12995" s="11" t="s">
        <v>221</v>
      </c>
      <c r="E12995" s="11" t="s">
        <v>2701</v>
      </c>
      <c r="F12995" s="11" t="s">
        <v>2701</v>
      </c>
      <c r="G12995" s="11" t="s">
        <v>2701</v>
      </c>
      <c r="H12995" s="11" t="s">
        <v>2625</v>
      </c>
      <c r="I12995" s="11" t="s">
        <v>2625</v>
      </c>
    </row>
    <row r="12996" customFormat="false" ht="143" hidden="false" customHeight="true" outlineLevel="0" collapsed="false">
      <c r="A12996" s="11" t="s">
        <v>211</v>
      </c>
      <c r="B12996" s="11" t="s">
        <v>211</v>
      </c>
      <c r="C12996" s="11" t="s">
        <v>211</v>
      </c>
      <c r="D12996" s="11" t="s">
        <v>211</v>
      </c>
      <c r="E12996" s="11" t="s">
        <v>99</v>
      </c>
      <c r="F12996" s="11" t="s">
        <v>99</v>
      </c>
      <c r="G12996" s="11" t="s">
        <v>99</v>
      </c>
      <c r="H12996" s="11" t="s">
        <v>2625</v>
      </c>
      <c r="I12996" s="11" t="s">
        <v>2625</v>
      </c>
    </row>
    <row r="12997" customFormat="false" ht="143" hidden="false" customHeight="true" outlineLevel="0" collapsed="false">
      <c r="A12997" s="11" t="s">
        <v>2062</v>
      </c>
      <c r="B12997" s="11" t="s">
        <v>2062</v>
      </c>
      <c r="C12997" s="11" t="s">
        <v>2062</v>
      </c>
      <c r="D12997" s="11" t="s">
        <v>2062</v>
      </c>
      <c r="E12997" s="11" t="s">
        <v>2063</v>
      </c>
      <c r="F12997" s="11" t="s">
        <v>2063</v>
      </c>
      <c r="G12997" s="11" t="s">
        <v>2063</v>
      </c>
      <c r="H12997" s="11" t="s">
        <v>2625</v>
      </c>
      <c r="I12997" s="11" t="s">
        <v>2625</v>
      </c>
    </row>
    <row r="12998" customFormat="false" ht="143" hidden="false" customHeight="true" outlineLevel="0" collapsed="false">
      <c r="A12998" s="11" t="s">
        <v>2064</v>
      </c>
      <c r="B12998" s="11" t="s">
        <v>2064</v>
      </c>
      <c r="C12998" s="11" t="s">
        <v>2064</v>
      </c>
      <c r="D12998" s="11" t="s">
        <v>2064</v>
      </c>
      <c r="E12998" s="11" t="s">
        <v>99</v>
      </c>
      <c r="F12998" s="11" t="s">
        <v>99</v>
      </c>
      <c r="G12998" s="11" t="s">
        <v>99</v>
      </c>
      <c r="H12998" s="11" t="s">
        <v>2625</v>
      </c>
      <c r="I12998" s="11" t="s">
        <v>2625</v>
      </c>
    </row>
    <row r="12999" customFormat="false" ht="143" hidden="false" customHeight="true" outlineLevel="0" collapsed="false">
      <c r="A12999" s="11" t="s">
        <v>2626</v>
      </c>
      <c r="B12999" s="11" t="s">
        <v>2626</v>
      </c>
      <c r="C12999" s="11" t="s">
        <v>2626</v>
      </c>
      <c r="D12999" s="11" t="s">
        <v>2626</v>
      </c>
      <c r="E12999" s="11" t="n">
        <v>8</v>
      </c>
      <c r="F12999" s="11" t="n">
        <v>8</v>
      </c>
      <c r="G12999" s="11" t="n">
        <v>8</v>
      </c>
      <c r="H12999" s="11" t="s">
        <v>2625</v>
      </c>
      <c r="I12999" s="11" t="s">
        <v>2625</v>
      </c>
    </row>
    <row r="13000" customFormat="false" ht="143" hidden="false" customHeight="true" outlineLevel="0" collapsed="false">
      <c r="A13000" s="11" t="s">
        <v>2216</v>
      </c>
      <c r="B13000" s="11" t="s">
        <v>2216</v>
      </c>
      <c r="C13000" s="11" t="s">
        <v>2216</v>
      </c>
      <c r="D13000" s="11" t="s">
        <v>2216</v>
      </c>
      <c r="E13000" s="11" t="n">
        <v>2</v>
      </c>
      <c r="F13000" s="11" t="n">
        <v>2</v>
      </c>
      <c r="G13000" s="11" t="n">
        <v>2</v>
      </c>
      <c r="H13000" s="11" t="s">
        <v>2625</v>
      </c>
      <c r="I13000" s="11" t="s">
        <v>2625</v>
      </c>
    </row>
    <row r="13001" customFormat="false" ht="143" hidden="false" customHeight="true" outlineLevel="0" collapsed="false">
      <c r="A13001" s="11" t="s">
        <v>2627</v>
      </c>
      <c r="B13001" s="11" t="s">
        <v>2627</v>
      </c>
      <c r="C13001" s="11" t="s">
        <v>2627</v>
      </c>
      <c r="D13001" s="11" t="s">
        <v>2627</v>
      </c>
      <c r="E13001" s="11" t="n">
        <v>395</v>
      </c>
      <c r="F13001" s="11" t="n">
        <v>395</v>
      </c>
      <c r="G13001" s="11" t="n">
        <v>395</v>
      </c>
      <c r="H13001" s="11" t="s">
        <v>2625</v>
      </c>
      <c r="I13001" s="11" t="s">
        <v>2625</v>
      </c>
    </row>
    <row r="13002" customFormat="false" ht="143" hidden="false" customHeight="true" outlineLevel="0" collapsed="false">
      <c r="A13002" s="11" t="s">
        <v>2628</v>
      </c>
      <c r="B13002" s="11" t="s">
        <v>2628</v>
      </c>
      <c r="C13002" s="11" t="s">
        <v>2628</v>
      </c>
      <c r="D13002" s="11" t="s">
        <v>2628</v>
      </c>
      <c r="E13002" s="11" t="n">
        <v>24.2</v>
      </c>
      <c r="F13002" s="11" t="n">
        <v>24.2</v>
      </c>
      <c r="G13002" s="11" t="n">
        <v>24.2</v>
      </c>
      <c r="H13002" s="11" t="s">
        <v>2625</v>
      </c>
      <c r="I13002" s="11" t="s">
        <v>2625</v>
      </c>
    </row>
    <row r="13003" customFormat="false" ht="143" hidden="false" customHeight="true" outlineLevel="0" collapsed="false">
      <c r="A13003" s="11" t="s">
        <v>2629</v>
      </c>
      <c r="B13003" s="11" t="s">
        <v>2629</v>
      </c>
      <c r="C13003" s="11" t="s">
        <v>2629</v>
      </c>
      <c r="D13003" s="11" t="s">
        <v>2629</v>
      </c>
      <c r="E13003" s="11" t="n">
        <v>22</v>
      </c>
      <c r="F13003" s="11" t="n">
        <v>22</v>
      </c>
      <c r="G13003" s="11" t="n">
        <v>22</v>
      </c>
      <c r="H13003" s="11" t="s">
        <v>2625</v>
      </c>
      <c r="I13003" s="11" t="s">
        <v>2625</v>
      </c>
    </row>
    <row r="13004" customFormat="false" ht="143" hidden="false" customHeight="true" outlineLevel="0" collapsed="false">
      <c r="A13004" s="11" t="s">
        <v>2630</v>
      </c>
      <c r="B13004" s="11" t="s">
        <v>2630</v>
      </c>
      <c r="C13004" s="11" t="s">
        <v>2630</v>
      </c>
      <c r="D13004" s="11" t="s">
        <v>2630</v>
      </c>
      <c r="E13004" s="11" t="s">
        <v>2702</v>
      </c>
      <c r="F13004" s="11" t="s">
        <v>2702</v>
      </c>
      <c r="G13004" s="11" t="s">
        <v>2702</v>
      </c>
      <c r="H13004" s="11" t="s">
        <v>2625</v>
      </c>
      <c r="I13004" s="11" t="s">
        <v>2625</v>
      </c>
    </row>
    <row r="13005" customFormat="false" ht="143" hidden="false" customHeight="true" outlineLevel="0" collapsed="false">
      <c r="A13005" s="11" t="s">
        <v>2631</v>
      </c>
      <c r="B13005" s="11" t="s">
        <v>2631</v>
      </c>
      <c r="C13005" s="11" t="s">
        <v>2631</v>
      </c>
      <c r="D13005" s="11" t="s">
        <v>2631</v>
      </c>
      <c r="E13005" s="11" t="s">
        <v>2632</v>
      </c>
      <c r="F13005" s="11" t="s">
        <v>2632</v>
      </c>
      <c r="G13005" s="11" t="s">
        <v>2632</v>
      </c>
      <c r="H13005" s="11" t="s">
        <v>2625</v>
      </c>
      <c r="I13005" s="11" t="s">
        <v>2625</v>
      </c>
    </row>
    <row r="13006" customFormat="false" ht="143" hidden="false" customHeight="true" outlineLevel="0" collapsed="false">
      <c r="A13006" s="11" t="s">
        <v>2078</v>
      </c>
      <c r="B13006" s="11" t="s">
        <v>2078</v>
      </c>
      <c r="C13006" s="11" t="s">
        <v>2078</v>
      </c>
      <c r="D13006" s="11" t="s">
        <v>2078</v>
      </c>
      <c r="E13006" s="11" t="s">
        <v>2679</v>
      </c>
      <c r="F13006" s="11" t="s">
        <v>2679</v>
      </c>
      <c r="G13006" s="11" t="s">
        <v>2679</v>
      </c>
      <c r="H13006" s="11" t="s">
        <v>2625</v>
      </c>
      <c r="I13006" s="11" t="s">
        <v>2625</v>
      </c>
    </row>
    <row r="13007" customFormat="false" ht="143" hidden="false" customHeight="true" outlineLevel="0" collapsed="false">
      <c r="A13007" s="11" t="s">
        <v>2070</v>
      </c>
      <c r="B13007" s="11" t="s">
        <v>2070</v>
      </c>
      <c r="C13007" s="11" t="s">
        <v>2070</v>
      </c>
      <c r="D13007" s="11" t="s">
        <v>2070</v>
      </c>
      <c r="E13007" s="11" t="s">
        <v>2703</v>
      </c>
      <c r="F13007" s="11" t="s">
        <v>2703</v>
      </c>
      <c r="G13007" s="11" t="s">
        <v>2703</v>
      </c>
      <c r="H13007" s="11" t="s">
        <v>2625</v>
      </c>
      <c r="I13007" s="11" t="s">
        <v>2625</v>
      </c>
    </row>
    <row r="13008" customFormat="false" ht="143" hidden="false" customHeight="true" outlineLevel="0" collapsed="false">
      <c r="A13008" s="11" t="s">
        <v>2562</v>
      </c>
      <c r="B13008" s="11" t="s">
        <v>2562</v>
      </c>
      <c r="C13008" s="11" t="s">
        <v>2562</v>
      </c>
      <c r="D13008" s="11" t="s">
        <v>2562</v>
      </c>
      <c r="E13008" s="11" t="n">
        <v>684</v>
      </c>
      <c r="F13008" s="11" t="n">
        <v>684</v>
      </c>
      <c r="G13008" s="11" t="n">
        <v>684</v>
      </c>
      <c r="H13008" s="11" t="s">
        <v>2625</v>
      </c>
      <c r="I13008" s="11" t="s">
        <v>2625</v>
      </c>
    </row>
    <row r="13009" customFormat="false" ht="143" hidden="false" customHeight="true" outlineLevel="0" collapsed="false">
      <c r="A13009" s="11" t="s">
        <v>2563</v>
      </c>
      <c r="B13009" s="11" t="s">
        <v>2563</v>
      </c>
      <c r="C13009" s="11" t="s">
        <v>2563</v>
      </c>
      <c r="D13009" s="11" t="s">
        <v>2563</v>
      </c>
      <c r="E13009" s="11" t="n">
        <v>231</v>
      </c>
      <c r="F13009" s="11" t="n">
        <v>231</v>
      </c>
      <c r="G13009" s="11" t="n">
        <v>231</v>
      </c>
      <c r="H13009" s="11" t="s">
        <v>2625</v>
      </c>
      <c r="I13009" s="11" t="s">
        <v>2625</v>
      </c>
    </row>
    <row r="13010" customFormat="false" ht="143" hidden="false" customHeight="true" outlineLevel="0" collapsed="false">
      <c r="A13010" s="11" t="s">
        <v>2659</v>
      </c>
      <c r="B13010" s="11" t="s">
        <v>2659</v>
      </c>
      <c r="C13010" s="11" t="s">
        <v>2659</v>
      </c>
      <c r="D13010" s="11" t="s">
        <v>2659</v>
      </c>
      <c r="E13010" s="11" t="n">
        <v>1000</v>
      </c>
      <c r="F13010" s="11" t="n">
        <v>1000</v>
      </c>
      <c r="G13010" s="11" t="n">
        <v>1000</v>
      </c>
      <c r="H13010" s="11" t="s">
        <v>2625</v>
      </c>
      <c r="I13010" s="11" t="s">
        <v>2625</v>
      </c>
    </row>
    <row r="13011" customFormat="false" ht="143" hidden="false" customHeight="true" outlineLevel="0" collapsed="false">
      <c r="A13011" s="11" t="s">
        <v>2423</v>
      </c>
      <c r="B13011" s="11" t="s">
        <v>2423</v>
      </c>
      <c r="C13011" s="11" t="s">
        <v>2423</v>
      </c>
      <c r="D13011" s="11" t="s">
        <v>2423</v>
      </c>
      <c r="E13011" s="11" t="s">
        <v>2635</v>
      </c>
      <c r="F13011" s="11" t="s">
        <v>2635</v>
      </c>
      <c r="G13011" s="11" t="s">
        <v>2635</v>
      </c>
      <c r="H13011" s="11" t="s">
        <v>2625</v>
      </c>
      <c r="I13011" s="11" t="s">
        <v>2625</v>
      </c>
    </row>
    <row r="13012" customFormat="false" ht="58" hidden="false" customHeight="true" outlineLevel="0" collapsed="false">
      <c r="A13012" s="4" t="s">
        <v>2636</v>
      </c>
      <c r="B13012" s="4" t="s">
        <v>2636</v>
      </c>
      <c r="C13012" s="4" t="s">
        <v>2636</v>
      </c>
      <c r="D13012" s="4" t="s">
        <v>2636</v>
      </c>
      <c r="E13012" s="4" t="s">
        <v>2636</v>
      </c>
      <c r="F13012" s="4" t="s">
        <v>2636</v>
      </c>
      <c r="G13012" s="4" t="s">
        <v>2636</v>
      </c>
      <c r="H13012" s="4" t="s">
        <v>2636</v>
      </c>
      <c r="I13012" s="4" t="s">
        <v>2636</v>
      </c>
    </row>
    <row r="13013" customFormat="false" ht="27" hidden="false" customHeight="true" outlineLevel="0" collapsed="false">
      <c r="A13013" s="1"/>
      <c r="B13013" s="1"/>
      <c r="C13013" s="1"/>
      <c r="D13013" s="1"/>
      <c r="E13013" s="1"/>
      <c r="F13013" s="1"/>
      <c r="G13013" s="1"/>
      <c r="H13013" s="1"/>
      <c r="I13013" s="1"/>
    </row>
    <row r="13014" customFormat="false" ht="31" hidden="false" customHeight="true" outlineLevel="0" collapsed="false">
      <c r="A13014" s="10" t="s">
        <v>250</v>
      </c>
      <c r="B13014" s="10" t="s">
        <v>250</v>
      </c>
      <c r="C13014" s="10" t="s">
        <v>250</v>
      </c>
      <c r="D13014" s="10" t="s">
        <v>250</v>
      </c>
      <c r="E13014" s="10" t="s">
        <v>250</v>
      </c>
      <c r="F13014" s="10" t="s">
        <v>250</v>
      </c>
      <c r="G13014" s="10" t="s">
        <v>250</v>
      </c>
      <c r="H13014" s="10" t="s">
        <v>250</v>
      </c>
      <c r="I13014" s="3" t="str">
        <f aca="false">HYPERLINK("#'Главная'!A263","На главную")</f>
        <v>На главную</v>
      </c>
    </row>
    <row r="13015" customFormat="false" ht="34" hidden="false" customHeight="true" outlineLevel="0" collapsed="false">
      <c r="A13015" s="12" t="s">
        <v>251</v>
      </c>
      <c r="B13015" s="12" t="s">
        <v>251</v>
      </c>
      <c r="C13015" s="12" t="s">
        <v>251</v>
      </c>
      <c r="D13015" s="12" t="s">
        <v>252</v>
      </c>
      <c r="E13015" s="12" t="s">
        <v>252</v>
      </c>
      <c r="F13015" s="12" t="s">
        <v>252</v>
      </c>
      <c r="G13015" s="12" t="s">
        <v>253</v>
      </c>
      <c r="H13015" s="12" t="s">
        <v>254</v>
      </c>
      <c r="I13015" s="12" t="s">
        <v>254</v>
      </c>
    </row>
    <row r="13016" customFormat="false" ht="38" hidden="false" customHeight="true" outlineLevel="0" collapsed="false">
      <c r="A13016" s="1" t="s">
        <v>202</v>
      </c>
      <c r="B13016" s="1" t="s">
        <v>202</v>
      </c>
      <c r="C13016" s="1" t="s">
        <v>202</v>
      </c>
      <c r="D13016" s="1" t="s">
        <v>292</v>
      </c>
      <c r="E13016" s="1" t="s">
        <v>292</v>
      </c>
      <c r="F13016" s="1" t="s">
        <v>292</v>
      </c>
      <c r="G13016" s="1" t="n">
        <v>140.5</v>
      </c>
      <c r="H13016" s="1" t="s">
        <v>2637</v>
      </c>
      <c r="I13016" s="1" t="s">
        <v>2637</v>
      </c>
    </row>
    <row r="13017" customFormat="false" ht="38" hidden="false" customHeight="true" outlineLevel="0" collapsed="false">
      <c r="A13017" s="1" t="s">
        <v>202</v>
      </c>
      <c r="B13017" s="1" t="s">
        <v>202</v>
      </c>
      <c r="C13017" s="1" t="s">
        <v>202</v>
      </c>
      <c r="D13017" s="1" t="s">
        <v>258</v>
      </c>
      <c r="E13017" s="1" t="s">
        <v>258</v>
      </c>
      <c r="F13017" s="1" t="s">
        <v>258</v>
      </c>
      <c r="G13017" s="1" t="n">
        <v>221</v>
      </c>
      <c r="H13017" s="1" t="s">
        <v>2637</v>
      </c>
      <c r="I13017" s="1" t="s">
        <v>2637</v>
      </c>
    </row>
    <row r="13018" customFormat="false" ht="38" hidden="false" customHeight="true" outlineLevel="0" collapsed="false">
      <c r="A13018" s="1" t="s">
        <v>202</v>
      </c>
      <c r="B13018" s="1" t="s">
        <v>202</v>
      </c>
      <c r="C13018" s="1" t="s">
        <v>202</v>
      </c>
      <c r="D13018" s="1" t="s">
        <v>2091</v>
      </c>
      <c r="E13018" s="1" t="s">
        <v>2091</v>
      </c>
      <c r="F13018" s="1" t="s">
        <v>2091</v>
      </c>
      <c r="G13018" s="1" t="n">
        <v>15000</v>
      </c>
      <c r="H13018" s="1" t="s">
        <v>2637</v>
      </c>
      <c r="I13018" s="1" t="s">
        <v>2637</v>
      </c>
    </row>
    <row r="13019" customFormat="false" ht="38" hidden="false" customHeight="true" outlineLevel="0" collapsed="false">
      <c r="A13019" s="1" t="s">
        <v>202</v>
      </c>
      <c r="B13019" s="1" t="s">
        <v>202</v>
      </c>
      <c r="C13019" s="1" t="s">
        <v>202</v>
      </c>
      <c r="D13019" s="1" t="s">
        <v>2063</v>
      </c>
      <c r="E13019" s="1" t="s">
        <v>2063</v>
      </c>
      <c r="F13019" s="1" t="s">
        <v>2063</v>
      </c>
      <c r="G13019" s="1" t="n">
        <v>73</v>
      </c>
      <c r="H13019" s="1" t="s">
        <v>2637</v>
      </c>
      <c r="I13019" s="1" t="s">
        <v>2637</v>
      </c>
    </row>
    <row r="13020" customFormat="false" ht="38" hidden="false" customHeight="true" outlineLevel="0" collapsed="false">
      <c r="A13020" s="1" t="s">
        <v>202</v>
      </c>
      <c r="B13020" s="1" t="s">
        <v>202</v>
      </c>
      <c r="C13020" s="1" t="s">
        <v>202</v>
      </c>
      <c r="D13020" s="1" t="s">
        <v>258</v>
      </c>
      <c r="E13020" s="1" t="s">
        <v>258</v>
      </c>
      <c r="F13020" s="1" t="s">
        <v>258</v>
      </c>
      <c r="G13020" s="1" t="n">
        <v>221</v>
      </c>
      <c r="H13020" s="1" t="s">
        <v>2637</v>
      </c>
      <c r="I13020" s="1" t="s">
        <v>2637</v>
      </c>
    </row>
    <row r="13021" customFormat="false" ht="38" hidden="false" customHeight="true" outlineLevel="0" collapsed="false">
      <c r="A13021" s="1" t="s">
        <v>202</v>
      </c>
      <c r="B13021" s="1" t="s">
        <v>202</v>
      </c>
      <c r="C13021" s="1" t="s">
        <v>202</v>
      </c>
      <c r="D13021" s="1" t="s">
        <v>292</v>
      </c>
      <c r="E13021" s="1" t="s">
        <v>292</v>
      </c>
      <c r="F13021" s="1" t="s">
        <v>292</v>
      </c>
      <c r="G13021" s="1" t="n">
        <v>140.5</v>
      </c>
      <c r="H13021" s="1" t="s">
        <v>2637</v>
      </c>
      <c r="I13021" s="1" t="s">
        <v>2637</v>
      </c>
    </row>
    <row r="13022" customFormat="false" ht="38" hidden="false" customHeight="true" outlineLevel="0" collapsed="false">
      <c r="A13022" s="1" t="s">
        <v>202</v>
      </c>
      <c r="B13022" s="1" t="s">
        <v>202</v>
      </c>
      <c r="C13022" s="1" t="s">
        <v>202</v>
      </c>
      <c r="D13022" s="1" t="s">
        <v>2091</v>
      </c>
      <c r="E13022" s="1" t="s">
        <v>2091</v>
      </c>
      <c r="F13022" s="1" t="s">
        <v>2091</v>
      </c>
      <c r="G13022" s="1" t="n">
        <v>15000</v>
      </c>
      <c r="H13022" s="1" t="s">
        <v>2637</v>
      </c>
      <c r="I13022" s="1" t="s">
        <v>2637</v>
      </c>
    </row>
    <row r="13023" customFormat="false" ht="27" hidden="false" customHeight="true" outlineLevel="0" collapsed="false">
      <c r="A13023" s="1"/>
      <c r="B13023" s="1"/>
      <c r="C13023" s="1"/>
      <c r="D13023" s="1"/>
      <c r="E13023" s="1"/>
      <c r="F13023" s="1"/>
      <c r="G13023" s="1"/>
      <c r="H13023" s="1"/>
      <c r="I13023" s="1"/>
    </row>
    <row r="13024" customFormat="false" ht="31" hidden="false" customHeight="true" outlineLevel="0" collapsed="false">
      <c r="A13024" s="10" t="s">
        <v>304</v>
      </c>
      <c r="B13024" s="10" t="s">
        <v>304</v>
      </c>
      <c r="C13024" s="10" t="s">
        <v>304</v>
      </c>
      <c r="D13024" s="10" t="s">
        <v>304</v>
      </c>
      <c r="E13024" s="10" t="s">
        <v>304</v>
      </c>
      <c r="F13024" s="10" t="s">
        <v>304</v>
      </c>
      <c r="G13024" s="10" t="s">
        <v>304</v>
      </c>
      <c r="H13024" s="10" t="s">
        <v>304</v>
      </c>
      <c r="I13024" s="1"/>
    </row>
    <row r="13025" customFormat="false" ht="28" hidden="false" customHeight="true" outlineLevel="0" collapsed="false">
      <c r="A13025" s="4" t="s">
        <v>305</v>
      </c>
      <c r="B13025" s="4" t="s">
        <v>305</v>
      </c>
      <c r="C13025" s="4" t="s">
        <v>305</v>
      </c>
      <c r="D13025" s="4" t="s">
        <v>305</v>
      </c>
      <c r="E13025" s="4" t="s">
        <v>305</v>
      </c>
      <c r="F13025" s="4" t="s">
        <v>305</v>
      </c>
      <c r="G13025" s="4" t="s">
        <v>305</v>
      </c>
      <c r="H13025" s="4" t="s">
        <v>305</v>
      </c>
      <c r="I13025" s="4" t="s">
        <v>305</v>
      </c>
    </row>
    <row r="13026" customFormat="false" ht="27" hidden="false" customHeight="true" outlineLevel="0" collapsed="false">
      <c r="A13026" s="1"/>
      <c r="B13026" s="1"/>
      <c r="C13026" s="1"/>
      <c r="D13026" s="1"/>
      <c r="E13026" s="1"/>
      <c r="F13026" s="1"/>
      <c r="G13026" s="1"/>
      <c r="H13026" s="1"/>
      <c r="I13026" s="1"/>
    </row>
    <row r="13027" customFormat="false" ht="27" hidden="false" customHeight="true" outlineLevel="0" collapsed="false">
      <c r="A13027" s="1"/>
      <c r="B13027" s="1"/>
      <c r="C13027" s="1"/>
      <c r="D13027" s="1"/>
      <c r="E13027" s="1"/>
      <c r="F13027" s="1"/>
      <c r="G13027" s="1"/>
      <c r="H13027" s="1"/>
      <c r="I13027" s="1"/>
    </row>
    <row r="13028" customFormat="false" ht="27" hidden="false" customHeight="true" outlineLevel="0" collapsed="false">
      <c r="A13028" s="1"/>
      <c r="B13028" s="1"/>
      <c r="C13028" s="1"/>
      <c r="D13028" s="1"/>
      <c r="E13028" s="1"/>
      <c r="F13028" s="1"/>
      <c r="G13028" s="1"/>
      <c r="H13028" s="1"/>
      <c r="I13028" s="1"/>
    </row>
    <row r="13029" customFormat="false" ht="27" hidden="false" customHeight="true" outlineLevel="0" collapsed="false">
      <c r="A13029" s="1"/>
      <c r="B13029" s="1"/>
      <c r="C13029" s="1"/>
      <c r="D13029" s="1"/>
      <c r="E13029" s="1"/>
      <c r="F13029" s="1"/>
      <c r="G13029" s="1"/>
      <c r="H13029" s="1"/>
      <c r="I13029" s="1"/>
    </row>
    <row r="13030" customFormat="false" ht="27" hidden="false" customHeight="true" outlineLevel="0" collapsed="false">
      <c r="A13030" s="1"/>
      <c r="B13030" s="1"/>
      <c r="C13030" s="1"/>
      <c r="D13030" s="1"/>
      <c r="E13030" s="1"/>
      <c r="F13030" s="1"/>
      <c r="G13030" s="1"/>
      <c r="H13030" s="1"/>
      <c r="I13030" s="1"/>
    </row>
    <row r="13031" customFormat="false" ht="27" hidden="false" customHeight="true" outlineLevel="0" collapsed="false">
      <c r="A13031" s="1"/>
      <c r="B13031" s="1"/>
      <c r="C13031" s="1"/>
      <c r="D13031" s="1"/>
      <c r="E13031" s="1"/>
      <c r="F13031" s="1"/>
      <c r="G13031" s="1"/>
      <c r="H13031" s="1"/>
      <c r="I13031" s="1"/>
    </row>
    <row r="13032" customFormat="false" ht="27" hidden="false" customHeight="true" outlineLevel="0" collapsed="false">
      <c r="A13032" s="1"/>
      <c r="B13032" s="1"/>
      <c r="C13032" s="1"/>
      <c r="D13032" s="1"/>
      <c r="E13032" s="1"/>
      <c r="F13032" s="1"/>
      <c r="G13032" s="1"/>
      <c r="H13032" s="1"/>
      <c r="I13032" s="1"/>
    </row>
    <row r="13033" customFormat="false" ht="27" hidden="false" customHeight="true" outlineLevel="0" collapsed="false">
      <c r="A13033" s="1"/>
      <c r="B13033" s="1"/>
      <c r="C13033" s="1"/>
      <c r="D13033" s="1"/>
      <c r="E13033" s="1"/>
      <c r="F13033" s="1"/>
      <c r="G13033" s="1"/>
      <c r="H13033" s="1"/>
      <c r="I13033" s="1"/>
    </row>
    <row r="13034" customFormat="false" ht="27" hidden="false" customHeight="true" outlineLevel="0" collapsed="false">
      <c r="A13034" s="1"/>
      <c r="B13034" s="1"/>
      <c r="C13034" s="1"/>
      <c r="D13034" s="1"/>
      <c r="E13034" s="1"/>
      <c r="F13034" s="1"/>
      <c r="G13034" s="1"/>
      <c r="H13034" s="1"/>
      <c r="I13034" s="1"/>
    </row>
    <row r="13035" customFormat="false" ht="27" hidden="false" customHeight="true" outlineLevel="0" collapsed="false">
      <c r="A13035" s="1"/>
      <c r="B13035" s="1"/>
      <c r="C13035" s="1"/>
      <c r="D13035" s="1"/>
      <c r="E13035" s="1"/>
      <c r="F13035" s="1"/>
      <c r="G13035" s="1"/>
      <c r="H13035" s="1"/>
      <c r="I13035" s="1"/>
    </row>
    <row r="13036" customFormat="false" ht="27" hidden="false" customHeight="true" outlineLevel="0" collapsed="false">
      <c r="A13036" s="1"/>
      <c r="B13036" s="1"/>
      <c r="C13036" s="1"/>
      <c r="D13036" s="1"/>
      <c r="E13036" s="1"/>
      <c r="F13036" s="1"/>
      <c r="G13036" s="1"/>
      <c r="H13036" s="1"/>
      <c r="I13036" s="1"/>
    </row>
    <row r="13037" customFormat="false" ht="27" hidden="false" customHeight="true" outlineLevel="0" collapsed="false">
      <c r="A13037" s="1"/>
      <c r="B13037" s="1"/>
      <c r="C13037" s="1"/>
      <c r="D13037" s="1"/>
      <c r="E13037" s="1"/>
      <c r="F13037" s="1"/>
      <c r="G13037" s="1"/>
      <c r="H13037" s="1"/>
      <c r="I13037" s="1"/>
    </row>
    <row r="13038" customFormat="false" ht="27" hidden="false" customHeight="true" outlineLevel="0" collapsed="false">
      <c r="A13038" s="1"/>
      <c r="B13038" s="1"/>
      <c r="C13038" s="1"/>
      <c r="D13038" s="1"/>
      <c r="E13038" s="1"/>
      <c r="F13038" s="1"/>
      <c r="G13038" s="1"/>
      <c r="H13038" s="1"/>
      <c r="I13038" s="1"/>
    </row>
    <row r="13039" customFormat="false" ht="27" hidden="false" customHeight="true" outlineLevel="0" collapsed="false">
      <c r="A13039" s="1"/>
      <c r="B13039" s="1"/>
      <c r="C13039" s="1"/>
      <c r="D13039" s="1"/>
      <c r="E13039" s="1"/>
      <c r="F13039" s="1"/>
      <c r="G13039" s="1"/>
      <c r="H13039" s="1"/>
      <c r="I13039" s="1"/>
    </row>
    <row r="13040" customFormat="false" ht="27" hidden="false" customHeight="true" outlineLevel="0" collapsed="false">
      <c r="A13040" s="1"/>
      <c r="B13040" s="1"/>
      <c r="C13040" s="1"/>
      <c r="D13040" s="1"/>
      <c r="E13040" s="1"/>
      <c r="F13040" s="1"/>
      <c r="G13040" s="1"/>
      <c r="H13040" s="1"/>
      <c r="I13040" s="1"/>
    </row>
    <row r="13041" customFormat="false" ht="27" hidden="false" customHeight="true" outlineLevel="0" collapsed="false">
      <c r="A13041" s="1"/>
      <c r="B13041" s="1"/>
      <c r="C13041" s="1"/>
      <c r="D13041" s="1"/>
      <c r="E13041" s="1"/>
      <c r="F13041" s="1"/>
      <c r="G13041" s="1"/>
      <c r="H13041" s="1"/>
      <c r="I13041" s="1"/>
    </row>
  </sheetData>
  <mergeCells count="30193">
    <mergeCell ref="A2:H2"/>
    <mergeCell ref="A3:I3"/>
    <mergeCell ref="A5:H5"/>
    <mergeCell ref="A6:I6"/>
    <mergeCell ref="A8:H8"/>
    <mergeCell ref="A9:D9"/>
    <mergeCell ref="E9:G9"/>
    <mergeCell ref="H9:I9"/>
    <mergeCell ref="A10:D10"/>
    <mergeCell ref="E10:G10"/>
    <mergeCell ref="H10:I10"/>
    <mergeCell ref="A11:D11"/>
    <mergeCell ref="E11:G11"/>
    <mergeCell ref="H11:I11"/>
    <mergeCell ref="A12:D12"/>
    <mergeCell ref="E12:G12"/>
    <mergeCell ref="H12:I12"/>
    <mergeCell ref="A13:D13"/>
    <mergeCell ref="E13:G13"/>
    <mergeCell ref="H13:I13"/>
    <mergeCell ref="A14:D14"/>
    <mergeCell ref="E14:G14"/>
    <mergeCell ref="H14:I14"/>
    <mergeCell ref="A15:D15"/>
    <mergeCell ref="E15:G15"/>
    <mergeCell ref="H15:I15"/>
    <mergeCell ref="A16:D16"/>
    <mergeCell ref="E16:G16"/>
    <mergeCell ref="H16:I16"/>
    <mergeCell ref="A17:D17"/>
    <mergeCell ref="E17:G17"/>
    <mergeCell ref="H17:I17"/>
    <mergeCell ref="A18:D18"/>
    <mergeCell ref="E18:G18"/>
    <mergeCell ref="H18:I18"/>
    <mergeCell ref="A19:D19"/>
    <mergeCell ref="E19:G19"/>
    <mergeCell ref="H19:I19"/>
    <mergeCell ref="A20:D20"/>
    <mergeCell ref="E20:G20"/>
    <mergeCell ref="H20:I20"/>
    <mergeCell ref="A21:D21"/>
    <mergeCell ref="E21:G21"/>
    <mergeCell ref="H21:I21"/>
    <mergeCell ref="A22:D22"/>
    <mergeCell ref="E22:G22"/>
    <mergeCell ref="H22:I22"/>
    <mergeCell ref="A23:D23"/>
    <mergeCell ref="E23:G23"/>
    <mergeCell ref="H23:I23"/>
    <mergeCell ref="A24:D24"/>
    <mergeCell ref="E24:G24"/>
    <mergeCell ref="H24:I24"/>
    <mergeCell ref="A25:D25"/>
    <mergeCell ref="E25:G25"/>
    <mergeCell ref="H25:I25"/>
    <mergeCell ref="A26:D26"/>
    <mergeCell ref="E26:G26"/>
    <mergeCell ref="H26:I26"/>
    <mergeCell ref="A27:D27"/>
    <mergeCell ref="E27:G27"/>
    <mergeCell ref="H27:I27"/>
    <mergeCell ref="A28:D28"/>
    <mergeCell ref="E28:G28"/>
    <mergeCell ref="H28:I28"/>
    <mergeCell ref="A29:D29"/>
    <mergeCell ref="E29:G29"/>
    <mergeCell ref="H29:I29"/>
    <mergeCell ref="A30:D30"/>
    <mergeCell ref="E30:G30"/>
    <mergeCell ref="H30:I30"/>
    <mergeCell ref="A31:D31"/>
    <mergeCell ref="E31:G31"/>
    <mergeCell ref="H31:I31"/>
    <mergeCell ref="A32:D32"/>
    <mergeCell ref="E32:G32"/>
    <mergeCell ref="H32:I32"/>
    <mergeCell ref="A33:D33"/>
    <mergeCell ref="E33:G33"/>
    <mergeCell ref="H33:I33"/>
    <mergeCell ref="A34:D34"/>
    <mergeCell ref="E34:G34"/>
    <mergeCell ref="H34:I34"/>
    <mergeCell ref="A35:D35"/>
    <mergeCell ref="E35:G35"/>
    <mergeCell ref="H35:I35"/>
    <mergeCell ref="A36:D36"/>
    <mergeCell ref="E36:G36"/>
    <mergeCell ref="H36:I36"/>
    <mergeCell ref="A37:D37"/>
    <mergeCell ref="E37:G37"/>
    <mergeCell ref="H37:I37"/>
    <mergeCell ref="A38:D38"/>
    <mergeCell ref="E38:G38"/>
    <mergeCell ref="H38:I38"/>
    <mergeCell ref="A39:D39"/>
    <mergeCell ref="E39:G39"/>
    <mergeCell ref="H39:I39"/>
    <mergeCell ref="A40:D40"/>
    <mergeCell ref="E40:G40"/>
    <mergeCell ref="H40:I40"/>
    <mergeCell ref="A41:D41"/>
    <mergeCell ref="E41:G41"/>
    <mergeCell ref="H41:I41"/>
    <mergeCell ref="A42:D42"/>
    <mergeCell ref="E42:G42"/>
    <mergeCell ref="H42:I42"/>
    <mergeCell ref="A44:H44"/>
    <mergeCell ref="A45:C45"/>
    <mergeCell ref="D45:F45"/>
    <mergeCell ref="H45:I45"/>
    <mergeCell ref="A46:C46"/>
    <mergeCell ref="D46:F46"/>
    <mergeCell ref="H46:I46"/>
    <mergeCell ref="A47:C47"/>
    <mergeCell ref="D47:F47"/>
    <mergeCell ref="H47:I47"/>
    <mergeCell ref="A48:C48"/>
    <mergeCell ref="D48:F48"/>
    <mergeCell ref="H48:I48"/>
    <mergeCell ref="A49:C49"/>
    <mergeCell ref="D49:F49"/>
    <mergeCell ref="H49:I49"/>
    <mergeCell ref="A50:C50"/>
    <mergeCell ref="D50:F50"/>
    <mergeCell ref="H50:I50"/>
    <mergeCell ref="A51:C51"/>
    <mergeCell ref="D51:F51"/>
    <mergeCell ref="H51:I51"/>
    <mergeCell ref="A52:C52"/>
    <mergeCell ref="D52:F52"/>
    <mergeCell ref="H52:I52"/>
    <mergeCell ref="A53:C53"/>
    <mergeCell ref="D53:F53"/>
    <mergeCell ref="H53:I53"/>
    <mergeCell ref="A54:C54"/>
    <mergeCell ref="D54:F54"/>
    <mergeCell ref="H54:I54"/>
    <mergeCell ref="A55:C55"/>
    <mergeCell ref="D55:F55"/>
    <mergeCell ref="H55:I55"/>
    <mergeCell ref="A56:C56"/>
    <mergeCell ref="D56:F56"/>
    <mergeCell ref="H56:I56"/>
    <mergeCell ref="A57:C57"/>
    <mergeCell ref="D57:F57"/>
    <mergeCell ref="H57:I57"/>
    <mergeCell ref="A58:C58"/>
    <mergeCell ref="D58:F58"/>
    <mergeCell ref="H58:I58"/>
    <mergeCell ref="A59:C59"/>
    <mergeCell ref="D59:F59"/>
    <mergeCell ref="H59:I59"/>
    <mergeCell ref="A60:C60"/>
    <mergeCell ref="D60:F60"/>
    <mergeCell ref="H60:I60"/>
    <mergeCell ref="A61:C61"/>
    <mergeCell ref="D61:F61"/>
    <mergeCell ref="H61:I61"/>
    <mergeCell ref="A62:C62"/>
    <mergeCell ref="D62:F62"/>
    <mergeCell ref="H62:I62"/>
    <mergeCell ref="A63:C63"/>
    <mergeCell ref="D63:F63"/>
    <mergeCell ref="H63:I63"/>
    <mergeCell ref="A64:C64"/>
    <mergeCell ref="D64:F64"/>
    <mergeCell ref="H64:I64"/>
    <mergeCell ref="A65:C65"/>
    <mergeCell ref="D65:F65"/>
    <mergeCell ref="H65:I65"/>
    <mergeCell ref="A66:C66"/>
    <mergeCell ref="D66:F66"/>
    <mergeCell ref="H66:I66"/>
    <mergeCell ref="A67:C67"/>
    <mergeCell ref="D67:F67"/>
    <mergeCell ref="H67:I67"/>
    <mergeCell ref="A68:C68"/>
    <mergeCell ref="D68:F68"/>
    <mergeCell ref="H68:I68"/>
    <mergeCell ref="A69:C69"/>
    <mergeCell ref="D69:F69"/>
    <mergeCell ref="H69:I69"/>
    <mergeCell ref="A70:C70"/>
    <mergeCell ref="D70:F70"/>
    <mergeCell ref="H70:I70"/>
    <mergeCell ref="A71:C71"/>
    <mergeCell ref="D71:F71"/>
    <mergeCell ref="H71:I71"/>
    <mergeCell ref="A72:C72"/>
    <mergeCell ref="D72:F72"/>
    <mergeCell ref="H72:I72"/>
    <mergeCell ref="A73:C73"/>
    <mergeCell ref="D73:F73"/>
    <mergeCell ref="H73:I73"/>
    <mergeCell ref="A74:C74"/>
    <mergeCell ref="D74:F74"/>
    <mergeCell ref="H74:I74"/>
    <mergeCell ref="A75:C75"/>
    <mergeCell ref="D75:F75"/>
    <mergeCell ref="H75:I75"/>
    <mergeCell ref="A76:C76"/>
    <mergeCell ref="D76:F76"/>
    <mergeCell ref="H76:I76"/>
    <mergeCell ref="A77:C77"/>
    <mergeCell ref="D77:F77"/>
    <mergeCell ref="H77:I77"/>
    <mergeCell ref="A78:C78"/>
    <mergeCell ref="D78:F78"/>
    <mergeCell ref="H78:I78"/>
    <mergeCell ref="A80:H80"/>
    <mergeCell ref="A81:I81"/>
    <mergeCell ref="A85:H85"/>
    <mergeCell ref="A86:I86"/>
    <mergeCell ref="A88:H88"/>
    <mergeCell ref="A89:D89"/>
    <mergeCell ref="E89:G89"/>
    <mergeCell ref="H89:I89"/>
    <mergeCell ref="A90:D90"/>
    <mergeCell ref="E90:G90"/>
    <mergeCell ref="H90:I90"/>
    <mergeCell ref="A91:D91"/>
    <mergeCell ref="E91:G91"/>
    <mergeCell ref="H91:I91"/>
    <mergeCell ref="A92:D92"/>
    <mergeCell ref="E92:G92"/>
    <mergeCell ref="H92:I92"/>
    <mergeCell ref="A93:D93"/>
    <mergeCell ref="E93:G93"/>
    <mergeCell ref="H93:I93"/>
    <mergeCell ref="A94:D94"/>
    <mergeCell ref="E94:G94"/>
    <mergeCell ref="H94:I94"/>
    <mergeCell ref="A95:D95"/>
    <mergeCell ref="E95:G95"/>
    <mergeCell ref="H95:I95"/>
    <mergeCell ref="A96:D96"/>
    <mergeCell ref="E96:G96"/>
    <mergeCell ref="H96:I96"/>
    <mergeCell ref="A97:D97"/>
    <mergeCell ref="E97:G97"/>
    <mergeCell ref="H97:I97"/>
    <mergeCell ref="A98:D98"/>
    <mergeCell ref="E98:G98"/>
    <mergeCell ref="H98:I98"/>
    <mergeCell ref="A99:D99"/>
    <mergeCell ref="E99:G99"/>
    <mergeCell ref="H99:I99"/>
    <mergeCell ref="A100:D100"/>
    <mergeCell ref="E100:G100"/>
    <mergeCell ref="H100:I100"/>
    <mergeCell ref="A101:D101"/>
    <mergeCell ref="E101:G101"/>
    <mergeCell ref="H101:I101"/>
    <mergeCell ref="A102:D102"/>
    <mergeCell ref="E102:G102"/>
    <mergeCell ref="H102:I102"/>
    <mergeCell ref="A103:D103"/>
    <mergeCell ref="E103:G103"/>
    <mergeCell ref="H103:I103"/>
    <mergeCell ref="A104:D104"/>
    <mergeCell ref="E104:G104"/>
    <mergeCell ref="H104:I104"/>
    <mergeCell ref="A105:D105"/>
    <mergeCell ref="E105:G105"/>
    <mergeCell ref="H105:I105"/>
    <mergeCell ref="A106:D106"/>
    <mergeCell ref="E106:G106"/>
    <mergeCell ref="H106:I106"/>
    <mergeCell ref="A107:D107"/>
    <mergeCell ref="E107:G107"/>
    <mergeCell ref="H107:I107"/>
    <mergeCell ref="A108:D108"/>
    <mergeCell ref="E108:G108"/>
    <mergeCell ref="H108:I108"/>
    <mergeCell ref="A109:D109"/>
    <mergeCell ref="E109:G109"/>
    <mergeCell ref="H109:I109"/>
    <mergeCell ref="A110:D110"/>
    <mergeCell ref="E110:G110"/>
    <mergeCell ref="H110:I110"/>
    <mergeCell ref="A111:D111"/>
    <mergeCell ref="E111:G111"/>
    <mergeCell ref="H111:I111"/>
    <mergeCell ref="A112:D112"/>
    <mergeCell ref="E112:G112"/>
    <mergeCell ref="H112:I112"/>
    <mergeCell ref="A113:D113"/>
    <mergeCell ref="E113:G113"/>
    <mergeCell ref="H113:I113"/>
    <mergeCell ref="A114:D114"/>
    <mergeCell ref="E114:G114"/>
    <mergeCell ref="H114:I114"/>
    <mergeCell ref="A115:D115"/>
    <mergeCell ref="E115:G115"/>
    <mergeCell ref="H115:I115"/>
    <mergeCell ref="A116:D116"/>
    <mergeCell ref="E116:G116"/>
    <mergeCell ref="H116:I116"/>
    <mergeCell ref="A117:D117"/>
    <mergeCell ref="E117:G117"/>
    <mergeCell ref="H117:I117"/>
    <mergeCell ref="A118:D118"/>
    <mergeCell ref="E118:G118"/>
    <mergeCell ref="H118:I118"/>
    <mergeCell ref="A119:D119"/>
    <mergeCell ref="E119:G119"/>
    <mergeCell ref="H119:I119"/>
    <mergeCell ref="A120:D120"/>
    <mergeCell ref="E120:G120"/>
    <mergeCell ref="H120:I120"/>
    <mergeCell ref="A121:D121"/>
    <mergeCell ref="E121:G121"/>
    <mergeCell ref="H121:I121"/>
    <mergeCell ref="A122:D122"/>
    <mergeCell ref="E122:G122"/>
    <mergeCell ref="H122:I122"/>
    <mergeCell ref="A124:H124"/>
    <mergeCell ref="A125:C125"/>
    <mergeCell ref="D125:F125"/>
    <mergeCell ref="H125:I125"/>
    <mergeCell ref="A126:C126"/>
    <mergeCell ref="D126:F126"/>
    <mergeCell ref="H126:I126"/>
    <mergeCell ref="A127:C127"/>
    <mergeCell ref="D127:F127"/>
    <mergeCell ref="H127:I127"/>
    <mergeCell ref="A128:C128"/>
    <mergeCell ref="D128:F128"/>
    <mergeCell ref="H128:I128"/>
    <mergeCell ref="A129:C129"/>
    <mergeCell ref="D129:F129"/>
    <mergeCell ref="H129:I129"/>
    <mergeCell ref="A130:C130"/>
    <mergeCell ref="D130:F130"/>
    <mergeCell ref="H130:I130"/>
    <mergeCell ref="A131:C131"/>
    <mergeCell ref="D131:F131"/>
    <mergeCell ref="H131:I131"/>
    <mergeCell ref="A132:C132"/>
    <mergeCell ref="D132:F132"/>
    <mergeCell ref="H132:I132"/>
    <mergeCell ref="A133:C133"/>
    <mergeCell ref="D133:F133"/>
    <mergeCell ref="H133:I133"/>
    <mergeCell ref="A134:C134"/>
    <mergeCell ref="D134:F134"/>
    <mergeCell ref="H134:I134"/>
    <mergeCell ref="A135:C135"/>
    <mergeCell ref="D135:F135"/>
    <mergeCell ref="H135:I135"/>
    <mergeCell ref="A136:C136"/>
    <mergeCell ref="D136:F136"/>
    <mergeCell ref="H136:I136"/>
    <mergeCell ref="A137:C137"/>
    <mergeCell ref="D137:F137"/>
    <mergeCell ref="H137:I137"/>
    <mergeCell ref="A138:C138"/>
    <mergeCell ref="D138:F138"/>
    <mergeCell ref="H138:I138"/>
    <mergeCell ref="A139:C139"/>
    <mergeCell ref="D139:F139"/>
    <mergeCell ref="H139:I139"/>
    <mergeCell ref="A140:C140"/>
    <mergeCell ref="D140:F140"/>
    <mergeCell ref="H140:I140"/>
    <mergeCell ref="A141:C141"/>
    <mergeCell ref="D141:F141"/>
    <mergeCell ref="H141:I141"/>
    <mergeCell ref="A142:C142"/>
    <mergeCell ref="D142:F142"/>
    <mergeCell ref="H142:I142"/>
    <mergeCell ref="A143:C143"/>
    <mergeCell ref="D143:F143"/>
    <mergeCell ref="H143:I143"/>
    <mergeCell ref="A144:C144"/>
    <mergeCell ref="D144:F144"/>
    <mergeCell ref="H144:I144"/>
    <mergeCell ref="A145:C145"/>
    <mergeCell ref="D145:F145"/>
    <mergeCell ref="H145:I145"/>
    <mergeCell ref="A146:C146"/>
    <mergeCell ref="D146:F146"/>
    <mergeCell ref="H146:I146"/>
    <mergeCell ref="A147:C147"/>
    <mergeCell ref="D147:F147"/>
    <mergeCell ref="H147:I147"/>
    <mergeCell ref="A148:C148"/>
    <mergeCell ref="D148:F148"/>
    <mergeCell ref="H148:I148"/>
    <mergeCell ref="A149:C149"/>
    <mergeCell ref="D149:F149"/>
    <mergeCell ref="H149:I149"/>
    <mergeCell ref="A150:C150"/>
    <mergeCell ref="D150:F150"/>
    <mergeCell ref="H150:I150"/>
    <mergeCell ref="A151:C151"/>
    <mergeCell ref="D151:F151"/>
    <mergeCell ref="H151:I151"/>
    <mergeCell ref="A152:C152"/>
    <mergeCell ref="D152:F152"/>
    <mergeCell ref="H152:I152"/>
    <mergeCell ref="A153:C153"/>
    <mergeCell ref="D153:F153"/>
    <mergeCell ref="H153:I153"/>
    <mergeCell ref="A154:C154"/>
    <mergeCell ref="D154:F154"/>
    <mergeCell ref="H154:I154"/>
    <mergeCell ref="A155:C155"/>
    <mergeCell ref="D155:F155"/>
    <mergeCell ref="H155:I155"/>
    <mergeCell ref="A156:C156"/>
    <mergeCell ref="D156:F156"/>
    <mergeCell ref="H156:I156"/>
    <mergeCell ref="A157:C157"/>
    <mergeCell ref="D157:F157"/>
    <mergeCell ref="H157:I157"/>
    <mergeCell ref="A158:C158"/>
    <mergeCell ref="D158:F158"/>
    <mergeCell ref="H158:I158"/>
    <mergeCell ref="A160:H160"/>
    <mergeCell ref="A161:I161"/>
    <mergeCell ref="A165:H165"/>
    <mergeCell ref="A166:I166"/>
    <mergeCell ref="A168:H168"/>
    <mergeCell ref="A169:D169"/>
    <mergeCell ref="E169:G169"/>
    <mergeCell ref="H169:I169"/>
    <mergeCell ref="A170:D170"/>
    <mergeCell ref="E170:G170"/>
    <mergeCell ref="H170:I170"/>
    <mergeCell ref="A171:D171"/>
    <mergeCell ref="E171:G171"/>
    <mergeCell ref="H171:I171"/>
    <mergeCell ref="A172:D172"/>
    <mergeCell ref="E172:G172"/>
    <mergeCell ref="H172:I172"/>
    <mergeCell ref="A173:D173"/>
    <mergeCell ref="E173:G173"/>
    <mergeCell ref="H173:I173"/>
    <mergeCell ref="A174:D174"/>
    <mergeCell ref="E174:G174"/>
    <mergeCell ref="H174:I174"/>
    <mergeCell ref="A175:D175"/>
    <mergeCell ref="E175:G175"/>
    <mergeCell ref="H175:I175"/>
    <mergeCell ref="A176:D176"/>
    <mergeCell ref="E176:G176"/>
    <mergeCell ref="H176:I176"/>
    <mergeCell ref="A177:D177"/>
    <mergeCell ref="E177:G177"/>
    <mergeCell ref="H177:I177"/>
    <mergeCell ref="A178:D178"/>
    <mergeCell ref="E178:G178"/>
    <mergeCell ref="H178:I178"/>
    <mergeCell ref="A179:D179"/>
    <mergeCell ref="E179:G179"/>
    <mergeCell ref="H179:I179"/>
    <mergeCell ref="A180:D180"/>
    <mergeCell ref="E180:G180"/>
    <mergeCell ref="H180:I180"/>
    <mergeCell ref="A181:D181"/>
    <mergeCell ref="E181:G181"/>
    <mergeCell ref="H181:I181"/>
    <mergeCell ref="A182:D182"/>
    <mergeCell ref="E182:G182"/>
    <mergeCell ref="H182:I182"/>
    <mergeCell ref="A183:D183"/>
    <mergeCell ref="E183:G183"/>
    <mergeCell ref="H183:I183"/>
    <mergeCell ref="A184:D184"/>
    <mergeCell ref="E184:G184"/>
    <mergeCell ref="H184:I184"/>
    <mergeCell ref="A185:D185"/>
    <mergeCell ref="E185:G185"/>
    <mergeCell ref="H185:I185"/>
    <mergeCell ref="A186:D186"/>
    <mergeCell ref="E186:G186"/>
    <mergeCell ref="H186:I186"/>
    <mergeCell ref="A187:D187"/>
    <mergeCell ref="E187:G187"/>
    <mergeCell ref="H187:I187"/>
    <mergeCell ref="A188:D188"/>
    <mergeCell ref="E188:G188"/>
    <mergeCell ref="H188:I188"/>
    <mergeCell ref="A189:D189"/>
    <mergeCell ref="E189:G189"/>
    <mergeCell ref="H189:I189"/>
    <mergeCell ref="A190:D190"/>
    <mergeCell ref="E190:G190"/>
    <mergeCell ref="H190:I190"/>
    <mergeCell ref="A191:D191"/>
    <mergeCell ref="E191:G191"/>
    <mergeCell ref="H191:I191"/>
    <mergeCell ref="A192:D192"/>
    <mergeCell ref="E192:G192"/>
    <mergeCell ref="H192:I192"/>
    <mergeCell ref="A193:D193"/>
    <mergeCell ref="E193:G193"/>
    <mergeCell ref="H193:I193"/>
    <mergeCell ref="A194:D194"/>
    <mergeCell ref="E194:G194"/>
    <mergeCell ref="H194:I194"/>
    <mergeCell ref="A195:D195"/>
    <mergeCell ref="E195:G195"/>
    <mergeCell ref="H195:I195"/>
    <mergeCell ref="A196:D196"/>
    <mergeCell ref="E196:G196"/>
    <mergeCell ref="H196:I196"/>
    <mergeCell ref="A197:D197"/>
    <mergeCell ref="E197:G197"/>
    <mergeCell ref="H197:I197"/>
    <mergeCell ref="A198:D198"/>
    <mergeCell ref="E198:G198"/>
    <mergeCell ref="H198:I198"/>
    <mergeCell ref="A199:D199"/>
    <mergeCell ref="E199:G199"/>
    <mergeCell ref="H199:I199"/>
    <mergeCell ref="A200:D200"/>
    <mergeCell ref="E200:G200"/>
    <mergeCell ref="H200:I200"/>
    <mergeCell ref="A201:D201"/>
    <mergeCell ref="E201:G201"/>
    <mergeCell ref="H201:I201"/>
    <mergeCell ref="A202:D202"/>
    <mergeCell ref="E202:G202"/>
    <mergeCell ref="H202:I202"/>
    <mergeCell ref="A204:H204"/>
    <mergeCell ref="A205:C205"/>
    <mergeCell ref="D205:F205"/>
    <mergeCell ref="H205:I205"/>
    <mergeCell ref="A206:C206"/>
    <mergeCell ref="D206:F206"/>
    <mergeCell ref="H206:I206"/>
    <mergeCell ref="A207:C207"/>
    <mergeCell ref="D207:F207"/>
    <mergeCell ref="H207:I207"/>
    <mergeCell ref="A208:C208"/>
    <mergeCell ref="D208:F208"/>
    <mergeCell ref="H208:I208"/>
    <mergeCell ref="A209:C209"/>
    <mergeCell ref="D209:F209"/>
    <mergeCell ref="H209:I209"/>
    <mergeCell ref="A210:C210"/>
    <mergeCell ref="D210:F210"/>
    <mergeCell ref="H210:I210"/>
    <mergeCell ref="A211:C211"/>
    <mergeCell ref="D211:F211"/>
    <mergeCell ref="H211:I211"/>
    <mergeCell ref="A212:C212"/>
    <mergeCell ref="D212:F212"/>
    <mergeCell ref="H212:I212"/>
    <mergeCell ref="A213:C213"/>
    <mergeCell ref="D213:F213"/>
    <mergeCell ref="H213:I213"/>
    <mergeCell ref="A214:C214"/>
    <mergeCell ref="D214:F214"/>
    <mergeCell ref="H214:I214"/>
    <mergeCell ref="A215:C215"/>
    <mergeCell ref="D215:F215"/>
    <mergeCell ref="H215:I215"/>
    <mergeCell ref="A216:C216"/>
    <mergeCell ref="D216:F216"/>
    <mergeCell ref="H216:I216"/>
    <mergeCell ref="A217:C217"/>
    <mergeCell ref="D217:F217"/>
    <mergeCell ref="H217:I217"/>
    <mergeCell ref="A218:C218"/>
    <mergeCell ref="D218:F218"/>
    <mergeCell ref="H218:I218"/>
    <mergeCell ref="A219:C219"/>
    <mergeCell ref="D219:F219"/>
    <mergeCell ref="H219:I219"/>
    <mergeCell ref="A220:C220"/>
    <mergeCell ref="D220:F220"/>
    <mergeCell ref="H220:I220"/>
    <mergeCell ref="A221:C221"/>
    <mergeCell ref="D221:F221"/>
    <mergeCell ref="H221:I221"/>
    <mergeCell ref="A222:C222"/>
    <mergeCell ref="D222:F222"/>
    <mergeCell ref="H222:I222"/>
    <mergeCell ref="A223:C223"/>
    <mergeCell ref="D223:F223"/>
    <mergeCell ref="H223:I223"/>
    <mergeCell ref="A224:C224"/>
    <mergeCell ref="D224:F224"/>
    <mergeCell ref="H224:I224"/>
    <mergeCell ref="A225:C225"/>
    <mergeCell ref="D225:F225"/>
    <mergeCell ref="H225:I225"/>
    <mergeCell ref="A226:C226"/>
    <mergeCell ref="D226:F226"/>
    <mergeCell ref="H226:I226"/>
    <mergeCell ref="A227:C227"/>
    <mergeCell ref="D227:F227"/>
    <mergeCell ref="H227:I227"/>
    <mergeCell ref="A228:C228"/>
    <mergeCell ref="D228:F228"/>
    <mergeCell ref="H228:I228"/>
    <mergeCell ref="A229:C229"/>
    <mergeCell ref="D229:F229"/>
    <mergeCell ref="H229:I229"/>
    <mergeCell ref="A230:C230"/>
    <mergeCell ref="D230:F230"/>
    <mergeCell ref="H230:I230"/>
    <mergeCell ref="A231:C231"/>
    <mergeCell ref="D231:F231"/>
    <mergeCell ref="H231:I231"/>
    <mergeCell ref="A232:C232"/>
    <mergeCell ref="D232:F232"/>
    <mergeCell ref="H232:I232"/>
    <mergeCell ref="A233:C233"/>
    <mergeCell ref="D233:F233"/>
    <mergeCell ref="H233:I233"/>
    <mergeCell ref="A234:C234"/>
    <mergeCell ref="D234:F234"/>
    <mergeCell ref="H234:I234"/>
    <mergeCell ref="A235:C235"/>
    <mergeCell ref="D235:F235"/>
    <mergeCell ref="H235:I235"/>
    <mergeCell ref="A236:C236"/>
    <mergeCell ref="D236:F236"/>
    <mergeCell ref="H236:I236"/>
    <mergeCell ref="A237:C237"/>
    <mergeCell ref="D237:F237"/>
    <mergeCell ref="H237:I237"/>
    <mergeCell ref="A238:C238"/>
    <mergeCell ref="D238:F238"/>
    <mergeCell ref="H238:I238"/>
    <mergeCell ref="A240:H240"/>
    <mergeCell ref="A241:I241"/>
    <mergeCell ref="A245:H245"/>
    <mergeCell ref="A246:I246"/>
    <mergeCell ref="A248:H248"/>
    <mergeCell ref="A249:D249"/>
    <mergeCell ref="E249:G249"/>
    <mergeCell ref="H249:I249"/>
    <mergeCell ref="A250:D250"/>
    <mergeCell ref="E250:G250"/>
    <mergeCell ref="H250:I250"/>
    <mergeCell ref="A251:D251"/>
    <mergeCell ref="E251:G251"/>
    <mergeCell ref="H251:I251"/>
    <mergeCell ref="A252:D252"/>
    <mergeCell ref="E252:G252"/>
    <mergeCell ref="H252:I252"/>
    <mergeCell ref="A253:D253"/>
    <mergeCell ref="E253:G253"/>
    <mergeCell ref="H253:I253"/>
    <mergeCell ref="A254:D254"/>
    <mergeCell ref="E254:G254"/>
    <mergeCell ref="H254:I254"/>
    <mergeCell ref="A255:D255"/>
    <mergeCell ref="E255:G255"/>
    <mergeCell ref="H255:I255"/>
    <mergeCell ref="A256:D256"/>
    <mergeCell ref="E256:G256"/>
    <mergeCell ref="H256:I256"/>
    <mergeCell ref="A257:D257"/>
    <mergeCell ref="E257:G257"/>
    <mergeCell ref="H257:I257"/>
    <mergeCell ref="A258:D258"/>
    <mergeCell ref="E258:G258"/>
    <mergeCell ref="H258:I258"/>
    <mergeCell ref="A259:D259"/>
    <mergeCell ref="E259:G259"/>
    <mergeCell ref="H259:I259"/>
    <mergeCell ref="A260:D260"/>
    <mergeCell ref="E260:G260"/>
    <mergeCell ref="H260:I260"/>
    <mergeCell ref="A261:D261"/>
    <mergeCell ref="E261:G261"/>
    <mergeCell ref="H261:I261"/>
    <mergeCell ref="A262:D262"/>
    <mergeCell ref="E262:G262"/>
    <mergeCell ref="H262:I262"/>
    <mergeCell ref="A263:D263"/>
    <mergeCell ref="E263:G263"/>
    <mergeCell ref="H263:I263"/>
    <mergeCell ref="A264:D264"/>
    <mergeCell ref="E264:G264"/>
    <mergeCell ref="H264:I264"/>
    <mergeCell ref="A265:D265"/>
    <mergeCell ref="E265:G265"/>
    <mergeCell ref="H265:I265"/>
    <mergeCell ref="A266:D266"/>
    <mergeCell ref="E266:G266"/>
    <mergeCell ref="H266:I266"/>
    <mergeCell ref="A267:D267"/>
    <mergeCell ref="E267:G267"/>
    <mergeCell ref="H267:I267"/>
    <mergeCell ref="A268:D268"/>
    <mergeCell ref="E268:G268"/>
    <mergeCell ref="H268:I268"/>
    <mergeCell ref="A269:D269"/>
    <mergeCell ref="E269:G269"/>
    <mergeCell ref="H269:I269"/>
    <mergeCell ref="A270:D270"/>
    <mergeCell ref="E270:G270"/>
    <mergeCell ref="H270:I270"/>
    <mergeCell ref="A271:D271"/>
    <mergeCell ref="E271:G271"/>
    <mergeCell ref="H271:I271"/>
    <mergeCell ref="A272:D272"/>
    <mergeCell ref="E272:G272"/>
    <mergeCell ref="H272:I272"/>
    <mergeCell ref="A273:D273"/>
    <mergeCell ref="E273:G273"/>
    <mergeCell ref="H273:I273"/>
    <mergeCell ref="A274:D274"/>
    <mergeCell ref="E274:G274"/>
    <mergeCell ref="H274:I274"/>
    <mergeCell ref="A275:D275"/>
    <mergeCell ref="E275:G275"/>
    <mergeCell ref="H275:I275"/>
    <mergeCell ref="A276:D276"/>
    <mergeCell ref="E276:G276"/>
    <mergeCell ref="H276:I276"/>
    <mergeCell ref="A277:D277"/>
    <mergeCell ref="E277:G277"/>
    <mergeCell ref="H277:I277"/>
    <mergeCell ref="A278:D278"/>
    <mergeCell ref="E278:G278"/>
    <mergeCell ref="H278:I278"/>
    <mergeCell ref="A279:D279"/>
    <mergeCell ref="E279:G279"/>
    <mergeCell ref="H279:I279"/>
    <mergeCell ref="A280:D280"/>
    <mergeCell ref="E280:G280"/>
    <mergeCell ref="H280:I280"/>
    <mergeCell ref="A281:D281"/>
    <mergeCell ref="E281:G281"/>
    <mergeCell ref="H281:I281"/>
    <mergeCell ref="A282:D282"/>
    <mergeCell ref="E282:G282"/>
    <mergeCell ref="H282:I282"/>
    <mergeCell ref="A284:H284"/>
    <mergeCell ref="A285:C285"/>
    <mergeCell ref="D285:F285"/>
    <mergeCell ref="H285:I285"/>
    <mergeCell ref="A286:C286"/>
    <mergeCell ref="D286:F286"/>
    <mergeCell ref="H286:I286"/>
    <mergeCell ref="A287:C287"/>
    <mergeCell ref="D287:F287"/>
    <mergeCell ref="H287:I287"/>
    <mergeCell ref="A288:C288"/>
    <mergeCell ref="D288:F288"/>
    <mergeCell ref="H288:I288"/>
    <mergeCell ref="A289:C289"/>
    <mergeCell ref="D289:F289"/>
    <mergeCell ref="H289:I289"/>
    <mergeCell ref="A290:C290"/>
    <mergeCell ref="D290:F290"/>
    <mergeCell ref="H290:I290"/>
    <mergeCell ref="A291:C291"/>
    <mergeCell ref="D291:F291"/>
    <mergeCell ref="H291:I291"/>
    <mergeCell ref="A292:C292"/>
    <mergeCell ref="D292:F292"/>
    <mergeCell ref="H292:I292"/>
    <mergeCell ref="A293:C293"/>
    <mergeCell ref="D293:F293"/>
    <mergeCell ref="H293:I293"/>
    <mergeCell ref="A294:C294"/>
    <mergeCell ref="D294:F294"/>
    <mergeCell ref="H294:I294"/>
    <mergeCell ref="A295:C295"/>
    <mergeCell ref="D295:F295"/>
    <mergeCell ref="H295:I295"/>
    <mergeCell ref="A296:C296"/>
    <mergeCell ref="D296:F296"/>
    <mergeCell ref="H296:I296"/>
    <mergeCell ref="A297:C297"/>
    <mergeCell ref="D297:F297"/>
    <mergeCell ref="H297:I297"/>
    <mergeCell ref="A298:C298"/>
    <mergeCell ref="D298:F298"/>
    <mergeCell ref="H298:I298"/>
    <mergeCell ref="A299:C299"/>
    <mergeCell ref="D299:F299"/>
    <mergeCell ref="H299:I299"/>
    <mergeCell ref="A300:C300"/>
    <mergeCell ref="D300:F300"/>
    <mergeCell ref="H300:I300"/>
    <mergeCell ref="A301:C301"/>
    <mergeCell ref="D301:F301"/>
    <mergeCell ref="H301:I301"/>
    <mergeCell ref="A302:C302"/>
    <mergeCell ref="D302:F302"/>
    <mergeCell ref="H302:I302"/>
    <mergeCell ref="A303:C303"/>
    <mergeCell ref="D303:F303"/>
    <mergeCell ref="H303:I303"/>
    <mergeCell ref="A304:C304"/>
    <mergeCell ref="D304:F304"/>
    <mergeCell ref="H304:I304"/>
    <mergeCell ref="A305:C305"/>
    <mergeCell ref="D305:F305"/>
    <mergeCell ref="H305:I305"/>
    <mergeCell ref="A306:C306"/>
    <mergeCell ref="D306:F306"/>
    <mergeCell ref="H306:I306"/>
    <mergeCell ref="A307:C307"/>
    <mergeCell ref="D307:F307"/>
    <mergeCell ref="H307:I307"/>
    <mergeCell ref="A308:C308"/>
    <mergeCell ref="D308:F308"/>
    <mergeCell ref="H308:I308"/>
    <mergeCell ref="A309:C309"/>
    <mergeCell ref="D309:F309"/>
    <mergeCell ref="H309:I309"/>
    <mergeCell ref="A310:C310"/>
    <mergeCell ref="D310:F310"/>
    <mergeCell ref="H310:I310"/>
    <mergeCell ref="A311:C311"/>
    <mergeCell ref="D311:F311"/>
    <mergeCell ref="H311:I311"/>
    <mergeCell ref="A312:C312"/>
    <mergeCell ref="D312:F312"/>
    <mergeCell ref="H312:I312"/>
    <mergeCell ref="A313:C313"/>
    <mergeCell ref="D313:F313"/>
    <mergeCell ref="H313:I313"/>
    <mergeCell ref="A314:C314"/>
    <mergeCell ref="D314:F314"/>
    <mergeCell ref="H314:I314"/>
    <mergeCell ref="A315:C315"/>
    <mergeCell ref="D315:F315"/>
    <mergeCell ref="H315:I315"/>
    <mergeCell ref="A316:C316"/>
    <mergeCell ref="D316:F316"/>
    <mergeCell ref="H316:I316"/>
    <mergeCell ref="A317:C317"/>
    <mergeCell ref="D317:F317"/>
    <mergeCell ref="H317:I317"/>
    <mergeCell ref="A318:C318"/>
    <mergeCell ref="D318:F318"/>
    <mergeCell ref="H318:I318"/>
    <mergeCell ref="A320:H320"/>
    <mergeCell ref="A321:I321"/>
    <mergeCell ref="A325:H325"/>
    <mergeCell ref="A326:I326"/>
    <mergeCell ref="A328:H328"/>
    <mergeCell ref="A329:D329"/>
    <mergeCell ref="E329:G329"/>
    <mergeCell ref="H329:I329"/>
    <mergeCell ref="A330:D330"/>
    <mergeCell ref="E330:G330"/>
    <mergeCell ref="H330:I330"/>
    <mergeCell ref="A331:D331"/>
    <mergeCell ref="E331:G331"/>
    <mergeCell ref="H331:I331"/>
    <mergeCell ref="A332:D332"/>
    <mergeCell ref="E332:G332"/>
    <mergeCell ref="H332:I332"/>
    <mergeCell ref="A333:D333"/>
    <mergeCell ref="E333:G333"/>
    <mergeCell ref="H333:I333"/>
    <mergeCell ref="A334:D334"/>
    <mergeCell ref="E334:G334"/>
    <mergeCell ref="H334:I334"/>
    <mergeCell ref="A335:D335"/>
    <mergeCell ref="E335:G335"/>
    <mergeCell ref="H335:I335"/>
    <mergeCell ref="A336:D336"/>
    <mergeCell ref="E336:G336"/>
    <mergeCell ref="H336:I336"/>
    <mergeCell ref="A337:D337"/>
    <mergeCell ref="E337:G337"/>
    <mergeCell ref="H337:I337"/>
    <mergeCell ref="A338:D338"/>
    <mergeCell ref="E338:G338"/>
    <mergeCell ref="H338:I338"/>
    <mergeCell ref="A339:D339"/>
    <mergeCell ref="E339:G339"/>
    <mergeCell ref="H339:I339"/>
    <mergeCell ref="A340:D340"/>
    <mergeCell ref="E340:G340"/>
    <mergeCell ref="H340:I340"/>
    <mergeCell ref="A341:D341"/>
    <mergeCell ref="E341:G341"/>
    <mergeCell ref="H341:I341"/>
    <mergeCell ref="A342:D342"/>
    <mergeCell ref="E342:G342"/>
    <mergeCell ref="H342:I342"/>
    <mergeCell ref="A343:D343"/>
    <mergeCell ref="E343:G343"/>
    <mergeCell ref="H343:I343"/>
    <mergeCell ref="A344:D344"/>
    <mergeCell ref="E344:G344"/>
    <mergeCell ref="H344:I344"/>
    <mergeCell ref="A345:D345"/>
    <mergeCell ref="E345:G345"/>
    <mergeCell ref="H345:I345"/>
    <mergeCell ref="A346:D346"/>
    <mergeCell ref="E346:G346"/>
    <mergeCell ref="H346:I346"/>
    <mergeCell ref="A347:D347"/>
    <mergeCell ref="E347:G347"/>
    <mergeCell ref="H347:I347"/>
    <mergeCell ref="A348:D348"/>
    <mergeCell ref="E348:G348"/>
    <mergeCell ref="H348:I348"/>
    <mergeCell ref="A349:D349"/>
    <mergeCell ref="E349:G349"/>
    <mergeCell ref="H349:I349"/>
    <mergeCell ref="A350:D350"/>
    <mergeCell ref="E350:G350"/>
    <mergeCell ref="H350:I350"/>
    <mergeCell ref="A351:D351"/>
    <mergeCell ref="E351:G351"/>
    <mergeCell ref="H351:I351"/>
    <mergeCell ref="A352:D352"/>
    <mergeCell ref="E352:G352"/>
    <mergeCell ref="H352:I352"/>
    <mergeCell ref="A353:D353"/>
    <mergeCell ref="E353:G353"/>
    <mergeCell ref="H353:I353"/>
    <mergeCell ref="A354:D354"/>
    <mergeCell ref="E354:G354"/>
    <mergeCell ref="H354:I354"/>
    <mergeCell ref="A355:D355"/>
    <mergeCell ref="E355:G355"/>
    <mergeCell ref="H355:I355"/>
    <mergeCell ref="A356:D356"/>
    <mergeCell ref="E356:G356"/>
    <mergeCell ref="H356:I356"/>
    <mergeCell ref="A357:D357"/>
    <mergeCell ref="E357:G357"/>
    <mergeCell ref="H357:I357"/>
    <mergeCell ref="A358:D358"/>
    <mergeCell ref="E358:G358"/>
    <mergeCell ref="H358:I358"/>
    <mergeCell ref="A359:D359"/>
    <mergeCell ref="E359:G359"/>
    <mergeCell ref="H359:I359"/>
    <mergeCell ref="A360:D360"/>
    <mergeCell ref="E360:G360"/>
    <mergeCell ref="H360:I360"/>
    <mergeCell ref="A361:D361"/>
    <mergeCell ref="E361:G361"/>
    <mergeCell ref="H361:I361"/>
    <mergeCell ref="A362:D362"/>
    <mergeCell ref="E362:G362"/>
    <mergeCell ref="H362:I362"/>
    <mergeCell ref="A364:H364"/>
    <mergeCell ref="A365:C365"/>
    <mergeCell ref="D365:F365"/>
    <mergeCell ref="H365:I365"/>
    <mergeCell ref="A366:C366"/>
    <mergeCell ref="D366:F366"/>
    <mergeCell ref="H366:I366"/>
    <mergeCell ref="A367:C367"/>
    <mergeCell ref="D367:F367"/>
    <mergeCell ref="H367:I367"/>
    <mergeCell ref="A368:C368"/>
    <mergeCell ref="D368:F368"/>
    <mergeCell ref="H368:I368"/>
    <mergeCell ref="A369:C369"/>
    <mergeCell ref="D369:F369"/>
    <mergeCell ref="H369:I369"/>
    <mergeCell ref="A370:C370"/>
    <mergeCell ref="D370:F370"/>
    <mergeCell ref="H370:I370"/>
    <mergeCell ref="A371:C371"/>
    <mergeCell ref="D371:F371"/>
    <mergeCell ref="H371:I371"/>
    <mergeCell ref="A372:C372"/>
    <mergeCell ref="D372:F372"/>
    <mergeCell ref="H372:I372"/>
    <mergeCell ref="A373:C373"/>
    <mergeCell ref="D373:F373"/>
    <mergeCell ref="H373:I373"/>
    <mergeCell ref="A374:C374"/>
    <mergeCell ref="D374:F374"/>
    <mergeCell ref="H374:I374"/>
    <mergeCell ref="A375:C375"/>
    <mergeCell ref="D375:F375"/>
    <mergeCell ref="H375:I375"/>
    <mergeCell ref="A376:C376"/>
    <mergeCell ref="D376:F376"/>
    <mergeCell ref="H376:I376"/>
    <mergeCell ref="A377:C377"/>
    <mergeCell ref="D377:F377"/>
    <mergeCell ref="H377:I377"/>
    <mergeCell ref="A378:C378"/>
    <mergeCell ref="D378:F378"/>
    <mergeCell ref="H378:I378"/>
    <mergeCell ref="A379:C379"/>
    <mergeCell ref="D379:F379"/>
    <mergeCell ref="H379:I379"/>
    <mergeCell ref="A380:C380"/>
    <mergeCell ref="D380:F380"/>
    <mergeCell ref="H380:I380"/>
    <mergeCell ref="A381:C381"/>
    <mergeCell ref="D381:F381"/>
    <mergeCell ref="H381:I381"/>
    <mergeCell ref="A382:C382"/>
    <mergeCell ref="D382:F382"/>
    <mergeCell ref="H382:I382"/>
    <mergeCell ref="A383:C383"/>
    <mergeCell ref="D383:F383"/>
    <mergeCell ref="H383:I383"/>
    <mergeCell ref="A384:C384"/>
    <mergeCell ref="D384:F384"/>
    <mergeCell ref="H384:I384"/>
    <mergeCell ref="A385:C385"/>
    <mergeCell ref="D385:F385"/>
    <mergeCell ref="H385:I385"/>
    <mergeCell ref="A386:C386"/>
    <mergeCell ref="D386:F386"/>
    <mergeCell ref="H386:I386"/>
    <mergeCell ref="A387:C387"/>
    <mergeCell ref="D387:F387"/>
    <mergeCell ref="H387:I387"/>
    <mergeCell ref="A388:C388"/>
    <mergeCell ref="D388:F388"/>
    <mergeCell ref="H388:I388"/>
    <mergeCell ref="A389:C389"/>
    <mergeCell ref="D389:F389"/>
    <mergeCell ref="H389:I389"/>
    <mergeCell ref="A390:C390"/>
    <mergeCell ref="D390:F390"/>
    <mergeCell ref="H390:I390"/>
    <mergeCell ref="A391:C391"/>
    <mergeCell ref="D391:F391"/>
    <mergeCell ref="H391:I391"/>
    <mergeCell ref="A392:C392"/>
    <mergeCell ref="D392:F392"/>
    <mergeCell ref="H392:I392"/>
    <mergeCell ref="A393:C393"/>
    <mergeCell ref="D393:F393"/>
    <mergeCell ref="H393:I393"/>
    <mergeCell ref="A394:C394"/>
    <mergeCell ref="D394:F394"/>
    <mergeCell ref="H394:I394"/>
    <mergeCell ref="A395:C395"/>
    <mergeCell ref="D395:F395"/>
    <mergeCell ref="H395:I395"/>
    <mergeCell ref="A396:C396"/>
    <mergeCell ref="D396:F396"/>
    <mergeCell ref="H396:I396"/>
    <mergeCell ref="A397:C397"/>
    <mergeCell ref="D397:F397"/>
    <mergeCell ref="H397:I397"/>
    <mergeCell ref="A398:C398"/>
    <mergeCell ref="D398:F398"/>
    <mergeCell ref="H398:I398"/>
    <mergeCell ref="A400:H400"/>
    <mergeCell ref="A401:I401"/>
    <mergeCell ref="A405:H405"/>
    <mergeCell ref="A406:I406"/>
    <mergeCell ref="A408:H408"/>
    <mergeCell ref="A409:D409"/>
    <mergeCell ref="E409:G409"/>
    <mergeCell ref="H409:I409"/>
    <mergeCell ref="A410:D410"/>
    <mergeCell ref="E410:G410"/>
    <mergeCell ref="H410:I410"/>
    <mergeCell ref="A411:D411"/>
    <mergeCell ref="E411:G411"/>
    <mergeCell ref="H411:I411"/>
    <mergeCell ref="A412:D412"/>
    <mergeCell ref="E412:G412"/>
    <mergeCell ref="H412:I412"/>
    <mergeCell ref="A413:D413"/>
    <mergeCell ref="E413:G413"/>
    <mergeCell ref="H413:I413"/>
    <mergeCell ref="A414:D414"/>
    <mergeCell ref="E414:G414"/>
    <mergeCell ref="H414:I414"/>
    <mergeCell ref="A415:D415"/>
    <mergeCell ref="E415:G415"/>
    <mergeCell ref="H415:I415"/>
    <mergeCell ref="A416:D416"/>
    <mergeCell ref="E416:G416"/>
    <mergeCell ref="H416:I416"/>
    <mergeCell ref="A417:D417"/>
    <mergeCell ref="E417:G417"/>
    <mergeCell ref="H417:I417"/>
    <mergeCell ref="A418:D418"/>
    <mergeCell ref="E418:G418"/>
    <mergeCell ref="H418:I418"/>
    <mergeCell ref="A419:D419"/>
    <mergeCell ref="E419:G419"/>
    <mergeCell ref="H419:I419"/>
    <mergeCell ref="A420:D420"/>
    <mergeCell ref="E420:G420"/>
    <mergeCell ref="H420:I420"/>
    <mergeCell ref="A421:D421"/>
    <mergeCell ref="E421:G421"/>
    <mergeCell ref="H421:I421"/>
    <mergeCell ref="A422:D422"/>
    <mergeCell ref="E422:G422"/>
    <mergeCell ref="H422:I422"/>
    <mergeCell ref="A423:D423"/>
    <mergeCell ref="E423:G423"/>
    <mergeCell ref="H423:I423"/>
    <mergeCell ref="A424:D424"/>
    <mergeCell ref="E424:G424"/>
    <mergeCell ref="H424:I424"/>
    <mergeCell ref="A425:D425"/>
    <mergeCell ref="E425:G425"/>
    <mergeCell ref="H425:I425"/>
    <mergeCell ref="A426:D426"/>
    <mergeCell ref="E426:G426"/>
    <mergeCell ref="H426:I426"/>
    <mergeCell ref="A427:D427"/>
    <mergeCell ref="E427:G427"/>
    <mergeCell ref="H427:I427"/>
    <mergeCell ref="A428:D428"/>
    <mergeCell ref="E428:G428"/>
    <mergeCell ref="H428:I428"/>
    <mergeCell ref="A429:D429"/>
    <mergeCell ref="E429:G429"/>
    <mergeCell ref="H429:I429"/>
    <mergeCell ref="A430:D430"/>
    <mergeCell ref="E430:G430"/>
    <mergeCell ref="H430:I430"/>
    <mergeCell ref="A431:D431"/>
    <mergeCell ref="E431:G431"/>
    <mergeCell ref="H431:I431"/>
    <mergeCell ref="A432:D432"/>
    <mergeCell ref="E432:G432"/>
    <mergeCell ref="H432:I432"/>
    <mergeCell ref="A433:D433"/>
    <mergeCell ref="E433:G433"/>
    <mergeCell ref="H433:I433"/>
    <mergeCell ref="A434:D434"/>
    <mergeCell ref="E434:G434"/>
    <mergeCell ref="H434:I434"/>
    <mergeCell ref="A435:D435"/>
    <mergeCell ref="E435:G435"/>
    <mergeCell ref="H435:I435"/>
    <mergeCell ref="A436:D436"/>
    <mergeCell ref="E436:G436"/>
    <mergeCell ref="H436:I436"/>
    <mergeCell ref="A437:D437"/>
    <mergeCell ref="E437:G437"/>
    <mergeCell ref="H437:I437"/>
    <mergeCell ref="A438:D438"/>
    <mergeCell ref="E438:G438"/>
    <mergeCell ref="H438:I438"/>
    <mergeCell ref="A439:D439"/>
    <mergeCell ref="E439:G439"/>
    <mergeCell ref="H439:I439"/>
    <mergeCell ref="A440:D440"/>
    <mergeCell ref="E440:G440"/>
    <mergeCell ref="H440:I440"/>
    <mergeCell ref="A441:D441"/>
    <mergeCell ref="E441:G441"/>
    <mergeCell ref="H441:I441"/>
    <mergeCell ref="A442:D442"/>
    <mergeCell ref="E442:G442"/>
    <mergeCell ref="H442:I442"/>
    <mergeCell ref="A444:H444"/>
    <mergeCell ref="A445:C445"/>
    <mergeCell ref="D445:F445"/>
    <mergeCell ref="H445:I445"/>
    <mergeCell ref="A446:C446"/>
    <mergeCell ref="D446:F446"/>
    <mergeCell ref="H446:I446"/>
    <mergeCell ref="A447:C447"/>
    <mergeCell ref="D447:F447"/>
    <mergeCell ref="H447:I447"/>
    <mergeCell ref="A448:C448"/>
    <mergeCell ref="D448:F448"/>
    <mergeCell ref="H448:I448"/>
    <mergeCell ref="A449:C449"/>
    <mergeCell ref="D449:F449"/>
    <mergeCell ref="H449:I449"/>
    <mergeCell ref="A450:C450"/>
    <mergeCell ref="D450:F450"/>
    <mergeCell ref="H450:I450"/>
    <mergeCell ref="A451:C451"/>
    <mergeCell ref="D451:F451"/>
    <mergeCell ref="H451:I451"/>
    <mergeCell ref="A452:C452"/>
    <mergeCell ref="D452:F452"/>
    <mergeCell ref="H452:I452"/>
    <mergeCell ref="A453:C453"/>
    <mergeCell ref="D453:F453"/>
    <mergeCell ref="H453:I453"/>
    <mergeCell ref="A454:C454"/>
    <mergeCell ref="D454:F454"/>
    <mergeCell ref="H454:I454"/>
    <mergeCell ref="A455:C455"/>
    <mergeCell ref="D455:F455"/>
    <mergeCell ref="H455:I455"/>
    <mergeCell ref="A456:C456"/>
    <mergeCell ref="D456:F456"/>
    <mergeCell ref="H456:I456"/>
    <mergeCell ref="A457:C457"/>
    <mergeCell ref="D457:F457"/>
    <mergeCell ref="H457:I457"/>
    <mergeCell ref="A458:C458"/>
    <mergeCell ref="D458:F458"/>
    <mergeCell ref="H458:I458"/>
    <mergeCell ref="A459:C459"/>
    <mergeCell ref="D459:F459"/>
    <mergeCell ref="H459:I459"/>
    <mergeCell ref="A460:C460"/>
    <mergeCell ref="D460:F460"/>
    <mergeCell ref="H460:I460"/>
    <mergeCell ref="A461:C461"/>
    <mergeCell ref="D461:F461"/>
    <mergeCell ref="H461:I461"/>
    <mergeCell ref="A462:C462"/>
    <mergeCell ref="D462:F462"/>
    <mergeCell ref="H462:I462"/>
    <mergeCell ref="A463:C463"/>
    <mergeCell ref="D463:F463"/>
    <mergeCell ref="H463:I463"/>
    <mergeCell ref="A464:C464"/>
    <mergeCell ref="D464:F464"/>
    <mergeCell ref="H464:I464"/>
    <mergeCell ref="A465:C465"/>
    <mergeCell ref="D465:F465"/>
    <mergeCell ref="H465:I465"/>
    <mergeCell ref="A466:C466"/>
    <mergeCell ref="D466:F466"/>
    <mergeCell ref="H466:I466"/>
    <mergeCell ref="A467:C467"/>
    <mergeCell ref="D467:F467"/>
    <mergeCell ref="H467:I467"/>
    <mergeCell ref="A468:C468"/>
    <mergeCell ref="D468:F468"/>
    <mergeCell ref="H468:I468"/>
    <mergeCell ref="A469:C469"/>
    <mergeCell ref="D469:F469"/>
    <mergeCell ref="H469:I469"/>
    <mergeCell ref="A470:C470"/>
    <mergeCell ref="D470:F470"/>
    <mergeCell ref="H470:I470"/>
    <mergeCell ref="A471:C471"/>
    <mergeCell ref="D471:F471"/>
    <mergeCell ref="H471:I471"/>
    <mergeCell ref="A472:C472"/>
    <mergeCell ref="D472:F472"/>
    <mergeCell ref="H472:I472"/>
    <mergeCell ref="A473:C473"/>
    <mergeCell ref="D473:F473"/>
    <mergeCell ref="H473:I473"/>
    <mergeCell ref="A474:C474"/>
    <mergeCell ref="D474:F474"/>
    <mergeCell ref="H474:I474"/>
    <mergeCell ref="A475:C475"/>
    <mergeCell ref="D475:F475"/>
    <mergeCell ref="H475:I475"/>
    <mergeCell ref="A476:C476"/>
    <mergeCell ref="D476:F476"/>
    <mergeCell ref="H476:I476"/>
    <mergeCell ref="A477:C477"/>
    <mergeCell ref="D477:F477"/>
    <mergeCell ref="H477:I477"/>
    <mergeCell ref="A478:C478"/>
    <mergeCell ref="D478:F478"/>
    <mergeCell ref="H478:I478"/>
    <mergeCell ref="A480:H480"/>
    <mergeCell ref="A481:I481"/>
    <mergeCell ref="A485:H485"/>
    <mergeCell ref="A486:I486"/>
    <mergeCell ref="A488:H488"/>
    <mergeCell ref="A489:D489"/>
    <mergeCell ref="E489:G489"/>
    <mergeCell ref="H489:I489"/>
    <mergeCell ref="A490:D490"/>
    <mergeCell ref="E490:G490"/>
    <mergeCell ref="H490:I490"/>
    <mergeCell ref="A491:D491"/>
    <mergeCell ref="E491:G491"/>
    <mergeCell ref="H491:I491"/>
    <mergeCell ref="A492:D492"/>
    <mergeCell ref="E492:G492"/>
    <mergeCell ref="H492:I492"/>
    <mergeCell ref="A493:D493"/>
    <mergeCell ref="E493:G493"/>
    <mergeCell ref="H493:I493"/>
    <mergeCell ref="A494:D494"/>
    <mergeCell ref="E494:G494"/>
    <mergeCell ref="H494:I494"/>
    <mergeCell ref="A495:D495"/>
    <mergeCell ref="E495:G495"/>
    <mergeCell ref="H495:I495"/>
    <mergeCell ref="A496:D496"/>
    <mergeCell ref="E496:G496"/>
    <mergeCell ref="H496:I496"/>
    <mergeCell ref="A497:D497"/>
    <mergeCell ref="E497:G497"/>
    <mergeCell ref="H497:I497"/>
    <mergeCell ref="A498:D498"/>
    <mergeCell ref="E498:G498"/>
    <mergeCell ref="H498:I498"/>
    <mergeCell ref="A499:D499"/>
    <mergeCell ref="E499:G499"/>
    <mergeCell ref="H499:I499"/>
    <mergeCell ref="A500:D500"/>
    <mergeCell ref="E500:G500"/>
    <mergeCell ref="H500:I500"/>
    <mergeCell ref="A501:D501"/>
    <mergeCell ref="E501:G501"/>
    <mergeCell ref="H501:I501"/>
    <mergeCell ref="A502:D502"/>
    <mergeCell ref="E502:G502"/>
    <mergeCell ref="H502:I502"/>
    <mergeCell ref="A503:D503"/>
    <mergeCell ref="E503:G503"/>
    <mergeCell ref="H503:I503"/>
    <mergeCell ref="A504:D504"/>
    <mergeCell ref="E504:G504"/>
    <mergeCell ref="H504:I504"/>
    <mergeCell ref="A505:D505"/>
    <mergeCell ref="E505:G505"/>
    <mergeCell ref="H505:I505"/>
    <mergeCell ref="A506:D506"/>
    <mergeCell ref="E506:G506"/>
    <mergeCell ref="H506:I506"/>
    <mergeCell ref="A507:D507"/>
    <mergeCell ref="E507:G507"/>
    <mergeCell ref="H507:I507"/>
    <mergeCell ref="A508:D508"/>
    <mergeCell ref="E508:G508"/>
    <mergeCell ref="H508:I508"/>
    <mergeCell ref="A509:D509"/>
    <mergeCell ref="E509:G509"/>
    <mergeCell ref="H509:I509"/>
    <mergeCell ref="A510:D510"/>
    <mergeCell ref="E510:G510"/>
    <mergeCell ref="H510:I510"/>
    <mergeCell ref="A511:D511"/>
    <mergeCell ref="E511:G511"/>
    <mergeCell ref="H511:I511"/>
    <mergeCell ref="A512:D512"/>
    <mergeCell ref="E512:G512"/>
    <mergeCell ref="H512:I512"/>
    <mergeCell ref="A513:D513"/>
    <mergeCell ref="E513:G513"/>
    <mergeCell ref="H513:I513"/>
    <mergeCell ref="A514:D514"/>
    <mergeCell ref="E514:G514"/>
    <mergeCell ref="H514:I514"/>
    <mergeCell ref="A515:D515"/>
    <mergeCell ref="E515:G515"/>
    <mergeCell ref="H515:I515"/>
    <mergeCell ref="A516:D516"/>
    <mergeCell ref="E516:G516"/>
    <mergeCell ref="H516:I516"/>
    <mergeCell ref="A517:D517"/>
    <mergeCell ref="E517:G517"/>
    <mergeCell ref="H517:I517"/>
    <mergeCell ref="A518:D518"/>
    <mergeCell ref="E518:G518"/>
    <mergeCell ref="H518:I518"/>
    <mergeCell ref="A519:D519"/>
    <mergeCell ref="E519:G519"/>
    <mergeCell ref="H519:I519"/>
    <mergeCell ref="A520:D520"/>
    <mergeCell ref="E520:G520"/>
    <mergeCell ref="H520:I520"/>
    <mergeCell ref="A521:D521"/>
    <mergeCell ref="E521:G521"/>
    <mergeCell ref="H521:I521"/>
    <mergeCell ref="A522:D522"/>
    <mergeCell ref="E522:G522"/>
    <mergeCell ref="H522:I522"/>
    <mergeCell ref="A524:H524"/>
    <mergeCell ref="A525:C525"/>
    <mergeCell ref="D525:F525"/>
    <mergeCell ref="H525:I525"/>
    <mergeCell ref="A526:C526"/>
    <mergeCell ref="D526:F526"/>
    <mergeCell ref="H526:I526"/>
    <mergeCell ref="A527:C527"/>
    <mergeCell ref="D527:F527"/>
    <mergeCell ref="H527:I527"/>
    <mergeCell ref="A528:C528"/>
    <mergeCell ref="D528:F528"/>
    <mergeCell ref="H528:I528"/>
    <mergeCell ref="A529:C529"/>
    <mergeCell ref="D529:F529"/>
    <mergeCell ref="H529:I529"/>
    <mergeCell ref="A530:C530"/>
    <mergeCell ref="D530:F530"/>
    <mergeCell ref="H530:I530"/>
    <mergeCell ref="A531:C531"/>
    <mergeCell ref="D531:F531"/>
    <mergeCell ref="H531:I531"/>
    <mergeCell ref="A532:C532"/>
    <mergeCell ref="D532:F532"/>
    <mergeCell ref="H532:I532"/>
    <mergeCell ref="A533:C533"/>
    <mergeCell ref="D533:F533"/>
    <mergeCell ref="H533:I533"/>
    <mergeCell ref="A534:C534"/>
    <mergeCell ref="D534:F534"/>
    <mergeCell ref="H534:I534"/>
    <mergeCell ref="A535:C535"/>
    <mergeCell ref="D535:F535"/>
    <mergeCell ref="H535:I535"/>
    <mergeCell ref="A536:C536"/>
    <mergeCell ref="D536:F536"/>
    <mergeCell ref="H536:I536"/>
    <mergeCell ref="A537:C537"/>
    <mergeCell ref="D537:F537"/>
    <mergeCell ref="H537:I537"/>
    <mergeCell ref="A538:C538"/>
    <mergeCell ref="D538:F538"/>
    <mergeCell ref="H538:I538"/>
    <mergeCell ref="A539:C539"/>
    <mergeCell ref="D539:F539"/>
    <mergeCell ref="H539:I539"/>
    <mergeCell ref="A540:C540"/>
    <mergeCell ref="D540:F540"/>
    <mergeCell ref="H540:I540"/>
    <mergeCell ref="A541:C541"/>
    <mergeCell ref="D541:F541"/>
    <mergeCell ref="H541:I541"/>
    <mergeCell ref="A542:C542"/>
    <mergeCell ref="D542:F542"/>
    <mergeCell ref="H542:I542"/>
    <mergeCell ref="A543:C543"/>
    <mergeCell ref="D543:F543"/>
    <mergeCell ref="H543:I543"/>
    <mergeCell ref="A544:C544"/>
    <mergeCell ref="D544:F544"/>
    <mergeCell ref="H544:I544"/>
    <mergeCell ref="A545:C545"/>
    <mergeCell ref="D545:F545"/>
    <mergeCell ref="H545:I545"/>
    <mergeCell ref="A546:C546"/>
    <mergeCell ref="D546:F546"/>
    <mergeCell ref="H546:I546"/>
    <mergeCell ref="A547:C547"/>
    <mergeCell ref="D547:F547"/>
    <mergeCell ref="H547:I547"/>
    <mergeCell ref="A548:C548"/>
    <mergeCell ref="D548:F548"/>
    <mergeCell ref="H548:I548"/>
    <mergeCell ref="A549:C549"/>
    <mergeCell ref="D549:F549"/>
    <mergeCell ref="H549:I549"/>
    <mergeCell ref="A550:C550"/>
    <mergeCell ref="D550:F550"/>
    <mergeCell ref="H550:I550"/>
    <mergeCell ref="A551:C551"/>
    <mergeCell ref="D551:F551"/>
    <mergeCell ref="H551:I551"/>
    <mergeCell ref="A552:C552"/>
    <mergeCell ref="D552:F552"/>
    <mergeCell ref="H552:I552"/>
    <mergeCell ref="A553:C553"/>
    <mergeCell ref="D553:F553"/>
    <mergeCell ref="H553:I553"/>
    <mergeCell ref="A554:C554"/>
    <mergeCell ref="D554:F554"/>
    <mergeCell ref="H554:I554"/>
    <mergeCell ref="A555:C555"/>
    <mergeCell ref="D555:F555"/>
    <mergeCell ref="H555:I555"/>
    <mergeCell ref="A556:C556"/>
    <mergeCell ref="D556:F556"/>
    <mergeCell ref="H556:I556"/>
    <mergeCell ref="A557:C557"/>
    <mergeCell ref="D557:F557"/>
    <mergeCell ref="H557:I557"/>
    <mergeCell ref="A558:C558"/>
    <mergeCell ref="D558:F558"/>
    <mergeCell ref="H558:I558"/>
    <mergeCell ref="A560:H560"/>
    <mergeCell ref="A561:I561"/>
    <mergeCell ref="A565:H565"/>
    <mergeCell ref="A566:I566"/>
    <mergeCell ref="A568:H568"/>
    <mergeCell ref="A569:D569"/>
    <mergeCell ref="E569:G569"/>
    <mergeCell ref="H569:I569"/>
    <mergeCell ref="A570:D570"/>
    <mergeCell ref="E570:G570"/>
    <mergeCell ref="H570:I570"/>
    <mergeCell ref="A571:D571"/>
    <mergeCell ref="E571:G571"/>
    <mergeCell ref="H571:I571"/>
    <mergeCell ref="A572:D572"/>
    <mergeCell ref="E572:G572"/>
    <mergeCell ref="H572:I572"/>
    <mergeCell ref="A573:D573"/>
    <mergeCell ref="E573:G573"/>
    <mergeCell ref="H573:I573"/>
    <mergeCell ref="A574:D574"/>
    <mergeCell ref="E574:G574"/>
    <mergeCell ref="H574:I574"/>
    <mergeCell ref="A575:D575"/>
    <mergeCell ref="E575:G575"/>
    <mergeCell ref="H575:I575"/>
    <mergeCell ref="A576:D576"/>
    <mergeCell ref="E576:G576"/>
    <mergeCell ref="H576:I576"/>
    <mergeCell ref="A577:D577"/>
    <mergeCell ref="E577:G577"/>
    <mergeCell ref="H577:I577"/>
    <mergeCell ref="A578:D578"/>
    <mergeCell ref="E578:G578"/>
    <mergeCell ref="H578:I578"/>
    <mergeCell ref="A579:D579"/>
    <mergeCell ref="E579:G579"/>
    <mergeCell ref="H579:I579"/>
    <mergeCell ref="A580:D580"/>
    <mergeCell ref="E580:G580"/>
    <mergeCell ref="H580:I580"/>
    <mergeCell ref="A581:D581"/>
    <mergeCell ref="E581:G581"/>
    <mergeCell ref="H581:I581"/>
    <mergeCell ref="A582:D582"/>
    <mergeCell ref="E582:G582"/>
    <mergeCell ref="H582:I582"/>
    <mergeCell ref="A583:D583"/>
    <mergeCell ref="E583:G583"/>
    <mergeCell ref="H583:I583"/>
    <mergeCell ref="A584:D584"/>
    <mergeCell ref="E584:G584"/>
    <mergeCell ref="H584:I584"/>
    <mergeCell ref="A585:D585"/>
    <mergeCell ref="E585:G585"/>
    <mergeCell ref="H585:I585"/>
    <mergeCell ref="A586:D586"/>
    <mergeCell ref="E586:G586"/>
    <mergeCell ref="H586:I586"/>
    <mergeCell ref="A587:D587"/>
    <mergeCell ref="E587:G587"/>
    <mergeCell ref="H587:I587"/>
    <mergeCell ref="A588:D588"/>
    <mergeCell ref="E588:G588"/>
    <mergeCell ref="H588:I588"/>
    <mergeCell ref="A589:D589"/>
    <mergeCell ref="E589:G589"/>
    <mergeCell ref="H589:I589"/>
    <mergeCell ref="A590:D590"/>
    <mergeCell ref="E590:G590"/>
    <mergeCell ref="H590:I590"/>
    <mergeCell ref="A591:D591"/>
    <mergeCell ref="E591:G591"/>
    <mergeCell ref="H591:I591"/>
    <mergeCell ref="A592:D592"/>
    <mergeCell ref="E592:G592"/>
    <mergeCell ref="H592:I592"/>
    <mergeCell ref="A593:D593"/>
    <mergeCell ref="E593:G593"/>
    <mergeCell ref="H593:I593"/>
    <mergeCell ref="A594:D594"/>
    <mergeCell ref="E594:G594"/>
    <mergeCell ref="H594:I594"/>
    <mergeCell ref="A595:D595"/>
    <mergeCell ref="E595:G595"/>
    <mergeCell ref="H595:I595"/>
    <mergeCell ref="A596:D596"/>
    <mergeCell ref="E596:G596"/>
    <mergeCell ref="H596:I596"/>
    <mergeCell ref="A597:D597"/>
    <mergeCell ref="E597:G597"/>
    <mergeCell ref="H597:I597"/>
    <mergeCell ref="A598:D598"/>
    <mergeCell ref="E598:G598"/>
    <mergeCell ref="H598:I598"/>
    <mergeCell ref="A599:D599"/>
    <mergeCell ref="E599:G599"/>
    <mergeCell ref="H599:I599"/>
    <mergeCell ref="A600:D600"/>
    <mergeCell ref="E600:G600"/>
    <mergeCell ref="H600:I600"/>
    <mergeCell ref="A601:D601"/>
    <mergeCell ref="E601:G601"/>
    <mergeCell ref="H601:I601"/>
    <mergeCell ref="A602:D602"/>
    <mergeCell ref="E602:G602"/>
    <mergeCell ref="H602:I602"/>
    <mergeCell ref="A603:I603"/>
    <mergeCell ref="A605:H605"/>
    <mergeCell ref="A606:C606"/>
    <mergeCell ref="D606:F606"/>
    <mergeCell ref="H606:I606"/>
    <mergeCell ref="A607:C607"/>
    <mergeCell ref="D607:F607"/>
    <mergeCell ref="H607:I607"/>
    <mergeCell ref="A608:C608"/>
    <mergeCell ref="D608:F608"/>
    <mergeCell ref="H608:I608"/>
    <mergeCell ref="A609:C609"/>
    <mergeCell ref="D609:F609"/>
    <mergeCell ref="H609:I609"/>
    <mergeCell ref="A610:C610"/>
    <mergeCell ref="D610:F610"/>
    <mergeCell ref="H610:I610"/>
    <mergeCell ref="A611:C611"/>
    <mergeCell ref="D611:F611"/>
    <mergeCell ref="H611:I611"/>
    <mergeCell ref="A612:C612"/>
    <mergeCell ref="D612:F612"/>
    <mergeCell ref="H612:I612"/>
    <mergeCell ref="A613:C613"/>
    <mergeCell ref="D613:F613"/>
    <mergeCell ref="H613:I613"/>
    <mergeCell ref="A614:C614"/>
    <mergeCell ref="D614:F614"/>
    <mergeCell ref="H614:I614"/>
    <mergeCell ref="A615:C615"/>
    <mergeCell ref="D615:F615"/>
    <mergeCell ref="H615:I615"/>
    <mergeCell ref="A616:C616"/>
    <mergeCell ref="D616:F616"/>
    <mergeCell ref="H616:I616"/>
    <mergeCell ref="A617:C617"/>
    <mergeCell ref="D617:F617"/>
    <mergeCell ref="H617:I617"/>
    <mergeCell ref="A618:C618"/>
    <mergeCell ref="D618:F618"/>
    <mergeCell ref="H618:I618"/>
    <mergeCell ref="A619:C619"/>
    <mergeCell ref="D619:F619"/>
    <mergeCell ref="H619:I619"/>
    <mergeCell ref="A620:C620"/>
    <mergeCell ref="D620:F620"/>
    <mergeCell ref="H620:I620"/>
    <mergeCell ref="A621:C621"/>
    <mergeCell ref="D621:F621"/>
    <mergeCell ref="H621:I621"/>
    <mergeCell ref="A622:C622"/>
    <mergeCell ref="D622:F622"/>
    <mergeCell ref="H622:I622"/>
    <mergeCell ref="A623:C623"/>
    <mergeCell ref="D623:F623"/>
    <mergeCell ref="H623:I623"/>
    <mergeCell ref="A624:C624"/>
    <mergeCell ref="D624:F624"/>
    <mergeCell ref="H624:I624"/>
    <mergeCell ref="A625:C625"/>
    <mergeCell ref="D625:F625"/>
    <mergeCell ref="H625:I625"/>
    <mergeCell ref="A626:C626"/>
    <mergeCell ref="D626:F626"/>
    <mergeCell ref="H626:I626"/>
    <mergeCell ref="A627:C627"/>
    <mergeCell ref="D627:F627"/>
    <mergeCell ref="H627:I627"/>
    <mergeCell ref="A628:C628"/>
    <mergeCell ref="D628:F628"/>
    <mergeCell ref="H628:I628"/>
    <mergeCell ref="A629:C629"/>
    <mergeCell ref="D629:F629"/>
    <mergeCell ref="H629:I629"/>
    <mergeCell ref="A630:C630"/>
    <mergeCell ref="D630:F630"/>
    <mergeCell ref="H630:I630"/>
    <mergeCell ref="A631:C631"/>
    <mergeCell ref="D631:F631"/>
    <mergeCell ref="H631:I631"/>
    <mergeCell ref="A632:C632"/>
    <mergeCell ref="D632:F632"/>
    <mergeCell ref="H632:I632"/>
    <mergeCell ref="A633:C633"/>
    <mergeCell ref="D633:F633"/>
    <mergeCell ref="H633:I633"/>
    <mergeCell ref="A634:C634"/>
    <mergeCell ref="D634:F634"/>
    <mergeCell ref="H634:I634"/>
    <mergeCell ref="A635:C635"/>
    <mergeCell ref="D635:F635"/>
    <mergeCell ref="H635:I635"/>
    <mergeCell ref="A636:C636"/>
    <mergeCell ref="D636:F636"/>
    <mergeCell ref="H636:I636"/>
    <mergeCell ref="A637:C637"/>
    <mergeCell ref="D637:F637"/>
    <mergeCell ref="H637:I637"/>
    <mergeCell ref="A638:C638"/>
    <mergeCell ref="D638:F638"/>
    <mergeCell ref="H638:I638"/>
    <mergeCell ref="A639:C639"/>
    <mergeCell ref="D639:F639"/>
    <mergeCell ref="H639:I639"/>
    <mergeCell ref="A641:H641"/>
    <mergeCell ref="A642:I642"/>
    <mergeCell ref="A646:H646"/>
    <mergeCell ref="A647:I647"/>
    <mergeCell ref="A649:H649"/>
    <mergeCell ref="A650:D650"/>
    <mergeCell ref="E650:G650"/>
    <mergeCell ref="H650:I650"/>
    <mergeCell ref="A651:D651"/>
    <mergeCell ref="E651:G651"/>
    <mergeCell ref="H651:I651"/>
    <mergeCell ref="A652:D652"/>
    <mergeCell ref="E652:G652"/>
    <mergeCell ref="H652:I652"/>
    <mergeCell ref="A653:D653"/>
    <mergeCell ref="E653:G653"/>
    <mergeCell ref="H653:I653"/>
    <mergeCell ref="A654:D654"/>
    <mergeCell ref="E654:G654"/>
    <mergeCell ref="H654:I654"/>
    <mergeCell ref="A655:D655"/>
    <mergeCell ref="E655:G655"/>
    <mergeCell ref="H655:I655"/>
    <mergeCell ref="A656:D656"/>
    <mergeCell ref="E656:G656"/>
    <mergeCell ref="H656:I656"/>
    <mergeCell ref="A657:D657"/>
    <mergeCell ref="E657:G657"/>
    <mergeCell ref="H657:I657"/>
    <mergeCell ref="A658:D658"/>
    <mergeCell ref="E658:G658"/>
    <mergeCell ref="H658:I658"/>
    <mergeCell ref="A659:D659"/>
    <mergeCell ref="E659:G659"/>
    <mergeCell ref="H659:I659"/>
    <mergeCell ref="A660:D660"/>
    <mergeCell ref="E660:G660"/>
    <mergeCell ref="H660:I660"/>
    <mergeCell ref="A661:D661"/>
    <mergeCell ref="E661:G661"/>
    <mergeCell ref="H661:I661"/>
    <mergeCell ref="A662:D662"/>
    <mergeCell ref="E662:G662"/>
    <mergeCell ref="H662:I662"/>
    <mergeCell ref="A663:D663"/>
    <mergeCell ref="E663:G663"/>
    <mergeCell ref="H663:I663"/>
    <mergeCell ref="A664:D664"/>
    <mergeCell ref="E664:G664"/>
    <mergeCell ref="H664:I664"/>
    <mergeCell ref="A665:D665"/>
    <mergeCell ref="E665:G665"/>
    <mergeCell ref="H665:I665"/>
    <mergeCell ref="A666:D666"/>
    <mergeCell ref="E666:G666"/>
    <mergeCell ref="H666:I666"/>
    <mergeCell ref="A667:D667"/>
    <mergeCell ref="E667:G667"/>
    <mergeCell ref="H667:I667"/>
    <mergeCell ref="A668:D668"/>
    <mergeCell ref="E668:G668"/>
    <mergeCell ref="H668:I668"/>
    <mergeCell ref="A669:D669"/>
    <mergeCell ref="E669:G669"/>
    <mergeCell ref="H669:I669"/>
    <mergeCell ref="A670:D670"/>
    <mergeCell ref="E670:G670"/>
    <mergeCell ref="H670:I670"/>
    <mergeCell ref="A671:D671"/>
    <mergeCell ref="E671:G671"/>
    <mergeCell ref="H671:I671"/>
    <mergeCell ref="A672:D672"/>
    <mergeCell ref="E672:G672"/>
    <mergeCell ref="H672:I672"/>
    <mergeCell ref="A673:D673"/>
    <mergeCell ref="E673:G673"/>
    <mergeCell ref="H673:I673"/>
    <mergeCell ref="A674:D674"/>
    <mergeCell ref="E674:G674"/>
    <mergeCell ref="H674:I674"/>
    <mergeCell ref="A675:D675"/>
    <mergeCell ref="E675:G675"/>
    <mergeCell ref="H675:I675"/>
    <mergeCell ref="A676:D676"/>
    <mergeCell ref="E676:G676"/>
    <mergeCell ref="H676:I676"/>
    <mergeCell ref="A677:D677"/>
    <mergeCell ref="E677:G677"/>
    <mergeCell ref="H677:I677"/>
    <mergeCell ref="A678:D678"/>
    <mergeCell ref="E678:G678"/>
    <mergeCell ref="H678:I678"/>
    <mergeCell ref="A679:D679"/>
    <mergeCell ref="E679:G679"/>
    <mergeCell ref="H679:I679"/>
    <mergeCell ref="A680:D680"/>
    <mergeCell ref="E680:G680"/>
    <mergeCell ref="H680:I680"/>
    <mergeCell ref="A681:D681"/>
    <mergeCell ref="E681:G681"/>
    <mergeCell ref="H681:I681"/>
    <mergeCell ref="A682:D682"/>
    <mergeCell ref="E682:G682"/>
    <mergeCell ref="H682:I682"/>
    <mergeCell ref="A683:D683"/>
    <mergeCell ref="E683:G683"/>
    <mergeCell ref="H683:I683"/>
    <mergeCell ref="A685:H685"/>
    <mergeCell ref="A686:C686"/>
    <mergeCell ref="D686:F686"/>
    <mergeCell ref="H686:I686"/>
    <mergeCell ref="A687:C687"/>
    <mergeCell ref="D687:F687"/>
    <mergeCell ref="H687:I687"/>
    <mergeCell ref="A688:C688"/>
    <mergeCell ref="D688:F688"/>
    <mergeCell ref="H688:I688"/>
    <mergeCell ref="A689:C689"/>
    <mergeCell ref="D689:F689"/>
    <mergeCell ref="H689:I689"/>
    <mergeCell ref="A690:C690"/>
    <mergeCell ref="D690:F690"/>
    <mergeCell ref="H690:I690"/>
    <mergeCell ref="A691:C691"/>
    <mergeCell ref="D691:F691"/>
    <mergeCell ref="H691:I691"/>
    <mergeCell ref="A692:C692"/>
    <mergeCell ref="D692:F692"/>
    <mergeCell ref="H692:I692"/>
    <mergeCell ref="A693:C693"/>
    <mergeCell ref="D693:F693"/>
    <mergeCell ref="H693:I693"/>
    <mergeCell ref="A694:C694"/>
    <mergeCell ref="D694:F694"/>
    <mergeCell ref="H694:I694"/>
    <mergeCell ref="A695:C695"/>
    <mergeCell ref="D695:F695"/>
    <mergeCell ref="H695:I695"/>
    <mergeCell ref="A696:C696"/>
    <mergeCell ref="D696:F696"/>
    <mergeCell ref="H696:I696"/>
    <mergeCell ref="A697:C697"/>
    <mergeCell ref="D697:F697"/>
    <mergeCell ref="H697:I697"/>
    <mergeCell ref="A698:C698"/>
    <mergeCell ref="D698:F698"/>
    <mergeCell ref="H698:I698"/>
    <mergeCell ref="A699:C699"/>
    <mergeCell ref="D699:F699"/>
    <mergeCell ref="H699:I699"/>
    <mergeCell ref="A700:C700"/>
    <mergeCell ref="D700:F700"/>
    <mergeCell ref="H700:I700"/>
    <mergeCell ref="A701:C701"/>
    <mergeCell ref="D701:F701"/>
    <mergeCell ref="H701:I701"/>
    <mergeCell ref="A702:C702"/>
    <mergeCell ref="D702:F702"/>
    <mergeCell ref="H702:I702"/>
    <mergeCell ref="A703:C703"/>
    <mergeCell ref="D703:F703"/>
    <mergeCell ref="H703:I703"/>
    <mergeCell ref="A704:C704"/>
    <mergeCell ref="D704:F704"/>
    <mergeCell ref="H704:I704"/>
    <mergeCell ref="A705:C705"/>
    <mergeCell ref="D705:F705"/>
    <mergeCell ref="H705:I705"/>
    <mergeCell ref="A706:C706"/>
    <mergeCell ref="D706:F706"/>
    <mergeCell ref="H706:I706"/>
    <mergeCell ref="A707:C707"/>
    <mergeCell ref="D707:F707"/>
    <mergeCell ref="H707:I707"/>
    <mergeCell ref="A708:C708"/>
    <mergeCell ref="D708:F708"/>
    <mergeCell ref="H708:I708"/>
    <mergeCell ref="A709:C709"/>
    <mergeCell ref="D709:F709"/>
    <mergeCell ref="H709:I709"/>
    <mergeCell ref="A710:C710"/>
    <mergeCell ref="D710:F710"/>
    <mergeCell ref="H710:I710"/>
    <mergeCell ref="A711:C711"/>
    <mergeCell ref="D711:F711"/>
    <mergeCell ref="H711:I711"/>
    <mergeCell ref="A712:C712"/>
    <mergeCell ref="D712:F712"/>
    <mergeCell ref="H712:I712"/>
    <mergeCell ref="A713:C713"/>
    <mergeCell ref="D713:F713"/>
    <mergeCell ref="H713:I713"/>
    <mergeCell ref="A714:C714"/>
    <mergeCell ref="D714:F714"/>
    <mergeCell ref="H714:I714"/>
    <mergeCell ref="A715:C715"/>
    <mergeCell ref="D715:F715"/>
    <mergeCell ref="H715:I715"/>
    <mergeCell ref="A716:C716"/>
    <mergeCell ref="D716:F716"/>
    <mergeCell ref="H716:I716"/>
    <mergeCell ref="A717:C717"/>
    <mergeCell ref="D717:F717"/>
    <mergeCell ref="H717:I717"/>
    <mergeCell ref="A718:C718"/>
    <mergeCell ref="D718:F718"/>
    <mergeCell ref="H718:I718"/>
    <mergeCell ref="A719:C719"/>
    <mergeCell ref="D719:F719"/>
    <mergeCell ref="H719:I719"/>
    <mergeCell ref="A721:H721"/>
    <mergeCell ref="A722:I722"/>
    <mergeCell ref="A726:H726"/>
    <mergeCell ref="A727:I727"/>
    <mergeCell ref="A729:H729"/>
    <mergeCell ref="A730:D730"/>
    <mergeCell ref="E730:G730"/>
    <mergeCell ref="H730:I730"/>
    <mergeCell ref="A731:D731"/>
    <mergeCell ref="E731:G731"/>
    <mergeCell ref="H731:I731"/>
    <mergeCell ref="A732:D732"/>
    <mergeCell ref="E732:G732"/>
    <mergeCell ref="H732:I732"/>
    <mergeCell ref="A733:D733"/>
    <mergeCell ref="E733:G733"/>
    <mergeCell ref="H733:I733"/>
    <mergeCell ref="A734:D734"/>
    <mergeCell ref="E734:G734"/>
    <mergeCell ref="H734:I734"/>
    <mergeCell ref="A735:D735"/>
    <mergeCell ref="E735:G735"/>
    <mergeCell ref="H735:I735"/>
    <mergeCell ref="A736:D736"/>
    <mergeCell ref="E736:G736"/>
    <mergeCell ref="H736:I736"/>
    <mergeCell ref="A737:D737"/>
    <mergeCell ref="E737:G737"/>
    <mergeCell ref="H737:I737"/>
    <mergeCell ref="A738:D738"/>
    <mergeCell ref="E738:G738"/>
    <mergeCell ref="H738:I738"/>
    <mergeCell ref="A739:D739"/>
    <mergeCell ref="E739:G739"/>
    <mergeCell ref="H739:I739"/>
    <mergeCell ref="A740:D740"/>
    <mergeCell ref="E740:G740"/>
    <mergeCell ref="H740:I740"/>
    <mergeCell ref="A741:D741"/>
    <mergeCell ref="E741:G741"/>
    <mergeCell ref="H741:I741"/>
    <mergeCell ref="A742:D742"/>
    <mergeCell ref="E742:G742"/>
    <mergeCell ref="H742:I742"/>
    <mergeCell ref="A743:D743"/>
    <mergeCell ref="E743:G743"/>
    <mergeCell ref="H743:I743"/>
    <mergeCell ref="A744:D744"/>
    <mergeCell ref="E744:G744"/>
    <mergeCell ref="H744:I744"/>
    <mergeCell ref="A745:D745"/>
    <mergeCell ref="E745:G745"/>
    <mergeCell ref="H745:I745"/>
    <mergeCell ref="A746:D746"/>
    <mergeCell ref="E746:G746"/>
    <mergeCell ref="H746:I746"/>
    <mergeCell ref="A747:D747"/>
    <mergeCell ref="E747:G747"/>
    <mergeCell ref="H747:I747"/>
    <mergeCell ref="A748:D748"/>
    <mergeCell ref="E748:G748"/>
    <mergeCell ref="H748:I748"/>
    <mergeCell ref="A749:D749"/>
    <mergeCell ref="E749:G749"/>
    <mergeCell ref="H749:I749"/>
    <mergeCell ref="A750:D750"/>
    <mergeCell ref="E750:G750"/>
    <mergeCell ref="H750:I750"/>
    <mergeCell ref="A751:D751"/>
    <mergeCell ref="E751:G751"/>
    <mergeCell ref="H751:I751"/>
    <mergeCell ref="A752:D752"/>
    <mergeCell ref="E752:G752"/>
    <mergeCell ref="H752:I752"/>
    <mergeCell ref="A753:D753"/>
    <mergeCell ref="E753:G753"/>
    <mergeCell ref="H753:I753"/>
    <mergeCell ref="A754:D754"/>
    <mergeCell ref="E754:G754"/>
    <mergeCell ref="H754:I754"/>
    <mergeCell ref="A755:D755"/>
    <mergeCell ref="E755:G755"/>
    <mergeCell ref="H755:I755"/>
    <mergeCell ref="A756:D756"/>
    <mergeCell ref="E756:G756"/>
    <mergeCell ref="H756:I756"/>
    <mergeCell ref="A757:D757"/>
    <mergeCell ref="E757:G757"/>
    <mergeCell ref="H757:I757"/>
    <mergeCell ref="A758:D758"/>
    <mergeCell ref="E758:G758"/>
    <mergeCell ref="H758:I758"/>
    <mergeCell ref="A759:D759"/>
    <mergeCell ref="E759:G759"/>
    <mergeCell ref="H759:I759"/>
    <mergeCell ref="A760:D760"/>
    <mergeCell ref="E760:G760"/>
    <mergeCell ref="H760:I760"/>
    <mergeCell ref="A761:D761"/>
    <mergeCell ref="E761:G761"/>
    <mergeCell ref="H761:I761"/>
    <mergeCell ref="A762:D762"/>
    <mergeCell ref="E762:G762"/>
    <mergeCell ref="H762:I762"/>
    <mergeCell ref="A763:D763"/>
    <mergeCell ref="E763:G763"/>
    <mergeCell ref="H763:I763"/>
    <mergeCell ref="A765:H765"/>
    <mergeCell ref="A766:C766"/>
    <mergeCell ref="D766:F766"/>
    <mergeCell ref="H766:I766"/>
    <mergeCell ref="A767:C767"/>
    <mergeCell ref="D767:F767"/>
    <mergeCell ref="H767:I767"/>
    <mergeCell ref="A768:C768"/>
    <mergeCell ref="D768:F768"/>
    <mergeCell ref="H768:I768"/>
    <mergeCell ref="A769:C769"/>
    <mergeCell ref="D769:F769"/>
    <mergeCell ref="H769:I769"/>
    <mergeCell ref="A770:C770"/>
    <mergeCell ref="D770:F770"/>
    <mergeCell ref="H770:I770"/>
    <mergeCell ref="A771:C771"/>
    <mergeCell ref="D771:F771"/>
    <mergeCell ref="H771:I771"/>
    <mergeCell ref="A772:C772"/>
    <mergeCell ref="D772:F772"/>
    <mergeCell ref="H772:I772"/>
    <mergeCell ref="A773:C773"/>
    <mergeCell ref="D773:F773"/>
    <mergeCell ref="H773:I773"/>
    <mergeCell ref="A774:C774"/>
    <mergeCell ref="D774:F774"/>
    <mergeCell ref="H774:I774"/>
    <mergeCell ref="A775:C775"/>
    <mergeCell ref="D775:F775"/>
    <mergeCell ref="H775:I775"/>
    <mergeCell ref="A776:C776"/>
    <mergeCell ref="D776:F776"/>
    <mergeCell ref="H776:I776"/>
    <mergeCell ref="A777:C777"/>
    <mergeCell ref="D777:F777"/>
    <mergeCell ref="H777:I777"/>
    <mergeCell ref="A778:C778"/>
    <mergeCell ref="D778:F778"/>
    <mergeCell ref="H778:I778"/>
    <mergeCell ref="A779:C779"/>
    <mergeCell ref="D779:F779"/>
    <mergeCell ref="H779:I779"/>
    <mergeCell ref="A780:C780"/>
    <mergeCell ref="D780:F780"/>
    <mergeCell ref="H780:I780"/>
    <mergeCell ref="A781:C781"/>
    <mergeCell ref="D781:F781"/>
    <mergeCell ref="H781:I781"/>
    <mergeCell ref="A782:C782"/>
    <mergeCell ref="D782:F782"/>
    <mergeCell ref="H782:I782"/>
    <mergeCell ref="A783:C783"/>
    <mergeCell ref="D783:F783"/>
    <mergeCell ref="H783:I783"/>
    <mergeCell ref="A784:C784"/>
    <mergeCell ref="D784:F784"/>
    <mergeCell ref="H784:I784"/>
    <mergeCell ref="A785:C785"/>
    <mergeCell ref="D785:F785"/>
    <mergeCell ref="H785:I785"/>
    <mergeCell ref="A786:C786"/>
    <mergeCell ref="D786:F786"/>
    <mergeCell ref="H786:I786"/>
    <mergeCell ref="A787:C787"/>
    <mergeCell ref="D787:F787"/>
    <mergeCell ref="H787:I787"/>
    <mergeCell ref="A788:C788"/>
    <mergeCell ref="D788:F788"/>
    <mergeCell ref="H788:I788"/>
    <mergeCell ref="A789:C789"/>
    <mergeCell ref="D789:F789"/>
    <mergeCell ref="H789:I789"/>
    <mergeCell ref="A790:C790"/>
    <mergeCell ref="D790:F790"/>
    <mergeCell ref="H790:I790"/>
    <mergeCell ref="A791:C791"/>
    <mergeCell ref="D791:F791"/>
    <mergeCell ref="H791:I791"/>
    <mergeCell ref="A792:C792"/>
    <mergeCell ref="D792:F792"/>
    <mergeCell ref="H792:I792"/>
    <mergeCell ref="A793:C793"/>
    <mergeCell ref="D793:F793"/>
    <mergeCell ref="H793:I793"/>
    <mergeCell ref="A794:C794"/>
    <mergeCell ref="D794:F794"/>
    <mergeCell ref="H794:I794"/>
    <mergeCell ref="A795:C795"/>
    <mergeCell ref="D795:F795"/>
    <mergeCell ref="H795:I795"/>
    <mergeCell ref="A796:C796"/>
    <mergeCell ref="D796:F796"/>
    <mergeCell ref="H796:I796"/>
    <mergeCell ref="A797:C797"/>
    <mergeCell ref="D797:F797"/>
    <mergeCell ref="H797:I797"/>
    <mergeCell ref="A798:C798"/>
    <mergeCell ref="D798:F798"/>
    <mergeCell ref="H798:I798"/>
    <mergeCell ref="A799:C799"/>
    <mergeCell ref="D799:F799"/>
    <mergeCell ref="H799:I799"/>
    <mergeCell ref="A801:H801"/>
    <mergeCell ref="A802:I802"/>
    <mergeCell ref="A806:H806"/>
    <mergeCell ref="A807:I807"/>
    <mergeCell ref="A809:H809"/>
    <mergeCell ref="A810:D810"/>
    <mergeCell ref="E810:G810"/>
    <mergeCell ref="H810:I810"/>
    <mergeCell ref="A811:D811"/>
    <mergeCell ref="E811:G811"/>
    <mergeCell ref="H811:I811"/>
    <mergeCell ref="A812:D812"/>
    <mergeCell ref="E812:G812"/>
    <mergeCell ref="H812:I812"/>
    <mergeCell ref="A813:D813"/>
    <mergeCell ref="E813:G813"/>
    <mergeCell ref="H813:I813"/>
    <mergeCell ref="A814:D814"/>
    <mergeCell ref="E814:G814"/>
    <mergeCell ref="H814:I814"/>
    <mergeCell ref="A815:D815"/>
    <mergeCell ref="E815:G815"/>
    <mergeCell ref="H815:I815"/>
    <mergeCell ref="A816:D816"/>
    <mergeCell ref="E816:G816"/>
    <mergeCell ref="H816:I816"/>
    <mergeCell ref="A817:D817"/>
    <mergeCell ref="E817:G817"/>
    <mergeCell ref="H817:I817"/>
    <mergeCell ref="A818:D818"/>
    <mergeCell ref="E818:G818"/>
    <mergeCell ref="H818:I818"/>
    <mergeCell ref="A819:D819"/>
    <mergeCell ref="E819:G819"/>
    <mergeCell ref="H819:I819"/>
    <mergeCell ref="A820:D820"/>
    <mergeCell ref="E820:G820"/>
    <mergeCell ref="H820:I820"/>
    <mergeCell ref="A821:D821"/>
    <mergeCell ref="E821:G821"/>
    <mergeCell ref="H821:I821"/>
    <mergeCell ref="A822:D822"/>
    <mergeCell ref="E822:G822"/>
    <mergeCell ref="H822:I822"/>
    <mergeCell ref="A823:D823"/>
    <mergeCell ref="E823:G823"/>
    <mergeCell ref="H823:I823"/>
    <mergeCell ref="A824:D824"/>
    <mergeCell ref="E824:G824"/>
    <mergeCell ref="H824:I824"/>
    <mergeCell ref="A825:D825"/>
    <mergeCell ref="E825:G825"/>
    <mergeCell ref="H825:I825"/>
    <mergeCell ref="A826:D826"/>
    <mergeCell ref="E826:G826"/>
    <mergeCell ref="H826:I826"/>
    <mergeCell ref="A827:D827"/>
    <mergeCell ref="E827:G827"/>
    <mergeCell ref="H827:I827"/>
    <mergeCell ref="A828:D828"/>
    <mergeCell ref="E828:G828"/>
    <mergeCell ref="H828:I828"/>
    <mergeCell ref="A829:D829"/>
    <mergeCell ref="E829:G829"/>
    <mergeCell ref="H829:I829"/>
    <mergeCell ref="A830:D830"/>
    <mergeCell ref="E830:G830"/>
    <mergeCell ref="H830:I830"/>
    <mergeCell ref="A831:D831"/>
    <mergeCell ref="E831:G831"/>
    <mergeCell ref="H831:I831"/>
    <mergeCell ref="A832:D832"/>
    <mergeCell ref="E832:G832"/>
    <mergeCell ref="H832:I832"/>
    <mergeCell ref="A833:D833"/>
    <mergeCell ref="E833:G833"/>
    <mergeCell ref="H833:I833"/>
    <mergeCell ref="A834:D834"/>
    <mergeCell ref="E834:G834"/>
    <mergeCell ref="H834:I834"/>
    <mergeCell ref="A835:D835"/>
    <mergeCell ref="E835:G835"/>
    <mergeCell ref="H835:I835"/>
    <mergeCell ref="A836:D836"/>
    <mergeCell ref="E836:G836"/>
    <mergeCell ref="H836:I836"/>
    <mergeCell ref="A837:D837"/>
    <mergeCell ref="E837:G837"/>
    <mergeCell ref="H837:I837"/>
    <mergeCell ref="A838:D838"/>
    <mergeCell ref="E838:G838"/>
    <mergeCell ref="H838:I838"/>
    <mergeCell ref="A839:D839"/>
    <mergeCell ref="E839:G839"/>
    <mergeCell ref="H839:I839"/>
    <mergeCell ref="A840:D840"/>
    <mergeCell ref="E840:G840"/>
    <mergeCell ref="H840:I840"/>
    <mergeCell ref="A841:D841"/>
    <mergeCell ref="E841:G841"/>
    <mergeCell ref="H841:I841"/>
    <mergeCell ref="A842:D842"/>
    <mergeCell ref="E842:G842"/>
    <mergeCell ref="H842:I842"/>
    <mergeCell ref="A843:D843"/>
    <mergeCell ref="E843:G843"/>
    <mergeCell ref="H843:I843"/>
    <mergeCell ref="A845:H845"/>
    <mergeCell ref="A846:C846"/>
    <mergeCell ref="D846:F846"/>
    <mergeCell ref="H846:I846"/>
    <mergeCell ref="A847:C847"/>
    <mergeCell ref="D847:F847"/>
    <mergeCell ref="H847:I847"/>
    <mergeCell ref="A848:C848"/>
    <mergeCell ref="D848:F848"/>
    <mergeCell ref="H848:I848"/>
    <mergeCell ref="A849:C849"/>
    <mergeCell ref="D849:F849"/>
    <mergeCell ref="H849:I849"/>
    <mergeCell ref="A850:C850"/>
    <mergeCell ref="D850:F850"/>
    <mergeCell ref="H850:I850"/>
    <mergeCell ref="A851:C851"/>
    <mergeCell ref="D851:F851"/>
    <mergeCell ref="H851:I851"/>
    <mergeCell ref="A852:C852"/>
    <mergeCell ref="D852:F852"/>
    <mergeCell ref="H852:I852"/>
    <mergeCell ref="A853:C853"/>
    <mergeCell ref="D853:F853"/>
    <mergeCell ref="H853:I853"/>
    <mergeCell ref="A854:C854"/>
    <mergeCell ref="D854:F854"/>
    <mergeCell ref="H854:I854"/>
    <mergeCell ref="A855:C855"/>
    <mergeCell ref="D855:F855"/>
    <mergeCell ref="H855:I855"/>
    <mergeCell ref="A856:C856"/>
    <mergeCell ref="D856:F856"/>
    <mergeCell ref="H856:I856"/>
    <mergeCell ref="A857:C857"/>
    <mergeCell ref="D857:F857"/>
    <mergeCell ref="H857:I857"/>
    <mergeCell ref="A858:C858"/>
    <mergeCell ref="D858:F858"/>
    <mergeCell ref="H858:I858"/>
    <mergeCell ref="A859:C859"/>
    <mergeCell ref="D859:F859"/>
    <mergeCell ref="H859:I859"/>
    <mergeCell ref="A860:C860"/>
    <mergeCell ref="D860:F860"/>
    <mergeCell ref="H860:I860"/>
    <mergeCell ref="A861:C861"/>
    <mergeCell ref="D861:F861"/>
    <mergeCell ref="H861:I861"/>
    <mergeCell ref="A862:C862"/>
    <mergeCell ref="D862:F862"/>
    <mergeCell ref="H862:I862"/>
    <mergeCell ref="A863:C863"/>
    <mergeCell ref="D863:F863"/>
    <mergeCell ref="H863:I863"/>
    <mergeCell ref="A864:C864"/>
    <mergeCell ref="D864:F864"/>
    <mergeCell ref="H864:I864"/>
    <mergeCell ref="A865:C865"/>
    <mergeCell ref="D865:F865"/>
    <mergeCell ref="H865:I865"/>
    <mergeCell ref="A866:C866"/>
    <mergeCell ref="D866:F866"/>
    <mergeCell ref="H866:I866"/>
    <mergeCell ref="A867:C867"/>
    <mergeCell ref="D867:F867"/>
    <mergeCell ref="H867:I867"/>
    <mergeCell ref="A868:C868"/>
    <mergeCell ref="D868:F868"/>
    <mergeCell ref="H868:I868"/>
    <mergeCell ref="A869:C869"/>
    <mergeCell ref="D869:F869"/>
    <mergeCell ref="H869:I869"/>
    <mergeCell ref="A870:C870"/>
    <mergeCell ref="D870:F870"/>
    <mergeCell ref="H870:I870"/>
    <mergeCell ref="A871:C871"/>
    <mergeCell ref="D871:F871"/>
    <mergeCell ref="H871:I871"/>
    <mergeCell ref="A872:C872"/>
    <mergeCell ref="D872:F872"/>
    <mergeCell ref="H872:I872"/>
    <mergeCell ref="A873:C873"/>
    <mergeCell ref="D873:F873"/>
    <mergeCell ref="H873:I873"/>
    <mergeCell ref="A874:C874"/>
    <mergeCell ref="D874:F874"/>
    <mergeCell ref="H874:I874"/>
    <mergeCell ref="A875:C875"/>
    <mergeCell ref="D875:F875"/>
    <mergeCell ref="H875:I875"/>
    <mergeCell ref="A876:C876"/>
    <mergeCell ref="D876:F876"/>
    <mergeCell ref="H876:I876"/>
    <mergeCell ref="A877:C877"/>
    <mergeCell ref="D877:F877"/>
    <mergeCell ref="H877:I877"/>
    <mergeCell ref="A878:C878"/>
    <mergeCell ref="D878:F878"/>
    <mergeCell ref="H878:I878"/>
    <mergeCell ref="A879:C879"/>
    <mergeCell ref="D879:F879"/>
    <mergeCell ref="H879:I879"/>
    <mergeCell ref="A881:H881"/>
    <mergeCell ref="A882:I882"/>
    <mergeCell ref="A886:H886"/>
    <mergeCell ref="A887:I887"/>
    <mergeCell ref="A889:H889"/>
    <mergeCell ref="A890:D890"/>
    <mergeCell ref="E890:G890"/>
    <mergeCell ref="H890:I890"/>
    <mergeCell ref="A891:D891"/>
    <mergeCell ref="E891:G891"/>
    <mergeCell ref="H891:I891"/>
    <mergeCell ref="A892:D892"/>
    <mergeCell ref="E892:G892"/>
    <mergeCell ref="H892:I892"/>
    <mergeCell ref="A893:D893"/>
    <mergeCell ref="E893:G893"/>
    <mergeCell ref="H893:I893"/>
    <mergeCell ref="A894:D894"/>
    <mergeCell ref="E894:G894"/>
    <mergeCell ref="H894:I894"/>
    <mergeCell ref="A895:D895"/>
    <mergeCell ref="E895:G895"/>
    <mergeCell ref="H895:I895"/>
    <mergeCell ref="A896:D896"/>
    <mergeCell ref="E896:G896"/>
    <mergeCell ref="H896:I896"/>
    <mergeCell ref="A897:D897"/>
    <mergeCell ref="E897:G897"/>
    <mergeCell ref="H897:I897"/>
    <mergeCell ref="A898:D898"/>
    <mergeCell ref="E898:G898"/>
    <mergeCell ref="H898:I898"/>
    <mergeCell ref="A899:D899"/>
    <mergeCell ref="E899:G899"/>
    <mergeCell ref="H899:I899"/>
    <mergeCell ref="A900:D900"/>
    <mergeCell ref="E900:G900"/>
    <mergeCell ref="H900:I900"/>
    <mergeCell ref="A901:D901"/>
    <mergeCell ref="E901:G901"/>
    <mergeCell ref="H901:I901"/>
    <mergeCell ref="A902:D902"/>
    <mergeCell ref="E902:G902"/>
    <mergeCell ref="H902:I902"/>
    <mergeCell ref="A903:D903"/>
    <mergeCell ref="E903:G903"/>
    <mergeCell ref="H903:I903"/>
    <mergeCell ref="A904:D904"/>
    <mergeCell ref="E904:G904"/>
    <mergeCell ref="H904:I904"/>
    <mergeCell ref="A905:D905"/>
    <mergeCell ref="E905:G905"/>
    <mergeCell ref="H905:I905"/>
    <mergeCell ref="A906:D906"/>
    <mergeCell ref="E906:G906"/>
    <mergeCell ref="H906:I906"/>
    <mergeCell ref="A907:D907"/>
    <mergeCell ref="E907:G907"/>
    <mergeCell ref="H907:I907"/>
    <mergeCell ref="A908:D908"/>
    <mergeCell ref="E908:G908"/>
    <mergeCell ref="H908:I908"/>
    <mergeCell ref="A909:D909"/>
    <mergeCell ref="E909:G909"/>
    <mergeCell ref="H909:I909"/>
    <mergeCell ref="A910:D910"/>
    <mergeCell ref="E910:G910"/>
    <mergeCell ref="H910:I910"/>
    <mergeCell ref="A911:D911"/>
    <mergeCell ref="E911:G911"/>
    <mergeCell ref="H911:I911"/>
    <mergeCell ref="A912:D912"/>
    <mergeCell ref="E912:G912"/>
    <mergeCell ref="H912:I912"/>
    <mergeCell ref="A913:D913"/>
    <mergeCell ref="E913:G913"/>
    <mergeCell ref="H913:I913"/>
    <mergeCell ref="A914:D914"/>
    <mergeCell ref="E914:G914"/>
    <mergeCell ref="H914:I914"/>
    <mergeCell ref="A915:D915"/>
    <mergeCell ref="E915:G915"/>
    <mergeCell ref="H915:I915"/>
    <mergeCell ref="A916:D916"/>
    <mergeCell ref="E916:G916"/>
    <mergeCell ref="H916:I916"/>
    <mergeCell ref="A917:D917"/>
    <mergeCell ref="E917:G917"/>
    <mergeCell ref="H917:I917"/>
    <mergeCell ref="A918:D918"/>
    <mergeCell ref="E918:G918"/>
    <mergeCell ref="H918:I918"/>
    <mergeCell ref="A919:D919"/>
    <mergeCell ref="E919:G919"/>
    <mergeCell ref="H919:I919"/>
    <mergeCell ref="A920:D920"/>
    <mergeCell ref="E920:G920"/>
    <mergeCell ref="H920:I920"/>
    <mergeCell ref="A921:D921"/>
    <mergeCell ref="E921:G921"/>
    <mergeCell ref="H921:I921"/>
    <mergeCell ref="A922:D922"/>
    <mergeCell ref="E922:G922"/>
    <mergeCell ref="H922:I922"/>
    <mergeCell ref="A923:D923"/>
    <mergeCell ref="E923:G923"/>
    <mergeCell ref="H923:I923"/>
    <mergeCell ref="A925:H925"/>
    <mergeCell ref="A926:C926"/>
    <mergeCell ref="D926:F926"/>
    <mergeCell ref="H926:I926"/>
    <mergeCell ref="A927:C927"/>
    <mergeCell ref="D927:F927"/>
    <mergeCell ref="H927:I927"/>
    <mergeCell ref="A928:C928"/>
    <mergeCell ref="D928:F928"/>
    <mergeCell ref="H928:I928"/>
    <mergeCell ref="A929:C929"/>
    <mergeCell ref="D929:F929"/>
    <mergeCell ref="H929:I929"/>
    <mergeCell ref="A930:C930"/>
    <mergeCell ref="D930:F930"/>
    <mergeCell ref="H930:I930"/>
    <mergeCell ref="A931:C931"/>
    <mergeCell ref="D931:F931"/>
    <mergeCell ref="H931:I931"/>
    <mergeCell ref="A932:C932"/>
    <mergeCell ref="D932:F932"/>
    <mergeCell ref="H932:I932"/>
    <mergeCell ref="A933:C933"/>
    <mergeCell ref="D933:F933"/>
    <mergeCell ref="H933:I933"/>
    <mergeCell ref="A934:C934"/>
    <mergeCell ref="D934:F934"/>
    <mergeCell ref="H934:I934"/>
    <mergeCell ref="A935:C935"/>
    <mergeCell ref="D935:F935"/>
    <mergeCell ref="H935:I935"/>
    <mergeCell ref="A936:C936"/>
    <mergeCell ref="D936:F936"/>
    <mergeCell ref="H936:I936"/>
    <mergeCell ref="A937:C937"/>
    <mergeCell ref="D937:F937"/>
    <mergeCell ref="H937:I937"/>
    <mergeCell ref="A938:C938"/>
    <mergeCell ref="D938:F938"/>
    <mergeCell ref="H938:I938"/>
    <mergeCell ref="A939:C939"/>
    <mergeCell ref="D939:F939"/>
    <mergeCell ref="H939:I939"/>
    <mergeCell ref="A940:C940"/>
    <mergeCell ref="D940:F940"/>
    <mergeCell ref="H940:I940"/>
    <mergeCell ref="A941:C941"/>
    <mergeCell ref="D941:F941"/>
    <mergeCell ref="H941:I941"/>
    <mergeCell ref="A942:C942"/>
    <mergeCell ref="D942:F942"/>
    <mergeCell ref="H942:I942"/>
    <mergeCell ref="A943:C943"/>
    <mergeCell ref="D943:F943"/>
    <mergeCell ref="H943:I943"/>
    <mergeCell ref="A944:C944"/>
    <mergeCell ref="D944:F944"/>
    <mergeCell ref="H944:I944"/>
    <mergeCell ref="A945:C945"/>
    <mergeCell ref="D945:F945"/>
    <mergeCell ref="H945:I945"/>
    <mergeCell ref="A946:C946"/>
    <mergeCell ref="D946:F946"/>
    <mergeCell ref="H946:I946"/>
    <mergeCell ref="A947:C947"/>
    <mergeCell ref="D947:F947"/>
    <mergeCell ref="H947:I947"/>
    <mergeCell ref="A948:C948"/>
    <mergeCell ref="D948:F948"/>
    <mergeCell ref="H948:I948"/>
    <mergeCell ref="A949:C949"/>
    <mergeCell ref="D949:F949"/>
    <mergeCell ref="H949:I949"/>
    <mergeCell ref="A950:C950"/>
    <mergeCell ref="D950:F950"/>
    <mergeCell ref="H950:I950"/>
    <mergeCell ref="A951:C951"/>
    <mergeCell ref="D951:F951"/>
    <mergeCell ref="H951:I951"/>
    <mergeCell ref="A952:C952"/>
    <mergeCell ref="D952:F952"/>
    <mergeCell ref="H952:I952"/>
    <mergeCell ref="A953:C953"/>
    <mergeCell ref="D953:F953"/>
    <mergeCell ref="H953:I953"/>
    <mergeCell ref="A954:C954"/>
    <mergeCell ref="D954:F954"/>
    <mergeCell ref="H954:I954"/>
    <mergeCell ref="A955:C955"/>
    <mergeCell ref="D955:F955"/>
    <mergeCell ref="H955:I955"/>
    <mergeCell ref="A956:C956"/>
    <mergeCell ref="D956:F956"/>
    <mergeCell ref="H956:I956"/>
    <mergeCell ref="A957:C957"/>
    <mergeCell ref="D957:F957"/>
    <mergeCell ref="H957:I957"/>
    <mergeCell ref="A958:C958"/>
    <mergeCell ref="D958:F958"/>
    <mergeCell ref="H958:I958"/>
    <mergeCell ref="A959:C959"/>
    <mergeCell ref="D959:F959"/>
    <mergeCell ref="H959:I959"/>
    <mergeCell ref="A961:H961"/>
    <mergeCell ref="A962:I962"/>
    <mergeCell ref="A966:H966"/>
    <mergeCell ref="A967:I967"/>
    <mergeCell ref="A969:H969"/>
    <mergeCell ref="A970:D970"/>
    <mergeCell ref="E970:G970"/>
    <mergeCell ref="H970:I970"/>
    <mergeCell ref="A971:D971"/>
    <mergeCell ref="E971:G971"/>
    <mergeCell ref="H971:I971"/>
    <mergeCell ref="A972:D972"/>
    <mergeCell ref="E972:G972"/>
    <mergeCell ref="H972:I972"/>
    <mergeCell ref="A973:D973"/>
    <mergeCell ref="E973:G973"/>
    <mergeCell ref="H973:I973"/>
    <mergeCell ref="A974:D974"/>
    <mergeCell ref="E974:G974"/>
    <mergeCell ref="H974:I974"/>
    <mergeCell ref="A975:D975"/>
    <mergeCell ref="E975:G975"/>
    <mergeCell ref="H975:I975"/>
    <mergeCell ref="A976:D976"/>
    <mergeCell ref="E976:G976"/>
    <mergeCell ref="H976:I976"/>
    <mergeCell ref="A977:D977"/>
    <mergeCell ref="E977:G977"/>
    <mergeCell ref="H977:I977"/>
    <mergeCell ref="A978:D978"/>
    <mergeCell ref="E978:G978"/>
    <mergeCell ref="H978:I978"/>
    <mergeCell ref="A979:D979"/>
    <mergeCell ref="E979:G979"/>
    <mergeCell ref="H979:I979"/>
    <mergeCell ref="A980:D980"/>
    <mergeCell ref="E980:G980"/>
    <mergeCell ref="H980:I980"/>
    <mergeCell ref="A981:D981"/>
    <mergeCell ref="E981:G981"/>
    <mergeCell ref="H981:I981"/>
    <mergeCell ref="A982:D982"/>
    <mergeCell ref="E982:G982"/>
    <mergeCell ref="H982:I982"/>
    <mergeCell ref="A983:D983"/>
    <mergeCell ref="E983:G983"/>
    <mergeCell ref="H983:I983"/>
    <mergeCell ref="A984:D984"/>
    <mergeCell ref="E984:G984"/>
    <mergeCell ref="H984:I984"/>
    <mergeCell ref="A985:D985"/>
    <mergeCell ref="E985:G985"/>
    <mergeCell ref="H985:I985"/>
    <mergeCell ref="A986:D986"/>
    <mergeCell ref="E986:G986"/>
    <mergeCell ref="H986:I986"/>
    <mergeCell ref="A987:D987"/>
    <mergeCell ref="E987:G987"/>
    <mergeCell ref="H987:I987"/>
    <mergeCell ref="A988:D988"/>
    <mergeCell ref="E988:G988"/>
    <mergeCell ref="H988:I988"/>
    <mergeCell ref="A989:D989"/>
    <mergeCell ref="E989:G989"/>
    <mergeCell ref="H989:I989"/>
    <mergeCell ref="A990:D990"/>
    <mergeCell ref="E990:G990"/>
    <mergeCell ref="H990:I990"/>
    <mergeCell ref="A991:D991"/>
    <mergeCell ref="E991:G991"/>
    <mergeCell ref="H991:I991"/>
    <mergeCell ref="A992:D992"/>
    <mergeCell ref="E992:G992"/>
    <mergeCell ref="H992:I992"/>
    <mergeCell ref="A993:D993"/>
    <mergeCell ref="E993:G993"/>
    <mergeCell ref="H993:I993"/>
    <mergeCell ref="A994:D994"/>
    <mergeCell ref="E994:G994"/>
    <mergeCell ref="H994:I994"/>
    <mergeCell ref="A995:D995"/>
    <mergeCell ref="E995:G995"/>
    <mergeCell ref="H995:I995"/>
    <mergeCell ref="A996:D996"/>
    <mergeCell ref="E996:G996"/>
    <mergeCell ref="H996:I996"/>
    <mergeCell ref="A997:D997"/>
    <mergeCell ref="E997:G997"/>
    <mergeCell ref="H997:I997"/>
    <mergeCell ref="A998:D998"/>
    <mergeCell ref="E998:G998"/>
    <mergeCell ref="H998:I998"/>
    <mergeCell ref="A999:D999"/>
    <mergeCell ref="E999:G999"/>
    <mergeCell ref="H999:I999"/>
    <mergeCell ref="A1000:D1000"/>
    <mergeCell ref="E1000:G1000"/>
    <mergeCell ref="H1000:I1000"/>
    <mergeCell ref="A1001:D1001"/>
    <mergeCell ref="E1001:G1001"/>
    <mergeCell ref="H1001:I1001"/>
    <mergeCell ref="A1002:D1002"/>
    <mergeCell ref="E1002:G1002"/>
    <mergeCell ref="H1002:I1002"/>
    <mergeCell ref="A1003:D1003"/>
    <mergeCell ref="E1003:G1003"/>
    <mergeCell ref="H1003:I1003"/>
    <mergeCell ref="A1005:H1005"/>
    <mergeCell ref="A1006:C1006"/>
    <mergeCell ref="D1006:F1006"/>
    <mergeCell ref="H1006:I1006"/>
    <mergeCell ref="A1007:C1007"/>
    <mergeCell ref="D1007:F1007"/>
    <mergeCell ref="H1007:I1007"/>
    <mergeCell ref="A1008:C1008"/>
    <mergeCell ref="D1008:F1008"/>
    <mergeCell ref="H1008:I1008"/>
    <mergeCell ref="A1009:C1009"/>
    <mergeCell ref="D1009:F1009"/>
    <mergeCell ref="H1009:I1009"/>
    <mergeCell ref="A1010:C1010"/>
    <mergeCell ref="D1010:F1010"/>
    <mergeCell ref="H1010:I1010"/>
    <mergeCell ref="A1011:C1011"/>
    <mergeCell ref="D1011:F1011"/>
    <mergeCell ref="H1011:I1011"/>
    <mergeCell ref="A1012:C1012"/>
    <mergeCell ref="D1012:F1012"/>
    <mergeCell ref="H1012:I1012"/>
    <mergeCell ref="A1013:C1013"/>
    <mergeCell ref="D1013:F1013"/>
    <mergeCell ref="H1013:I1013"/>
    <mergeCell ref="A1014:C1014"/>
    <mergeCell ref="D1014:F1014"/>
    <mergeCell ref="H1014:I1014"/>
    <mergeCell ref="A1015:C1015"/>
    <mergeCell ref="D1015:F1015"/>
    <mergeCell ref="H1015:I1015"/>
    <mergeCell ref="A1016:C1016"/>
    <mergeCell ref="D1016:F1016"/>
    <mergeCell ref="H1016:I1016"/>
    <mergeCell ref="A1017:C1017"/>
    <mergeCell ref="D1017:F1017"/>
    <mergeCell ref="H1017:I1017"/>
    <mergeCell ref="A1018:C1018"/>
    <mergeCell ref="D1018:F1018"/>
    <mergeCell ref="H1018:I1018"/>
    <mergeCell ref="A1019:C1019"/>
    <mergeCell ref="D1019:F1019"/>
    <mergeCell ref="H1019:I1019"/>
    <mergeCell ref="A1020:C1020"/>
    <mergeCell ref="D1020:F1020"/>
    <mergeCell ref="H1020:I1020"/>
    <mergeCell ref="A1021:C1021"/>
    <mergeCell ref="D1021:F1021"/>
    <mergeCell ref="H1021:I1021"/>
    <mergeCell ref="A1022:C1022"/>
    <mergeCell ref="D1022:F1022"/>
    <mergeCell ref="H1022:I1022"/>
    <mergeCell ref="A1023:C1023"/>
    <mergeCell ref="D1023:F1023"/>
    <mergeCell ref="H1023:I1023"/>
    <mergeCell ref="A1024:C1024"/>
    <mergeCell ref="D1024:F1024"/>
    <mergeCell ref="H1024:I1024"/>
    <mergeCell ref="A1025:C1025"/>
    <mergeCell ref="D1025:F1025"/>
    <mergeCell ref="H1025:I1025"/>
    <mergeCell ref="A1026:C1026"/>
    <mergeCell ref="D1026:F1026"/>
    <mergeCell ref="H1026:I1026"/>
    <mergeCell ref="A1027:C1027"/>
    <mergeCell ref="D1027:F1027"/>
    <mergeCell ref="H1027:I1027"/>
    <mergeCell ref="A1028:C1028"/>
    <mergeCell ref="D1028:F1028"/>
    <mergeCell ref="H1028:I1028"/>
    <mergeCell ref="A1029:C1029"/>
    <mergeCell ref="D1029:F1029"/>
    <mergeCell ref="H1029:I1029"/>
    <mergeCell ref="A1030:C1030"/>
    <mergeCell ref="D1030:F1030"/>
    <mergeCell ref="H1030:I1030"/>
    <mergeCell ref="A1031:C1031"/>
    <mergeCell ref="D1031:F1031"/>
    <mergeCell ref="H1031:I1031"/>
    <mergeCell ref="A1032:C1032"/>
    <mergeCell ref="D1032:F1032"/>
    <mergeCell ref="H1032:I1032"/>
    <mergeCell ref="A1033:C1033"/>
    <mergeCell ref="D1033:F1033"/>
    <mergeCell ref="H1033:I1033"/>
    <mergeCell ref="A1034:C1034"/>
    <mergeCell ref="D1034:F1034"/>
    <mergeCell ref="H1034:I1034"/>
    <mergeCell ref="A1035:C1035"/>
    <mergeCell ref="D1035:F1035"/>
    <mergeCell ref="H1035:I1035"/>
    <mergeCell ref="A1036:C1036"/>
    <mergeCell ref="D1036:F1036"/>
    <mergeCell ref="H1036:I1036"/>
    <mergeCell ref="A1037:C1037"/>
    <mergeCell ref="D1037:F1037"/>
    <mergeCell ref="H1037:I1037"/>
    <mergeCell ref="A1038:C1038"/>
    <mergeCell ref="D1038:F1038"/>
    <mergeCell ref="H1038:I1038"/>
    <mergeCell ref="A1039:C1039"/>
    <mergeCell ref="D1039:F1039"/>
    <mergeCell ref="H1039:I1039"/>
    <mergeCell ref="A1041:H1041"/>
    <mergeCell ref="A1042:I1042"/>
    <mergeCell ref="A1046:H1046"/>
    <mergeCell ref="A1047:I1047"/>
    <mergeCell ref="A1049:H1049"/>
    <mergeCell ref="A1050:D1050"/>
    <mergeCell ref="E1050:G1050"/>
    <mergeCell ref="H1050:I1050"/>
    <mergeCell ref="A1051:D1051"/>
    <mergeCell ref="E1051:G1051"/>
    <mergeCell ref="H1051:I1051"/>
    <mergeCell ref="A1052:D1052"/>
    <mergeCell ref="E1052:G1052"/>
    <mergeCell ref="H1052:I1052"/>
    <mergeCell ref="A1053:D1053"/>
    <mergeCell ref="E1053:G1053"/>
    <mergeCell ref="H1053:I1053"/>
    <mergeCell ref="A1054:D1054"/>
    <mergeCell ref="E1054:G1054"/>
    <mergeCell ref="H1054:I1054"/>
    <mergeCell ref="A1055:D1055"/>
    <mergeCell ref="E1055:G1055"/>
    <mergeCell ref="H1055:I1055"/>
    <mergeCell ref="A1056:D1056"/>
    <mergeCell ref="E1056:G1056"/>
    <mergeCell ref="H1056:I1056"/>
    <mergeCell ref="A1057:D1057"/>
    <mergeCell ref="E1057:G1057"/>
    <mergeCell ref="H1057:I1057"/>
    <mergeCell ref="A1058:D1058"/>
    <mergeCell ref="E1058:G1058"/>
    <mergeCell ref="H1058:I1058"/>
    <mergeCell ref="A1059:D1059"/>
    <mergeCell ref="E1059:G1059"/>
    <mergeCell ref="H1059:I1059"/>
    <mergeCell ref="A1060:D1060"/>
    <mergeCell ref="E1060:G1060"/>
    <mergeCell ref="H1060:I1060"/>
    <mergeCell ref="A1061:D1061"/>
    <mergeCell ref="E1061:G1061"/>
    <mergeCell ref="H1061:I1061"/>
    <mergeCell ref="A1062:D1062"/>
    <mergeCell ref="E1062:G1062"/>
    <mergeCell ref="H1062:I1062"/>
    <mergeCell ref="A1063:D1063"/>
    <mergeCell ref="E1063:G1063"/>
    <mergeCell ref="H1063:I1063"/>
    <mergeCell ref="A1064:D1064"/>
    <mergeCell ref="E1064:G1064"/>
    <mergeCell ref="H1064:I1064"/>
    <mergeCell ref="A1065:D1065"/>
    <mergeCell ref="E1065:G1065"/>
    <mergeCell ref="H1065:I1065"/>
    <mergeCell ref="A1066:D1066"/>
    <mergeCell ref="E1066:G1066"/>
    <mergeCell ref="H1066:I1066"/>
    <mergeCell ref="A1067:D1067"/>
    <mergeCell ref="E1067:G1067"/>
    <mergeCell ref="H1067:I1067"/>
    <mergeCell ref="A1068:D1068"/>
    <mergeCell ref="E1068:G1068"/>
    <mergeCell ref="H1068:I1068"/>
    <mergeCell ref="A1069:D1069"/>
    <mergeCell ref="E1069:G1069"/>
    <mergeCell ref="H1069:I1069"/>
    <mergeCell ref="A1070:D1070"/>
    <mergeCell ref="E1070:G1070"/>
    <mergeCell ref="H1070:I1070"/>
    <mergeCell ref="A1071:D1071"/>
    <mergeCell ref="E1071:G1071"/>
    <mergeCell ref="H1071:I1071"/>
    <mergeCell ref="A1072:D1072"/>
    <mergeCell ref="E1072:G1072"/>
    <mergeCell ref="H1072:I1072"/>
    <mergeCell ref="A1073:D1073"/>
    <mergeCell ref="E1073:G1073"/>
    <mergeCell ref="H1073:I1073"/>
    <mergeCell ref="A1074:D1074"/>
    <mergeCell ref="E1074:G1074"/>
    <mergeCell ref="H1074:I1074"/>
    <mergeCell ref="A1075:D1075"/>
    <mergeCell ref="E1075:G1075"/>
    <mergeCell ref="H1075:I1075"/>
    <mergeCell ref="A1076:D1076"/>
    <mergeCell ref="E1076:G1076"/>
    <mergeCell ref="H1076:I1076"/>
    <mergeCell ref="A1077:D1077"/>
    <mergeCell ref="E1077:G1077"/>
    <mergeCell ref="H1077:I1077"/>
    <mergeCell ref="A1078:D1078"/>
    <mergeCell ref="E1078:G1078"/>
    <mergeCell ref="H1078:I1078"/>
    <mergeCell ref="A1079:D1079"/>
    <mergeCell ref="E1079:G1079"/>
    <mergeCell ref="H1079:I1079"/>
    <mergeCell ref="A1080:D1080"/>
    <mergeCell ref="E1080:G1080"/>
    <mergeCell ref="H1080:I1080"/>
    <mergeCell ref="A1081:D1081"/>
    <mergeCell ref="E1081:G1081"/>
    <mergeCell ref="H1081:I1081"/>
    <mergeCell ref="A1082:D1082"/>
    <mergeCell ref="E1082:G1082"/>
    <mergeCell ref="H1082:I1082"/>
    <mergeCell ref="A1083:D1083"/>
    <mergeCell ref="E1083:G1083"/>
    <mergeCell ref="H1083:I1083"/>
    <mergeCell ref="A1085:H1085"/>
    <mergeCell ref="A1086:C1086"/>
    <mergeCell ref="D1086:F1086"/>
    <mergeCell ref="H1086:I1086"/>
    <mergeCell ref="A1087:C1087"/>
    <mergeCell ref="D1087:F1087"/>
    <mergeCell ref="H1087:I1087"/>
    <mergeCell ref="A1088:C1088"/>
    <mergeCell ref="D1088:F1088"/>
    <mergeCell ref="H1088:I1088"/>
    <mergeCell ref="A1089:C1089"/>
    <mergeCell ref="D1089:F1089"/>
    <mergeCell ref="H1089:I1089"/>
    <mergeCell ref="A1090:C1090"/>
    <mergeCell ref="D1090:F1090"/>
    <mergeCell ref="H1090:I1090"/>
    <mergeCell ref="A1091:C1091"/>
    <mergeCell ref="D1091:F1091"/>
    <mergeCell ref="H1091:I1091"/>
    <mergeCell ref="A1092:C1092"/>
    <mergeCell ref="D1092:F1092"/>
    <mergeCell ref="H1092:I1092"/>
    <mergeCell ref="A1093:C1093"/>
    <mergeCell ref="D1093:F1093"/>
    <mergeCell ref="H1093:I1093"/>
    <mergeCell ref="A1094:C1094"/>
    <mergeCell ref="D1094:F1094"/>
    <mergeCell ref="H1094:I1094"/>
    <mergeCell ref="A1095:C1095"/>
    <mergeCell ref="D1095:F1095"/>
    <mergeCell ref="H1095:I1095"/>
    <mergeCell ref="A1096:C1096"/>
    <mergeCell ref="D1096:F1096"/>
    <mergeCell ref="H1096:I1096"/>
    <mergeCell ref="A1097:C1097"/>
    <mergeCell ref="D1097:F1097"/>
    <mergeCell ref="H1097:I1097"/>
    <mergeCell ref="A1098:C1098"/>
    <mergeCell ref="D1098:F1098"/>
    <mergeCell ref="H1098:I1098"/>
    <mergeCell ref="A1099:C1099"/>
    <mergeCell ref="D1099:F1099"/>
    <mergeCell ref="H1099:I1099"/>
    <mergeCell ref="A1100:C1100"/>
    <mergeCell ref="D1100:F1100"/>
    <mergeCell ref="H1100:I1100"/>
    <mergeCell ref="A1101:C1101"/>
    <mergeCell ref="D1101:F1101"/>
    <mergeCell ref="H1101:I1101"/>
    <mergeCell ref="A1102:C1102"/>
    <mergeCell ref="D1102:F1102"/>
    <mergeCell ref="H1102:I1102"/>
    <mergeCell ref="A1103:C1103"/>
    <mergeCell ref="D1103:F1103"/>
    <mergeCell ref="H1103:I1103"/>
    <mergeCell ref="A1104:C1104"/>
    <mergeCell ref="D1104:F1104"/>
    <mergeCell ref="H1104:I1104"/>
    <mergeCell ref="A1105:C1105"/>
    <mergeCell ref="D1105:F1105"/>
    <mergeCell ref="H1105:I1105"/>
    <mergeCell ref="A1106:C1106"/>
    <mergeCell ref="D1106:F1106"/>
    <mergeCell ref="H1106:I1106"/>
    <mergeCell ref="A1107:C1107"/>
    <mergeCell ref="D1107:F1107"/>
    <mergeCell ref="H1107:I1107"/>
    <mergeCell ref="A1108:C1108"/>
    <mergeCell ref="D1108:F1108"/>
    <mergeCell ref="H1108:I1108"/>
    <mergeCell ref="A1109:C1109"/>
    <mergeCell ref="D1109:F1109"/>
    <mergeCell ref="H1109:I1109"/>
    <mergeCell ref="A1110:C1110"/>
    <mergeCell ref="D1110:F1110"/>
    <mergeCell ref="H1110:I1110"/>
    <mergeCell ref="A1111:C1111"/>
    <mergeCell ref="D1111:F1111"/>
    <mergeCell ref="H1111:I1111"/>
    <mergeCell ref="A1112:C1112"/>
    <mergeCell ref="D1112:F1112"/>
    <mergeCell ref="H1112:I1112"/>
    <mergeCell ref="A1113:C1113"/>
    <mergeCell ref="D1113:F1113"/>
    <mergeCell ref="H1113:I1113"/>
    <mergeCell ref="A1114:C1114"/>
    <mergeCell ref="D1114:F1114"/>
    <mergeCell ref="H1114:I1114"/>
    <mergeCell ref="A1115:C1115"/>
    <mergeCell ref="D1115:F1115"/>
    <mergeCell ref="H1115:I1115"/>
    <mergeCell ref="A1116:C1116"/>
    <mergeCell ref="D1116:F1116"/>
    <mergeCell ref="H1116:I1116"/>
    <mergeCell ref="A1117:C1117"/>
    <mergeCell ref="D1117:F1117"/>
    <mergeCell ref="H1117:I1117"/>
    <mergeCell ref="A1118:C1118"/>
    <mergeCell ref="D1118:F1118"/>
    <mergeCell ref="H1118:I1118"/>
    <mergeCell ref="A1119:C1119"/>
    <mergeCell ref="D1119:F1119"/>
    <mergeCell ref="H1119:I1119"/>
    <mergeCell ref="A1121:H1121"/>
    <mergeCell ref="A1122:H1122"/>
    <mergeCell ref="A1123:I1123"/>
    <mergeCell ref="A1155:H1155"/>
    <mergeCell ref="A1156:D1156"/>
    <mergeCell ref="E1156:G1156"/>
    <mergeCell ref="H1156:I1156"/>
    <mergeCell ref="A1162:H1162"/>
    <mergeCell ref="A1163:I1163"/>
    <mergeCell ref="A1165:H1165"/>
    <mergeCell ref="A1166:D1166"/>
    <mergeCell ref="E1166:G1166"/>
    <mergeCell ref="H1166:I1166"/>
    <mergeCell ref="A1167:D1167"/>
    <mergeCell ref="E1167:G1167"/>
    <mergeCell ref="H1167:I1167"/>
    <mergeCell ref="A1168:D1168"/>
    <mergeCell ref="E1168:G1168"/>
    <mergeCell ref="H1168:I1168"/>
    <mergeCell ref="A1169:D1169"/>
    <mergeCell ref="E1169:G1169"/>
    <mergeCell ref="H1169:I1169"/>
    <mergeCell ref="A1170:D1170"/>
    <mergeCell ref="E1170:G1170"/>
    <mergeCell ref="H1170:I1170"/>
    <mergeCell ref="A1171:D1171"/>
    <mergeCell ref="E1171:G1171"/>
    <mergeCell ref="H1171:I1171"/>
    <mergeCell ref="A1172:D1172"/>
    <mergeCell ref="E1172:G1172"/>
    <mergeCell ref="H1172:I1172"/>
    <mergeCell ref="A1173:D1173"/>
    <mergeCell ref="E1173:G1173"/>
    <mergeCell ref="H1173:I1173"/>
    <mergeCell ref="A1174:D1174"/>
    <mergeCell ref="E1174:G1174"/>
    <mergeCell ref="H1174:I1174"/>
    <mergeCell ref="A1175:D1175"/>
    <mergeCell ref="E1175:G1175"/>
    <mergeCell ref="H1175:I1175"/>
    <mergeCell ref="A1176:D1176"/>
    <mergeCell ref="E1176:G1176"/>
    <mergeCell ref="H1176:I1176"/>
    <mergeCell ref="A1177:D1177"/>
    <mergeCell ref="E1177:G1177"/>
    <mergeCell ref="H1177:I1177"/>
    <mergeCell ref="A1178:D1178"/>
    <mergeCell ref="E1178:G1178"/>
    <mergeCell ref="H1178:I1178"/>
    <mergeCell ref="A1179:D1179"/>
    <mergeCell ref="E1179:G1179"/>
    <mergeCell ref="H1179:I1179"/>
    <mergeCell ref="A1180:D1180"/>
    <mergeCell ref="E1180:G1180"/>
    <mergeCell ref="H1180:I1180"/>
    <mergeCell ref="A1181:D1181"/>
    <mergeCell ref="E1181:G1181"/>
    <mergeCell ref="H1181:I1181"/>
    <mergeCell ref="A1182:D1182"/>
    <mergeCell ref="E1182:G1182"/>
    <mergeCell ref="H1182:I1182"/>
    <mergeCell ref="A1183:D1183"/>
    <mergeCell ref="E1183:G1183"/>
    <mergeCell ref="H1183:I1183"/>
    <mergeCell ref="A1184:D1184"/>
    <mergeCell ref="E1184:G1184"/>
    <mergeCell ref="H1184:I1184"/>
    <mergeCell ref="A1185:D1185"/>
    <mergeCell ref="E1185:G1185"/>
    <mergeCell ref="H1185:I1185"/>
    <mergeCell ref="A1186:D1186"/>
    <mergeCell ref="E1186:G1186"/>
    <mergeCell ref="H1186:I1186"/>
    <mergeCell ref="A1187:D1187"/>
    <mergeCell ref="E1187:G1187"/>
    <mergeCell ref="H1187:I1187"/>
    <mergeCell ref="A1188:D1188"/>
    <mergeCell ref="E1188:G1188"/>
    <mergeCell ref="H1188:I1188"/>
    <mergeCell ref="A1189:D1189"/>
    <mergeCell ref="E1189:G1189"/>
    <mergeCell ref="H1189:I1189"/>
    <mergeCell ref="A1190:D1190"/>
    <mergeCell ref="E1190:G1190"/>
    <mergeCell ref="H1190:I1190"/>
    <mergeCell ref="A1191:D1191"/>
    <mergeCell ref="E1191:G1191"/>
    <mergeCell ref="H1191:I1191"/>
    <mergeCell ref="A1192:D1192"/>
    <mergeCell ref="E1192:G1192"/>
    <mergeCell ref="H1192:I1192"/>
    <mergeCell ref="A1193:D1193"/>
    <mergeCell ref="E1193:G1193"/>
    <mergeCell ref="H1193:I1193"/>
    <mergeCell ref="A1194:D1194"/>
    <mergeCell ref="E1194:G1194"/>
    <mergeCell ref="H1194:I1194"/>
    <mergeCell ref="A1195:D1195"/>
    <mergeCell ref="E1195:G1195"/>
    <mergeCell ref="H1195:I1195"/>
    <mergeCell ref="A1196:D1196"/>
    <mergeCell ref="E1196:G1196"/>
    <mergeCell ref="H1196:I1196"/>
    <mergeCell ref="A1197:D1197"/>
    <mergeCell ref="E1197:G1197"/>
    <mergeCell ref="H1197:I1197"/>
    <mergeCell ref="A1198:D1198"/>
    <mergeCell ref="E1198:G1198"/>
    <mergeCell ref="H1198:I1198"/>
    <mergeCell ref="A1199:D1199"/>
    <mergeCell ref="E1199:G1199"/>
    <mergeCell ref="H1199:I1199"/>
    <mergeCell ref="A1201:H1201"/>
    <mergeCell ref="A1202:C1202"/>
    <mergeCell ref="D1202:F1202"/>
    <mergeCell ref="H1202:I1202"/>
    <mergeCell ref="A1203:C1203"/>
    <mergeCell ref="D1203:F1203"/>
    <mergeCell ref="H1203:I1203"/>
    <mergeCell ref="A1204:C1204"/>
    <mergeCell ref="D1204:F1204"/>
    <mergeCell ref="H1204:I1204"/>
    <mergeCell ref="A1205:C1205"/>
    <mergeCell ref="D1205:F1205"/>
    <mergeCell ref="H1205:I1205"/>
    <mergeCell ref="A1206:C1206"/>
    <mergeCell ref="D1206:F1206"/>
    <mergeCell ref="H1206:I1206"/>
    <mergeCell ref="A1207:C1207"/>
    <mergeCell ref="D1207:F1207"/>
    <mergeCell ref="H1207:I1207"/>
    <mergeCell ref="A1208:C1208"/>
    <mergeCell ref="D1208:F1208"/>
    <mergeCell ref="H1208:I1208"/>
    <mergeCell ref="A1209:C1209"/>
    <mergeCell ref="D1209:F1209"/>
    <mergeCell ref="H1209:I1209"/>
    <mergeCell ref="A1210:C1210"/>
    <mergeCell ref="D1210:F1210"/>
    <mergeCell ref="H1210:I1210"/>
    <mergeCell ref="A1211:C1211"/>
    <mergeCell ref="D1211:F1211"/>
    <mergeCell ref="H1211:I1211"/>
    <mergeCell ref="A1212:C1212"/>
    <mergeCell ref="D1212:F1212"/>
    <mergeCell ref="H1212:I1212"/>
    <mergeCell ref="A1213:C1213"/>
    <mergeCell ref="D1213:F1213"/>
    <mergeCell ref="H1213:I1213"/>
    <mergeCell ref="A1214:C1214"/>
    <mergeCell ref="D1214:F1214"/>
    <mergeCell ref="H1214:I1214"/>
    <mergeCell ref="A1215:C1215"/>
    <mergeCell ref="D1215:F1215"/>
    <mergeCell ref="H1215:I1215"/>
    <mergeCell ref="A1216:C1216"/>
    <mergeCell ref="D1216:F1216"/>
    <mergeCell ref="H1216:I1216"/>
    <mergeCell ref="A1217:C1217"/>
    <mergeCell ref="D1217:F1217"/>
    <mergeCell ref="H1217:I1217"/>
    <mergeCell ref="A1218:C1218"/>
    <mergeCell ref="D1218:F1218"/>
    <mergeCell ref="H1218:I1218"/>
    <mergeCell ref="A1219:C1219"/>
    <mergeCell ref="D1219:F1219"/>
    <mergeCell ref="H1219:I1219"/>
    <mergeCell ref="A1220:C1220"/>
    <mergeCell ref="D1220:F1220"/>
    <mergeCell ref="H1220:I1220"/>
    <mergeCell ref="A1221:C1221"/>
    <mergeCell ref="D1221:F1221"/>
    <mergeCell ref="H1221:I1221"/>
    <mergeCell ref="A1222:C1222"/>
    <mergeCell ref="D1222:F1222"/>
    <mergeCell ref="H1222:I1222"/>
    <mergeCell ref="A1223:C1223"/>
    <mergeCell ref="D1223:F1223"/>
    <mergeCell ref="H1223:I1223"/>
    <mergeCell ref="A1224:C1224"/>
    <mergeCell ref="D1224:F1224"/>
    <mergeCell ref="H1224:I1224"/>
    <mergeCell ref="A1225:C1225"/>
    <mergeCell ref="D1225:F1225"/>
    <mergeCell ref="H1225:I1225"/>
    <mergeCell ref="A1226:C1226"/>
    <mergeCell ref="D1226:F1226"/>
    <mergeCell ref="H1226:I1226"/>
    <mergeCell ref="A1227:C1227"/>
    <mergeCell ref="D1227:F1227"/>
    <mergeCell ref="H1227:I1227"/>
    <mergeCell ref="A1228:C1228"/>
    <mergeCell ref="D1228:F1228"/>
    <mergeCell ref="H1228:I1228"/>
    <mergeCell ref="A1229:C1229"/>
    <mergeCell ref="D1229:F1229"/>
    <mergeCell ref="H1229:I1229"/>
    <mergeCell ref="A1230:C1230"/>
    <mergeCell ref="D1230:F1230"/>
    <mergeCell ref="H1230:I1230"/>
    <mergeCell ref="A1231:C1231"/>
    <mergeCell ref="D1231:F1231"/>
    <mergeCell ref="H1231:I1231"/>
    <mergeCell ref="A1232:C1232"/>
    <mergeCell ref="D1232:F1232"/>
    <mergeCell ref="H1232:I1232"/>
    <mergeCell ref="A1233:C1233"/>
    <mergeCell ref="D1233:F1233"/>
    <mergeCell ref="H1233:I1233"/>
    <mergeCell ref="A1234:C1234"/>
    <mergeCell ref="D1234:F1234"/>
    <mergeCell ref="H1234:I1234"/>
    <mergeCell ref="A1235:C1235"/>
    <mergeCell ref="D1235:F1235"/>
    <mergeCell ref="H1235:I1235"/>
    <mergeCell ref="A1237:H1237"/>
    <mergeCell ref="A1238:H1238"/>
    <mergeCell ref="A1239:I1239"/>
    <mergeCell ref="A1271:H1271"/>
    <mergeCell ref="A1272:D1272"/>
    <mergeCell ref="E1272:G1272"/>
    <mergeCell ref="H1272:I1272"/>
    <mergeCell ref="A1273:D1273"/>
    <mergeCell ref="E1273:G1273"/>
    <mergeCell ref="H1273:I1273"/>
    <mergeCell ref="A1274:D1274"/>
    <mergeCell ref="E1274:G1274"/>
    <mergeCell ref="H1274:I1274"/>
    <mergeCell ref="A1275:D1275"/>
    <mergeCell ref="E1275:G1275"/>
    <mergeCell ref="H1275:I1275"/>
    <mergeCell ref="A1276:D1276"/>
    <mergeCell ref="E1276:G1276"/>
    <mergeCell ref="H1276:I1276"/>
    <mergeCell ref="A1282:H1282"/>
    <mergeCell ref="A1283:I1283"/>
    <mergeCell ref="A1285:H1285"/>
    <mergeCell ref="A1286:D1286"/>
    <mergeCell ref="E1286:G1286"/>
    <mergeCell ref="H1286:I1286"/>
    <mergeCell ref="A1287:D1287"/>
    <mergeCell ref="E1287:G1287"/>
    <mergeCell ref="H1287:I1287"/>
    <mergeCell ref="A1288:D1288"/>
    <mergeCell ref="E1288:G1288"/>
    <mergeCell ref="H1288:I1288"/>
    <mergeCell ref="A1289:D1289"/>
    <mergeCell ref="E1289:G1289"/>
    <mergeCell ref="H1289:I1289"/>
    <mergeCell ref="A1290:D1290"/>
    <mergeCell ref="E1290:G1290"/>
    <mergeCell ref="H1290:I1290"/>
    <mergeCell ref="A1291:D1291"/>
    <mergeCell ref="E1291:G1291"/>
    <mergeCell ref="H1291:I1291"/>
    <mergeCell ref="A1292:D1292"/>
    <mergeCell ref="E1292:G1292"/>
    <mergeCell ref="H1292:I1292"/>
    <mergeCell ref="A1293:D1293"/>
    <mergeCell ref="E1293:G1293"/>
    <mergeCell ref="H1293:I1293"/>
    <mergeCell ref="A1294:D1294"/>
    <mergeCell ref="E1294:G1294"/>
    <mergeCell ref="H1294:I1294"/>
    <mergeCell ref="A1295:D1295"/>
    <mergeCell ref="E1295:G1295"/>
    <mergeCell ref="H1295:I1295"/>
    <mergeCell ref="A1296:D1296"/>
    <mergeCell ref="E1296:G1296"/>
    <mergeCell ref="H1296:I1296"/>
    <mergeCell ref="A1297:D1297"/>
    <mergeCell ref="E1297:G1297"/>
    <mergeCell ref="H1297:I1297"/>
    <mergeCell ref="A1298:D1298"/>
    <mergeCell ref="E1298:G1298"/>
    <mergeCell ref="H1298:I1298"/>
    <mergeCell ref="A1299:D1299"/>
    <mergeCell ref="E1299:G1299"/>
    <mergeCell ref="H1299:I1299"/>
    <mergeCell ref="A1300:D1300"/>
    <mergeCell ref="E1300:G1300"/>
    <mergeCell ref="H1300:I1300"/>
    <mergeCell ref="A1301:D1301"/>
    <mergeCell ref="E1301:G1301"/>
    <mergeCell ref="H1301:I1301"/>
    <mergeCell ref="A1302:D1302"/>
    <mergeCell ref="E1302:G1302"/>
    <mergeCell ref="H1302:I1302"/>
    <mergeCell ref="A1303:D1303"/>
    <mergeCell ref="E1303:G1303"/>
    <mergeCell ref="H1303:I1303"/>
    <mergeCell ref="A1304:D1304"/>
    <mergeCell ref="E1304:G1304"/>
    <mergeCell ref="H1304:I1304"/>
    <mergeCell ref="A1305:D1305"/>
    <mergeCell ref="E1305:G1305"/>
    <mergeCell ref="H1305:I1305"/>
    <mergeCell ref="A1306:D1306"/>
    <mergeCell ref="E1306:G1306"/>
    <mergeCell ref="H1306:I1306"/>
    <mergeCell ref="A1307:D1307"/>
    <mergeCell ref="E1307:G1307"/>
    <mergeCell ref="H1307:I1307"/>
    <mergeCell ref="A1308:D1308"/>
    <mergeCell ref="E1308:G1308"/>
    <mergeCell ref="H1308:I1308"/>
    <mergeCell ref="A1309:D1309"/>
    <mergeCell ref="E1309:G1309"/>
    <mergeCell ref="H1309:I1309"/>
    <mergeCell ref="A1310:D1310"/>
    <mergeCell ref="E1310:G1310"/>
    <mergeCell ref="H1310:I1310"/>
    <mergeCell ref="A1311:D1311"/>
    <mergeCell ref="E1311:G1311"/>
    <mergeCell ref="H1311:I1311"/>
    <mergeCell ref="A1312:D1312"/>
    <mergeCell ref="E1312:G1312"/>
    <mergeCell ref="H1312:I1312"/>
    <mergeCell ref="A1313:D1313"/>
    <mergeCell ref="E1313:G1313"/>
    <mergeCell ref="H1313:I1313"/>
    <mergeCell ref="A1314:D1314"/>
    <mergeCell ref="E1314:G1314"/>
    <mergeCell ref="H1314:I1314"/>
    <mergeCell ref="A1315:D1315"/>
    <mergeCell ref="E1315:G1315"/>
    <mergeCell ref="H1315:I1315"/>
    <mergeCell ref="A1316:D1316"/>
    <mergeCell ref="E1316:G1316"/>
    <mergeCell ref="H1316:I1316"/>
    <mergeCell ref="A1317:D1317"/>
    <mergeCell ref="E1317:G1317"/>
    <mergeCell ref="H1317:I1317"/>
    <mergeCell ref="A1318:D1318"/>
    <mergeCell ref="E1318:G1318"/>
    <mergeCell ref="H1318:I1318"/>
    <mergeCell ref="A1319:D1319"/>
    <mergeCell ref="E1319:G1319"/>
    <mergeCell ref="H1319:I1319"/>
    <mergeCell ref="A1321:H1321"/>
    <mergeCell ref="A1322:C1322"/>
    <mergeCell ref="D1322:F1322"/>
    <mergeCell ref="H1322:I1322"/>
    <mergeCell ref="A1323:C1323"/>
    <mergeCell ref="D1323:F1323"/>
    <mergeCell ref="H1323:I1323"/>
    <mergeCell ref="A1324:C1324"/>
    <mergeCell ref="D1324:F1324"/>
    <mergeCell ref="H1324:I1324"/>
    <mergeCell ref="A1325:C1325"/>
    <mergeCell ref="D1325:F1325"/>
    <mergeCell ref="H1325:I1325"/>
    <mergeCell ref="A1326:C1326"/>
    <mergeCell ref="D1326:F1326"/>
    <mergeCell ref="H1326:I1326"/>
    <mergeCell ref="A1327:C1327"/>
    <mergeCell ref="D1327:F1327"/>
    <mergeCell ref="H1327:I1327"/>
    <mergeCell ref="A1328:C1328"/>
    <mergeCell ref="D1328:F1328"/>
    <mergeCell ref="H1328:I1328"/>
    <mergeCell ref="A1329:C1329"/>
    <mergeCell ref="D1329:F1329"/>
    <mergeCell ref="H1329:I1329"/>
    <mergeCell ref="A1330:C1330"/>
    <mergeCell ref="D1330:F1330"/>
    <mergeCell ref="H1330:I1330"/>
    <mergeCell ref="A1331:C1331"/>
    <mergeCell ref="D1331:F1331"/>
    <mergeCell ref="H1331:I1331"/>
    <mergeCell ref="A1332:C1332"/>
    <mergeCell ref="D1332:F1332"/>
    <mergeCell ref="H1332:I1332"/>
    <mergeCell ref="A1333:C1333"/>
    <mergeCell ref="D1333:F1333"/>
    <mergeCell ref="H1333:I1333"/>
    <mergeCell ref="A1334:C1334"/>
    <mergeCell ref="D1334:F1334"/>
    <mergeCell ref="H1334:I1334"/>
    <mergeCell ref="A1335:C1335"/>
    <mergeCell ref="D1335:F1335"/>
    <mergeCell ref="H1335:I1335"/>
    <mergeCell ref="A1336:C1336"/>
    <mergeCell ref="D1336:F1336"/>
    <mergeCell ref="H1336:I1336"/>
    <mergeCell ref="A1337:C1337"/>
    <mergeCell ref="D1337:F1337"/>
    <mergeCell ref="H1337:I1337"/>
    <mergeCell ref="A1338:C1338"/>
    <mergeCell ref="D1338:F1338"/>
    <mergeCell ref="H1338:I1338"/>
    <mergeCell ref="A1339:C1339"/>
    <mergeCell ref="D1339:F1339"/>
    <mergeCell ref="H1339:I1339"/>
    <mergeCell ref="A1340:C1340"/>
    <mergeCell ref="D1340:F1340"/>
    <mergeCell ref="H1340:I1340"/>
    <mergeCell ref="A1341:C1341"/>
    <mergeCell ref="D1341:F1341"/>
    <mergeCell ref="H1341:I1341"/>
    <mergeCell ref="A1342:C1342"/>
    <mergeCell ref="D1342:F1342"/>
    <mergeCell ref="H1342:I1342"/>
    <mergeCell ref="A1343:C1343"/>
    <mergeCell ref="D1343:F1343"/>
    <mergeCell ref="H1343:I1343"/>
    <mergeCell ref="A1344:C1344"/>
    <mergeCell ref="D1344:F1344"/>
    <mergeCell ref="H1344:I1344"/>
    <mergeCell ref="A1345:C1345"/>
    <mergeCell ref="D1345:F1345"/>
    <mergeCell ref="H1345:I1345"/>
    <mergeCell ref="A1346:C1346"/>
    <mergeCell ref="D1346:F1346"/>
    <mergeCell ref="H1346:I1346"/>
    <mergeCell ref="A1347:C1347"/>
    <mergeCell ref="D1347:F1347"/>
    <mergeCell ref="H1347:I1347"/>
    <mergeCell ref="A1348:C1348"/>
    <mergeCell ref="D1348:F1348"/>
    <mergeCell ref="H1348:I1348"/>
    <mergeCell ref="A1349:C1349"/>
    <mergeCell ref="D1349:F1349"/>
    <mergeCell ref="H1349:I1349"/>
    <mergeCell ref="A1350:C1350"/>
    <mergeCell ref="D1350:F1350"/>
    <mergeCell ref="H1350:I1350"/>
    <mergeCell ref="A1351:C1351"/>
    <mergeCell ref="D1351:F1351"/>
    <mergeCell ref="H1351:I1351"/>
    <mergeCell ref="A1352:C1352"/>
    <mergeCell ref="D1352:F1352"/>
    <mergeCell ref="H1352:I1352"/>
    <mergeCell ref="A1353:C1353"/>
    <mergeCell ref="D1353:F1353"/>
    <mergeCell ref="H1353:I1353"/>
    <mergeCell ref="A1354:C1354"/>
    <mergeCell ref="D1354:F1354"/>
    <mergeCell ref="H1354:I1354"/>
    <mergeCell ref="A1355:C1355"/>
    <mergeCell ref="D1355:F1355"/>
    <mergeCell ref="H1355:I1355"/>
    <mergeCell ref="A1357:H1357"/>
    <mergeCell ref="A1358:H1358"/>
    <mergeCell ref="A1359:I1359"/>
    <mergeCell ref="A1391:H1391"/>
    <mergeCell ref="A1392:D1392"/>
    <mergeCell ref="E1392:G1392"/>
    <mergeCell ref="H1392:I1392"/>
    <mergeCell ref="A1393:D1393"/>
    <mergeCell ref="E1393:G1393"/>
    <mergeCell ref="H1393:I1393"/>
    <mergeCell ref="A1394:D1394"/>
    <mergeCell ref="E1394:G1394"/>
    <mergeCell ref="H1394:I1394"/>
    <mergeCell ref="A1395:D1395"/>
    <mergeCell ref="E1395:G1395"/>
    <mergeCell ref="H1395:I1395"/>
    <mergeCell ref="A1396:D1396"/>
    <mergeCell ref="E1396:G1396"/>
    <mergeCell ref="H1396:I1396"/>
    <mergeCell ref="A1402:H1402"/>
    <mergeCell ref="A1403:I1403"/>
    <mergeCell ref="A1405:H1405"/>
    <mergeCell ref="A1406:D1406"/>
    <mergeCell ref="E1406:G1406"/>
    <mergeCell ref="H1406:I1406"/>
    <mergeCell ref="A1407:D1407"/>
    <mergeCell ref="E1407:G1407"/>
    <mergeCell ref="H1407:I1407"/>
    <mergeCell ref="A1408:D1408"/>
    <mergeCell ref="E1408:G1408"/>
    <mergeCell ref="H1408:I1408"/>
    <mergeCell ref="A1409:D1409"/>
    <mergeCell ref="E1409:G1409"/>
    <mergeCell ref="H1409:I1409"/>
    <mergeCell ref="A1410:D1410"/>
    <mergeCell ref="E1410:G1410"/>
    <mergeCell ref="H1410:I1410"/>
    <mergeCell ref="A1411:D1411"/>
    <mergeCell ref="E1411:G1411"/>
    <mergeCell ref="H1411:I1411"/>
    <mergeCell ref="A1412:D1412"/>
    <mergeCell ref="E1412:G1412"/>
    <mergeCell ref="H1412:I1412"/>
    <mergeCell ref="A1413:D1413"/>
    <mergeCell ref="E1413:G1413"/>
    <mergeCell ref="H1413:I1413"/>
    <mergeCell ref="A1414:D1414"/>
    <mergeCell ref="E1414:G1414"/>
    <mergeCell ref="H1414:I1414"/>
    <mergeCell ref="A1415:D1415"/>
    <mergeCell ref="E1415:G1415"/>
    <mergeCell ref="H1415:I1415"/>
    <mergeCell ref="A1416:D1416"/>
    <mergeCell ref="E1416:G1416"/>
    <mergeCell ref="H1416:I1416"/>
    <mergeCell ref="A1417:D1417"/>
    <mergeCell ref="E1417:G1417"/>
    <mergeCell ref="H1417:I1417"/>
    <mergeCell ref="A1418:D1418"/>
    <mergeCell ref="E1418:G1418"/>
    <mergeCell ref="H1418:I1418"/>
    <mergeCell ref="A1419:D1419"/>
    <mergeCell ref="E1419:G1419"/>
    <mergeCell ref="H1419:I1419"/>
    <mergeCell ref="A1420:D1420"/>
    <mergeCell ref="E1420:G1420"/>
    <mergeCell ref="H1420:I1420"/>
    <mergeCell ref="A1421:D1421"/>
    <mergeCell ref="E1421:G1421"/>
    <mergeCell ref="H1421:I1421"/>
    <mergeCell ref="A1422:D1422"/>
    <mergeCell ref="E1422:G1422"/>
    <mergeCell ref="H1422:I1422"/>
    <mergeCell ref="A1423:D1423"/>
    <mergeCell ref="E1423:G1423"/>
    <mergeCell ref="H1423:I1423"/>
    <mergeCell ref="A1424:D1424"/>
    <mergeCell ref="E1424:G1424"/>
    <mergeCell ref="H1424:I1424"/>
    <mergeCell ref="A1425:D1425"/>
    <mergeCell ref="E1425:G1425"/>
    <mergeCell ref="H1425:I1425"/>
    <mergeCell ref="A1426:D1426"/>
    <mergeCell ref="E1426:G1426"/>
    <mergeCell ref="H1426:I1426"/>
    <mergeCell ref="A1427:D1427"/>
    <mergeCell ref="E1427:G1427"/>
    <mergeCell ref="H1427:I1427"/>
    <mergeCell ref="A1428:D1428"/>
    <mergeCell ref="E1428:G1428"/>
    <mergeCell ref="H1428:I1428"/>
    <mergeCell ref="A1429:D1429"/>
    <mergeCell ref="E1429:G1429"/>
    <mergeCell ref="H1429:I1429"/>
    <mergeCell ref="A1430:D1430"/>
    <mergeCell ref="E1430:G1430"/>
    <mergeCell ref="H1430:I1430"/>
    <mergeCell ref="A1431:D1431"/>
    <mergeCell ref="E1431:G1431"/>
    <mergeCell ref="H1431:I1431"/>
    <mergeCell ref="A1432:D1432"/>
    <mergeCell ref="E1432:G1432"/>
    <mergeCell ref="H1432:I1432"/>
    <mergeCell ref="A1433:D1433"/>
    <mergeCell ref="E1433:G1433"/>
    <mergeCell ref="H1433:I1433"/>
    <mergeCell ref="A1434:D1434"/>
    <mergeCell ref="E1434:G1434"/>
    <mergeCell ref="H1434:I1434"/>
    <mergeCell ref="A1435:D1435"/>
    <mergeCell ref="E1435:G1435"/>
    <mergeCell ref="H1435:I1435"/>
    <mergeCell ref="A1436:D1436"/>
    <mergeCell ref="E1436:G1436"/>
    <mergeCell ref="H1436:I1436"/>
    <mergeCell ref="A1437:D1437"/>
    <mergeCell ref="E1437:G1437"/>
    <mergeCell ref="H1437:I1437"/>
    <mergeCell ref="A1438:D1438"/>
    <mergeCell ref="E1438:G1438"/>
    <mergeCell ref="H1438:I1438"/>
    <mergeCell ref="A1439:D1439"/>
    <mergeCell ref="E1439:G1439"/>
    <mergeCell ref="H1439:I1439"/>
    <mergeCell ref="A1441:H1441"/>
    <mergeCell ref="A1442:C1442"/>
    <mergeCell ref="D1442:F1442"/>
    <mergeCell ref="H1442:I1442"/>
    <mergeCell ref="A1443:C1443"/>
    <mergeCell ref="D1443:F1443"/>
    <mergeCell ref="H1443:I1443"/>
    <mergeCell ref="A1444:C1444"/>
    <mergeCell ref="D1444:F1444"/>
    <mergeCell ref="H1444:I1444"/>
    <mergeCell ref="A1445:C1445"/>
    <mergeCell ref="D1445:F1445"/>
    <mergeCell ref="H1445:I1445"/>
    <mergeCell ref="A1446:C1446"/>
    <mergeCell ref="D1446:F1446"/>
    <mergeCell ref="H1446:I1446"/>
    <mergeCell ref="A1447:C1447"/>
    <mergeCell ref="D1447:F1447"/>
    <mergeCell ref="H1447:I1447"/>
    <mergeCell ref="A1448:C1448"/>
    <mergeCell ref="D1448:F1448"/>
    <mergeCell ref="H1448:I1448"/>
    <mergeCell ref="A1449:C1449"/>
    <mergeCell ref="D1449:F1449"/>
    <mergeCell ref="H1449:I1449"/>
    <mergeCell ref="A1450:C1450"/>
    <mergeCell ref="D1450:F1450"/>
    <mergeCell ref="H1450:I1450"/>
    <mergeCell ref="A1451:C1451"/>
    <mergeCell ref="D1451:F1451"/>
    <mergeCell ref="H1451:I1451"/>
    <mergeCell ref="A1452:C1452"/>
    <mergeCell ref="D1452:F1452"/>
    <mergeCell ref="H1452:I1452"/>
    <mergeCell ref="A1453:C1453"/>
    <mergeCell ref="D1453:F1453"/>
    <mergeCell ref="H1453:I1453"/>
    <mergeCell ref="A1454:C1454"/>
    <mergeCell ref="D1454:F1454"/>
    <mergeCell ref="H1454:I1454"/>
    <mergeCell ref="A1455:C1455"/>
    <mergeCell ref="D1455:F1455"/>
    <mergeCell ref="H1455:I1455"/>
    <mergeCell ref="A1456:C1456"/>
    <mergeCell ref="D1456:F1456"/>
    <mergeCell ref="H1456:I1456"/>
    <mergeCell ref="A1457:C1457"/>
    <mergeCell ref="D1457:F1457"/>
    <mergeCell ref="H1457:I1457"/>
    <mergeCell ref="A1458:C1458"/>
    <mergeCell ref="D1458:F1458"/>
    <mergeCell ref="H1458:I1458"/>
    <mergeCell ref="A1459:C1459"/>
    <mergeCell ref="D1459:F1459"/>
    <mergeCell ref="H1459:I1459"/>
    <mergeCell ref="A1460:C1460"/>
    <mergeCell ref="D1460:F1460"/>
    <mergeCell ref="H1460:I1460"/>
    <mergeCell ref="A1461:C1461"/>
    <mergeCell ref="D1461:F1461"/>
    <mergeCell ref="H1461:I1461"/>
    <mergeCell ref="A1462:C1462"/>
    <mergeCell ref="D1462:F1462"/>
    <mergeCell ref="H1462:I1462"/>
    <mergeCell ref="A1463:C1463"/>
    <mergeCell ref="D1463:F1463"/>
    <mergeCell ref="H1463:I1463"/>
    <mergeCell ref="A1464:C1464"/>
    <mergeCell ref="D1464:F1464"/>
    <mergeCell ref="H1464:I1464"/>
    <mergeCell ref="A1465:C1465"/>
    <mergeCell ref="D1465:F1465"/>
    <mergeCell ref="H1465:I1465"/>
    <mergeCell ref="A1466:C1466"/>
    <mergeCell ref="D1466:F1466"/>
    <mergeCell ref="H1466:I1466"/>
    <mergeCell ref="A1467:C1467"/>
    <mergeCell ref="D1467:F1467"/>
    <mergeCell ref="H1467:I1467"/>
    <mergeCell ref="A1468:C1468"/>
    <mergeCell ref="D1468:F1468"/>
    <mergeCell ref="H1468:I1468"/>
    <mergeCell ref="A1469:C1469"/>
    <mergeCell ref="D1469:F1469"/>
    <mergeCell ref="H1469:I1469"/>
    <mergeCell ref="A1470:C1470"/>
    <mergeCell ref="D1470:F1470"/>
    <mergeCell ref="H1470:I1470"/>
    <mergeCell ref="A1471:C1471"/>
    <mergeCell ref="D1471:F1471"/>
    <mergeCell ref="H1471:I1471"/>
    <mergeCell ref="A1472:C1472"/>
    <mergeCell ref="D1472:F1472"/>
    <mergeCell ref="H1472:I1472"/>
    <mergeCell ref="A1473:C1473"/>
    <mergeCell ref="D1473:F1473"/>
    <mergeCell ref="H1473:I1473"/>
    <mergeCell ref="A1474:C1474"/>
    <mergeCell ref="D1474:F1474"/>
    <mergeCell ref="H1474:I1474"/>
    <mergeCell ref="A1475:C1475"/>
    <mergeCell ref="D1475:F1475"/>
    <mergeCell ref="H1475:I1475"/>
    <mergeCell ref="A1477:H1477"/>
    <mergeCell ref="A1478:H1478"/>
    <mergeCell ref="A1479:I1479"/>
    <mergeCell ref="A1511:H1511"/>
    <mergeCell ref="A1512:D1512"/>
    <mergeCell ref="E1512:G1512"/>
    <mergeCell ref="H1512:I1512"/>
    <mergeCell ref="A1513:D1513"/>
    <mergeCell ref="E1513:G1513"/>
    <mergeCell ref="H1513:I1513"/>
    <mergeCell ref="A1514:D1514"/>
    <mergeCell ref="E1514:G1514"/>
    <mergeCell ref="H1514:I1514"/>
    <mergeCell ref="A1515:D1515"/>
    <mergeCell ref="E1515:G1515"/>
    <mergeCell ref="H1515:I1515"/>
    <mergeCell ref="A1516:D1516"/>
    <mergeCell ref="E1516:G1516"/>
    <mergeCell ref="H1516:I1516"/>
    <mergeCell ref="A1517:D1517"/>
    <mergeCell ref="E1517:G1517"/>
    <mergeCell ref="H1517:I1517"/>
    <mergeCell ref="A1518:D1518"/>
    <mergeCell ref="E1518:G1518"/>
    <mergeCell ref="H1518:I1518"/>
    <mergeCell ref="A1524:H1524"/>
    <mergeCell ref="A1525:I1525"/>
    <mergeCell ref="A1527:H1527"/>
    <mergeCell ref="A1528:D1528"/>
    <mergeCell ref="E1528:G1528"/>
    <mergeCell ref="H1528:I1528"/>
    <mergeCell ref="A1529:D1529"/>
    <mergeCell ref="E1529:G1529"/>
    <mergeCell ref="H1529:I1529"/>
    <mergeCell ref="A1530:D1530"/>
    <mergeCell ref="E1530:G1530"/>
    <mergeCell ref="H1530:I1530"/>
    <mergeCell ref="A1531:D1531"/>
    <mergeCell ref="E1531:G1531"/>
    <mergeCell ref="H1531:I1531"/>
    <mergeCell ref="A1532:D1532"/>
    <mergeCell ref="E1532:G1532"/>
    <mergeCell ref="H1532:I1532"/>
    <mergeCell ref="A1533:D1533"/>
    <mergeCell ref="E1533:G1533"/>
    <mergeCell ref="H1533:I1533"/>
    <mergeCell ref="A1534:D1534"/>
    <mergeCell ref="E1534:G1534"/>
    <mergeCell ref="H1534:I1534"/>
    <mergeCell ref="A1535:D1535"/>
    <mergeCell ref="E1535:G1535"/>
    <mergeCell ref="H1535:I1535"/>
    <mergeCell ref="A1536:D1536"/>
    <mergeCell ref="E1536:G1536"/>
    <mergeCell ref="H1536:I1536"/>
    <mergeCell ref="A1537:D1537"/>
    <mergeCell ref="E1537:G1537"/>
    <mergeCell ref="H1537:I1537"/>
    <mergeCell ref="A1538:D1538"/>
    <mergeCell ref="E1538:G1538"/>
    <mergeCell ref="H1538:I1538"/>
    <mergeCell ref="A1539:D1539"/>
    <mergeCell ref="E1539:G1539"/>
    <mergeCell ref="H1539:I1539"/>
    <mergeCell ref="A1540:D1540"/>
    <mergeCell ref="E1540:G1540"/>
    <mergeCell ref="H1540:I1540"/>
    <mergeCell ref="A1541:D1541"/>
    <mergeCell ref="E1541:G1541"/>
    <mergeCell ref="H1541:I1541"/>
    <mergeCell ref="A1542:D1542"/>
    <mergeCell ref="E1542:G1542"/>
    <mergeCell ref="H1542:I1542"/>
    <mergeCell ref="A1543:D1543"/>
    <mergeCell ref="E1543:G1543"/>
    <mergeCell ref="H1543:I1543"/>
    <mergeCell ref="A1544:D1544"/>
    <mergeCell ref="E1544:G1544"/>
    <mergeCell ref="H1544:I1544"/>
    <mergeCell ref="A1545:D1545"/>
    <mergeCell ref="E1545:G1545"/>
    <mergeCell ref="H1545:I1545"/>
    <mergeCell ref="A1546:D1546"/>
    <mergeCell ref="E1546:G1546"/>
    <mergeCell ref="H1546:I1546"/>
    <mergeCell ref="A1547:D1547"/>
    <mergeCell ref="E1547:G1547"/>
    <mergeCell ref="H1547:I1547"/>
    <mergeCell ref="A1548:D1548"/>
    <mergeCell ref="E1548:G1548"/>
    <mergeCell ref="H1548:I1548"/>
    <mergeCell ref="A1549:D1549"/>
    <mergeCell ref="E1549:G1549"/>
    <mergeCell ref="H1549:I1549"/>
    <mergeCell ref="A1550:D1550"/>
    <mergeCell ref="E1550:G1550"/>
    <mergeCell ref="H1550:I1550"/>
    <mergeCell ref="A1551:D1551"/>
    <mergeCell ref="E1551:G1551"/>
    <mergeCell ref="H1551:I1551"/>
    <mergeCell ref="A1552:D1552"/>
    <mergeCell ref="E1552:G1552"/>
    <mergeCell ref="H1552:I1552"/>
    <mergeCell ref="A1553:D1553"/>
    <mergeCell ref="E1553:G1553"/>
    <mergeCell ref="H1553:I1553"/>
    <mergeCell ref="A1554:D1554"/>
    <mergeCell ref="E1554:G1554"/>
    <mergeCell ref="H1554:I1554"/>
    <mergeCell ref="A1555:D1555"/>
    <mergeCell ref="E1555:G1555"/>
    <mergeCell ref="H1555:I1555"/>
    <mergeCell ref="A1556:D1556"/>
    <mergeCell ref="E1556:G1556"/>
    <mergeCell ref="H1556:I1556"/>
    <mergeCell ref="A1557:D1557"/>
    <mergeCell ref="E1557:G1557"/>
    <mergeCell ref="H1557:I1557"/>
    <mergeCell ref="A1558:D1558"/>
    <mergeCell ref="E1558:G1558"/>
    <mergeCell ref="H1558:I1558"/>
    <mergeCell ref="A1559:D1559"/>
    <mergeCell ref="E1559:G1559"/>
    <mergeCell ref="H1559:I1559"/>
    <mergeCell ref="A1560:D1560"/>
    <mergeCell ref="E1560:G1560"/>
    <mergeCell ref="H1560:I1560"/>
    <mergeCell ref="A1561:D1561"/>
    <mergeCell ref="E1561:G1561"/>
    <mergeCell ref="H1561:I1561"/>
    <mergeCell ref="A1563:H1563"/>
    <mergeCell ref="A1564:C1564"/>
    <mergeCell ref="D1564:F1564"/>
    <mergeCell ref="H1564:I1564"/>
    <mergeCell ref="A1565:C1565"/>
    <mergeCell ref="D1565:F1565"/>
    <mergeCell ref="H1565:I1565"/>
    <mergeCell ref="A1566:C1566"/>
    <mergeCell ref="D1566:F1566"/>
    <mergeCell ref="H1566:I1566"/>
    <mergeCell ref="A1567:C1567"/>
    <mergeCell ref="D1567:F1567"/>
    <mergeCell ref="H1567:I1567"/>
    <mergeCell ref="A1568:C1568"/>
    <mergeCell ref="D1568:F1568"/>
    <mergeCell ref="H1568:I1568"/>
    <mergeCell ref="A1569:C1569"/>
    <mergeCell ref="D1569:F1569"/>
    <mergeCell ref="H1569:I1569"/>
    <mergeCell ref="A1570:C1570"/>
    <mergeCell ref="D1570:F1570"/>
    <mergeCell ref="H1570:I1570"/>
    <mergeCell ref="A1571:C1571"/>
    <mergeCell ref="D1571:F1571"/>
    <mergeCell ref="H1571:I1571"/>
    <mergeCell ref="A1572:C1572"/>
    <mergeCell ref="D1572:F1572"/>
    <mergeCell ref="H1572:I1572"/>
    <mergeCell ref="A1573:C1573"/>
    <mergeCell ref="D1573:F1573"/>
    <mergeCell ref="H1573:I1573"/>
    <mergeCell ref="A1574:C1574"/>
    <mergeCell ref="D1574:F1574"/>
    <mergeCell ref="H1574:I1574"/>
    <mergeCell ref="A1575:C1575"/>
    <mergeCell ref="D1575:F1575"/>
    <mergeCell ref="H1575:I1575"/>
    <mergeCell ref="A1576:C1576"/>
    <mergeCell ref="D1576:F1576"/>
    <mergeCell ref="H1576:I1576"/>
    <mergeCell ref="A1577:C1577"/>
    <mergeCell ref="D1577:F1577"/>
    <mergeCell ref="H1577:I1577"/>
    <mergeCell ref="A1578:C1578"/>
    <mergeCell ref="D1578:F1578"/>
    <mergeCell ref="H1578:I1578"/>
    <mergeCell ref="A1579:C1579"/>
    <mergeCell ref="D1579:F1579"/>
    <mergeCell ref="H1579:I1579"/>
    <mergeCell ref="A1580:C1580"/>
    <mergeCell ref="D1580:F1580"/>
    <mergeCell ref="H1580:I1580"/>
    <mergeCell ref="A1581:C1581"/>
    <mergeCell ref="D1581:F1581"/>
    <mergeCell ref="H1581:I1581"/>
    <mergeCell ref="A1582:C1582"/>
    <mergeCell ref="D1582:F1582"/>
    <mergeCell ref="H1582:I1582"/>
    <mergeCell ref="A1583:C1583"/>
    <mergeCell ref="D1583:F1583"/>
    <mergeCell ref="H1583:I1583"/>
    <mergeCell ref="A1584:C1584"/>
    <mergeCell ref="D1584:F1584"/>
    <mergeCell ref="H1584:I1584"/>
    <mergeCell ref="A1585:C1585"/>
    <mergeCell ref="D1585:F1585"/>
    <mergeCell ref="H1585:I1585"/>
    <mergeCell ref="A1586:C1586"/>
    <mergeCell ref="D1586:F1586"/>
    <mergeCell ref="H1586:I1586"/>
    <mergeCell ref="A1587:C1587"/>
    <mergeCell ref="D1587:F1587"/>
    <mergeCell ref="H1587:I1587"/>
    <mergeCell ref="A1588:C1588"/>
    <mergeCell ref="D1588:F1588"/>
    <mergeCell ref="H1588:I1588"/>
    <mergeCell ref="A1589:C1589"/>
    <mergeCell ref="D1589:F1589"/>
    <mergeCell ref="H1589:I1589"/>
    <mergeCell ref="A1590:C1590"/>
    <mergeCell ref="D1590:F1590"/>
    <mergeCell ref="H1590:I1590"/>
    <mergeCell ref="A1591:C1591"/>
    <mergeCell ref="D1591:F1591"/>
    <mergeCell ref="H1591:I1591"/>
    <mergeCell ref="A1592:C1592"/>
    <mergeCell ref="D1592:F1592"/>
    <mergeCell ref="H1592:I1592"/>
    <mergeCell ref="A1593:C1593"/>
    <mergeCell ref="D1593:F1593"/>
    <mergeCell ref="H1593:I1593"/>
    <mergeCell ref="A1594:C1594"/>
    <mergeCell ref="D1594:F1594"/>
    <mergeCell ref="H1594:I1594"/>
    <mergeCell ref="A1595:C1595"/>
    <mergeCell ref="D1595:F1595"/>
    <mergeCell ref="H1595:I1595"/>
    <mergeCell ref="A1596:C1596"/>
    <mergeCell ref="D1596:F1596"/>
    <mergeCell ref="H1596:I1596"/>
    <mergeCell ref="A1597:C1597"/>
    <mergeCell ref="D1597:F1597"/>
    <mergeCell ref="H1597:I1597"/>
    <mergeCell ref="A1599:H1599"/>
    <mergeCell ref="A1600:H1600"/>
    <mergeCell ref="A1601:I1601"/>
    <mergeCell ref="A1633:H1633"/>
    <mergeCell ref="A1634:D1634"/>
    <mergeCell ref="E1634:G1634"/>
    <mergeCell ref="H1634:I1634"/>
    <mergeCell ref="A1635:D1635"/>
    <mergeCell ref="E1635:G1635"/>
    <mergeCell ref="H1635:I1635"/>
    <mergeCell ref="A1636:D1636"/>
    <mergeCell ref="E1636:G1636"/>
    <mergeCell ref="H1636:I1636"/>
    <mergeCell ref="A1637:D1637"/>
    <mergeCell ref="E1637:G1637"/>
    <mergeCell ref="H1637:I1637"/>
    <mergeCell ref="A1638:D1638"/>
    <mergeCell ref="E1638:G1638"/>
    <mergeCell ref="H1638:I1638"/>
    <mergeCell ref="A1639:D1639"/>
    <mergeCell ref="E1639:G1639"/>
    <mergeCell ref="H1639:I1639"/>
    <mergeCell ref="A1645:H1645"/>
    <mergeCell ref="A1646:I1646"/>
    <mergeCell ref="A1648:H1648"/>
    <mergeCell ref="A1649:D1649"/>
    <mergeCell ref="E1649:G1649"/>
    <mergeCell ref="H1649:I1649"/>
    <mergeCell ref="A1650:D1650"/>
    <mergeCell ref="E1650:G1650"/>
    <mergeCell ref="H1650:I1650"/>
    <mergeCell ref="A1651:D1651"/>
    <mergeCell ref="E1651:G1651"/>
    <mergeCell ref="H1651:I1651"/>
    <mergeCell ref="A1652:D1652"/>
    <mergeCell ref="E1652:G1652"/>
    <mergeCell ref="H1652:I1652"/>
    <mergeCell ref="A1653:D1653"/>
    <mergeCell ref="E1653:G1653"/>
    <mergeCell ref="H1653:I1653"/>
    <mergeCell ref="A1654:D1654"/>
    <mergeCell ref="E1654:G1654"/>
    <mergeCell ref="H1654:I1654"/>
    <mergeCell ref="A1655:D1655"/>
    <mergeCell ref="E1655:G1655"/>
    <mergeCell ref="H1655:I1655"/>
    <mergeCell ref="A1656:D1656"/>
    <mergeCell ref="E1656:G1656"/>
    <mergeCell ref="H1656:I1656"/>
    <mergeCell ref="A1657:D1657"/>
    <mergeCell ref="E1657:G1657"/>
    <mergeCell ref="H1657:I1657"/>
    <mergeCell ref="A1658:D1658"/>
    <mergeCell ref="E1658:G1658"/>
    <mergeCell ref="H1658:I1658"/>
    <mergeCell ref="A1659:D1659"/>
    <mergeCell ref="E1659:G1659"/>
    <mergeCell ref="H1659:I1659"/>
    <mergeCell ref="A1660:D1660"/>
    <mergeCell ref="E1660:G1660"/>
    <mergeCell ref="H1660:I1660"/>
    <mergeCell ref="A1661:D1661"/>
    <mergeCell ref="E1661:G1661"/>
    <mergeCell ref="H1661:I1661"/>
    <mergeCell ref="A1662:D1662"/>
    <mergeCell ref="E1662:G1662"/>
    <mergeCell ref="H1662:I1662"/>
    <mergeCell ref="A1663:D1663"/>
    <mergeCell ref="E1663:G1663"/>
    <mergeCell ref="H1663:I1663"/>
    <mergeCell ref="A1664:D1664"/>
    <mergeCell ref="E1664:G1664"/>
    <mergeCell ref="H1664:I1664"/>
    <mergeCell ref="A1665:D1665"/>
    <mergeCell ref="E1665:G1665"/>
    <mergeCell ref="H1665:I1665"/>
    <mergeCell ref="A1666:D1666"/>
    <mergeCell ref="E1666:G1666"/>
    <mergeCell ref="H1666:I1666"/>
    <mergeCell ref="A1667:D1667"/>
    <mergeCell ref="E1667:G1667"/>
    <mergeCell ref="H1667:I1667"/>
    <mergeCell ref="A1668:D1668"/>
    <mergeCell ref="E1668:G1668"/>
    <mergeCell ref="H1668:I1668"/>
    <mergeCell ref="A1669:D1669"/>
    <mergeCell ref="E1669:G1669"/>
    <mergeCell ref="H1669:I1669"/>
    <mergeCell ref="A1670:D1670"/>
    <mergeCell ref="E1670:G1670"/>
    <mergeCell ref="H1670:I1670"/>
    <mergeCell ref="A1671:D1671"/>
    <mergeCell ref="E1671:G1671"/>
    <mergeCell ref="H1671:I1671"/>
    <mergeCell ref="A1672:D1672"/>
    <mergeCell ref="E1672:G1672"/>
    <mergeCell ref="H1672:I1672"/>
    <mergeCell ref="A1673:D1673"/>
    <mergeCell ref="E1673:G1673"/>
    <mergeCell ref="H1673:I1673"/>
    <mergeCell ref="A1674:D1674"/>
    <mergeCell ref="E1674:G1674"/>
    <mergeCell ref="H1674:I1674"/>
    <mergeCell ref="A1675:D1675"/>
    <mergeCell ref="E1675:G1675"/>
    <mergeCell ref="H1675:I1675"/>
    <mergeCell ref="A1676:D1676"/>
    <mergeCell ref="E1676:G1676"/>
    <mergeCell ref="H1676:I1676"/>
    <mergeCell ref="A1677:D1677"/>
    <mergeCell ref="E1677:G1677"/>
    <mergeCell ref="H1677:I1677"/>
    <mergeCell ref="A1678:D1678"/>
    <mergeCell ref="E1678:G1678"/>
    <mergeCell ref="H1678:I1678"/>
    <mergeCell ref="A1679:D1679"/>
    <mergeCell ref="E1679:G1679"/>
    <mergeCell ref="H1679:I1679"/>
    <mergeCell ref="A1680:D1680"/>
    <mergeCell ref="E1680:G1680"/>
    <mergeCell ref="H1680:I1680"/>
    <mergeCell ref="A1681:D1681"/>
    <mergeCell ref="E1681:G1681"/>
    <mergeCell ref="H1681:I1681"/>
    <mergeCell ref="A1682:D1682"/>
    <mergeCell ref="E1682:G1682"/>
    <mergeCell ref="H1682:I1682"/>
    <mergeCell ref="A1684:H1684"/>
    <mergeCell ref="A1685:C1685"/>
    <mergeCell ref="D1685:F1685"/>
    <mergeCell ref="H1685:I1685"/>
    <mergeCell ref="A1686:C1686"/>
    <mergeCell ref="D1686:F1686"/>
    <mergeCell ref="H1686:I1686"/>
    <mergeCell ref="A1687:C1687"/>
    <mergeCell ref="D1687:F1687"/>
    <mergeCell ref="H1687:I1687"/>
    <mergeCell ref="A1688:C1688"/>
    <mergeCell ref="D1688:F1688"/>
    <mergeCell ref="H1688:I1688"/>
    <mergeCell ref="A1689:C1689"/>
    <mergeCell ref="D1689:F1689"/>
    <mergeCell ref="H1689:I1689"/>
    <mergeCell ref="A1690:C1690"/>
    <mergeCell ref="D1690:F1690"/>
    <mergeCell ref="H1690:I1690"/>
    <mergeCell ref="A1691:C1691"/>
    <mergeCell ref="D1691:F1691"/>
    <mergeCell ref="H1691:I1691"/>
    <mergeCell ref="A1692:C1692"/>
    <mergeCell ref="D1692:F1692"/>
    <mergeCell ref="H1692:I1692"/>
    <mergeCell ref="A1693:C1693"/>
    <mergeCell ref="D1693:F1693"/>
    <mergeCell ref="H1693:I1693"/>
    <mergeCell ref="A1694:C1694"/>
    <mergeCell ref="D1694:F1694"/>
    <mergeCell ref="H1694:I1694"/>
    <mergeCell ref="A1695:C1695"/>
    <mergeCell ref="D1695:F1695"/>
    <mergeCell ref="H1695:I1695"/>
    <mergeCell ref="A1696:C1696"/>
    <mergeCell ref="D1696:F1696"/>
    <mergeCell ref="H1696:I1696"/>
    <mergeCell ref="A1697:C1697"/>
    <mergeCell ref="D1697:F1697"/>
    <mergeCell ref="H1697:I1697"/>
    <mergeCell ref="A1698:C1698"/>
    <mergeCell ref="D1698:F1698"/>
    <mergeCell ref="H1698:I1698"/>
    <mergeCell ref="A1699:C1699"/>
    <mergeCell ref="D1699:F1699"/>
    <mergeCell ref="H1699:I1699"/>
    <mergeCell ref="A1700:C1700"/>
    <mergeCell ref="D1700:F1700"/>
    <mergeCell ref="H1700:I1700"/>
    <mergeCell ref="A1701:C1701"/>
    <mergeCell ref="D1701:F1701"/>
    <mergeCell ref="H1701:I1701"/>
    <mergeCell ref="A1702:C1702"/>
    <mergeCell ref="D1702:F1702"/>
    <mergeCell ref="H1702:I1702"/>
    <mergeCell ref="A1703:C1703"/>
    <mergeCell ref="D1703:F1703"/>
    <mergeCell ref="H1703:I1703"/>
    <mergeCell ref="A1704:C1704"/>
    <mergeCell ref="D1704:F1704"/>
    <mergeCell ref="H1704:I1704"/>
    <mergeCell ref="A1705:C1705"/>
    <mergeCell ref="D1705:F1705"/>
    <mergeCell ref="H1705:I1705"/>
    <mergeCell ref="A1706:C1706"/>
    <mergeCell ref="D1706:F1706"/>
    <mergeCell ref="H1706:I1706"/>
    <mergeCell ref="A1707:C1707"/>
    <mergeCell ref="D1707:F1707"/>
    <mergeCell ref="H1707:I1707"/>
    <mergeCell ref="A1708:C1708"/>
    <mergeCell ref="D1708:F1708"/>
    <mergeCell ref="H1708:I1708"/>
    <mergeCell ref="A1709:C1709"/>
    <mergeCell ref="D1709:F1709"/>
    <mergeCell ref="H1709:I1709"/>
    <mergeCell ref="A1710:C1710"/>
    <mergeCell ref="D1710:F1710"/>
    <mergeCell ref="H1710:I1710"/>
    <mergeCell ref="A1711:C1711"/>
    <mergeCell ref="D1711:F1711"/>
    <mergeCell ref="H1711:I1711"/>
    <mergeCell ref="A1712:C1712"/>
    <mergeCell ref="D1712:F1712"/>
    <mergeCell ref="H1712:I1712"/>
    <mergeCell ref="A1713:C1713"/>
    <mergeCell ref="D1713:F1713"/>
    <mergeCell ref="H1713:I1713"/>
    <mergeCell ref="A1714:C1714"/>
    <mergeCell ref="D1714:F1714"/>
    <mergeCell ref="H1714:I1714"/>
    <mergeCell ref="A1715:C1715"/>
    <mergeCell ref="D1715:F1715"/>
    <mergeCell ref="H1715:I1715"/>
    <mergeCell ref="A1716:C1716"/>
    <mergeCell ref="D1716:F1716"/>
    <mergeCell ref="H1716:I1716"/>
    <mergeCell ref="A1717:C1717"/>
    <mergeCell ref="D1717:F1717"/>
    <mergeCell ref="H1717:I1717"/>
    <mergeCell ref="A1718:C1718"/>
    <mergeCell ref="D1718:F1718"/>
    <mergeCell ref="H1718:I1718"/>
    <mergeCell ref="A1720:H1720"/>
    <mergeCell ref="A1721:H1721"/>
    <mergeCell ref="A1722:I1722"/>
    <mergeCell ref="A1754:H1754"/>
    <mergeCell ref="A1755:D1755"/>
    <mergeCell ref="E1755:G1755"/>
    <mergeCell ref="H1755:I1755"/>
    <mergeCell ref="A1756:D1756"/>
    <mergeCell ref="E1756:G1756"/>
    <mergeCell ref="H1756:I1756"/>
    <mergeCell ref="A1757:D1757"/>
    <mergeCell ref="E1757:G1757"/>
    <mergeCell ref="H1757:I1757"/>
    <mergeCell ref="A1758:D1758"/>
    <mergeCell ref="E1758:G1758"/>
    <mergeCell ref="H1758:I1758"/>
    <mergeCell ref="A1759:D1759"/>
    <mergeCell ref="E1759:G1759"/>
    <mergeCell ref="H1759:I1759"/>
    <mergeCell ref="A1760:D1760"/>
    <mergeCell ref="E1760:G1760"/>
    <mergeCell ref="H1760:I1760"/>
    <mergeCell ref="A1761:D1761"/>
    <mergeCell ref="E1761:G1761"/>
    <mergeCell ref="H1761:I1761"/>
    <mergeCell ref="A1767:H1767"/>
    <mergeCell ref="A1768:I1768"/>
    <mergeCell ref="A1770:H1770"/>
    <mergeCell ref="A1771:D1771"/>
    <mergeCell ref="E1771:G1771"/>
    <mergeCell ref="H1771:I1771"/>
    <mergeCell ref="A1772:D1772"/>
    <mergeCell ref="E1772:G1772"/>
    <mergeCell ref="H1772:I1772"/>
    <mergeCell ref="A1773:D1773"/>
    <mergeCell ref="E1773:G1773"/>
    <mergeCell ref="H1773:I1773"/>
    <mergeCell ref="A1774:D1774"/>
    <mergeCell ref="E1774:G1774"/>
    <mergeCell ref="H1774:I1774"/>
    <mergeCell ref="A1775:D1775"/>
    <mergeCell ref="E1775:G1775"/>
    <mergeCell ref="H1775:I1775"/>
    <mergeCell ref="A1776:D1776"/>
    <mergeCell ref="E1776:G1776"/>
    <mergeCell ref="H1776:I1776"/>
    <mergeCell ref="A1777:D1777"/>
    <mergeCell ref="E1777:G1777"/>
    <mergeCell ref="H1777:I1777"/>
    <mergeCell ref="A1778:D1778"/>
    <mergeCell ref="E1778:G1778"/>
    <mergeCell ref="H1778:I1778"/>
    <mergeCell ref="A1779:D1779"/>
    <mergeCell ref="E1779:G1779"/>
    <mergeCell ref="H1779:I1779"/>
    <mergeCell ref="A1780:D1780"/>
    <mergeCell ref="E1780:G1780"/>
    <mergeCell ref="H1780:I1780"/>
    <mergeCell ref="A1781:D1781"/>
    <mergeCell ref="E1781:G1781"/>
    <mergeCell ref="H1781:I1781"/>
    <mergeCell ref="A1782:D1782"/>
    <mergeCell ref="E1782:G1782"/>
    <mergeCell ref="H1782:I1782"/>
    <mergeCell ref="A1783:D1783"/>
    <mergeCell ref="E1783:G1783"/>
    <mergeCell ref="H1783:I1783"/>
    <mergeCell ref="A1784:D1784"/>
    <mergeCell ref="E1784:G1784"/>
    <mergeCell ref="H1784:I1784"/>
    <mergeCell ref="A1785:D1785"/>
    <mergeCell ref="E1785:G1785"/>
    <mergeCell ref="H1785:I1785"/>
    <mergeCell ref="A1786:D1786"/>
    <mergeCell ref="E1786:G1786"/>
    <mergeCell ref="H1786:I1786"/>
    <mergeCell ref="A1787:D1787"/>
    <mergeCell ref="E1787:G1787"/>
    <mergeCell ref="H1787:I1787"/>
    <mergeCell ref="A1788:D1788"/>
    <mergeCell ref="E1788:G1788"/>
    <mergeCell ref="H1788:I1788"/>
    <mergeCell ref="A1789:D1789"/>
    <mergeCell ref="E1789:G1789"/>
    <mergeCell ref="H1789:I1789"/>
    <mergeCell ref="A1790:D1790"/>
    <mergeCell ref="E1790:G1790"/>
    <mergeCell ref="H1790:I1790"/>
    <mergeCell ref="A1791:D1791"/>
    <mergeCell ref="E1791:G1791"/>
    <mergeCell ref="H1791:I1791"/>
    <mergeCell ref="A1792:D1792"/>
    <mergeCell ref="E1792:G1792"/>
    <mergeCell ref="H1792:I1792"/>
    <mergeCell ref="A1793:D1793"/>
    <mergeCell ref="E1793:G1793"/>
    <mergeCell ref="H1793:I1793"/>
    <mergeCell ref="A1794:D1794"/>
    <mergeCell ref="E1794:G1794"/>
    <mergeCell ref="H1794:I1794"/>
    <mergeCell ref="A1795:D1795"/>
    <mergeCell ref="E1795:G1795"/>
    <mergeCell ref="H1795:I1795"/>
    <mergeCell ref="A1796:D1796"/>
    <mergeCell ref="E1796:G1796"/>
    <mergeCell ref="H1796:I1796"/>
    <mergeCell ref="A1797:D1797"/>
    <mergeCell ref="E1797:G1797"/>
    <mergeCell ref="H1797:I1797"/>
    <mergeCell ref="A1798:D1798"/>
    <mergeCell ref="E1798:G1798"/>
    <mergeCell ref="H1798:I1798"/>
    <mergeCell ref="A1799:D1799"/>
    <mergeCell ref="E1799:G1799"/>
    <mergeCell ref="H1799:I1799"/>
    <mergeCell ref="A1800:D1800"/>
    <mergeCell ref="E1800:G1800"/>
    <mergeCell ref="H1800:I1800"/>
    <mergeCell ref="A1801:D1801"/>
    <mergeCell ref="E1801:G1801"/>
    <mergeCell ref="H1801:I1801"/>
    <mergeCell ref="A1802:D1802"/>
    <mergeCell ref="E1802:G1802"/>
    <mergeCell ref="H1802:I1802"/>
    <mergeCell ref="A1803:D1803"/>
    <mergeCell ref="E1803:G1803"/>
    <mergeCell ref="H1803:I1803"/>
    <mergeCell ref="A1804:I1804"/>
    <mergeCell ref="A1806:H1806"/>
    <mergeCell ref="A1807:C1807"/>
    <mergeCell ref="D1807:F1807"/>
    <mergeCell ref="H1807:I1807"/>
    <mergeCell ref="A1808:C1808"/>
    <mergeCell ref="D1808:F1808"/>
    <mergeCell ref="H1808:I1808"/>
    <mergeCell ref="A1809:C1809"/>
    <mergeCell ref="D1809:F1809"/>
    <mergeCell ref="H1809:I1809"/>
    <mergeCell ref="A1810:C1810"/>
    <mergeCell ref="D1810:F1810"/>
    <mergeCell ref="H1810:I1810"/>
    <mergeCell ref="A1811:C1811"/>
    <mergeCell ref="D1811:F1811"/>
    <mergeCell ref="H1811:I1811"/>
    <mergeCell ref="A1812:C1812"/>
    <mergeCell ref="D1812:F1812"/>
    <mergeCell ref="H1812:I1812"/>
    <mergeCell ref="A1813:C1813"/>
    <mergeCell ref="D1813:F1813"/>
    <mergeCell ref="H1813:I1813"/>
    <mergeCell ref="A1814:C1814"/>
    <mergeCell ref="D1814:F1814"/>
    <mergeCell ref="H1814:I1814"/>
    <mergeCell ref="A1815:C1815"/>
    <mergeCell ref="D1815:F1815"/>
    <mergeCell ref="H1815:I1815"/>
    <mergeCell ref="A1816:C1816"/>
    <mergeCell ref="D1816:F1816"/>
    <mergeCell ref="H1816:I1816"/>
    <mergeCell ref="A1817:C1817"/>
    <mergeCell ref="D1817:F1817"/>
    <mergeCell ref="H1817:I1817"/>
    <mergeCell ref="A1818:C1818"/>
    <mergeCell ref="D1818:F1818"/>
    <mergeCell ref="H1818:I1818"/>
    <mergeCell ref="A1819:C1819"/>
    <mergeCell ref="D1819:F1819"/>
    <mergeCell ref="H1819:I1819"/>
    <mergeCell ref="A1820:C1820"/>
    <mergeCell ref="D1820:F1820"/>
    <mergeCell ref="H1820:I1820"/>
    <mergeCell ref="A1821:C1821"/>
    <mergeCell ref="D1821:F1821"/>
    <mergeCell ref="H1821:I1821"/>
    <mergeCell ref="A1822:C1822"/>
    <mergeCell ref="D1822:F1822"/>
    <mergeCell ref="H1822:I1822"/>
    <mergeCell ref="A1823:C1823"/>
    <mergeCell ref="D1823:F1823"/>
    <mergeCell ref="H1823:I1823"/>
    <mergeCell ref="A1824:C1824"/>
    <mergeCell ref="D1824:F1824"/>
    <mergeCell ref="H1824:I1824"/>
    <mergeCell ref="A1825:C1825"/>
    <mergeCell ref="D1825:F1825"/>
    <mergeCell ref="H1825:I1825"/>
    <mergeCell ref="A1826:C1826"/>
    <mergeCell ref="D1826:F1826"/>
    <mergeCell ref="H1826:I1826"/>
    <mergeCell ref="A1827:C1827"/>
    <mergeCell ref="D1827:F1827"/>
    <mergeCell ref="H1827:I1827"/>
    <mergeCell ref="A1828:C1828"/>
    <mergeCell ref="D1828:F1828"/>
    <mergeCell ref="H1828:I1828"/>
    <mergeCell ref="A1829:C1829"/>
    <mergeCell ref="D1829:F1829"/>
    <mergeCell ref="H1829:I1829"/>
    <mergeCell ref="A1830:C1830"/>
    <mergeCell ref="D1830:F1830"/>
    <mergeCell ref="H1830:I1830"/>
    <mergeCell ref="A1831:C1831"/>
    <mergeCell ref="D1831:F1831"/>
    <mergeCell ref="H1831:I1831"/>
    <mergeCell ref="A1832:C1832"/>
    <mergeCell ref="D1832:F1832"/>
    <mergeCell ref="H1832:I1832"/>
    <mergeCell ref="A1833:C1833"/>
    <mergeCell ref="D1833:F1833"/>
    <mergeCell ref="H1833:I1833"/>
    <mergeCell ref="A1834:C1834"/>
    <mergeCell ref="D1834:F1834"/>
    <mergeCell ref="H1834:I1834"/>
    <mergeCell ref="A1835:C1835"/>
    <mergeCell ref="D1835:F1835"/>
    <mergeCell ref="H1835:I1835"/>
    <mergeCell ref="A1836:C1836"/>
    <mergeCell ref="D1836:F1836"/>
    <mergeCell ref="H1836:I1836"/>
    <mergeCell ref="A1837:C1837"/>
    <mergeCell ref="D1837:F1837"/>
    <mergeCell ref="H1837:I1837"/>
    <mergeCell ref="A1838:C1838"/>
    <mergeCell ref="D1838:F1838"/>
    <mergeCell ref="H1838:I1838"/>
    <mergeCell ref="A1839:C1839"/>
    <mergeCell ref="D1839:F1839"/>
    <mergeCell ref="H1839:I1839"/>
    <mergeCell ref="A1840:C1840"/>
    <mergeCell ref="D1840:F1840"/>
    <mergeCell ref="H1840:I1840"/>
    <mergeCell ref="A1842:H1842"/>
    <mergeCell ref="A1843:I1843"/>
    <mergeCell ref="A1847:H1847"/>
    <mergeCell ref="A1848:I1848"/>
    <mergeCell ref="A1850:H1850"/>
    <mergeCell ref="A1851:D1851"/>
    <mergeCell ref="E1851:G1851"/>
    <mergeCell ref="H1851:I1851"/>
    <mergeCell ref="A1852:D1852"/>
    <mergeCell ref="E1852:G1852"/>
    <mergeCell ref="H1852:I1852"/>
    <mergeCell ref="A1853:D1853"/>
    <mergeCell ref="E1853:G1853"/>
    <mergeCell ref="H1853:I1853"/>
    <mergeCell ref="A1854:D1854"/>
    <mergeCell ref="E1854:G1854"/>
    <mergeCell ref="H1854:I1854"/>
    <mergeCell ref="A1855:D1855"/>
    <mergeCell ref="E1855:G1855"/>
    <mergeCell ref="H1855:I1855"/>
    <mergeCell ref="A1856:D1856"/>
    <mergeCell ref="E1856:G1856"/>
    <mergeCell ref="H1856:I1856"/>
    <mergeCell ref="A1857:D1857"/>
    <mergeCell ref="E1857:G1857"/>
    <mergeCell ref="H1857:I1857"/>
    <mergeCell ref="A1858:D1858"/>
    <mergeCell ref="E1858:G1858"/>
    <mergeCell ref="H1858:I1858"/>
    <mergeCell ref="A1859:D1859"/>
    <mergeCell ref="E1859:G1859"/>
    <mergeCell ref="H1859:I1859"/>
    <mergeCell ref="A1860:D1860"/>
    <mergeCell ref="E1860:G1860"/>
    <mergeCell ref="H1860:I1860"/>
    <mergeCell ref="A1861:D1861"/>
    <mergeCell ref="E1861:G1861"/>
    <mergeCell ref="H1861:I1861"/>
    <mergeCell ref="A1862:D1862"/>
    <mergeCell ref="E1862:G1862"/>
    <mergeCell ref="H1862:I1862"/>
    <mergeCell ref="A1863:D1863"/>
    <mergeCell ref="E1863:G1863"/>
    <mergeCell ref="H1863:I1863"/>
    <mergeCell ref="A1864:D1864"/>
    <mergeCell ref="E1864:G1864"/>
    <mergeCell ref="H1864:I1864"/>
    <mergeCell ref="A1865:D1865"/>
    <mergeCell ref="E1865:G1865"/>
    <mergeCell ref="H1865:I1865"/>
    <mergeCell ref="A1866:D1866"/>
    <mergeCell ref="E1866:G1866"/>
    <mergeCell ref="H1866:I1866"/>
    <mergeCell ref="A1867:D1867"/>
    <mergeCell ref="E1867:G1867"/>
    <mergeCell ref="H1867:I1867"/>
    <mergeCell ref="A1868:D1868"/>
    <mergeCell ref="E1868:G1868"/>
    <mergeCell ref="H1868:I1868"/>
    <mergeCell ref="A1869:D1869"/>
    <mergeCell ref="E1869:G1869"/>
    <mergeCell ref="H1869:I1869"/>
    <mergeCell ref="A1870:D1870"/>
    <mergeCell ref="E1870:G1870"/>
    <mergeCell ref="H1870:I1870"/>
    <mergeCell ref="A1871:D1871"/>
    <mergeCell ref="E1871:G1871"/>
    <mergeCell ref="H1871:I1871"/>
    <mergeCell ref="A1872:D1872"/>
    <mergeCell ref="E1872:G1872"/>
    <mergeCell ref="H1872:I1872"/>
    <mergeCell ref="A1873:D1873"/>
    <mergeCell ref="E1873:G1873"/>
    <mergeCell ref="H1873:I1873"/>
    <mergeCell ref="A1874:D1874"/>
    <mergeCell ref="E1874:G1874"/>
    <mergeCell ref="H1874:I1874"/>
    <mergeCell ref="A1875:D1875"/>
    <mergeCell ref="E1875:G1875"/>
    <mergeCell ref="H1875:I1875"/>
    <mergeCell ref="A1876:D1876"/>
    <mergeCell ref="E1876:G1876"/>
    <mergeCell ref="H1876:I1876"/>
    <mergeCell ref="A1877:D1877"/>
    <mergeCell ref="E1877:G1877"/>
    <mergeCell ref="H1877:I1877"/>
    <mergeCell ref="A1878:D1878"/>
    <mergeCell ref="E1878:G1878"/>
    <mergeCell ref="H1878:I1878"/>
    <mergeCell ref="A1879:D1879"/>
    <mergeCell ref="E1879:G1879"/>
    <mergeCell ref="H1879:I1879"/>
    <mergeCell ref="A1880:D1880"/>
    <mergeCell ref="E1880:G1880"/>
    <mergeCell ref="H1880:I1880"/>
    <mergeCell ref="A1881:D1881"/>
    <mergeCell ref="E1881:G1881"/>
    <mergeCell ref="H1881:I1881"/>
    <mergeCell ref="A1882:D1882"/>
    <mergeCell ref="E1882:G1882"/>
    <mergeCell ref="H1882:I1882"/>
    <mergeCell ref="A1883:D1883"/>
    <mergeCell ref="E1883:G1883"/>
    <mergeCell ref="H1883:I1883"/>
    <mergeCell ref="A1885:H1885"/>
    <mergeCell ref="A1886:C1886"/>
    <mergeCell ref="D1886:F1886"/>
    <mergeCell ref="H1886:I1886"/>
    <mergeCell ref="A1887:C1887"/>
    <mergeCell ref="D1887:F1887"/>
    <mergeCell ref="H1887:I1887"/>
    <mergeCell ref="A1888:C1888"/>
    <mergeCell ref="D1888:F1888"/>
    <mergeCell ref="H1888:I1888"/>
    <mergeCell ref="A1889:C1889"/>
    <mergeCell ref="D1889:F1889"/>
    <mergeCell ref="H1889:I1889"/>
    <mergeCell ref="A1890:C1890"/>
    <mergeCell ref="D1890:F1890"/>
    <mergeCell ref="H1890:I1890"/>
    <mergeCell ref="A1891:C1891"/>
    <mergeCell ref="D1891:F1891"/>
    <mergeCell ref="H1891:I1891"/>
    <mergeCell ref="A1892:C1892"/>
    <mergeCell ref="D1892:F1892"/>
    <mergeCell ref="H1892:I1892"/>
    <mergeCell ref="A1893:C1893"/>
    <mergeCell ref="D1893:F1893"/>
    <mergeCell ref="H1893:I1893"/>
    <mergeCell ref="A1894:C1894"/>
    <mergeCell ref="D1894:F1894"/>
    <mergeCell ref="H1894:I1894"/>
    <mergeCell ref="A1895:C1895"/>
    <mergeCell ref="D1895:F1895"/>
    <mergeCell ref="H1895:I1895"/>
    <mergeCell ref="A1896:C1896"/>
    <mergeCell ref="D1896:F1896"/>
    <mergeCell ref="H1896:I1896"/>
    <mergeCell ref="A1897:C1897"/>
    <mergeCell ref="D1897:F1897"/>
    <mergeCell ref="H1897:I1897"/>
    <mergeCell ref="A1898:C1898"/>
    <mergeCell ref="D1898:F1898"/>
    <mergeCell ref="H1898:I1898"/>
    <mergeCell ref="A1899:C1899"/>
    <mergeCell ref="D1899:F1899"/>
    <mergeCell ref="H1899:I1899"/>
    <mergeCell ref="A1900:C1900"/>
    <mergeCell ref="D1900:F1900"/>
    <mergeCell ref="H1900:I1900"/>
    <mergeCell ref="A1901:C1901"/>
    <mergeCell ref="D1901:F1901"/>
    <mergeCell ref="H1901:I1901"/>
    <mergeCell ref="A1902:C1902"/>
    <mergeCell ref="D1902:F1902"/>
    <mergeCell ref="H1902:I1902"/>
    <mergeCell ref="A1903:C1903"/>
    <mergeCell ref="D1903:F1903"/>
    <mergeCell ref="H1903:I1903"/>
    <mergeCell ref="A1904:C1904"/>
    <mergeCell ref="D1904:F1904"/>
    <mergeCell ref="H1904:I1904"/>
    <mergeCell ref="A1905:C1905"/>
    <mergeCell ref="D1905:F1905"/>
    <mergeCell ref="H1905:I1905"/>
    <mergeCell ref="A1906:C1906"/>
    <mergeCell ref="D1906:F1906"/>
    <mergeCell ref="H1906:I1906"/>
    <mergeCell ref="A1907:C1907"/>
    <mergeCell ref="D1907:F1907"/>
    <mergeCell ref="H1907:I1907"/>
    <mergeCell ref="A1908:C1908"/>
    <mergeCell ref="D1908:F1908"/>
    <mergeCell ref="H1908:I1908"/>
    <mergeCell ref="A1909:C1909"/>
    <mergeCell ref="D1909:F1909"/>
    <mergeCell ref="H1909:I1909"/>
    <mergeCell ref="A1910:C1910"/>
    <mergeCell ref="D1910:F1910"/>
    <mergeCell ref="H1910:I1910"/>
    <mergeCell ref="A1911:C1911"/>
    <mergeCell ref="D1911:F1911"/>
    <mergeCell ref="H1911:I1911"/>
    <mergeCell ref="A1912:C1912"/>
    <mergeCell ref="D1912:F1912"/>
    <mergeCell ref="H1912:I1912"/>
    <mergeCell ref="A1913:C1913"/>
    <mergeCell ref="D1913:F1913"/>
    <mergeCell ref="H1913:I1913"/>
    <mergeCell ref="A1914:C1914"/>
    <mergeCell ref="D1914:F1914"/>
    <mergeCell ref="H1914:I1914"/>
    <mergeCell ref="A1915:C1915"/>
    <mergeCell ref="D1915:F1915"/>
    <mergeCell ref="H1915:I1915"/>
    <mergeCell ref="A1916:C1916"/>
    <mergeCell ref="D1916:F1916"/>
    <mergeCell ref="H1916:I1916"/>
    <mergeCell ref="A1917:C1917"/>
    <mergeCell ref="D1917:F1917"/>
    <mergeCell ref="H1917:I1917"/>
    <mergeCell ref="A1918:C1918"/>
    <mergeCell ref="D1918:F1918"/>
    <mergeCell ref="H1918:I1918"/>
    <mergeCell ref="A1919:C1919"/>
    <mergeCell ref="D1919:F1919"/>
    <mergeCell ref="H1919:I1919"/>
    <mergeCell ref="A1921:H1921"/>
    <mergeCell ref="A1922:H1922"/>
    <mergeCell ref="A1923:I1923"/>
    <mergeCell ref="A1961:H1961"/>
    <mergeCell ref="A1962:D1962"/>
    <mergeCell ref="E1962:G1962"/>
    <mergeCell ref="H1962:I1962"/>
    <mergeCell ref="A1963:D1963"/>
    <mergeCell ref="E1963:G1963"/>
    <mergeCell ref="H1963:I1963"/>
    <mergeCell ref="A1964:D1964"/>
    <mergeCell ref="E1964:G1964"/>
    <mergeCell ref="H1964:I1964"/>
    <mergeCell ref="A1965:D1965"/>
    <mergeCell ref="E1965:G1965"/>
    <mergeCell ref="H1965:I1965"/>
    <mergeCell ref="A1966:D1966"/>
    <mergeCell ref="E1966:G1966"/>
    <mergeCell ref="H1966:I1966"/>
    <mergeCell ref="A1969:H1969"/>
    <mergeCell ref="A1970:I1970"/>
    <mergeCell ref="A1987:H1987"/>
    <mergeCell ref="A1988:I1988"/>
    <mergeCell ref="A1990:H1990"/>
    <mergeCell ref="A1991:D1991"/>
    <mergeCell ref="E1991:G1991"/>
    <mergeCell ref="H1991:I1991"/>
    <mergeCell ref="A1992:D1992"/>
    <mergeCell ref="E1992:G1992"/>
    <mergeCell ref="H1992:I1992"/>
    <mergeCell ref="A1993:D1993"/>
    <mergeCell ref="E1993:G1993"/>
    <mergeCell ref="H1993:I1993"/>
    <mergeCell ref="A1994:D1994"/>
    <mergeCell ref="E1994:G1994"/>
    <mergeCell ref="H1994:I1994"/>
    <mergeCell ref="A1995:D1995"/>
    <mergeCell ref="E1995:G1995"/>
    <mergeCell ref="H1995:I1995"/>
    <mergeCell ref="A1996:D1996"/>
    <mergeCell ref="E1996:G1996"/>
    <mergeCell ref="H1996:I1996"/>
    <mergeCell ref="A1997:D1997"/>
    <mergeCell ref="E1997:G1997"/>
    <mergeCell ref="H1997:I1997"/>
    <mergeCell ref="A1998:D1998"/>
    <mergeCell ref="E1998:G1998"/>
    <mergeCell ref="H1998:I1998"/>
    <mergeCell ref="A1999:D1999"/>
    <mergeCell ref="E1999:G1999"/>
    <mergeCell ref="H1999:I1999"/>
    <mergeCell ref="A2000:D2000"/>
    <mergeCell ref="E2000:G2000"/>
    <mergeCell ref="H2000:I2000"/>
    <mergeCell ref="A2001:D2001"/>
    <mergeCell ref="E2001:G2001"/>
    <mergeCell ref="H2001:I2001"/>
    <mergeCell ref="A2002:D2002"/>
    <mergeCell ref="E2002:G2002"/>
    <mergeCell ref="H2002:I2002"/>
    <mergeCell ref="A2003:D2003"/>
    <mergeCell ref="E2003:G2003"/>
    <mergeCell ref="H2003:I2003"/>
    <mergeCell ref="A2004:D2004"/>
    <mergeCell ref="E2004:G2004"/>
    <mergeCell ref="H2004:I2004"/>
    <mergeCell ref="A2005:D2005"/>
    <mergeCell ref="E2005:G2005"/>
    <mergeCell ref="H2005:I2005"/>
    <mergeCell ref="A2006:D2006"/>
    <mergeCell ref="E2006:G2006"/>
    <mergeCell ref="H2006:I2006"/>
    <mergeCell ref="A2007:D2007"/>
    <mergeCell ref="E2007:G2007"/>
    <mergeCell ref="H2007:I2007"/>
    <mergeCell ref="A2008:D2008"/>
    <mergeCell ref="E2008:G2008"/>
    <mergeCell ref="H2008:I2008"/>
    <mergeCell ref="A2009:D2009"/>
    <mergeCell ref="E2009:G2009"/>
    <mergeCell ref="H2009:I2009"/>
    <mergeCell ref="A2010:D2010"/>
    <mergeCell ref="E2010:G2010"/>
    <mergeCell ref="H2010:I2010"/>
    <mergeCell ref="A2011:D2011"/>
    <mergeCell ref="E2011:G2011"/>
    <mergeCell ref="H2011:I2011"/>
    <mergeCell ref="A2012:D2012"/>
    <mergeCell ref="E2012:G2012"/>
    <mergeCell ref="H2012:I2012"/>
    <mergeCell ref="A2013:D2013"/>
    <mergeCell ref="E2013:G2013"/>
    <mergeCell ref="H2013:I2013"/>
    <mergeCell ref="A2014:D2014"/>
    <mergeCell ref="E2014:G2014"/>
    <mergeCell ref="H2014:I2014"/>
    <mergeCell ref="A2015:D2015"/>
    <mergeCell ref="E2015:G2015"/>
    <mergeCell ref="H2015:I2015"/>
    <mergeCell ref="A2016:D2016"/>
    <mergeCell ref="E2016:G2016"/>
    <mergeCell ref="H2016:I2016"/>
    <mergeCell ref="A2017:D2017"/>
    <mergeCell ref="E2017:G2017"/>
    <mergeCell ref="H2017:I2017"/>
    <mergeCell ref="A2018:D2018"/>
    <mergeCell ref="E2018:G2018"/>
    <mergeCell ref="H2018:I2018"/>
    <mergeCell ref="A2019:D2019"/>
    <mergeCell ref="E2019:G2019"/>
    <mergeCell ref="H2019:I2019"/>
    <mergeCell ref="A2020:D2020"/>
    <mergeCell ref="E2020:G2020"/>
    <mergeCell ref="H2020:I2020"/>
    <mergeCell ref="A2021:D2021"/>
    <mergeCell ref="E2021:G2021"/>
    <mergeCell ref="H2021:I2021"/>
    <mergeCell ref="A2022:D2022"/>
    <mergeCell ref="E2022:G2022"/>
    <mergeCell ref="H2022:I2022"/>
    <mergeCell ref="A2023:D2023"/>
    <mergeCell ref="E2023:G2023"/>
    <mergeCell ref="H2023:I2023"/>
    <mergeCell ref="A2025:H2025"/>
    <mergeCell ref="A2026:C2026"/>
    <mergeCell ref="D2026:F2026"/>
    <mergeCell ref="H2026:I2026"/>
    <mergeCell ref="A2027:C2027"/>
    <mergeCell ref="D2027:F2027"/>
    <mergeCell ref="H2027:I2027"/>
    <mergeCell ref="A2028:C2028"/>
    <mergeCell ref="D2028:F2028"/>
    <mergeCell ref="H2028:I2028"/>
    <mergeCell ref="A2029:C2029"/>
    <mergeCell ref="D2029:F2029"/>
    <mergeCell ref="H2029:I2029"/>
    <mergeCell ref="A2030:C2030"/>
    <mergeCell ref="D2030:F2030"/>
    <mergeCell ref="H2030:I2030"/>
    <mergeCell ref="A2031:C2031"/>
    <mergeCell ref="D2031:F2031"/>
    <mergeCell ref="H2031:I2031"/>
    <mergeCell ref="A2032:C2032"/>
    <mergeCell ref="D2032:F2032"/>
    <mergeCell ref="H2032:I2032"/>
    <mergeCell ref="A2033:C2033"/>
    <mergeCell ref="D2033:F2033"/>
    <mergeCell ref="H2033:I2033"/>
    <mergeCell ref="A2034:C2034"/>
    <mergeCell ref="D2034:F2034"/>
    <mergeCell ref="H2034:I2034"/>
    <mergeCell ref="A2035:C2035"/>
    <mergeCell ref="D2035:F2035"/>
    <mergeCell ref="H2035:I2035"/>
    <mergeCell ref="A2036:C2036"/>
    <mergeCell ref="D2036:F2036"/>
    <mergeCell ref="H2036:I2036"/>
    <mergeCell ref="A2037:C2037"/>
    <mergeCell ref="D2037:F2037"/>
    <mergeCell ref="H2037:I2037"/>
    <mergeCell ref="A2038:C2038"/>
    <mergeCell ref="D2038:F2038"/>
    <mergeCell ref="H2038:I2038"/>
    <mergeCell ref="A2039:C2039"/>
    <mergeCell ref="D2039:F2039"/>
    <mergeCell ref="H2039:I2039"/>
    <mergeCell ref="A2040:C2040"/>
    <mergeCell ref="D2040:F2040"/>
    <mergeCell ref="H2040:I2040"/>
    <mergeCell ref="A2041:C2041"/>
    <mergeCell ref="D2041:F2041"/>
    <mergeCell ref="H2041:I2041"/>
    <mergeCell ref="A2042:C2042"/>
    <mergeCell ref="D2042:F2042"/>
    <mergeCell ref="H2042:I2042"/>
    <mergeCell ref="A2043:C2043"/>
    <mergeCell ref="D2043:F2043"/>
    <mergeCell ref="H2043:I2043"/>
    <mergeCell ref="A2044:C2044"/>
    <mergeCell ref="D2044:F2044"/>
    <mergeCell ref="H2044:I2044"/>
    <mergeCell ref="A2045:C2045"/>
    <mergeCell ref="D2045:F2045"/>
    <mergeCell ref="H2045:I2045"/>
    <mergeCell ref="A2046:C2046"/>
    <mergeCell ref="D2046:F2046"/>
    <mergeCell ref="H2046:I2046"/>
    <mergeCell ref="A2047:C2047"/>
    <mergeCell ref="D2047:F2047"/>
    <mergeCell ref="H2047:I2047"/>
    <mergeCell ref="A2048:C2048"/>
    <mergeCell ref="D2048:F2048"/>
    <mergeCell ref="H2048:I2048"/>
    <mergeCell ref="A2049:C2049"/>
    <mergeCell ref="D2049:F2049"/>
    <mergeCell ref="H2049:I2049"/>
    <mergeCell ref="A2050:C2050"/>
    <mergeCell ref="D2050:F2050"/>
    <mergeCell ref="H2050:I2050"/>
    <mergeCell ref="A2051:C2051"/>
    <mergeCell ref="D2051:F2051"/>
    <mergeCell ref="H2051:I2051"/>
    <mergeCell ref="A2052:C2052"/>
    <mergeCell ref="D2052:F2052"/>
    <mergeCell ref="H2052:I2052"/>
    <mergeCell ref="A2053:C2053"/>
    <mergeCell ref="D2053:F2053"/>
    <mergeCell ref="H2053:I2053"/>
    <mergeCell ref="A2054:C2054"/>
    <mergeCell ref="D2054:F2054"/>
    <mergeCell ref="H2054:I2054"/>
    <mergeCell ref="A2055:C2055"/>
    <mergeCell ref="D2055:F2055"/>
    <mergeCell ref="H2055:I2055"/>
    <mergeCell ref="A2056:C2056"/>
    <mergeCell ref="D2056:F2056"/>
    <mergeCell ref="H2056:I2056"/>
    <mergeCell ref="A2057:C2057"/>
    <mergeCell ref="D2057:F2057"/>
    <mergeCell ref="H2057:I2057"/>
    <mergeCell ref="A2058:C2058"/>
    <mergeCell ref="D2058:F2058"/>
    <mergeCell ref="H2058:I2058"/>
    <mergeCell ref="A2059:C2059"/>
    <mergeCell ref="D2059:F2059"/>
    <mergeCell ref="H2059:I2059"/>
    <mergeCell ref="A2061:H2061"/>
    <mergeCell ref="A2062:I2062"/>
    <mergeCell ref="A2066:H2066"/>
    <mergeCell ref="A2067:I2067"/>
    <mergeCell ref="A2069:H2069"/>
    <mergeCell ref="A2070:D2070"/>
    <mergeCell ref="E2070:G2070"/>
    <mergeCell ref="H2070:I2070"/>
    <mergeCell ref="A2071:D2071"/>
    <mergeCell ref="E2071:G2071"/>
    <mergeCell ref="H2071:I2071"/>
    <mergeCell ref="A2072:D2072"/>
    <mergeCell ref="E2072:G2072"/>
    <mergeCell ref="H2072:I2072"/>
    <mergeCell ref="A2073:D2073"/>
    <mergeCell ref="E2073:G2073"/>
    <mergeCell ref="H2073:I2073"/>
    <mergeCell ref="A2074:D2074"/>
    <mergeCell ref="E2074:G2074"/>
    <mergeCell ref="H2074:I2074"/>
    <mergeCell ref="A2075:D2075"/>
    <mergeCell ref="E2075:G2075"/>
    <mergeCell ref="H2075:I2075"/>
    <mergeCell ref="A2076:D2076"/>
    <mergeCell ref="E2076:G2076"/>
    <mergeCell ref="H2076:I2076"/>
    <mergeCell ref="A2077:D2077"/>
    <mergeCell ref="E2077:G2077"/>
    <mergeCell ref="H2077:I2077"/>
    <mergeCell ref="A2078:D2078"/>
    <mergeCell ref="E2078:G2078"/>
    <mergeCell ref="H2078:I2078"/>
    <mergeCell ref="A2079:D2079"/>
    <mergeCell ref="E2079:G2079"/>
    <mergeCell ref="H2079:I2079"/>
    <mergeCell ref="A2080:D2080"/>
    <mergeCell ref="E2080:G2080"/>
    <mergeCell ref="H2080:I2080"/>
    <mergeCell ref="A2081:D2081"/>
    <mergeCell ref="E2081:G2081"/>
    <mergeCell ref="H2081:I2081"/>
    <mergeCell ref="A2082:D2082"/>
    <mergeCell ref="E2082:G2082"/>
    <mergeCell ref="H2082:I2082"/>
    <mergeCell ref="A2083:D2083"/>
    <mergeCell ref="E2083:G2083"/>
    <mergeCell ref="H2083:I2083"/>
    <mergeCell ref="A2084:D2084"/>
    <mergeCell ref="E2084:G2084"/>
    <mergeCell ref="H2084:I2084"/>
    <mergeCell ref="A2085:D2085"/>
    <mergeCell ref="E2085:G2085"/>
    <mergeCell ref="H2085:I2085"/>
    <mergeCell ref="A2086:D2086"/>
    <mergeCell ref="E2086:G2086"/>
    <mergeCell ref="H2086:I2086"/>
    <mergeCell ref="A2087:D2087"/>
    <mergeCell ref="E2087:G2087"/>
    <mergeCell ref="H2087:I2087"/>
    <mergeCell ref="A2088:D2088"/>
    <mergeCell ref="E2088:G2088"/>
    <mergeCell ref="H2088:I2088"/>
    <mergeCell ref="A2089:D2089"/>
    <mergeCell ref="E2089:G2089"/>
    <mergeCell ref="H2089:I2089"/>
    <mergeCell ref="A2090:D2090"/>
    <mergeCell ref="E2090:G2090"/>
    <mergeCell ref="H2090:I2090"/>
    <mergeCell ref="A2091:D2091"/>
    <mergeCell ref="E2091:G2091"/>
    <mergeCell ref="H2091:I2091"/>
    <mergeCell ref="A2092:D2092"/>
    <mergeCell ref="E2092:G2092"/>
    <mergeCell ref="H2092:I2092"/>
    <mergeCell ref="A2093:D2093"/>
    <mergeCell ref="E2093:G2093"/>
    <mergeCell ref="H2093:I2093"/>
    <mergeCell ref="A2094:D2094"/>
    <mergeCell ref="E2094:G2094"/>
    <mergeCell ref="H2094:I2094"/>
    <mergeCell ref="A2095:D2095"/>
    <mergeCell ref="E2095:G2095"/>
    <mergeCell ref="H2095:I2095"/>
    <mergeCell ref="A2096:D2096"/>
    <mergeCell ref="E2096:G2096"/>
    <mergeCell ref="H2096:I2096"/>
    <mergeCell ref="A2097:D2097"/>
    <mergeCell ref="E2097:G2097"/>
    <mergeCell ref="H2097:I2097"/>
    <mergeCell ref="A2098:D2098"/>
    <mergeCell ref="E2098:G2098"/>
    <mergeCell ref="H2098:I2098"/>
    <mergeCell ref="A2099:D2099"/>
    <mergeCell ref="E2099:G2099"/>
    <mergeCell ref="H2099:I2099"/>
    <mergeCell ref="A2100:D2100"/>
    <mergeCell ref="E2100:G2100"/>
    <mergeCell ref="H2100:I2100"/>
    <mergeCell ref="A2101:D2101"/>
    <mergeCell ref="E2101:G2101"/>
    <mergeCell ref="H2101:I2101"/>
    <mergeCell ref="A2102:D2102"/>
    <mergeCell ref="E2102:G2102"/>
    <mergeCell ref="H2102:I2102"/>
    <mergeCell ref="A2104:H2104"/>
    <mergeCell ref="A2105:C2105"/>
    <mergeCell ref="D2105:F2105"/>
    <mergeCell ref="H2105:I2105"/>
    <mergeCell ref="A2106:C2106"/>
    <mergeCell ref="D2106:F2106"/>
    <mergeCell ref="H2106:I2106"/>
    <mergeCell ref="A2107:C2107"/>
    <mergeCell ref="D2107:F2107"/>
    <mergeCell ref="H2107:I2107"/>
    <mergeCell ref="A2108:C2108"/>
    <mergeCell ref="D2108:F2108"/>
    <mergeCell ref="H2108:I2108"/>
    <mergeCell ref="A2109:C2109"/>
    <mergeCell ref="D2109:F2109"/>
    <mergeCell ref="H2109:I2109"/>
    <mergeCell ref="A2110:C2110"/>
    <mergeCell ref="D2110:F2110"/>
    <mergeCell ref="H2110:I2110"/>
    <mergeCell ref="A2111:C2111"/>
    <mergeCell ref="D2111:F2111"/>
    <mergeCell ref="H2111:I2111"/>
    <mergeCell ref="A2112:C2112"/>
    <mergeCell ref="D2112:F2112"/>
    <mergeCell ref="H2112:I2112"/>
    <mergeCell ref="A2113:C2113"/>
    <mergeCell ref="D2113:F2113"/>
    <mergeCell ref="H2113:I2113"/>
    <mergeCell ref="A2114:C2114"/>
    <mergeCell ref="D2114:F2114"/>
    <mergeCell ref="H2114:I2114"/>
    <mergeCell ref="A2115:C2115"/>
    <mergeCell ref="D2115:F2115"/>
    <mergeCell ref="H2115:I2115"/>
    <mergeCell ref="A2116:C2116"/>
    <mergeCell ref="D2116:F2116"/>
    <mergeCell ref="H2116:I2116"/>
    <mergeCell ref="A2117:C2117"/>
    <mergeCell ref="D2117:F2117"/>
    <mergeCell ref="H2117:I2117"/>
    <mergeCell ref="A2118:C2118"/>
    <mergeCell ref="D2118:F2118"/>
    <mergeCell ref="H2118:I2118"/>
    <mergeCell ref="A2119:C2119"/>
    <mergeCell ref="D2119:F2119"/>
    <mergeCell ref="H2119:I2119"/>
    <mergeCell ref="A2120:C2120"/>
    <mergeCell ref="D2120:F2120"/>
    <mergeCell ref="H2120:I2120"/>
    <mergeCell ref="A2121:C2121"/>
    <mergeCell ref="D2121:F2121"/>
    <mergeCell ref="H2121:I2121"/>
    <mergeCell ref="A2122:C2122"/>
    <mergeCell ref="D2122:F2122"/>
    <mergeCell ref="H2122:I2122"/>
    <mergeCell ref="A2123:C2123"/>
    <mergeCell ref="D2123:F2123"/>
    <mergeCell ref="H2123:I2123"/>
    <mergeCell ref="A2124:C2124"/>
    <mergeCell ref="D2124:F2124"/>
    <mergeCell ref="H2124:I2124"/>
    <mergeCell ref="A2125:C2125"/>
    <mergeCell ref="D2125:F2125"/>
    <mergeCell ref="H2125:I2125"/>
    <mergeCell ref="A2126:C2126"/>
    <mergeCell ref="D2126:F2126"/>
    <mergeCell ref="H2126:I2126"/>
    <mergeCell ref="A2127:C2127"/>
    <mergeCell ref="D2127:F2127"/>
    <mergeCell ref="H2127:I2127"/>
    <mergeCell ref="A2128:C2128"/>
    <mergeCell ref="D2128:F2128"/>
    <mergeCell ref="H2128:I2128"/>
    <mergeCell ref="A2129:C2129"/>
    <mergeCell ref="D2129:F2129"/>
    <mergeCell ref="H2129:I2129"/>
    <mergeCell ref="A2130:C2130"/>
    <mergeCell ref="D2130:F2130"/>
    <mergeCell ref="H2130:I2130"/>
    <mergeCell ref="A2131:C2131"/>
    <mergeCell ref="D2131:F2131"/>
    <mergeCell ref="H2131:I2131"/>
    <mergeCell ref="A2132:C2132"/>
    <mergeCell ref="D2132:F2132"/>
    <mergeCell ref="H2132:I2132"/>
    <mergeCell ref="A2133:C2133"/>
    <mergeCell ref="D2133:F2133"/>
    <mergeCell ref="H2133:I2133"/>
    <mergeCell ref="A2134:C2134"/>
    <mergeCell ref="D2134:F2134"/>
    <mergeCell ref="H2134:I2134"/>
    <mergeCell ref="A2135:C2135"/>
    <mergeCell ref="D2135:F2135"/>
    <mergeCell ref="H2135:I2135"/>
    <mergeCell ref="A2136:C2136"/>
    <mergeCell ref="D2136:F2136"/>
    <mergeCell ref="H2136:I2136"/>
    <mergeCell ref="A2137:C2137"/>
    <mergeCell ref="D2137:F2137"/>
    <mergeCell ref="H2137:I2137"/>
    <mergeCell ref="A2138:C2138"/>
    <mergeCell ref="D2138:F2138"/>
    <mergeCell ref="H2138:I2138"/>
    <mergeCell ref="A2140:H2140"/>
    <mergeCell ref="A2141:I2141"/>
    <mergeCell ref="A2145:H2145"/>
    <mergeCell ref="A2146:I2146"/>
    <mergeCell ref="A2148:H2148"/>
    <mergeCell ref="A2149:D2149"/>
    <mergeCell ref="E2149:G2149"/>
    <mergeCell ref="H2149:I2149"/>
    <mergeCell ref="A2150:D2150"/>
    <mergeCell ref="E2150:G2150"/>
    <mergeCell ref="H2150:I2150"/>
    <mergeCell ref="A2151:D2151"/>
    <mergeCell ref="E2151:G2151"/>
    <mergeCell ref="H2151:I2151"/>
    <mergeCell ref="A2152:D2152"/>
    <mergeCell ref="E2152:G2152"/>
    <mergeCell ref="H2152:I2152"/>
    <mergeCell ref="A2153:D2153"/>
    <mergeCell ref="E2153:G2153"/>
    <mergeCell ref="H2153:I2153"/>
    <mergeCell ref="A2154:D2154"/>
    <mergeCell ref="E2154:G2154"/>
    <mergeCell ref="H2154:I2154"/>
    <mergeCell ref="A2155:D2155"/>
    <mergeCell ref="E2155:G2155"/>
    <mergeCell ref="H2155:I2155"/>
    <mergeCell ref="A2156:D2156"/>
    <mergeCell ref="E2156:G2156"/>
    <mergeCell ref="H2156:I2156"/>
    <mergeCell ref="A2157:D2157"/>
    <mergeCell ref="E2157:G2157"/>
    <mergeCell ref="H2157:I2157"/>
    <mergeCell ref="A2158:D2158"/>
    <mergeCell ref="E2158:G2158"/>
    <mergeCell ref="H2158:I2158"/>
    <mergeCell ref="A2159:D2159"/>
    <mergeCell ref="E2159:G2159"/>
    <mergeCell ref="H2159:I2159"/>
    <mergeCell ref="A2160:D2160"/>
    <mergeCell ref="E2160:G2160"/>
    <mergeCell ref="H2160:I2160"/>
    <mergeCell ref="A2161:D2161"/>
    <mergeCell ref="E2161:G2161"/>
    <mergeCell ref="H2161:I2161"/>
    <mergeCell ref="A2162:D2162"/>
    <mergeCell ref="E2162:G2162"/>
    <mergeCell ref="H2162:I2162"/>
    <mergeCell ref="A2163:D2163"/>
    <mergeCell ref="E2163:G2163"/>
    <mergeCell ref="H2163:I2163"/>
    <mergeCell ref="A2164:D2164"/>
    <mergeCell ref="E2164:G2164"/>
    <mergeCell ref="H2164:I2164"/>
    <mergeCell ref="A2165:D2165"/>
    <mergeCell ref="E2165:G2165"/>
    <mergeCell ref="H2165:I2165"/>
    <mergeCell ref="A2166:D2166"/>
    <mergeCell ref="E2166:G2166"/>
    <mergeCell ref="H2166:I2166"/>
    <mergeCell ref="A2167:D2167"/>
    <mergeCell ref="E2167:G2167"/>
    <mergeCell ref="H2167:I2167"/>
    <mergeCell ref="A2168:D2168"/>
    <mergeCell ref="E2168:G2168"/>
    <mergeCell ref="H2168:I2168"/>
    <mergeCell ref="A2169:D2169"/>
    <mergeCell ref="E2169:G2169"/>
    <mergeCell ref="H2169:I2169"/>
    <mergeCell ref="A2170:D2170"/>
    <mergeCell ref="E2170:G2170"/>
    <mergeCell ref="H2170:I2170"/>
    <mergeCell ref="A2171:D2171"/>
    <mergeCell ref="E2171:G2171"/>
    <mergeCell ref="H2171:I2171"/>
    <mergeCell ref="A2172:D2172"/>
    <mergeCell ref="E2172:G2172"/>
    <mergeCell ref="H2172:I2172"/>
    <mergeCell ref="A2173:D2173"/>
    <mergeCell ref="E2173:G2173"/>
    <mergeCell ref="H2173:I2173"/>
    <mergeCell ref="A2174:D2174"/>
    <mergeCell ref="E2174:G2174"/>
    <mergeCell ref="H2174:I2174"/>
    <mergeCell ref="A2175:D2175"/>
    <mergeCell ref="E2175:G2175"/>
    <mergeCell ref="H2175:I2175"/>
    <mergeCell ref="A2176:D2176"/>
    <mergeCell ref="E2176:G2176"/>
    <mergeCell ref="H2176:I2176"/>
    <mergeCell ref="A2177:D2177"/>
    <mergeCell ref="E2177:G2177"/>
    <mergeCell ref="H2177:I2177"/>
    <mergeCell ref="A2178:D2178"/>
    <mergeCell ref="E2178:G2178"/>
    <mergeCell ref="H2178:I2178"/>
    <mergeCell ref="A2179:D2179"/>
    <mergeCell ref="E2179:G2179"/>
    <mergeCell ref="H2179:I2179"/>
    <mergeCell ref="A2180:D2180"/>
    <mergeCell ref="E2180:G2180"/>
    <mergeCell ref="H2180:I2180"/>
    <mergeCell ref="A2181:D2181"/>
    <mergeCell ref="E2181:G2181"/>
    <mergeCell ref="H2181:I2181"/>
    <mergeCell ref="A2183:H2183"/>
    <mergeCell ref="A2184:C2184"/>
    <mergeCell ref="D2184:F2184"/>
    <mergeCell ref="H2184:I2184"/>
    <mergeCell ref="A2185:C2185"/>
    <mergeCell ref="D2185:F2185"/>
    <mergeCell ref="H2185:I2185"/>
    <mergeCell ref="A2186:C2186"/>
    <mergeCell ref="D2186:F2186"/>
    <mergeCell ref="H2186:I2186"/>
    <mergeCell ref="A2187:C2187"/>
    <mergeCell ref="D2187:F2187"/>
    <mergeCell ref="H2187:I2187"/>
    <mergeCell ref="A2188:C2188"/>
    <mergeCell ref="D2188:F2188"/>
    <mergeCell ref="H2188:I2188"/>
    <mergeCell ref="A2189:C2189"/>
    <mergeCell ref="D2189:F2189"/>
    <mergeCell ref="H2189:I2189"/>
    <mergeCell ref="A2190:C2190"/>
    <mergeCell ref="D2190:F2190"/>
    <mergeCell ref="H2190:I2190"/>
    <mergeCell ref="A2191:C2191"/>
    <mergeCell ref="D2191:F2191"/>
    <mergeCell ref="H2191:I2191"/>
    <mergeCell ref="A2192:C2192"/>
    <mergeCell ref="D2192:F2192"/>
    <mergeCell ref="H2192:I2192"/>
    <mergeCell ref="A2193:C2193"/>
    <mergeCell ref="D2193:F2193"/>
    <mergeCell ref="H2193:I2193"/>
    <mergeCell ref="A2194:C2194"/>
    <mergeCell ref="D2194:F2194"/>
    <mergeCell ref="H2194:I2194"/>
    <mergeCell ref="A2195:C2195"/>
    <mergeCell ref="D2195:F2195"/>
    <mergeCell ref="H2195:I2195"/>
    <mergeCell ref="A2196:C2196"/>
    <mergeCell ref="D2196:F2196"/>
    <mergeCell ref="H2196:I2196"/>
    <mergeCell ref="A2197:C2197"/>
    <mergeCell ref="D2197:F2197"/>
    <mergeCell ref="H2197:I2197"/>
    <mergeCell ref="A2198:C2198"/>
    <mergeCell ref="D2198:F2198"/>
    <mergeCell ref="H2198:I2198"/>
    <mergeCell ref="A2199:C2199"/>
    <mergeCell ref="D2199:F2199"/>
    <mergeCell ref="H2199:I2199"/>
    <mergeCell ref="A2200:C2200"/>
    <mergeCell ref="D2200:F2200"/>
    <mergeCell ref="H2200:I2200"/>
    <mergeCell ref="A2201:C2201"/>
    <mergeCell ref="D2201:F2201"/>
    <mergeCell ref="H2201:I2201"/>
    <mergeCell ref="A2202:C2202"/>
    <mergeCell ref="D2202:F2202"/>
    <mergeCell ref="H2202:I2202"/>
    <mergeCell ref="A2203:C2203"/>
    <mergeCell ref="D2203:F2203"/>
    <mergeCell ref="H2203:I2203"/>
    <mergeCell ref="A2204:C2204"/>
    <mergeCell ref="D2204:F2204"/>
    <mergeCell ref="H2204:I2204"/>
    <mergeCell ref="A2205:C2205"/>
    <mergeCell ref="D2205:F2205"/>
    <mergeCell ref="H2205:I2205"/>
    <mergeCell ref="A2206:C2206"/>
    <mergeCell ref="D2206:F2206"/>
    <mergeCell ref="H2206:I2206"/>
    <mergeCell ref="A2207:C2207"/>
    <mergeCell ref="D2207:F2207"/>
    <mergeCell ref="H2207:I2207"/>
    <mergeCell ref="A2208:C2208"/>
    <mergeCell ref="D2208:F2208"/>
    <mergeCell ref="H2208:I2208"/>
    <mergeCell ref="A2209:C2209"/>
    <mergeCell ref="D2209:F2209"/>
    <mergeCell ref="H2209:I2209"/>
    <mergeCell ref="A2210:C2210"/>
    <mergeCell ref="D2210:F2210"/>
    <mergeCell ref="H2210:I2210"/>
    <mergeCell ref="A2211:C2211"/>
    <mergeCell ref="D2211:F2211"/>
    <mergeCell ref="H2211:I2211"/>
    <mergeCell ref="A2212:C2212"/>
    <mergeCell ref="D2212:F2212"/>
    <mergeCell ref="H2212:I2212"/>
    <mergeCell ref="A2213:C2213"/>
    <mergeCell ref="D2213:F2213"/>
    <mergeCell ref="H2213:I2213"/>
    <mergeCell ref="A2214:C2214"/>
    <mergeCell ref="D2214:F2214"/>
    <mergeCell ref="H2214:I2214"/>
    <mergeCell ref="A2215:C2215"/>
    <mergeCell ref="D2215:F2215"/>
    <mergeCell ref="H2215:I2215"/>
    <mergeCell ref="A2216:C2216"/>
    <mergeCell ref="D2216:F2216"/>
    <mergeCell ref="H2216:I2216"/>
    <mergeCell ref="A2217:C2217"/>
    <mergeCell ref="D2217:F2217"/>
    <mergeCell ref="H2217:I2217"/>
    <mergeCell ref="A2219:H2219"/>
    <mergeCell ref="A2220:I2220"/>
    <mergeCell ref="A2224:H2224"/>
    <mergeCell ref="A2225:I2225"/>
    <mergeCell ref="A2227:H2227"/>
    <mergeCell ref="A2228:D2228"/>
    <mergeCell ref="E2228:G2228"/>
    <mergeCell ref="H2228:I2228"/>
    <mergeCell ref="A2229:D2229"/>
    <mergeCell ref="E2229:G2229"/>
    <mergeCell ref="H2229:I2229"/>
    <mergeCell ref="A2230:D2230"/>
    <mergeCell ref="E2230:G2230"/>
    <mergeCell ref="H2230:I2230"/>
    <mergeCell ref="A2231:D2231"/>
    <mergeCell ref="E2231:G2231"/>
    <mergeCell ref="H2231:I2231"/>
    <mergeCell ref="A2232:D2232"/>
    <mergeCell ref="E2232:G2232"/>
    <mergeCell ref="H2232:I2232"/>
    <mergeCell ref="A2233:D2233"/>
    <mergeCell ref="E2233:G2233"/>
    <mergeCell ref="H2233:I2233"/>
    <mergeCell ref="A2234:D2234"/>
    <mergeCell ref="E2234:G2234"/>
    <mergeCell ref="H2234:I2234"/>
    <mergeCell ref="A2235:D2235"/>
    <mergeCell ref="E2235:G2235"/>
    <mergeCell ref="H2235:I2235"/>
    <mergeCell ref="A2236:D2236"/>
    <mergeCell ref="E2236:G2236"/>
    <mergeCell ref="H2236:I2236"/>
    <mergeCell ref="A2237:D2237"/>
    <mergeCell ref="E2237:G2237"/>
    <mergeCell ref="H2237:I2237"/>
    <mergeCell ref="A2238:D2238"/>
    <mergeCell ref="E2238:G2238"/>
    <mergeCell ref="H2238:I2238"/>
    <mergeCell ref="A2239:D2239"/>
    <mergeCell ref="E2239:G2239"/>
    <mergeCell ref="H2239:I2239"/>
    <mergeCell ref="A2240:D2240"/>
    <mergeCell ref="E2240:G2240"/>
    <mergeCell ref="H2240:I2240"/>
    <mergeCell ref="A2241:D2241"/>
    <mergeCell ref="E2241:G2241"/>
    <mergeCell ref="H2241:I2241"/>
    <mergeCell ref="A2242:D2242"/>
    <mergeCell ref="E2242:G2242"/>
    <mergeCell ref="H2242:I2242"/>
    <mergeCell ref="A2243:D2243"/>
    <mergeCell ref="E2243:G2243"/>
    <mergeCell ref="H2243:I2243"/>
    <mergeCell ref="A2244:D2244"/>
    <mergeCell ref="E2244:G2244"/>
    <mergeCell ref="H2244:I2244"/>
    <mergeCell ref="A2245:D2245"/>
    <mergeCell ref="E2245:G2245"/>
    <mergeCell ref="H2245:I2245"/>
    <mergeCell ref="A2246:D2246"/>
    <mergeCell ref="E2246:G2246"/>
    <mergeCell ref="H2246:I2246"/>
    <mergeCell ref="A2247:D2247"/>
    <mergeCell ref="E2247:G2247"/>
    <mergeCell ref="H2247:I2247"/>
    <mergeCell ref="A2248:D2248"/>
    <mergeCell ref="E2248:G2248"/>
    <mergeCell ref="H2248:I2248"/>
    <mergeCell ref="A2249:D2249"/>
    <mergeCell ref="E2249:G2249"/>
    <mergeCell ref="H2249:I2249"/>
    <mergeCell ref="A2250:D2250"/>
    <mergeCell ref="E2250:G2250"/>
    <mergeCell ref="H2250:I2250"/>
    <mergeCell ref="A2251:D2251"/>
    <mergeCell ref="E2251:G2251"/>
    <mergeCell ref="H2251:I2251"/>
    <mergeCell ref="A2252:D2252"/>
    <mergeCell ref="E2252:G2252"/>
    <mergeCell ref="H2252:I2252"/>
    <mergeCell ref="A2253:D2253"/>
    <mergeCell ref="E2253:G2253"/>
    <mergeCell ref="H2253:I2253"/>
    <mergeCell ref="A2254:D2254"/>
    <mergeCell ref="E2254:G2254"/>
    <mergeCell ref="H2254:I2254"/>
    <mergeCell ref="A2255:D2255"/>
    <mergeCell ref="E2255:G2255"/>
    <mergeCell ref="H2255:I2255"/>
    <mergeCell ref="A2256:D2256"/>
    <mergeCell ref="E2256:G2256"/>
    <mergeCell ref="H2256:I2256"/>
    <mergeCell ref="A2257:D2257"/>
    <mergeCell ref="E2257:G2257"/>
    <mergeCell ref="H2257:I2257"/>
    <mergeCell ref="A2258:D2258"/>
    <mergeCell ref="E2258:G2258"/>
    <mergeCell ref="H2258:I2258"/>
    <mergeCell ref="A2259:D2259"/>
    <mergeCell ref="E2259:G2259"/>
    <mergeCell ref="H2259:I2259"/>
    <mergeCell ref="A2260:D2260"/>
    <mergeCell ref="E2260:G2260"/>
    <mergeCell ref="H2260:I2260"/>
    <mergeCell ref="A2262:H2262"/>
    <mergeCell ref="A2263:C2263"/>
    <mergeCell ref="D2263:F2263"/>
    <mergeCell ref="H2263:I2263"/>
    <mergeCell ref="A2264:C2264"/>
    <mergeCell ref="D2264:F2264"/>
    <mergeCell ref="H2264:I2264"/>
    <mergeCell ref="A2265:C2265"/>
    <mergeCell ref="D2265:F2265"/>
    <mergeCell ref="H2265:I2265"/>
    <mergeCell ref="A2266:C2266"/>
    <mergeCell ref="D2266:F2266"/>
    <mergeCell ref="H2266:I2266"/>
    <mergeCell ref="A2267:C2267"/>
    <mergeCell ref="D2267:F2267"/>
    <mergeCell ref="H2267:I2267"/>
    <mergeCell ref="A2268:C2268"/>
    <mergeCell ref="D2268:F2268"/>
    <mergeCell ref="H2268:I2268"/>
    <mergeCell ref="A2269:C2269"/>
    <mergeCell ref="D2269:F2269"/>
    <mergeCell ref="H2269:I2269"/>
    <mergeCell ref="A2270:C2270"/>
    <mergeCell ref="D2270:F2270"/>
    <mergeCell ref="H2270:I2270"/>
    <mergeCell ref="A2271:C2271"/>
    <mergeCell ref="D2271:F2271"/>
    <mergeCell ref="H2271:I2271"/>
    <mergeCell ref="A2272:C2272"/>
    <mergeCell ref="D2272:F2272"/>
    <mergeCell ref="H2272:I2272"/>
    <mergeCell ref="A2273:C2273"/>
    <mergeCell ref="D2273:F2273"/>
    <mergeCell ref="H2273:I2273"/>
    <mergeCell ref="A2274:C2274"/>
    <mergeCell ref="D2274:F2274"/>
    <mergeCell ref="H2274:I2274"/>
    <mergeCell ref="A2275:C2275"/>
    <mergeCell ref="D2275:F2275"/>
    <mergeCell ref="H2275:I2275"/>
    <mergeCell ref="A2276:C2276"/>
    <mergeCell ref="D2276:F2276"/>
    <mergeCell ref="H2276:I2276"/>
    <mergeCell ref="A2277:C2277"/>
    <mergeCell ref="D2277:F2277"/>
    <mergeCell ref="H2277:I2277"/>
    <mergeCell ref="A2278:C2278"/>
    <mergeCell ref="D2278:F2278"/>
    <mergeCell ref="H2278:I2278"/>
    <mergeCell ref="A2279:C2279"/>
    <mergeCell ref="D2279:F2279"/>
    <mergeCell ref="H2279:I2279"/>
    <mergeCell ref="A2280:C2280"/>
    <mergeCell ref="D2280:F2280"/>
    <mergeCell ref="H2280:I2280"/>
    <mergeCell ref="A2281:C2281"/>
    <mergeCell ref="D2281:F2281"/>
    <mergeCell ref="H2281:I2281"/>
    <mergeCell ref="A2282:C2282"/>
    <mergeCell ref="D2282:F2282"/>
    <mergeCell ref="H2282:I2282"/>
    <mergeCell ref="A2283:C2283"/>
    <mergeCell ref="D2283:F2283"/>
    <mergeCell ref="H2283:I2283"/>
    <mergeCell ref="A2284:C2284"/>
    <mergeCell ref="D2284:F2284"/>
    <mergeCell ref="H2284:I2284"/>
    <mergeCell ref="A2285:C2285"/>
    <mergeCell ref="D2285:F2285"/>
    <mergeCell ref="H2285:I2285"/>
    <mergeCell ref="A2286:C2286"/>
    <mergeCell ref="D2286:F2286"/>
    <mergeCell ref="H2286:I2286"/>
    <mergeCell ref="A2287:C2287"/>
    <mergeCell ref="D2287:F2287"/>
    <mergeCell ref="H2287:I2287"/>
    <mergeCell ref="A2288:C2288"/>
    <mergeCell ref="D2288:F2288"/>
    <mergeCell ref="H2288:I2288"/>
    <mergeCell ref="A2289:C2289"/>
    <mergeCell ref="D2289:F2289"/>
    <mergeCell ref="H2289:I2289"/>
    <mergeCell ref="A2290:C2290"/>
    <mergeCell ref="D2290:F2290"/>
    <mergeCell ref="H2290:I2290"/>
    <mergeCell ref="A2291:C2291"/>
    <mergeCell ref="D2291:F2291"/>
    <mergeCell ref="H2291:I2291"/>
    <mergeCell ref="A2292:C2292"/>
    <mergeCell ref="D2292:F2292"/>
    <mergeCell ref="H2292:I2292"/>
    <mergeCell ref="A2293:C2293"/>
    <mergeCell ref="D2293:F2293"/>
    <mergeCell ref="H2293:I2293"/>
    <mergeCell ref="A2294:C2294"/>
    <mergeCell ref="D2294:F2294"/>
    <mergeCell ref="H2294:I2294"/>
    <mergeCell ref="A2295:C2295"/>
    <mergeCell ref="D2295:F2295"/>
    <mergeCell ref="H2295:I2295"/>
    <mergeCell ref="A2296:C2296"/>
    <mergeCell ref="D2296:F2296"/>
    <mergeCell ref="H2296:I2296"/>
    <mergeCell ref="A2298:H2298"/>
    <mergeCell ref="A2299:H2299"/>
    <mergeCell ref="A2300:I2300"/>
    <mergeCell ref="A2332:H2332"/>
    <mergeCell ref="A2333:D2333"/>
    <mergeCell ref="E2333:G2333"/>
    <mergeCell ref="H2333:I2333"/>
    <mergeCell ref="A2334:D2334"/>
    <mergeCell ref="E2334:G2334"/>
    <mergeCell ref="H2334:I2334"/>
    <mergeCell ref="A2335:D2335"/>
    <mergeCell ref="E2335:G2335"/>
    <mergeCell ref="H2335:I2335"/>
    <mergeCell ref="A2336:D2336"/>
    <mergeCell ref="E2336:G2336"/>
    <mergeCell ref="H2336:I2336"/>
    <mergeCell ref="A2337:D2337"/>
    <mergeCell ref="E2337:G2337"/>
    <mergeCell ref="H2337:I2337"/>
    <mergeCell ref="A2338:D2338"/>
    <mergeCell ref="E2338:G2338"/>
    <mergeCell ref="H2338:I2338"/>
    <mergeCell ref="A2339:D2339"/>
    <mergeCell ref="E2339:G2339"/>
    <mergeCell ref="H2339:I2339"/>
    <mergeCell ref="A2340:D2340"/>
    <mergeCell ref="E2340:G2340"/>
    <mergeCell ref="H2340:I2340"/>
    <mergeCell ref="A2346:H2346"/>
    <mergeCell ref="A2347:I2347"/>
    <mergeCell ref="A2349:H2349"/>
    <mergeCell ref="A2350:D2350"/>
    <mergeCell ref="E2350:G2350"/>
    <mergeCell ref="H2350:I2350"/>
    <mergeCell ref="A2351:D2351"/>
    <mergeCell ref="E2351:G2351"/>
    <mergeCell ref="H2351:I2351"/>
    <mergeCell ref="A2352:D2352"/>
    <mergeCell ref="E2352:G2352"/>
    <mergeCell ref="H2352:I2352"/>
    <mergeCell ref="A2353:D2353"/>
    <mergeCell ref="E2353:G2353"/>
    <mergeCell ref="H2353:I2353"/>
    <mergeCell ref="A2354:D2354"/>
    <mergeCell ref="E2354:G2354"/>
    <mergeCell ref="H2354:I2354"/>
    <mergeCell ref="A2355:D2355"/>
    <mergeCell ref="E2355:G2355"/>
    <mergeCell ref="H2355:I2355"/>
    <mergeCell ref="A2356:D2356"/>
    <mergeCell ref="E2356:G2356"/>
    <mergeCell ref="H2356:I2356"/>
    <mergeCell ref="A2357:D2357"/>
    <mergeCell ref="E2357:G2357"/>
    <mergeCell ref="H2357:I2357"/>
    <mergeCell ref="A2358:D2358"/>
    <mergeCell ref="E2358:G2358"/>
    <mergeCell ref="H2358:I2358"/>
    <mergeCell ref="A2359:D2359"/>
    <mergeCell ref="E2359:G2359"/>
    <mergeCell ref="H2359:I2359"/>
    <mergeCell ref="A2360:D2360"/>
    <mergeCell ref="E2360:G2360"/>
    <mergeCell ref="H2360:I2360"/>
    <mergeCell ref="A2361:D2361"/>
    <mergeCell ref="E2361:G2361"/>
    <mergeCell ref="H2361:I2361"/>
    <mergeCell ref="A2362:D2362"/>
    <mergeCell ref="E2362:G2362"/>
    <mergeCell ref="H2362:I2362"/>
    <mergeCell ref="A2363:D2363"/>
    <mergeCell ref="E2363:G2363"/>
    <mergeCell ref="H2363:I2363"/>
    <mergeCell ref="A2364:D2364"/>
    <mergeCell ref="E2364:G2364"/>
    <mergeCell ref="H2364:I2364"/>
    <mergeCell ref="A2365:D2365"/>
    <mergeCell ref="E2365:G2365"/>
    <mergeCell ref="H2365:I2365"/>
    <mergeCell ref="A2366:D2366"/>
    <mergeCell ref="E2366:G2366"/>
    <mergeCell ref="H2366:I2366"/>
    <mergeCell ref="A2367:D2367"/>
    <mergeCell ref="E2367:G2367"/>
    <mergeCell ref="H2367:I2367"/>
    <mergeCell ref="A2368:D2368"/>
    <mergeCell ref="E2368:G2368"/>
    <mergeCell ref="H2368:I2368"/>
    <mergeCell ref="A2369:D2369"/>
    <mergeCell ref="E2369:G2369"/>
    <mergeCell ref="H2369:I2369"/>
    <mergeCell ref="A2370:D2370"/>
    <mergeCell ref="E2370:G2370"/>
    <mergeCell ref="H2370:I2370"/>
    <mergeCell ref="A2371:D2371"/>
    <mergeCell ref="E2371:G2371"/>
    <mergeCell ref="H2371:I2371"/>
    <mergeCell ref="A2372:D2372"/>
    <mergeCell ref="E2372:G2372"/>
    <mergeCell ref="H2372:I2372"/>
    <mergeCell ref="A2373:D2373"/>
    <mergeCell ref="E2373:G2373"/>
    <mergeCell ref="H2373:I2373"/>
    <mergeCell ref="A2374:D2374"/>
    <mergeCell ref="E2374:G2374"/>
    <mergeCell ref="H2374:I2374"/>
    <mergeCell ref="A2375:D2375"/>
    <mergeCell ref="E2375:G2375"/>
    <mergeCell ref="H2375:I2375"/>
    <mergeCell ref="A2376:D2376"/>
    <mergeCell ref="E2376:G2376"/>
    <mergeCell ref="H2376:I2376"/>
    <mergeCell ref="A2377:D2377"/>
    <mergeCell ref="E2377:G2377"/>
    <mergeCell ref="H2377:I2377"/>
    <mergeCell ref="A2378:D2378"/>
    <mergeCell ref="E2378:G2378"/>
    <mergeCell ref="H2378:I2378"/>
    <mergeCell ref="A2379:D2379"/>
    <mergeCell ref="E2379:G2379"/>
    <mergeCell ref="H2379:I2379"/>
    <mergeCell ref="A2380:D2380"/>
    <mergeCell ref="E2380:G2380"/>
    <mergeCell ref="H2380:I2380"/>
    <mergeCell ref="A2381:D2381"/>
    <mergeCell ref="E2381:G2381"/>
    <mergeCell ref="H2381:I2381"/>
    <mergeCell ref="A2382:D2382"/>
    <mergeCell ref="E2382:G2382"/>
    <mergeCell ref="H2382:I2382"/>
    <mergeCell ref="A2383:D2383"/>
    <mergeCell ref="E2383:G2383"/>
    <mergeCell ref="H2383:I2383"/>
    <mergeCell ref="A2384:D2384"/>
    <mergeCell ref="E2384:G2384"/>
    <mergeCell ref="H2384:I2384"/>
    <mergeCell ref="A2385:D2385"/>
    <mergeCell ref="E2385:G2385"/>
    <mergeCell ref="H2385:I2385"/>
    <mergeCell ref="A2386:D2386"/>
    <mergeCell ref="E2386:G2386"/>
    <mergeCell ref="H2386:I2386"/>
    <mergeCell ref="A2387:D2387"/>
    <mergeCell ref="E2387:G2387"/>
    <mergeCell ref="H2387:I2387"/>
    <mergeCell ref="A2388:D2388"/>
    <mergeCell ref="E2388:G2388"/>
    <mergeCell ref="H2388:I2388"/>
    <mergeCell ref="A2389:D2389"/>
    <mergeCell ref="E2389:G2389"/>
    <mergeCell ref="H2389:I2389"/>
    <mergeCell ref="A2390:D2390"/>
    <mergeCell ref="E2390:G2390"/>
    <mergeCell ref="H2390:I2390"/>
    <mergeCell ref="A2391:D2391"/>
    <mergeCell ref="E2391:G2391"/>
    <mergeCell ref="H2391:I2391"/>
    <mergeCell ref="A2392:D2392"/>
    <mergeCell ref="E2392:G2392"/>
    <mergeCell ref="H2392:I2392"/>
    <mergeCell ref="A2393:D2393"/>
    <mergeCell ref="E2393:G2393"/>
    <mergeCell ref="H2393:I2393"/>
    <mergeCell ref="A2395:H2395"/>
    <mergeCell ref="A2396:C2396"/>
    <mergeCell ref="D2396:F2396"/>
    <mergeCell ref="H2396:I2396"/>
    <mergeCell ref="A2397:C2397"/>
    <mergeCell ref="D2397:F2397"/>
    <mergeCell ref="H2397:I2397"/>
    <mergeCell ref="A2398:C2398"/>
    <mergeCell ref="D2398:F2398"/>
    <mergeCell ref="H2398:I2398"/>
    <mergeCell ref="A2399:C2399"/>
    <mergeCell ref="D2399:F2399"/>
    <mergeCell ref="H2399:I2399"/>
    <mergeCell ref="A2400:C2400"/>
    <mergeCell ref="D2400:F2400"/>
    <mergeCell ref="H2400:I2400"/>
    <mergeCell ref="A2401:C2401"/>
    <mergeCell ref="D2401:F2401"/>
    <mergeCell ref="H2401:I2401"/>
    <mergeCell ref="A2402:C2402"/>
    <mergeCell ref="D2402:F2402"/>
    <mergeCell ref="H2402:I2402"/>
    <mergeCell ref="A2403:C2403"/>
    <mergeCell ref="D2403:F2403"/>
    <mergeCell ref="H2403:I2403"/>
    <mergeCell ref="A2404:C2404"/>
    <mergeCell ref="D2404:F2404"/>
    <mergeCell ref="H2404:I2404"/>
    <mergeCell ref="A2405:C2405"/>
    <mergeCell ref="D2405:F2405"/>
    <mergeCell ref="H2405:I2405"/>
    <mergeCell ref="A2406:C2406"/>
    <mergeCell ref="D2406:F2406"/>
    <mergeCell ref="H2406:I2406"/>
    <mergeCell ref="A2407:C2407"/>
    <mergeCell ref="D2407:F2407"/>
    <mergeCell ref="H2407:I2407"/>
    <mergeCell ref="A2408:C2408"/>
    <mergeCell ref="D2408:F2408"/>
    <mergeCell ref="H2408:I2408"/>
    <mergeCell ref="A2409:C2409"/>
    <mergeCell ref="D2409:F2409"/>
    <mergeCell ref="H2409:I2409"/>
    <mergeCell ref="A2410:C2410"/>
    <mergeCell ref="D2410:F2410"/>
    <mergeCell ref="H2410:I2410"/>
    <mergeCell ref="A2411:C2411"/>
    <mergeCell ref="D2411:F2411"/>
    <mergeCell ref="H2411:I2411"/>
    <mergeCell ref="A2412:C2412"/>
    <mergeCell ref="D2412:F2412"/>
    <mergeCell ref="H2412:I2412"/>
    <mergeCell ref="A2413:C2413"/>
    <mergeCell ref="D2413:F2413"/>
    <mergeCell ref="H2413:I2413"/>
    <mergeCell ref="A2414:C2414"/>
    <mergeCell ref="D2414:F2414"/>
    <mergeCell ref="H2414:I2414"/>
    <mergeCell ref="A2415:C2415"/>
    <mergeCell ref="D2415:F2415"/>
    <mergeCell ref="H2415:I2415"/>
    <mergeCell ref="A2416:C2416"/>
    <mergeCell ref="D2416:F2416"/>
    <mergeCell ref="H2416:I2416"/>
    <mergeCell ref="A2417:C2417"/>
    <mergeCell ref="D2417:F2417"/>
    <mergeCell ref="H2417:I2417"/>
    <mergeCell ref="A2418:C2418"/>
    <mergeCell ref="D2418:F2418"/>
    <mergeCell ref="H2418:I2418"/>
    <mergeCell ref="A2419:C2419"/>
    <mergeCell ref="D2419:F2419"/>
    <mergeCell ref="H2419:I2419"/>
    <mergeCell ref="A2420:C2420"/>
    <mergeCell ref="D2420:F2420"/>
    <mergeCell ref="H2420:I2420"/>
    <mergeCell ref="A2421:C2421"/>
    <mergeCell ref="D2421:F2421"/>
    <mergeCell ref="H2421:I2421"/>
    <mergeCell ref="A2422:C2422"/>
    <mergeCell ref="D2422:F2422"/>
    <mergeCell ref="H2422:I2422"/>
    <mergeCell ref="A2423:C2423"/>
    <mergeCell ref="D2423:F2423"/>
    <mergeCell ref="H2423:I2423"/>
    <mergeCell ref="A2424:C2424"/>
    <mergeCell ref="D2424:F2424"/>
    <mergeCell ref="H2424:I2424"/>
    <mergeCell ref="A2425:C2425"/>
    <mergeCell ref="D2425:F2425"/>
    <mergeCell ref="H2425:I2425"/>
    <mergeCell ref="A2426:C2426"/>
    <mergeCell ref="D2426:F2426"/>
    <mergeCell ref="H2426:I2426"/>
    <mergeCell ref="A2427:C2427"/>
    <mergeCell ref="D2427:F2427"/>
    <mergeCell ref="H2427:I2427"/>
    <mergeCell ref="A2428:C2428"/>
    <mergeCell ref="D2428:F2428"/>
    <mergeCell ref="H2428:I2428"/>
    <mergeCell ref="A2429:C2429"/>
    <mergeCell ref="D2429:F2429"/>
    <mergeCell ref="H2429:I2429"/>
    <mergeCell ref="A2431:H2431"/>
    <mergeCell ref="A2432:I2432"/>
    <mergeCell ref="A2436:H2436"/>
    <mergeCell ref="A2437:I2437"/>
    <mergeCell ref="A2439:H2439"/>
    <mergeCell ref="A2440:D2440"/>
    <mergeCell ref="E2440:G2440"/>
    <mergeCell ref="H2440:I2440"/>
    <mergeCell ref="A2441:D2441"/>
    <mergeCell ref="E2441:G2441"/>
    <mergeCell ref="H2441:I2441"/>
    <mergeCell ref="A2442:D2442"/>
    <mergeCell ref="E2442:G2442"/>
    <mergeCell ref="H2442:I2442"/>
    <mergeCell ref="A2443:D2443"/>
    <mergeCell ref="E2443:G2443"/>
    <mergeCell ref="H2443:I2443"/>
    <mergeCell ref="A2444:D2444"/>
    <mergeCell ref="E2444:G2444"/>
    <mergeCell ref="H2444:I2444"/>
    <mergeCell ref="A2445:D2445"/>
    <mergeCell ref="E2445:G2445"/>
    <mergeCell ref="H2445:I2445"/>
    <mergeCell ref="A2446:D2446"/>
    <mergeCell ref="E2446:G2446"/>
    <mergeCell ref="H2446:I2446"/>
    <mergeCell ref="A2447:D2447"/>
    <mergeCell ref="E2447:G2447"/>
    <mergeCell ref="H2447:I2447"/>
    <mergeCell ref="A2448:D2448"/>
    <mergeCell ref="E2448:G2448"/>
    <mergeCell ref="H2448:I2448"/>
    <mergeCell ref="A2449:D2449"/>
    <mergeCell ref="E2449:G2449"/>
    <mergeCell ref="H2449:I2449"/>
    <mergeCell ref="A2450:D2450"/>
    <mergeCell ref="E2450:G2450"/>
    <mergeCell ref="H2450:I2450"/>
    <mergeCell ref="A2451:D2451"/>
    <mergeCell ref="E2451:G2451"/>
    <mergeCell ref="H2451:I2451"/>
    <mergeCell ref="A2452:D2452"/>
    <mergeCell ref="E2452:G2452"/>
    <mergeCell ref="H2452:I2452"/>
    <mergeCell ref="A2453:D2453"/>
    <mergeCell ref="E2453:G2453"/>
    <mergeCell ref="H2453:I2453"/>
    <mergeCell ref="A2454:D2454"/>
    <mergeCell ref="E2454:G2454"/>
    <mergeCell ref="H2454:I2454"/>
    <mergeCell ref="A2455:D2455"/>
    <mergeCell ref="E2455:G2455"/>
    <mergeCell ref="H2455:I2455"/>
    <mergeCell ref="A2456:D2456"/>
    <mergeCell ref="E2456:G2456"/>
    <mergeCell ref="H2456:I2456"/>
    <mergeCell ref="A2457:D2457"/>
    <mergeCell ref="E2457:G2457"/>
    <mergeCell ref="H2457:I2457"/>
    <mergeCell ref="A2458:D2458"/>
    <mergeCell ref="E2458:G2458"/>
    <mergeCell ref="H2458:I2458"/>
    <mergeCell ref="A2459:D2459"/>
    <mergeCell ref="E2459:G2459"/>
    <mergeCell ref="H2459:I2459"/>
    <mergeCell ref="A2460:D2460"/>
    <mergeCell ref="E2460:G2460"/>
    <mergeCell ref="H2460:I2460"/>
    <mergeCell ref="A2461:D2461"/>
    <mergeCell ref="E2461:G2461"/>
    <mergeCell ref="H2461:I2461"/>
    <mergeCell ref="A2462:D2462"/>
    <mergeCell ref="E2462:G2462"/>
    <mergeCell ref="H2462:I2462"/>
    <mergeCell ref="A2463:D2463"/>
    <mergeCell ref="E2463:G2463"/>
    <mergeCell ref="H2463:I2463"/>
    <mergeCell ref="A2464:D2464"/>
    <mergeCell ref="E2464:G2464"/>
    <mergeCell ref="H2464:I2464"/>
    <mergeCell ref="A2465:D2465"/>
    <mergeCell ref="E2465:G2465"/>
    <mergeCell ref="H2465:I2465"/>
    <mergeCell ref="A2466:D2466"/>
    <mergeCell ref="E2466:G2466"/>
    <mergeCell ref="H2466:I2466"/>
    <mergeCell ref="A2467:D2467"/>
    <mergeCell ref="E2467:G2467"/>
    <mergeCell ref="H2467:I2467"/>
    <mergeCell ref="A2468:D2468"/>
    <mergeCell ref="E2468:G2468"/>
    <mergeCell ref="H2468:I2468"/>
    <mergeCell ref="A2469:D2469"/>
    <mergeCell ref="E2469:G2469"/>
    <mergeCell ref="H2469:I2469"/>
    <mergeCell ref="A2470:D2470"/>
    <mergeCell ref="E2470:G2470"/>
    <mergeCell ref="H2470:I2470"/>
    <mergeCell ref="A2471:D2471"/>
    <mergeCell ref="E2471:G2471"/>
    <mergeCell ref="H2471:I2471"/>
    <mergeCell ref="A2472:D2472"/>
    <mergeCell ref="E2472:G2472"/>
    <mergeCell ref="H2472:I2472"/>
    <mergeCell ref="A2473:D2473"/>
    <mergeCell ref="E2473:G2473"/>
    <mergeCell ref="H2473:I2473"/>
    <mergeCell ref="A2474:D2474"/>
    <mergeCell ref="E2474:G2474"/>
    <mergeCell ref="H2474:I2474"/>
    <mergeCell ref="A2475:D2475"/>
    <mergeCell ref="E2475:G2475"/>
    <mergeCell ref="H2475:I2475"/>
    <mergeCell ref="A2476:D2476"/>
    <mergeCell ref="E2476:G2476"/>
    <mergeCell ref="H2476:I2476"/>
    <mergeCell ref="A2477:D2477"/>
    <mergeCell ref="E2477:G2477"/>
    <mergeCell ref="H2477:I2477"/>
    <mergeCell ref="A2478:D2478"/>
    <mergeCell ref="E2478:G2478"/>
    <mergeCell ref="H2478:I2478"/>
    <mergeCell ref="A2479:D2479"/>
    <mergeCell ref="E2479:G2479"/>
    <mergeCell ref="H2479:I2479"/>
    <mergeCell ref="A2480:D2480"/>
    <mergeCell ref="E2480:G2480"/>
    <mergeCell ref="H2480:I2480"/>
    <mergeCell ref="A2481:D2481"/>
    <mergeCell ref="E2481:G2481"/>
    <mergeCell ref="H2481:I2481"/>
    <mergeCell ref="A2482:D2482"/>
    <mergeCell ref="E2482:G2482"/>
    <mergeCell ref="H2482:I2482"/>
    <mergeCell ref="A2483:D2483"/>
    <mergeCell ref="E2483:G2483"/>
    <mergeCell ref="H2483:I2483"/>
    <mergeCell ref="A2485:H2485"/>
    <mergeCell ref="A2486:C2486"/>
    <mergeCell ref="D2486:F2486"/>
    <mergeCell ref="H2486:I2486"/>
    <mergeCell ref="A2487:C2487"/>
    <mergeCell ref="D2487:F2487"/>
    <mergeCell ref="H2487:I2487"/>
    <mergeCell ref="A2488:C2488"/>
    <mergeCell ref="D2488:F2488"/>
    <mergeCell ref="H2488:I2488"/>
    <mergeCell ref="A2489:C2489"/>
    <mergeCell ref="D2489:F2489"/>
    <mergeCell ref="H2489:I2489"/>
    <mergeCell ref="A2490:C2490"/>
    <mergeCell ref="D2490:F2490"/>
    <mergeCell ref="H2490:I2490"/>
    <mergeCell ref="A2491:C2491"/>
    <mergeCell ref="D2491:F2491"/>
    <mergeCell ref="H2491:I2491"/>
    <mergeCell ref="A2492:C2492"/>
    <mergeCell ref="D2492:F2492"/>
    <mergeCell ref="H2492:I2492"/>
    <mergeCell ref="A2493:C2493"/>
    <mergeCell ref="D2493:F2493"/>
    <mergeCell ref="H2493:I2493"/>
    <mergeCell ref="A2494:C2494"/>
    <mergeCell ref="D2494:F2494"/>
    <mergeCell ref="H2494:I2494"/>
    <mergeCell ref="A2495:C2495"/>
    <mergeCell ref="D2495:F2495"/>
    <mergeCell ref="H2495:I2495"/>
    <mergeCell ref="A2496:C2496"/>
    <mergeCell ref="D2496:F2496"/>
    <mergeCell ref="H2496:I2496"/>
    <mergeCell ref="A2497:C2497"/>
    <mergeCell ref="D2497:F2497"/>
    <mergeCell ref="H2497:I2497"/>
    <mergeCell ref="A2498:C2498"/>
    <mergeCell ref="D2498:F2498"/>
    <mergeCell ref="H2498:I2498"/>
    <mergeCell ref="A2499:C2499"/>
    <mergeCell ref="D2499:F2499"/>
    <mergeCell ref="H2499:I2499"/>
    <mergeCell ref="A2500:C2500"/>
    <mergeCell ref="D2500:F2500"/>
    <mergeCell ref="H2500:I2500"/>
    <mergeCell ref="A2501:C2501"/>
    <mergeCell ref="D2501:F2501"/>
    <mergeCell ref="H2501:I2501"/>
    <mergeCell ref="A2502:C2502"/>
    <mergeCell ref="D2502:F2502"/>
    <mergeCell ref="H2502:I2502"/>
    <mergeCell ref="A2503:C2503"/>
    <mergeCell ref="D2503:F2503"/>
    <mergeCell ref="H2503:I2503"/>
    <mergeCell ref="A2504:C2504"/>
    <mergeCell ref="D2504:F2504"/>
    <mergeCell ref="H2504:I2504"/>
    <mergeCell ref="A2505:C2505"/>
    <mergeCell ref="D2505:F2505"/>
    <mergeCell ref="H2505:I2505"/>
    <mergeCell ref="A2506:C2506"/>
    <mergeCell ref="D2506:F2506"/>
    <mergeCell ref="H2506:I2506"/>
    <mergeCell ref="A2507:C2507"/>
    <mergeCell ref="D2507:F2507"/>
    <mergeCell ref="H2507:I2507"/>
    <mergeCell ref="A2508:C2508"/>
    <mergeCell ref="D2508:F2508"/>
    <mergeCell ref="H2508:I2508"/>
    <mergeCell ref="A2509:C2509"/>
    <mergeCell ref="D2509:F2509"/>
    <mergeCell ref="H2509:I2509"/>
    <mergeCell ref="A2510:C2510"/>
    <mergeCell ref="D2510:F2510"/>
    <mergeCell ref="H2510:I2510"/>
    <mergeCell ref="A2511:C2511"/>
    <mergeCell ref="D2511:F2511"/>
    <mergeCell ref="H2511:I2511"/>
    <mergeCell ref="A2512:C2512"/>
    <mergeCell ref="D2512:F2512"/>
    <mergeCell ref="H2512:I2512"/>
    <mergeCell ref="A2513:C2513"/>
    <mergeCell ref="D2513:F2513"/>
    <mergeCell ref="H2513:I2513"/>
    <mergeCell ref="A2514:C2514"/>
    <mergeCell ref="D2514:F2514"/>
    <mergeCell ref="H2514:I2514"/>
    <mergeCell ref="A2515:C2515"/>
    <mergeCell ref="D2515:F2515"/>
    <mergeCell ref="H2515:I2515"/>
    <mergeCell ref="A2516:C2516"/>
    <mergeCell ref="D2516:F2516"/>
    <mergeCell ref="H2516:I2516"/>
    <mergeCell ref="A2517:C2517"/>
    <mergeCell ref="D2517:F2517"/>
    <mergeCell ref="H2517:I2517"/>
    <mergeCell ref="A2518:C2518"/>
    <mergeCell ref="D2518:F2518"/>
    <mergeCell ref="H2518:I2518"/>
    <mergeCell ref="A2519:C2519"/>
    <mergeCell ref="D2519:F2519"/>
    <mergeCell ref="H2519:I2519"/>
    <mergeCell ref="A2521:H2521"/>
    <mergeCell ref="A2522:I2522"/>
    <mergeCell ref="A2526:H2526"/>
    <mergeCell ref="A2527:I2527"/>
    <mergeCell ref="A2529:H2529"/>
    <mergeCell ref="A2530:D2530"/>
    <mergeCell ref="E2530:G2530"/>
    <mergeCell ref="H2530:I2530"/>
    <mergeCell ref="A2531:D2531"/>
    <mergeCell ref="E2531:G2531"/>
    <mergeCell ref="H2531:I2531"/>
    <mergeCell ref="A2532:D2532"/>
    <mergeCell ref="E2532:G2532"/>
    <mergeCell ref="H2532:I2532"/>
    <mergeCell ref="A2533:D2533"/>
    <mergeCell ref="E2533:G2533"/>
    <mergeCell ref="H2533:I2533"/>
    <mergeCell ref="A2534:D2534"/>
    <mergeCell ref="E2534:G2534"/>
    <mergeCell ref="H2534:I2534"/>
    <mergeCell ref="A2535:D2535"/>
    <mergeCell ref="E2535:G2535"/>
    <mergeCell ref="H2535:I2535"/>
    <mergeCell ref="A2536:D2536"/>
    <mergeCell ref="E2536:G2536"/>
    <mergeCell ref="H2536:I2536"/>
    <mergeCell ref="A2537:D2537"/>
    <mergeCell ref="E2537:G2537"/>
    <mergeCell ref="H2537:I2537"/>
    <mergeCell ref="A2538:D2538"/>
    <mergeCell ref="E2538:G2538"/>
    <mergeCell ref="H2538:I2538"/>
    <mergeCell ref="A2539:D2539"/>
    <mergeCell ref="E2539:G2539"/>
    <mergeCell ref="H2539:I2539"/>
    <mergeCell ref="A2540:D2540"/>
    <mergeCell ref="E2540:G2540"/>
    <mergeCell ref="H2540:I2540"/>
    <mergeCell ref="A2541:D2541"/>
    <mergeCell ref="E2541:G2541"/>
    <mergeCell ref="H2541:I2541"/>
    <mergeCell ref="A2542:D2542"/>
    <mergeCell ref="E2542:G2542"/>
    <mergeCell ref="H2542:I2542"/>
    <mergeCell ref="A2543:D2543"/>
    <mergeCell ref="E2543:G2543"/>
    <mergeCell ref="H2543:I2543"/>
    <mergeCell ref="A2544:D2544"/>
    <mergeCell ref="E2544:G2544"/>
    <mergeCell ref="H2544:I2544"/>
    <mergeCell ref="A2545:D2545"/>
    <mergeCell ref="E2545:G2545"/>
    <mergeCell ref="H2545:I2545"/>
    <mergeCell ref="A2546:D2546"/>
    <mergeCell ref="E2546:G2546"/>
    <mergeCell ref="H2546:I2546"/>
    <mergeCell ref="A2547:D2547"/>
    <mergeCell ref="E2547:G2547"/>
    <mergeCell ref="H2547:I2547"/>
    <mergeCell ref="A2548:D2548"/>
    <mergeCell ref="E2548:G2548"/>
    <mergeCell ref="H2548:I2548"/>
    <mergeCell ref="A2549:D2549"/>
    <mergeCell ref="E2549:G2549"/>
    <mergeCell ref="H2549:I2549"/>
    <mergeCell ref="A2550:D2550"/>
    <mergeCell ref="E2550:G2550"/>
    <mergeCell ref="H2550:I2550"/>
    <mergeCell ref="A2551:D2551"/>
    <mergeCell ref="E2551:G2551"/>
    <mergeCell ref="H2551:I2551"/>
    <mergeCell ref="A2552:D2552"/>
    <mergeCell ref="E2552:G2552"/>
    <mergeCell ref="H2552:I2552"/>
    <mergeCell ref="A2553:D2553"/>
    <mergeCell ref="E2553:G2553"/>
    <mergeCell ref="H2553:I2553"/>
    <mergeCell ref="A2554:D2554"/>
    <mergeCell ref="E2554:G2554"/>
    <mergeCell ref="H2554:I2554"/>
    <mergeCell ref="A2555:D2555"/>
    <mergeCell ref="E2555:G2555"/>
    <mergeCell ref="H2555:I2555"/>
    <mergeCell ref="A2556:D2556"/>
    <mergeCell ref="E2556:G2556"/>
    <mergeCell ref="H2556:I2556"/>
    <mergeCell ref="A2557:D2557"/>
    <mergeCell ref="E2557:G2557"/>
    <mergeCell ref="H2557:I2557"/>
    <mergeCell ref="A2558:D2558"/>
    <mergeCell ref="E2558:G2558"/>
    <mergeCell ref="H2558:I2558"/>
    <mergeCell ref="A2559:D2559"/>
    <mergeCell ref="E2559:G2559"/>
    <mergeCell ref="H2559:I2559"/>
    <mergeCell ref="A2560:D2560"/>
    <mergeCell ref="E2560:G2560"/>
    <mergeCell ref="H2560:I2560"/>
    <mergeCell ref="A2561:D2561"/>
    <mergeCell ref="E2561:G2561"/>
    <mergeCell ref="H2561:I2561"/>
    <mergeCell ref="A2562:D2562"/>
    <mergeCell ref="E2562:G2562"/>
    <mergeCell ref="H2562:I2562"/>
    <mergeCell ref="A2563:D2563"/>
    <mergeCell ref="E2563:G2563"/>
    <mergeCell ref="H2563:I2563"/>
    <mergeCell ref="A2564:D2564"/>
    <mergeCell ref="E2564:G2564"/>
    <mergeCell ref="H2564:I2564"/>
    <mergeCell ref="A2565:D2565"/>
    <mergeCell ref="E2565:G2565"/>
    <mergeCell ref="H2565:I2565"/>
    <mergeCell ref="A2566:D2566"/>
    <mergeCell ref="E2566:G2566"/>
    <mergeCell ref="H2566:I2566"/>
    <mergeCell ref="A2567:D2567"/>
    <mergeCell ref="E2567:G2567"/>
    <mergeCell ref="H2567:I2567"/>
    <mergeCell ref="A2568:D2568"/>
    <mergeCell ref="E2568:G2568"/>
    <mergeCell ref="H2568:I2568"/>
    <mergeCell ref="A2569:D2569"/>
    <mergeCell ref="E2569:G2569"/>
    <mergeCell ref="H2569:I2569"/>
    <mergeCell ref="A2570:D2570"/>
    <mergeCell ref="E2570:G2570"/>
    <mergeCell ref="H2570:I2570"/>
    <mergeCell ref="A2571:D2571"/>
    <mergeCell ref="E2571:G2571"/>
    <mergeCell ref="H2571:I2571"/>
    <mergeCell ref="A2572:D2572"/>
    <mergeCell ref="E2572:G2572"/>
    <mergeCell ref="H2572:I2572"/>
    <mergeCell ref="A2573:D2573"/>
    <mergeCell ref="E2573:G2573"/>
    <mergeCell ref="H2573:I2573"/>
    <mergeCell ref="A2575:H2575"/>
    <mergeCell ref="A2576:C2576"/>
    <mergeCell ref="D2576:F2576"/>
    <mergeCell ref="H2576:I2576"/>
    <mergeCell ref="A2577:C2577"/>
    <mergeCell ref="D2577:F2577"/>
    <mergeCell ref="H2577:I2577"/>
    <mergeCell ref="A2578:C2578"/>
    <mergeCell ref="D2578:F2578"/>
    <mergeCell ref="H2578:I2578"/>
    <mergeCell ref="A2579:C2579"/>
    <mergeCell ref="D2579:F2579"/>
    <mergeCell ref="H2579:I2579"/>
    <mergeCell ref="A2580:C2580"/>
    <mergeCell ref="D2580:F2580"/>
    <mergeCell ref="H2580:I2580"/>
    <mergeCell ref="A2581:C2581"/>
    <mergeCell ref="D2581:F2581"/>
    <mergeCell ref="H2581:I2581"/>
    <mergeCell ref="A2582:C2582"/>
    <mergeCell ref="D2582:F2582"/>
    <mergeCell ref="H2582:I2582"/>
    <mergeCell ref="A2583:C2583"/>
    <mergeCell ref="D2583:F2583"/>
    <mergeCell ref="H2583:I2583"/>
    <mergeCell ref="A2584:C2584"/>
    <mergeCell ref="D2584:F2584"/>
    <mergeCell ref="H2584:I2584"/>
    <mergeCell ref="A2585:C2585"/>
    <mergeCell ref="D2585:F2585"/>
    <mergeCell ref="H2585:I2585"/>
    <mergeCell ref="A2586:C2586"/>
    <mergeCell ref="D2586:F2586"/>
    <mergeCell ref="H2586:I2586"/>
    <mergeCell ref="A2587:C2587"/>
    <mergeCell ref="D2587:F2587"/>
    <mergeCell ref="H2587:I2587"/>
    <mergeCell ref="A2588:C2588"/>
    <mergeCell ref="D2588:F2588"/>
    <mergeCell ref="H2588:I2588"/>
    <mergeCell ref="A2589:C2589"/>
    <mergeCell ref="D2589:F2589"/>
    <mergeCell ref="H2589:I2589"/>
    <mergeCell ref="A2590:C2590"/>
    <mergeCell ref="D2590:F2590"/>
    <mergeCell ref="H2590:I2590"/>
    <mergeCell ref="A2591:C2591"/>
    <mergeCell ref="D2591:F2591"/>
    <mergeCell ref="H2591:I2591"/>
    <mergeCell ref="A2592:C2592"/>
    <mergeCell ref="D2592:F2592"/>
    <mergeCell ref="H2592:I2592"/>
    <mergeCell ref="A2593:C2593"/>
    <mergeCell ref="D2593:F2593"/>
    <mergeCell ref="H2593:I2593"/>
    <mergeCell ref="A2594:C2594"/>
    <mergeCell ref="D2594:F2594"/>
    <mergeCell ref="H2594:I2594"/>
    <mergeCell ref="A2595:C2595"/>
    <mergeCell ref="D2595:F2595"/>
    <mergeCell ref="H2595:I2595"/>
    <mergeCell ref="A2596:C2596"/>
    <mergeCell ref="D2596:F2596"/>
    <mergeCell ref="H2596:I2596"/>
    <mergeCell ref="A2597:C2597"/>
    <mergeCell ref="D2597:F2597"/>
    <mergeCell ref="H2597:I2597"/>
    <mergeCell ref="A2598:C2598"/>
    <mergeCell ref="D2598:F2598"/>
    <mergeCell ref="H2598:I2598"/>
    <mergeCell ref="A2599:C2599"/>
    <mergeCell ref="D2599:F2599"/>
    <mergeCell ref="H2599:I2599"/>
    <mergeCell ref="A2600:C2600"/>
    <mergeCell ref="D2600:F2600"/>
    <mergeCell ref="H2600:I2600"/>
    <mergeCell ref="A2601:C2601"/>
    <mergeCell ref="D2601:F2601"/>
    <mergeCell ref="H2601:I2601"/>
    <mergeCell ref="A2602:C2602"/>
    <mergeCell ref="D2602:F2602"/>
    <mergeCell ref="H2602:I2602"/>
    <mergeCell ref="A2603:C2603"/>
    <mergeCell ref="D2603:F2603"/>
    <mergeCell ref="H2603:I2603"/>
    <mergeCell ref="A2604:C2604"/>
    <mergeCell ref="D2604:F2604"/>
    <mergeCell ref="H2604:I2604"/>
    <mergeCell ref="A2605:C2605"/>
    <mergeCell ref="D2605:F2605"/>
    <mergeCell ref="H2605:I2605"/>
    <mergeCell ref="A2606:C2606"/>
    <mergeCell ref="D2606:F2606"/>
    <mergeCell ref="H2606:I2606"/>
    <mergeCell ref="A2607:C2607"/>
    <mergeCell ref="D2607:F2607"/>
    <mergeCell ref="H2607:I2607"/>
    <mergeCell ref="A2608:C2608"/>
    <mergeCell ref="D2608:F2608"/>
    <mergeCell ref="H2608:I2608"/>
    <mergeCell ref="A2609:C2609"/>
    <mergeCell ref="D2609:F2609"/>
    <mergeCell ref="H2609:I2609"/>
    <mergeCell ref="A2611:H2611"/>
    <mergeCell ref="A2612:I2612"/>
    <mergeCell ref="A2616:H2616"/>
    <mergeCell ref="A2617:I2617"/>
    <mergeCell ref="A2619:H2619"/>
    <mergeCell ref="A2620:D2620"/>
    <mergeCell ref="E2620:G2620"/>
    <mergeCell ref="H2620:I2620"/>
    <mergeCell ref="A2621:D2621"/>
    <mergeCell ref="E2621:G2621"/>
    <mergeCell ref="H2621:I2621"/>
    <mergeCell ref="A2622:D2622"/>
    <mergeCell ref="E2622:G2622"/>
    <mergeCell ref="H2622:I2622"/>
    <mergeCell ref="A2623:D2623"/>
    <mergeCell ref="E2623:G2623"/>
    <mergeCell ref="H2623:I2623"/>
    <mergeCell ref="A2624:D2624"/>
    <mergeCell ref="E2624:G2624"/>
    <mergeCell ref="H2624:I2624"/>
    <mergeCell ref="A2625:D2625"/>
    <mergeCell ref="E2625:G2625"/>
    <mergeCell ref="H2625:I2625"/>
    <mergeCell ref="A2626:D2626"/>
    <mergeCell ref="E2626:G2626"/>
    <mergeCell ref="H2626:I2626"/>
    <mergeCell ref="A2627:D2627"/>
    <mergeCell ref="E2627:G2627"/>
    <mergeCell ref="H2627:I2627"/>
    <mergeCell ref="A2628:D2628"/>
    <mergeCell ref="E2628:G2628"/>
    <mergeCell ref="H2628:I2628"/>
    <mergeCell ref="A2629:D2629"/>
    <mergeCell ref="E2629:G2629"/>
    <mergeCell ref="H2629:I2629"/>
    <mergeCell ref="A2630:D2630"/>
    <mergeCell ref="E2630:G2630"/>
    <mergeCell ref="H2630:I2630"/>
    <mergeCell ref="A2631:D2631"/>
    <mergeCell ref="E2631:G2631"/>
    <mergeCell ref="H2631:I2631"/>
    <mergeCell ref="A2632:D2632"/>
    <mergeCell ref="E2632:G2632"/>
    <mergeCell ref="H2632:I2632"/>
    <mergeCell ref="A2633:D2633"/>
    <mergeCell ref="E2633:G2633"/>
    <mergeCell ref="H2633:I2633"/>
    <mergeCell ref="A2634:D2634"/>
    <mergeCell ref="E2634:G2634"/>
    <mergeCell ref="H2634:I2634"/>
    <mergeCell ref="A2635:D2635"/>
    <mergeCell ref="E2635:G2635"/>
    <mergeCell ref="H2635:I2635"/>
    <mergeCell ref="A2636:D2636"/>
    <mergeCell ref="E2636:G2636"/>
    <mergeCell ref="H2636:I2636"/>
    <mergeCell ref="A2637:D2637"/>
    <mergeCell ref="E2637:G2637"/>
    <mergeCell ref="H2637:I2637"/>
    <mergeCell ref="A2638:D2638"/>
    <mergeCell ref="E2638:G2638"/>
    <mergeCell ref="H2638:I2638"/>
    <mergeCell ref="A2639:D2639"/>
    <mergeCell ref="E2639:G2639"/>
    <mergeCell ref="H2639:I2639"/>
    <mergeCell ref="A2640:D2640"/>
    <mergeCell ref="E2640:G2640"/>
    <mergeCell ref="H2640:I2640"/>
    <mergeCell ref="A2641:D2641"/>
    <mergeCell ref="E2641:G2641"/>
    <mergeCell ref="H2641:I2641"/>
    <mergeCell ref="A2642:D2642"/>
    <mergeCell ref="E2642:G2642"/>
    <mergeCell ref="H2642:I2642"/>
    <mergeCell ref="A2643:D2643"/>
    <mergeCell ref="E2643:G2643"/>
    <mergeCell ref="H2643:I2643"/>
    <mergeCell ref="A2644:D2644"/>
    <mergeCell ref="E2644:G2644"/>
    <mergeCell ref="H2644:I2644"/>
    <mergeCell ref="A2645:D2645"/>
    <mergeCell ref="E2645:G2645"/>
    <mergeCell ref="H2645:I2645"/>
    <mergeCell ref="A2646:D2646"/>
    <mergeCell ref="E2646:G2646"/>
    <mergeCell ref="H2646:I2646"/>
    <mergeCell ref="A2647:D2647"/>
    <mergeCell ref="E2647:G2647"/>
    <mergeCell ref="H2647:I2647"/>
    <mergeCell ref="A2648:D2648"/>
    <mergeCell ref="E2648:G2648"/>
    <mergeCell ref="H2648:I2648"/>
    <mergeCell ref="A2649:D2649"/>
    <mergeCell ref="E2649:G2649"/>
    <mergeCell ref="H2649:I2649"/>
    <mergeCell ref="A2650:D2650"/>
    <mergeCell ref="E2650:G2650"/>
    <mergeCell ref="H2650:I2650"/>
    <mergeCell ref="A2651:D2651"/>
    <mergeCell ref="E2651:G2651"/>
    <mergeCell ref="H2651:I2651"/>
    <mergeCell ref="A2652:D2652"/>
    <mergeCell ref="E2652:G2652"/>
    <mergeCell ref="H2652:I2652"/>
    <mergeCell ref="A2653:D2653"/>
    <mergeCell ref="E2653:G2653"/>
    <mergeCell ref="H2653:I2653"/>
    <mergeCell ref="A2654:D2654"/>
    <mergeCell ref="E2654:G2654"/>
    <mergeCell ref="H2654:I2654"/>
    <mergeCell ref="A2655:D2655"/>
    <mergeCell ref="E2655:G2655"/>
    <mergeCell ref="H2655:I2655"/>
    <mergeCell ref="A2656:D2656"/>
    <mergeCell ref="E2656:G2656"/>
    <mergeCell ref="H2656:I2656"/>
    <mergeCell ref="A2657:D2657"/>
    <mergeCell ref="E2657:G2657"/>
    <mergeCell ref="H2657:I2657"/>
    <mergeCell ref="A2658:D2658"/>
    <mergeCell ref="E2658:G2658"/>
    <mergeCell ref="H2658:I2658"/>
    <mergeCell ref="A2659:D2659"/>
    <mergeCell ref="E2659:G2659"/>
    <mergeCell ref="H2659:I2659"/>
    <mergeCell ref="A2660:D2660"/>
    <mergeCell ref="E2660:G2660"/>
    <mergeCell ref="H2660:I2660"/>
    <mergeCell ref="A2661:D2661"/>
    <mergeCell ref="E2661:G2661"/>
    <mergeCell ref="H2661:I2661"/>
    <mergeCell ref="A2662:D2662"/>
    <mergeCell ref="E2662:G2662"/>
    <mergeCell ref="H2662:I2662"/>
    <mergeCell ref="A2663:D2663"/>
    <mergeCell ref="E2663:G2663"/>
    <mergeCell ref="H2663:I2663"/>
    <mergeCell ref="A2665:H2665"/>
    <mergeCell ref="A2666:C2666"/>
    <mergeCell ref="D2666:F2666"/>
    <mergeCell ref="H2666:I2666"/>
    <mergeCell ref="A2667:C2667"/>
    <mergeCell ref="D2667:F2667"/>
    <mergeCell ref="H2667:I2667"/>
    <mergeCell ref="A2668:C2668"/>
    <mergeCell ref="D2668:F2668"/>
    <mergeCell ref="H2668:I2668"/>
    <mergeCell ref="A2669:C2669"/>
    <mergeCell ref="D2669:F2669"/>
    <mergeCell ref="H2669:I2669"/>
    <mergeCell ref="A2670:C2670"/>
    <mergeCell ref="D2670:F2670"/>
    <mergeCell ref="H2670:I2670"/>
    <mergeCell ref="A2671:C2671"/>
    <mergeCell ref="D2671:F2671"/>
    <mergeCell ref="H2671:I2671"/>
    <mergeCell ref="A2672:C2672"/>
    <mergeCell ref="D2672:F2672"/>
    <mergeCell ref="H2672:I2672"/>
    <mergeCell ref="A2673:C2673"/>
    <mergeCell ref="D2673:F2673"/>
    <mergeCell ref="H2673:I2673"/>
    <mergeCell ref="A2674:C2674"/>
    <mergeCell ref="D2674:F2674"/>
    <mergeCell ref="H2674:I2674"/>
    <mergeCell ref="A2675:C2675"/>
    <mergeCell ref="D2675:F2675"/>
    <mergeCell ref="H2675:I2675"/>
    <mergeCell ref="A2676:C2676"/>
    <mergeCell ref="D2676:F2676"/>
    <mergeCell ref="H2676:I2676"/>
    <mergeCell ref="A2677:C2677"/>
    <mergeCell ref="D2677:F2677"/>
    <mergeCell ref="H2677:I2677"/>
    <mergeCell ref="A2678:C2678"/>
    <mergeCell ref="D2678:F2678"/>
    <mergeCell ref="H2678:I2678"/>
    <mergeCell ref="A2679:C2679"/>
    <mergeCell ref="D2679:F2679"/>
    <mergeCell ref="H2679:I2679"/>
    <mergeCell ref="A2680:C2680"/>
    <mergeCell ref="D2680:F2680"/>
    <mergeCell ref="H2680:I2680"/>
    <mergeCell ref="A2681:C2681"/>
    <mergeCell ref="D2681:F2681"/>
    <mergeCell ref="H2681:I2681"/>
    <mergeCell ref="A2682:C2682"/>
    <mergeCell ref="D2682:F2682"/>
    <mergeCell ref="H2682:I2682"/>
    <mergeCell ref="A2683:C2683"/>
    <mergeCell ref="D2683:F2683"/>
    <mergeCell ref="H2683:I2683"/>
    <mergeCell ref="A2684:C2684"/>
    <mergeCell ref="D2684:F2684"/>
    <mergeCell ref="H2684:I2684"/>
    <mergeCell ref="A2685:C2685"/>
    <mergeCell ref="D2685:F2685"/>
    <mergeCell ref="H2685:I2685"/>
    <mergeCell ref="A2686:C2686"/>
    <mergeCell ref="D2686:F2686"/>
    <mergeCell ref="H2686:I2686"/>
    <mergeCell ref="A2687:C2687"/>
    <mergeCell ref="D2687:F2687"/>
    <mergeCell ref="H2687:I2687"/>
    <mergeCell ref="A2688:C2688"/>
    <mergeCell ref="D2688:F2688"/>
    <mergeCell ref="H2688:I2688"/>
    <mergeCell ref="A2689:C2689"/>
    <mergeCell ref="D2689:F2689"/>
    <mergeCell ref="H2689:I2689"/>
    <mergeCell ref="A2690:C2690"/>
    <mergeCell ref="D2690:F2690"/>
    <mergeCell ref="H2690:I2690"/>
    <mergeCell ref="A2691:C2691"/>
    <mergeCell ref="D2691:F2691"/>
    <mergeCell ref="H2691:I2691"/>
    <mergeCell ref="A2692:C2692"/>
    <mergeCell ref="D2692:F2692"/>
    <mergeCell ref="H2692:I2692"/>
    <mergeCell ref="A2693:C2693"/>
    <mergeCell ref="D2693:F2693"/>
    <mergeCell ref="H2693:I2693"/>
    <mergeCell ref="A2694:C2694"/>
    <mergeCell ref="D2694:F2694"/>
    <mergeCell ref="H2694:I2694"/>
    <mergeCell ref="A2695:C2695"/>
    <mergeCell ref="D2695:F2695"/>
    <mergeCell ref="H2695:I2695"/>
    <mergeCell ref="A2696:C2696"/>
    <mergeCell ref="D2696:F2696"/>
    <mergeCell ref="H2696:I2696"/>
    <mergeCell ref="A2697:C2697"/>
    <mergeCell ref="D2697:F2697"/>
    <mergeCell ref="H2697:I2697"/>
    <mergeCell ref="A2698:C2698"/>
    <mergeCell ref="D2698:F2698"/>
    <mergeCell ref="H2698:I2698"/>
    <mergeCell ref="A2699:C2699"/>
    <mergeCell ref="D2699:F2699"/>
    <mergeCell ref="H2699:I2699"/>
    <mergeCell ref="A2701:H2701"/>
    <mergeCell ref="A2702:I2702"/>
    <mergeCell ref="A2706:H2706"/>
    <mergeCell ref="A2707:I2707"/>
    <mergeCell ref="A2709:H2709"/>
    <mergeCell ref="A2710:D2710"/>
    <mergeCell ref="E2710:G2710"/>
    <mergeCell ref="H2710:I2710"/>
    <mergeCell ref="A2711:D2711"/>
    <mergeCell ref="E2711:G2711"/>
    <mergeCell ref="H2711:I2711"/>
    <mergeCell ref="A2712:D2712"/>
    <mergeCell ref="E2712:G2712"/>
    <mergeCell ref="H2712:I2712"/>
    <mergeCell ref="A2713:D2713"/>
    <mergeCell ref="E2713:G2713"/>
    <mergeCell ref="H2713:I2713"/>
    <mergeCell ref="A2714:D2714"/>
    <mergeCell ref="E2714:G2714"/>
    <mergeCell ref="H2714:I2714"/>
    <mergeCell ref="A2715:D2715"/>
    <mergeCell ref="E2715:G2715"/>
    <mergeCell ref="H2715:I2715"/>
    <mergeCell ref="A2716:D2716"/>
    <mergeCell ref="E2716:G2716"/>
    <mergeCell ref="H2716:I2716"/>
    <mergeCell ref="A2717:D2717"/>
    <mergeCell ref="E2717:G2717"/>
    <mergeCell ref="H2717:I2717"/>
    <mergeCell ref="A2718:D2718"/>
    <mergeCell ref="E2718:G2718"/>
    <mergeCell ref="H2718:I2718"/>
    <mergeCell ref="A2719:D2719"/>
    <mergeCell ref="E2719:G2719"/>
    <mergeCell ref="H2719:I2719"/>
    <mergeCell ref="A2720:D2720"/>
    <mergeCell ref="E2720:G2720"/>
    <mergeCell ref="H2720:I2720"/>
    <mergeCell ref="A2721:D2721"/>
    <mergeCell ref="E2721:G2721"/>
    <mergeCell ref="H2721:I2721"/>
    <mergeCell ref="A2722:D2722"/>
    <mergeCell ref="E2722:G2722"/>
    <mergeCell ref="H2722:I2722"/>
    <mergeCell ref="A2723:D2723"/>
    <mergeCell ref="E2723:G2723"/>
    <mergeCell ref="H2723:I2723"/>
    <mergeCell ref="A2724:D2724"/>
    <mergeCell ref="E2724:G2724"/>
    <mergeCell ref="H2724:I2724"/>
    <mergeCell ref="A2725:D2725"/>
    <mergeCell ref="E2725:G2725"/>
    <mergeCell ref="H2725:I2725"/>
    <mergeCell ref="A2726:D2726"/>
    <mergeCell ref="E2726:G2726"/>
    <mergeCell ref="H2726:I2726"/>
    <mergeCell ref="A2727:D2727"/>
    <mergeCell ref="E2727:G2727"/>
    <mergeCell ref="H2727:I2727"/>
    <mergeCell ref="A2728:D2728"/>
    <mergeCell ref="E2728:G2728"/>
    <mergeCell ref="H2728:I2728"/>
    <mergeCell ref="A2729:D2729"/>
    <mergeCell ref="E2729:G2729"/>
    <mergeCell ref="H2729:I2729"/>
    <mergeCell ref="A2730:D2730"/>
    <mergeCell ref="E2730:G2730"/>
    <mergeCell ref="H2730:I2730"/>
    <mergeCell ref="A2731:D2731"/>
    <mergeCell ref="E2731:G2731"/>
    <mergeCell ref="H2731:I2731"/>
    <mergeCell ref="A2732:D2732"/>
    <mergeCell ref="E2732:G2732"/>
    <mergeCell ref="H2732:I2732"/>
    <mergeCell ref="A2733:D2733"/>
    <mergeCell ref="E2733:G2733"/>
    <mergeCell ref="H2733:I2733"/>
    <mergeCell ref="A2734:D2734"/>
    <mergeCell ref="E2734:G2734"/>
    <mergeCell ref="H2734:I2734"/>
    <mergeCell ref="A2735:D2735"/>
    <mergeCell ref="E2735:G2735"/>
    <mergeCell ref="H2735:I2735"/>
    <mergeCell ref="A2736:D2736"/>
    <mergeCell ref="E2736:G2736"/>
    <mergeCell ref="H2736:I2736"/>
    <mergeCell ref="A2737:D2737"/>
    <mergeCell ref="E2737:G2737"/>
    <mergeCell ref="H2737:I2737"/>
    <mergeCell ref="A2738:D2738"/>
    <mergeCell ref="E2738:G2738"/>
    <mergeCell ref="H2738:I2738"/>
    <mergeCell ref="A2739:D2739"/>
    <mergeCell ref="E2739:G2739"/>
    <mergeCell ref="H2739:I2739"/>
    <mergeCell ref="A2740:D2740"/>
    <mergeCell ref="E2740:G2740"/>
    <mergeCell ref="H2740:I2740"/>
    <mergeCell ref="A2741:D2741"/>
    <mergeCell ref="E2741:G2741"/>
    <mergeCell ref="H2741:I2741"/>
    <mergeCell ref="A2742:D2742"/>
    <mergeCell ref="E2742:G2742"/>
    <mergeCell ref="H2742:I2742"/>
    <mergeCell ref="A2743:D2743"/>
    <mergeCell ref="E2743:G2743"/>
    <mergeCell ref="H2743:I2743"/>
    <mergeCell ref="A2744:D2744"/>
    <mergeCell ref="E2744:G2744"/>
    <mergeCell ref="H2744:I2744"/>
    <mergeCell ref="A2745:D2745"/>
    <mergeCell ref="E2745:G2745"/>
    <mergeCell ref="H2745:I2745"/>
    <mergeCell ref="A2746:D2746"/>
    <mergeCell ref="E2746:G2746"/>
    <mergeCell ref="H2746:I2746"/>
    <mergeCell ref="A2747:D2747"/>
    <mergeCell ref="E2747:G2747"/>
    <mergeCell ref="H2747:I2747"/>
    <mergeCell ref="A2748:D2748"/>
    <mergeCell ref="E2748:G2748"/>
    <mergeCell ref="H2748:I2748"/>
    <mergeCell ref="A2749:D2749"/>
    <mergeCell ref="E2749:G2749"/>
    <mergeCell ref="H2749:I2749"/>
    <mergeCell ref="A2750:D2750"/>
    <mergeCell ref="E2750:G2750"/>
    <mergeCell ref="H2750:I2750"/>
    <mergeCell ref="A2751:D2751"/>
    <mergeCell ref="E2751:G2751"/>
    <mergeCell ref="H2751:I2751"/>
    <mergeCell ref="A2752:D2752"/>
    <mergeCell ref="E2752:G2752"/>
    <mergeCell ref="H2752:I2752"/>
    <mergeCell ref="A2753:D2753"/>
    <mergeCell ref="E2753:G2753"/>
    <mergeCell ref="H2753:I2753"/>
    <mergeCell ref="A2755:H2755"/>
    <mergeCell ref="A2756:C2756"/>
    <mergeCell ref="D2756:F2756"/>
    <mergeCell ref="H2756:I2756"/>
    <mergeCell ref="A2757:C2757"/>
    <mergeCell ref="D2757:F2757"/>
    <mergeCell ref="H2757:I2757"/>
    <mergeCell ref="A2758:C2758"/>
    <mergeCell ref="D2758:F2758"/>
    <mergeCell ref="H2758:I2758"/>
    <mergeCell ref="A2759:C2759"/>
    <mergeCell ref="D2759:F2759"/>
    <mergeCell ref="H2759:I2759"/>
    <mergeCell ref="A2760:C2760"/>
    <mergeCell ref="D2760:F2760"/>
    <mergeCell ref="H2760:I2760"/>
    <mergeCell ref="A2761:C2761"/>
    <mergeCell ref="D2761:F2761"/>
    <mergeCell ref="H2761:I2761"/>
    <mergeCell ref="A2762:C2762"/>
    <mergeCell ref="D2762:F2762"/>
    <mergeCell ref="H2762:I2762"/>
    <mergeCell ref="A2763:C2763"/>
    <mergeCell ref="D2763:F2763"/>
    <mergeCell ref="H2763:I2763"/>
    <mergeCell ref="A2764:C2764"/>
    <mergeCell ref="D2764:F2764"/>
    <mergeCell ref="H2764:I2764"/>
    <mergeCell ref="A2765:C2765"/>
    <mergeCell ref="D2765:F2765"/>
    <mergeCell ref="H2765:I2765"/>
    <mergeCell ref="A2766:C2766"/>
    <mergeCell ref="D2766:F2766"/>
    <mergeCell ref="H2766:I2766"/>
    <mergeCell ref="A2767:C2767"/>
    <mergeCell ref="D2767:F2767"/>
    <mergeCell ref="H2767:I2767"/>
    <mergeCell ref="A2768:C2768"/>
    <mergeCell ref="D2768:F2768"/>
    <mergeCell ref="H2768:I2768"/>
    <mergeCell ref="A2769:C2769"/>
    <mergeCell ref="D2769:F2769"/>
    <mergeCell ref="H2769:I2769"/>
    <mergeCell ref="A2770:C2770"/>
    <mergeCell ref="D2770:F2770"/>
    <mergeCell ref="H2770:I2770"/>
    <mergeCell ref="A2771:C2771"/>
    <mergeCell ref="D2771:F2771"/>
    <mergeCell ref="H2771:I2771"/>
    <mergeCell ref="A2772:C2772"/>
    <mergeCell ref="D2772:F2772"/>
    <mergeCell ref="H2772:I2772"/>
    <mergeCell ref="A2773:C2773"/>
    <mergeCell ref="D2773:F2773"/>
    <mergeCell ref="H2773:I2773"/>
    <mergeCell ref="A2774:C2774"/>
    <mergeCell ref="D2774:F2774"/>
    <mergeCell ref="H2774:I2774"/>
    <mergeCell ref="A2775:C2775"/>
    <mergeCell ref="D2775:F2775"/>
    <mergeCell ref="H2775:I2775"/>
    <mergeCell ref="A2776:C2776"/>
    <mergeCell ref="D2776:F2776"/>
    <mergeCell ref="H2776:I2776"/>
    <mergeCell ref="A2777:C2777"/>
    <mergeCell ref="D2777:F2777"/>
    <mergeCell ref="H2777:I2777"/>
    <mergeCell ref="A2778:C2778"/>
    <mergeCell ref="D2778:F2778"/>
    <mergeCell ref="H2778:I2778"/>
    <mergeCell ref="A2779:C2779"/>
    <mergeCell ref="D2779:F2779"/>
    <mergeCell ref="H2779:I2779"/>
    <mergeCell ref="A2780:C2780"/>
    <mergeCell ref="D2780:F2780"/>
    <mergeCell ref="H2780:I2780"/>
    <mergeCell ref="A2781:C2781"/>
    <mergeCell ref="D2781:F2781"/>
    <mergeCell ref="H2781:I2781"/>
    <mergeCell ref="A2782:C2782"/>
    <mergeCell ref="D2782:F2782"/>
    <mergeCell ref="H2782:I2782"/>
    <mergeCell ref="A2783:C2783"/>
    <mergeCell ref="D2783:F2783"/>
    <mergeCell ref="H2783:I2783"/>
    <mergeCell ref="A2784:C2784"/>
    <mergeCell ref="D2784:F2784"/>
    <mergeCell ref="H2784:I2784"/>
    <mergeCell ref="A2785:C2785"/>
    <mergeCell ref="D2785:F2785"/>
    <mergeCell ref="H2785:I2785"/>
    <mergeCell ref="A2786:C2786"/>
    <mergeCell ref="D2786:F2786"/>
    <mergeCell ref="H2786:I2786"/>
    <mergeCell ref="A2787:C2787"/>
    <mergeCell ref="D2787:F2787"/>
    <mergeCell ref="H2787:I2787"/>
    <mergeCell ref="A2788:C2788"/>
    <mergeCell ref="D2788:F2788"/>
    <mergeCell ref="H2788:I2788"/>
    <mergeCell ref="A2789:C2789"/>
    <mergeCell ref="D2789:F2789"/>
    <mergeCell ref="H2789:I2789"/>
    <mergeCell ref="A2791:H2791"/>
    <mergeCell ref="A2792:I2792"/>
    <mergeCell ref="A2796:H2796"/>
    <mergeCell ref="A2797:I2797"/>
    <mergeCell ref="A2799:H2799"/>
    <mergeCell ref="A2800:D2800"/>
    <mergeCell ref="E2800:G2800"/>
    <mergeCell ref="H2800:I2800"/>
    <mergeCell ref="A2801:D2801"/>
    <mergeCell ref="E2801:G2801"/>
    <mergeCell ref="H2801:I2801"/>
    <mergeCell ref="A2802:D2802"/>
    <mergeCell ref="E2802:G2802"/>
    <mergeCell ref="H2802:I2802"/>
    <mergeCell ref="A2803:D2803"/>
    <mergeCell ref="E2803:G2803"/>
    <mergeCell ref="H2803:I2803"/>
    <mergeCell ref="A2804:D2804"/>
    <mergeCell ref="E2804:G2804"/>
    <mergeCell ref="H2804:I2804"/>
    <mergeCell ref="A2805:D2805"/>
    <mergeCell ref="E2805:G2805"/>
    <mergeCell ref="H2805:I2805"/>
    <mergeCell ref="A2806:D2806"/>
    <mergeCell ref="E2806:G2806"/>
    <mergeCell ref="H2806:I2806"/>
    <mergeCell ref="A2807:D2807"/>
    <mergeCell ref="E2807:G2807"/>
    <mergeCell ref="H2807:I2807"/>
    <mergeCell ref="A2808:D2808"/>
    <mergeCell ref="E2808:G2808"/>
    <mergeCell ref="H2808:I2808"/>
    <mergeCell ref="A2809:D2809"/>
    <mergeCell ref="E2809:G2809"/>
    <mergeCell ref="H2809:I2809"/>
    <mergeCell ref="A2810:D2810"/>
    <mergeCell ref="E2810:G2810"/>
    <mergeCell ref="H2810:I2810"/>
    <mergeCell ref="A2811:D2811"/>
    <mergeCell ref="E2811:G2811"/>
    <mergeCell ref="H2811:I2811"/>
    <mergeCell ref="A2812:D2812"/>
    <mergeCell ref="E2812:G2812"/>
    <mergeCell ref="H2812:I2812"/>
    <mergeCell ref="A2813:D2813"/>
    <mergeCell ref="E2813:G2813"/>
    <mergeCell ref="H2813:I2813"/>
    <mergeCell ref="A2814:D2814"/>
    <mergeCell ref="E2814:G2814"/>
    <mergeCell ref="H2814:I2814"/>
    <mergeCell ref="A2815:D2815"/>
    <mergeCell ref="E2815:G2815"/>
    <mergeCell ref="H2815:I2815"/>
    <mergeCell ref="A2816:D2816"/>
    <mergeCell ref="E2816:G2816"/>
    <mergeCell ref="H2816:I2816"/>
    <mergeCell ref="A2817:D2817"/>
    <mergeCell ref="E2817:G2817"/>
    <mergeCell ref="H2817:I2817"/>
    <mergeCell ref="A2818:D2818"/>
    <mergeCell ref="E2818:G2818"/>
    <mergeCell ref="H2818:I2818"/>
    <mergeCell ref="A2819:D2819"/>
    <mergeCell ref="E2819:G2819"/>
    <mergeCell ref="H2819:I2819"/>
    <mergeCell ref="A2820:D2820"/>
    <mergeCell ref="E2820:G2820"/>
    <mergeCell ref="H2820:I2820"/>
    <mergeCell ref="A2821:D2821"/>
    <mergeCell ref="E2821:G2821"/>
    <mergeCell ref="H2821:I2821"/>
    <mergeCell ref="A2822:D2822"/>
    <mergeCell ref="E2822:G2822"/>
    <mergeCell ref="H2822:I2822"/>
    <mergeCell ref="A2823:D2823"/>
    <mergeCell ref="E2823:G2823"/>
    <mergeCell ref="H2823:I2823"/>
    <mergeCell ref="A2824:D2824"/>
    <mergeCell ref="E2824:G2824"/>
    <mergeCell ref="H2824:I2824"/>
    <mergeCell ref="A2825:D2825"/>
    <mergeCell ref="E2825:G2825"/>
    <mergeCell ref="H2825:I2825"/>
    <mergeCell ref="A2826:D2826"/>
    <mergeCell ref="E2826:G2826"/>
    <mergeCell ref="H2826:I2826"/>
    <mergeCell ref="A2827:D2827"/>
    <mergeCell ref="E2827:G2827"/>
    <mergeCell ref="H2827:I2827"/>
    <mergeCell ref="A2828:D2828"/>
    <mergeCell ref="E2828:G2828"/>
    <mergeCell ref="H2828:I2828"/>
    <mergeCell ref="A2829:D2829"/>
    <mergeCell ref="E2829:G2829"/>
    <mergeCell ref="H2829:I2829"/>
    <mergeCell ref="A2830:D2830"/>
    <mergeCell ref="E2830:G2830"/>
    <mergeCell ref="H2830:I2830"/>
    <mergeCell ref="A2831:D2831"/>
    <mergeCell ref="E2831:G2831"/>
    <mergeCell ref="H2831:I2831"/>
    <mergeCell ref="A2832:D2832"/>
    <mergeCell ref="E2832:G2832"/>
    <mergeCell ref="H2832:I2832"/>
    <mergeCell ref="A2833:D2833"/>
    <mergeCell ref="E2833:G2833"/>
    <mergeCell ref="H2833:I2833"/>
    <mergeCell ref="A2834:D2834"/>
    <mergeCell ref="E2834:G2834"/>
    <mergeCell ref="H2834:I2834"/>
    <mergeCell ref="A2835:D2835"/>
    <mergeCell ref="E2835:G2835"/>
    <mergeCell ref="H2835:I2835"/>
    <mergeCell ref="A2836:D2836"/>
    <mergeCell ref="E2836:G2836"/>
    <mergeCell ref="H2836:I2836"/>
    <mergeCell ref="A2837:D2837"/>
    <mergeCell ref="E2837:G2837"/>
    <mergeCell ref="H2837:I2837"/>
    <mergeCell ref="A2838:D2838"/>
    <mergeCell ref="E2838:G2838"/>
    <mergeCell ref="H2838:I2838"/>
    <mergeCell ref="A2839:D2839"/>
    <mergeCell ref="E2839:G2839"/>
    <mergeCell ref="H2839:I2839"/>
    <mergeCell ref="A2840:D2840"/>
    <mergeCell ref="E2840:G2840"/>
    <mergeCell ref="H2840:I2840"/>
    <mergeCell ref="A2841:D2841"/>
    <mergeCell ref="E2841:G2841"/>
    <mergeCell ref="H2841:I2841"/>
    <mergeCell ref="A2842:D2842"/>
    <mergeCell ref="E2842:G2842"/>
    <mergeCell ref="H2842:I2842"/>
    <mergeCell ref="A2843:D2843"/>
    <mergeCell ref="E2843:G2843"/>
    <mergeCell ref="H2843:I2843"/>
    <mergeCell ref="A2845:H2845"/>
    <mergeCell ref="A2846:C2846"/>
    <mergeCell ref="D2846:F2846"/>
    <mergeCell ref="H2846:I2846"/>
    <mergeCell ref="A2847:C2847"/>
    <mergeCell ref="D2847:F2847"/>
    <mergeCell ref="H2847:I2847"/>
    <mergeCell ref="A2848:C2848"/>
    <mergeCell ref="D2848:F2848"/>
    <mergeCell ref="H2848:I2848"/>
    <mergeCell ref="A2849:C2849"/>
    <mergeCell ref="D2849:F2849"/>
    <mergeCell ref="H2849:I2849"/>
    <mergeCell ref="A2850:C2850"/>
    <mergeCell ref="D2850:F2850"/>
    <mergeCell ref="H2850:I2850"/>
    <mergeCell ref="A2851:C2851"/>
    <mergeCell ref="D2851:F2851"/>
    <mergeCell ref="H2851:I2851"/>
    <mergeCell ref="A2852:C2852"/>
    <mergeCell ref="D2852:F2852"/>
    <mergeCell ref="H2852:I2852"/>
    <mergeCell ref="A2853:C2853"/>
    <mergeCell ref="D2853:F2853"/>
    <mergeCell ref="H2853:I2853"/>
    <mergeCell ref="A2854:C2854"/>
    <mergeCell ref="D2854:F2854"/>
    <mergeCell ref="H2854:I2854"/>
    <mergeCell ref="A2855:C2855"/>
    <mergeCell ref="D2855:F2855"/>
    <mergeCell ref="H2855:I2855"/>
    <mergeCell ref="A2856:C2856"/>
    <mergeCell ref="D2856:F2856"/>
    <mergeCell ref="H2856:I2856"/>
    <mergeCell ref="A2857:C2857"/>
    <mergeCell ref="D2857:F2857"/>
    <mergeCell ref="H2857:I2857"/>
    <mergeCell ref="A2858:C2858"/>
    <mergeCell ref="D2858:F2858"/>
    <mergeCell ref="H2858:I2858"/>
    <mergeCell ref="A2859:C2859"/>
    <mergeCell ref="D2859:F2859"/>
    <mergeCell ref="H2859:I2859"/>
    <mergeCell ref="A2860:C2860"/>
    <mergeCell ref="D2860:F2860"/>
    <mergeCell ref="H2860:I2860"/>
    <mergeCell ref="A2861:C2861"/>
    <mergeCell ref="D2861:F2861"/>
    <mergeCell ref="H2861:I2861"/>
    <mergeCell ref="A2862:C2862"/>
    <mergeCell ref="D2862:F2862"/>
    <mergeCell ref="H2862:I2862"/>
    <mergeCell ref="A2863:C2863"/>
    <mergeCell ref="D2863:F2863"/>
    <mergeCell ref="H2863:I2863"/>
    <mergeCell ref="A2864:C2864"/>
    <mergeCell ref="D2864:F2864"/>
    <mergeCell ref="H2864:I2864"/>
    <mergeCell ref="A2865:C2865"/>
    <mergeCell ref="D2865:F2865"/>
    <mergeCell ref="H2865:I2865"/>
    <mergeCell ref="A2866:C2866"/>
    <mergeCell ref="D2866:F2866"/>
    <mergeCell ref="H2866:I2866"/>
    <mergeCell ref="A2867:C2867"/>
    <mergeCell ref="D2867:F2867"/>
    <mergeCell ref="H2867:I2867"/>
    <mergeCell ref="A2868:C2868"/>
    <mergeCell ref="D2868:F2868"/>
    <mergeCell ref="H2868:I2868"/>
    <mergeCell ref="A2869:C2869"/>
    <mergeCell ref="D2869:F2869"/>
    <mergeCell ref="H2869:I2869"/>
    <mergeCell ref="A2870:C2870"/>
    <mergeCell ref="D2870:F2870"/>
    <mergeCell ref="H2870:I2870"/>
    <mergeCell ref="A2871:C2871"/>
    <mergeCell ref="D2871:F2871"/>
    <mergeCell ref="H2871:I2871"/>
    <mergeCell ref="A2872:C2872"/>
    <mergeCell ref="D2872:F2872"/>
    <mergeCell ref="H2872:I2872"/>
    <mergeCell ref="A2873:C2873"/>
    <mergeCell ref="D2873:F2873"/>
    <mergeCell ref="H2873:I2873"/>
    <mergeCell ref="A2874:C2874"/>
    <mergeCell ref="D2874:F2874"/>
    <mergeCell ref="H2874:I2874"/>
    <mergeCell ref="A2875:C2875"/>
    <mergeCell ref="D2875:F2875"/>
    <mergeCell ref="H2875:I2875"/>
    <mergeCell ref="A2876:C2876"/>
    <mergeCell ref="D2876:F2876"/>
    <mergeCell ref="H2876:I2876"/>
    <mergeCell ref="A2877:C2877"/>
    <mergeCell ref="D2877:F2877"/>
    <mergeCell ref="H2877:I2877"/>
    <mergeCell ref="A2878:C2878"/>
    <mergeCell ref="D2878:F2878"/>
    <mergeCell ref="H2878:I2878"/>
    <mergeCell ref="A2879:C2879"/>
    <mergeCell ref="D2879:F2879"/>
    <mergeCell ref="H2879:I2879"/>
    <mergeCell ref="A2881:H2881"/>
    <mergeCell ref="A2882:I2882"/>
    <mergeCell ref="A2886:H2886"/>
    <mergeCell ref="A2887:I2887"/>
    <mergeCell ref="A2889:H2889"/>
    <mergeCell ref="A2890:D2890"/>
    <mergeCell ref="E2890:G2890"/>
    <mergeCell ref="H2890:I2890"/>
    <mergeCell ref="A2891:D2891"/>
    <mergeCell ref="E2891:G2891"/>
    <mergeCell ref="H2891:I2891"/>
    <mergeCell ref="A2892:D2892"/>
    <mergeCell ref="E2892:G2892"/>
    <mergeCell ref="H2892:I2892"/>
    <mergeCell ref="A2893:D2893"/>
    <mergeCell ref="E2893:G2893"/>
    <mergeCell ref="H2893:I2893"/>
    <mergeCell ref="A2894:D2894"/>
    <mergeCell ref="E2894:G2894"/>
    <mergeCell ref="H2894:I2894"/>
    <mergeCell ref="A2895:D2895"/>
    <mergeCell ref="E2895:G2895"/>
    <mergeCell ref="H2895:I2895"/>
    <mergeCell ref="A2896:D2896"/>
    <mergeCell ref="E2896:G2896"/>
    <mergeCell ref="H2896:I2896"/>
    <mergeCell ref="A2897:D2897"/>
    <mergeCell ref="E2897:G2897"/>
    <mergeCell ref="H2897:I2897"/>
    <mergeCell ref="A2898:D2898"/>
    <mergeCell ref="E2898:G2898"/>
    <mergeCell ref="H2898:I2898"/>
    <mergeCell ref="A2899:D2899"/>
    <mergeCell ref="E2899:G2899"/>
    <mergeCell ref="H2899:I2899"/>
    <mergeCell ref="A2900:D2900"/>
    <mergeCell ref="E2900:G2900"/>
    <mergeCell ref="H2900:I2900"/>
    <mergeCell ref="A2901:D2901"/>
    <mergeCell ref="E2901:G2901"/>
    <mergeCell ref="H2901:I2901"/>
    <mergeCell ref="A2902:D2902"/>
    <mergeCell ref="E2902:G2902"/>
    <mergeCell ref="H2902:I2902"/>
    <mergeCell ref="A2903:D2903"/>
    <mergeCell ref="E2903:G2903"/>
    <mergeCell ref="H2903:I2903"/>
    <mergeCell ref="A2904:D2904"/>
    <mergeCell ref="E2904:G2904"/>
    <mergeCell ref="H2904:I2904"/>
    <mergeCell ref="A2905:D2905"/>
    <mergeCell ref="E2905:G2905"/>
    <mergeCell ref="H2905:I2905"/>
    <mergeCell ref="A2906:D2906"/>
    <mergeCell ref="E2906:G2906"/>
    <mergeCell ref="H2906:I2906"/>
    <mergeCell ref="A2907:D2907"/>
    <mergeCell ref="E2907:G2907"/>
    <mergeCell ref="H2907:I2907"/>
    <mergeCell ref="A2908:D2908"/>
    <mergeCell ref="E2908:G2908"/>
    <mergeCell ref="H2908:I2908"/>
    <mergeCell ref="A2909:D2909"/>
    <mergeCell ref="E2909:G2909"/>
    <mergeCell ref="H2909:I2909"/>
    <mergeCell ref="A2910:D2910"/>
    <mergeCell ref="E2910:G2910"/>
    <mergeCell ref="H2910:I2910"/>
    <mergeCell ref="A2911:D2911"/>
    <mergeCell ref="E2911:G2911"/>
    <mergeCell ref="H2911:I2911"/>
    <mergeCell ref="A2912:D2912"/>
    <mergeCell ref="E2912:G2912"/>
    <mergeCell ref="H2912:I2912"/>
    <mergeCell ref="A2913:D2913"/>
    <mergeCell ref="E2913:G2913"/>
    <mergeCell ref="H2913:I2913"/>
    <mergeCell ref="A2914:D2914"/>
    <mergeCell ref="E2914:G2914"/>
    <mergeCell ref="H2914:I2914"/>
    <mergeCell ref="A2915:D2915"/>
    <mergeCell ref="E2915:G2915"/>
    <mergeCell ref="H2915:I2915"/>
    <mergeCell ref="A2916:D2916"/>
    <mergeCell ref="E2916:G2916"/>
    <mergeCell ref="H2916:I2916"/>
    <mergeCell ref="A2917:D2917"/>
    <mergeCell ref="E2917:G2917"/>
    <mergeCell ref="H2917:I2917"/>
    <mergeCell ref="A2918:D2918"/>
    <mergeCell ref="E2918:G2918"/>
    <mergeCell ref="H2918:I2918"/>
    <mergeCell ref="A2919:D2919"/>
    <mergeCell ref="E2919:G2919"/>
    <mergeCell ref="H2919:I2919"/>
    <mergeCell ref="A2920:D2920"/>
    <mergeCell ref="E2920:G2920"/>
    <mergeCell ref="H2920:I2920"/>
    <mergeCell ref="A2921:D2921"/>
    <mergeCell ref="E2921:G2921"/>
    <mergeCell ref="H2921:I2921"/>
    <mergeCell ref="A2922:D2922"/>
    <mergeCell ref="E2922:G2922"/>
    <mergeCell ref="H2922:I2922"/>
    <mergeCell ref="A2923:D2923"/>
    <mergeCell ref="E2923:G2923"/>
    <mergeCell ref="H2923:I2923"/>
    <mergeCell ref="A2924:D2924"/>
    <mergeCell ref="E2924:G2924"/>
    <mergeCell ref="H2924:I2924"/>
    <mergeCell ref="A2925:I2925"/>
    <mergeCell ref="A2927:H2927"/>
    <mergeCell ref="A2928:C2928"/>
    <mergeCell ref="D2928:F2928"/>
    <mergeCell ref="H2928:I2928"/>
    <mergeCell ref="A2929:C2929"/>
    <mergeCell ref="D2929:F2929"/>
    <mergeCell ref="H2929:I2929"/>
    <mergeCell ref="A2930:C2930"/>
    <mergeCell ref="D2930:F2930"/>
    <mergeCell ref="H2930:I2930"/>
    <mergeCell ref="A2931:C2931"/>
    <mergeCell ref="D2931:F2931"/>
    <mergeCell ref="H2931:I2931"/>
    <mergeCell ref="A2932:C2932"/>
    <mergeCell ref="D2932:F2932"/>
    <mergeCell ref="H2932:I2932"/>
    <mergeCell ref="A2933:C2933"/>
    <mergeCell ref="D2933:F2933"/>
    <mergeCell ref="H2933:I2933"/>
    <mergeCell ref="A2934:C2934"/>
    <mergeCell ref="D2934:F2934"/>
    <mergeCell ref="H2934:I2934"/>
    <mergeCell ref="A2935:C2935"/>
    <mergeCell ref="D2935:F2935"/>
    <mergeCell ref="H2935:I2935"/>
    <mergeCell ref="A2936:C2936"/>
    <mergeCell ref="D2936:F2936"/>
    <mergeCell ref="H2936:I2936"/>
    <mergeCell ref="A2937:C2937"/>
    <mergeCell ref="D2937:F2937"/>
    <mergeCell ref="H2937:I2937"/>
    <mergeCell ref="A2938:C2938"/>
    <mergeCell ref="D2938:F2938"/>
    <mergeCell ref="H2938:I2938"/>
    <mergeCell ref="A2939:C2939"/>
    <mergeCell ref="D2939:F2939"/>
    <mergeCell ref="H2939:I2939"/>
    <mergeCell ref="A2940:C2940"/>
    <mergeCell ref="D2940:F2940"/>
    <mergeCell ref="H2940:I2940"/>
    <mergeCell ref="A2942:H2942"/>
    <mergeCell ref="A2943:I2943"/>
    <mergeCell ref="A2947:H2947"/>
    <mergeCell ref="A2948:I2948"/>
    <mergeCell ref="A2950:H2950"/>
    <mergeCell ref="A2951:D2951"/>
    <mergeCell ref="E2951:G2951"/>
    <mergeCell ref="H2951:I2951"/>
    <mergeCell ref="A2952:D2952"/>
    <mergeCell ref="E2952:G2952"/>
    <mergeCell ref="H2952:I2952"/>
    <mergeCell ref="A2953:D2953"/>
    <mergeCell ref="E2953:G2953"/>
    <mergeCell ref="H2953:I2953"/>
    <mergeCell ref="A2954:D2954"/>
    <mergeCell ref="E2954:G2954"/>
    <mergeCell ref="H2954:I2954"/>
    <mergeCell ref="A2955:D2955"/>
    <mergeCell ref="E2955:G2955"/>
    <mergeCell ref="H2955:I2955"/>
    <mergeCell ref="A2956:D2956"/>
    <mergeCell ref="E2956:G2956"/>
    <mergeCell ref="H2956:I2956"/>
    <mergeCell ref="A2957:D2957"/>
    <mergeCell ref="E2957:G2957"/>
    <mergeCell ref="H2957:I2957"/>
    <mergeCell ref="A2958:D2958"/>
    <mergeCell ref="E2958:G2958"/>
    <mergeCell ref="H2958:I2958"/>
    <mergeCell ref="A2959:D2959"/>
    <mergeCell ref="E2959:G2959"/>
    <mergeCell ref="H2959:I2959"/>
    <mergeCell ref="A2960:D2960"/>
    <mergeCell ref="E2960:G2960"/>
    <mergeCell ref="H2960:I2960"/>
    <mergeCell ref="A2961:D2961"/>
    <mergeCell ref="E2961:G2961"/>
    <mergeCell ref="H2961:I2961"/>
    <mergeCell ref="A2962:D2962"/>
    <mergeCell ref="E2962:G2962"/>
    <mergeCell ref="H2962:I2962"/>
    <mergeCell ref="A2963:D2963"/>
    <mergeCell ref="E2963:G2963"/>
    <mergeCell ref="H2963:I2963"/>
    <mergeCell ref="A2964:D2964"/>
    <mergeCell ref="E2964:G2964"/>
    <mergeCell ref="H2964:I2964"/>
    <mergeCell ref="A2965:D2965"/>
    <mergeCell ref="E2965:G2965"/>
    <mergeCell ref="H2965:I2965"/>
    <mergeCell ref="A2966:D2966"/>
    <mergeCell ref="E2966:G2966"/>
    <mergeCell ref="H2966:I2966"/>
    <mergeCell ref="A2967:D2967"/>
    <mergeCell ref="E2967:G2967"/>
    <mergeCell ref="H2967:I2967"/>
    <mergeCell ref="A2968:D2968"/>
    <mergeCell ref="E2968:G2968"/>
    <mergeCell ref="H2968:I2968"/>
    <mergeCell ref="A2969:D2969"/>
    <mergeCell ref="E2969:G2969"/>
    <mergeCell ref="H2969:I2969"/>
    <mergeCell ref="A2970:D2970"/>
    <mergeCell ref="E2970:G2970"/>
    <mergeCell ref="H2970:I2970"/>
    <mergeCell ref="A2971:D2971"/>
    <mergeCell ref="E2971:G2971"/>
    <mergeCell ref="H2971:I2971"/>
    <mergeCell ref="A2972:D2972"/>
    <mergeCell ref="E2972:G2972"/>
    <mergeCell ref="H2972:I2972"/>
    <mergeCell ref="A2973:D2973"/>
    <mergeCell ref="E2973:G2973"/>
    <mergeCell ref="H2973:I2973"/>
    <mergeCell ref="A2974:D2974"/>
    <mergeCell ref="E2974:G2974"/>
    <mergeCell ref="H2974:I2974"/>
    <mergeCell ref="A2975:D2975"/>
    <mergeCell ref="E2975:G2975"/>
    <mergeCell ref="H2975:I2975"/>
    <mergeCell ref="A2976:D2976"/>
    <mergeCell ref="E2976:G2976"/>
    <mergeCell ref="H2976:I2976"/>
    <mergeCell ref="A2977:D2977"/>
    <mergeCell ref="E2977:G2977"/>
    <mergeCell ref="H2977:I2977"/>
    <mergeCell ref="A2978:D2978"/>
    <mergeCell ref="E2978:G2978"/>
    <mergeCell ref="H2978:I2978"/>
    <mergeCell ref="A2979:D2979"/>
    <mergeCell ref="E2979:G2979"/>
    <mergeCell ref="H2979:I2979"/>
    <mergeCell ref="A2980:D2980"/>
    <mergeCell ref="E2980:G2980"/>
    <mergeCell ref="H2980:I2980"/>
    <mergeCell ref="A2981:D2981"/>
    <mergeCell ref="E2981:G2981"/>
    <mergeCell ref="H2981:I2981"/>
    <mergeCell ref="A2982:D2982"/>
    <mergeCell ref="E2982:G2982"/>
    <mergeCell ref="H2982:I2982"/>
    <mergeCell ref="A2983:D2983"/>
    <mergeCell ref="E2983:G2983"/>
    <mergeCell ref="H2983:I2983"/>
    <mergeCell ref="A2984:D2984"/>
    <mergeCell ref="E2984:G2984"/>
    <mergeCell ref="H2984:I2984"/>
    <mergeCell ref="A2985:D2985"/>
    <mergeCell ref="E2985:G2985"/>
    <mergeCell ref="H2985:I2985"/>
    <mergeCell ref="A2986:I2986"/>
    <mergeCell ref="A2988:H2988"/>
    <mergeCell ref="A2989:C2989"/>
    <mergeCell ref="D2989:F2989"/>
    <mergeCell ref="H2989:I2989"/>
    <mergeCell ref="A2990:C2990"/>
    <mergeCell ref="D2990:F2990"/>
    <mergeCell ref="H2990:I2990"/>
    <mergeCell ref="A2991:C2991"/>
    <mergeCell ref="D2991:F2991"/>
    <mergeCell ref="H2991:I2991"/>
    <mergeCell ref="A2992:C2992"/>
    <mergeCell ref="D2992:F2992"/>
    <mergeCell ref="H2992:I2992"/>
    <mergeCell ref="A2993:C2993"/>
    <mergeCell ref="D2993:F2993"/>
    <mergeCell ref="H2993:I2993"/>
    <mergeCell ref="A2994:C2994"/>
    <mergeCell ref="D2994:F2994"/>
    <mergeCell ref="H2994:I2994"/>
    <mergeCell ref="A2995:C2995"/>
    <mergeCell ref="D2995:F2995"/>
    <mergeCell ref="H2995:I2995"/>
    <mergeCell ref="A2996:C2996"/>
    <mergeCell ref="D2996:F2996"/>
    <mergeCell ref="H2996:I2996"/>
    <mergeCell ref="A2997:C2997"/>
    <mergeCell ref="D2997:F2997"/>
    <mergeCell ref="H2997:I2997"/>
    <mergeCell ref="A2998:C2998"/>
    <mergeCell ref="D2998:F2998"/>
    <mergeCell ref="H2998:I2998"/>
    <mergeCell ref="A2999:C2999"/>
    <mergeCell ref="D2999:F2999"/>
    <mergeCell ref="H2999:I2999"/>
    <mergeCell ref="A3000:C3000"/>
    <mergeCell ref="D3000:F3000"/>
    <mergeCell ref="H3000:I3000"/>
    <mergeCell ref="A3001:C3001"/>
    <mergeCell ref="D3001:F3001"/>
    <mergeCell ref="H3001:I3001"/>
    <mergeCell ref="A3003:H3003"/>
    <mergeCell ref="A3004:I3004"/>
    <mergeCell ref="A3008:H3008"/>
    <mergeCell ref="A3009:I3009"/>
    <mergeCell ref="A3011:H3011"/>
    <mergeCell ref="A3012:D3012"/>
    <mergeCell ref="E3012:G3012"/>
    <mergeCell ref="H3012:I3012"/>
    <mergeCell ref="A3013:D3013"/>
    <mergeCell ref="E3013:G3013"/>
    <mergeCell ref="H3013:I3013"/>
    <mergeCell ref="A3014:D3014"/>
    <mergeCell ref="E3014:G3014"/>
    <mergeCell ref="H3014:I3014"/>
    <mergeCell ref="A3015:D3015"/>
    <mergeCell ref="E3015:G3015"/>
    <mergeCell ref="H3015:I3015"/>
    <mergeCell ref="A3016:D3016"/>
    <mergeCell ref="E3016:G3016"/>
    <mergeCell ref="H3016:I3016"/>
    <mergeCell ref="A3017:D3017"/>
    <mergeCell ref="E3017:G3017"/>
    <mergeCell ref="H3017:I3017"/>
    <mergeCell ref="A3018:D3018"/>
    <mergeCell ref="E3018:G3018"/>
    <mergeCell ref="H3018:I3018"/>
    <mergeCell ref="A3019:D3019"/>
    <mergeCell ref="E3019:G3019"/>
    <mergeCell ref="H3019:I3019"/>
    <mergeCell ref="A3020:D3020"/>
    <mergeCell ref="E3020:G3020"/>
    <mergeCell ref="H3020:I3020"/>
    <mergeCell ref="A3021:D3021"/>
    <mergeCell ref="E3021:G3021"/>
    <mergeCell ref="H3021:I3021"/>
    <mergeCell ref="A3022:D3022"/>
    <mergeCell ref="E3022:G3022"/>
    <mergeCell ref="H3022:I3022"/>
    <mergeCell ref="A3023:D3023"/>
    <mergeCell ref="E3023:G3023"/>
    <mergeCell ref="H3023:I3023"/>
    <mergeCell ref="A3024:D3024"/>
    <mergeCell ref="E3024:G3024"/>
    <mergeCell ref="H3024:I3024"/>
    <mergeCell ref="A3025:D3025"/>
    <mergeCell ref="E3025:G3025"/>
    <mergeCell ref="H3025:I3025"/>
    <mergeCell ref="A3026:D3026"/>
    <mergeCell ref="E3026:G3026"/>
    <mergeCell ref="H3026:I3026"/>
    <mergeCell ref="A3027:D3027"/>
    <mergeCell ref="E3027:G3027"/>
    <mergeCell ref="H3027:I3027"/>
    <mergeCell ref="A3028:D3028"/>
    <mergeCell ref="E3028:G3028"/>
    <mergeCell ref="H3028:I3028"/>
    <mergeCell ref="A3029:D3029"/>
    <mergeCell ref="E3029:G3029"/>
    <mergeCell ref="H3029:I3029"/>
    <mergeCell ref="A3030:D3030"/>
    <mergeCell ref="E3030:G3030"/>
    <mergeCell ref="H3030:I3030"/>
    <mergeCell ref="A3031:D3031"/>
    <mergeCell ref="E3031:G3031"/>
    <mergeCell ref="H3031:I3031"/>
    <mergeCell ref="A3032:D3032"/>
    <mergeCell ref="E3032:G3032"/>
    <mergeCell ref="H3032:I3032"/>
    <mergeCell ref="A3033:D3033"/>
    <mergeCell ref="E3033:G3033"/>
    <mergeCell ref="H3033:I3033"/>
    <mergeCell ref="A3034:D3034"/>
    <mergeCell ref="E3034:G3034"/>
    <mergeCell ref="H3034:I3034"/>
    <mergeCell ref="A3035:D3035"/>
    <mergeCell ref="E3035:G3035"/>
    <mergeCell ref="H3035:I3035"/>
    <mergeCell ref="A3036:D3036"/>
    <mergeCell ref="E3036:G3036"/>
    <mergeCell ref="H3036:I3036"/>
    <mergeCell ref="A3037:D3037"/>
    <mergeCell ref="E3037:G3037"/>
    <mergeCell ref="H3037:I3037"/>
    <mergeCell ref="A3038:D3038"/>
    <mergeCell ref="E3038:G3038"/>
    <mergeCell ref="H3038:I3038"/>
    <mergeCell ref="A3039:D3039"/>
    <mergeCell ref="E3039:G3039"/>
    <mergeCell ref="H3039:I3039"/>
    <mergeCell ref="A3040:D3040"/>
    <mergeCell ref="E3040:G3040"/>
    <mergeCell ref="H3040:I3040"/>
    <mergeCell ref="A3041:D3041"/>
    <mergeCell ref="E3041:G3041"/>
    <mergeCell ref="H3041:I3041"/>
    <mergeCell ref="A3042:D3042"/>
    <mergeCell ref="E3042:G3042"/>
    <mergeCell ref="H3042:I3042"/>
    <mergeCell ref="A3043:D3043"/>
    <mergeCell ref="E3043:G3043"/>
    <mergeCell ref="H3043:I3043"/>
    <mergeCell ref="A3044:D3044"/>
    <mergeCell ref="E3044:G3044"/>
    <mergeCell ref="H3044:I3044"/>
    <mergeCell ref="A3045:D3045"/>
    <mergeCell ref="E3045:G3045"/>
    <mergeCell ref="H3045:I3045"/>
    <mergeCell ref="A3046:D3046"/>
    <mergeCell ref="E3046:G3046"/>
    <mergeCell ref="H3046:I3046"/>
    <mergeCell ref="A3047:I3047"/>
    <mergeCell ref="A3049:H3049"/>
    <mergeCell ref="A3050:C3050"/>
    <mergeCell ref="D3050:F3050"/>
    <mergeCell ref="H3050:I3050"/>
    <mergeCell ref="A3051:C3051"/>
    <mergeCell ref="D3051:F3051"/>
    <mergeCell ref="H3051:I3051"/>
    <mergeCell ref="A3052:C3052"/>
    <mergeCell ref="D3052:F3052"/>
    <mergeCell ref="H3052:I3052"/>
    <mergeCell ref="A3053:C3053"/>
    <mergeCell ref="D3053:F3053"/>
    <mergeCell ref="H3053:I3053"/>
    <mergeCell ref="A3054:C3054"/>
    <mergeCell ref="D3054:F3054"/>
    <mergeCell ref="H3054:I3054"/>
    <mergeCell ref="A3055:C3055"/>
    <mergeCell ref="D3055:F3055"/>
    <mergeCell ref="H3055:I3055"/>
    <mergeCell ref="A3056:C3056"/>
    <mergeCell ref="D3056:F3056"/>
    <mergeCell ref="H3056:I3056"/>
    <mergeCell ref="A3057:C3057"/>
    <mergeCell ref="D3057:F3057"/>
    <mergeCell ref="H3057:I3057"/>
    <mergeCell ref="A3058:C3058"/>
    <mergeCell ref="D3058:F3058"/>
    <mergeCell ref="H3058:I3058"/>
    <mergeCell ref="A3059:C3059"/>
    <mergeCell ref="D3059:F3059"/>
    <mergeCell ref="H3059:I3059"/>
    <mergeCell ref="A3060:C3060"/>
    <mergeCell ref="D3060:F3060"/>
    <mergeCell ref="H3060:I3060"/>
    <mergeCell ref="A3061:C3061"/>
    <mergeCell ref="D3061:F3061"/>
    <mergeCell ref="H3061:I3061"/>
    <mergeCell ref="A3062:C3062"/>
    <mergeCell ref="D3062:F3062"/>
    <mergeCell ref="H3062:I3062"/>
    <mergeCell ref="A3064:H3064"/>
    <mergeCell ref="A3065:I3065"/>
    <mergeCell ref="A3069:H3069"/>
    <mergeCell ref="A3070:I3070"/>
    <mergeCell ref="A3072:H3072"/>
    <mergeCell ref="A3073:D3073"/>
    <mergeCell ref="E3073:G3073"/>
    <mergeCell ref="H3073:I3073"/>
    <mergeCell ref="A3074:D3074"/>
    <mergeCell ref="E3074:G3074"/>
    <mergeCell ref="H3074:I3074"/>
    <mergeCell ref="A3075:D3075"/>
    <mergeCell ref="E3075:G3075"/>
    <mergeCell ref="H3075:I3075"/>
    <mergeCell ref="A3076:D3076"/>
    <mergeCell ref="E3076:G3076"/>
    <mergeCell ref="H3076:I3076"/>
    <mergeCell ref="A3077:D3077"/>
    <mergeCell ref="E3077:G3077"/>
    <mergeCell ref="H3077:I3077"/>
    <mergeCell ref="A3078:D3078"/>
    <mergeCell ref="E3078:G3078"/>
    <mergeCell ref="H3078:I3078"/>
    <mergeCell ref="A3079:D3079"/>
    <mergeCell ref="E3079:G3079"/>
    <mergeCell ref="H3079:I3079"/>
    <mergeCell ref="A3080:D3080"/>
    <mergeCell ref="E3080:G3080"/>
    <mergeCell ref="H3080:I3080"/>
    <mergeCell ref="A3081:D3081"/>
    <mergeCell ref="E3081:G3081"/>
    <mergeCell ref="H3081:I3081"/>
    <mergeCell ref="A3082:D3082"/>
    <mergeCell ref="E3082:G3082"/>
    <mergeCell ref="H3082:I3082"/>
    <mergeCell ref="A3083:D3083"/>
    <mergeCell ref="E3083:G3083"/>
    <mergeCell ref="H3083:I3083"/>
    <mergeCell ref="A3084:D3084"/>
    <mergeCell ref="E3084:G3084"/>
    <mergeCell ref="H3084:I3084"/>
    <mergeCell ref="A3085:D3085"/>
    <mergeCell ref="E3085:G3085"/>
    <mergeCell ref="H3085:I3085"/>
    <mergeCell ref="A3086:D3086"/>
    <mergeCell ref="E3086:G3086"/>
    <mergeCell ref="H3086:I3086"/>
    <mergeCell ref="A3087:D3087"/>
    <mergeCell ref="E3087:G3087"/>
    <mergeCell ref="H3087:I3087"/>
    <mergeCell ref="A3088:D3088"/>
    <mergeCell ref="E3088:G3088"/>
    <mergeCell ref="H3088:I3088"/>
    <mergeCell ref="A3089:D3089"/>
    <mergeCell ref="E3089:G3089"/>
    <mergeCell ref="H3089:I3089"/>
    <mergeCell ref="A3090:D3090"/>
    <mergeCell ref="E3090:G3090"/>
    <mergeCell ref="H3090:I3090"/>
    <mergeCell ref="A3091:D3091"/>
    <mergeCell ref="E3091:G3091"/>
    <mergeCell ref="H3091:I3091"/>
    <mergeCell ref="A3092:D3092"/>
    <mergeCell ref="E3092:G3092"/>
    <mergeCell ref="H3092:I3092"/>
    <mergeCell ref="A3093:D3093"/>
    <mergeCell ref="E3093:G3093"/>
    <mergeCell ref="H3093:I3093"/>
    <mergeCell ref="A3094:D3094"/>
    <mergeCell ref="E3094:G3094"/>
    <mergeCell ref="H3094:I3094"/>
    <mergeCell ref="A3095:D3095"/>
    <mergeCell ref="E3095:G3095"/>
    <mergeCell ref="H3095:I3095"/>
    <mergeCell ref="A3096:D3096"/>
    <mergeCell ref="E3096:G3096"/>
    <mergeCell ref="H3096:I3096"/>
    <mergeCell ref="A3097:D3097"/>
    <mergeCell ref="E3097:G3097"/>
    <mergeCell ref="H3097:I3097"/>
    <mergeCell ref="A3098:D3098"/>
    <mergeCell ref="E3098:G3098"/>
    <mergeCell ref="H3098:I3098"/>
    <mergeCell ref="A3099:D3099"/>
    <mergeCell ref="E3099:G3099"/>
    <mergeCell ref="H3099:I3099"/>
    <mergeCell ref="A3100:D3100"/>
    <mergeCell ref="E3100:G3100"/>
    <mergeCell ref="H3100:I3100"/>
    <mergeCell ref="A3101:D3101"/>
    <mergeCell ref="E3101:G3101"/>
    <mergeCell ref="H3101:I3101"/>
    <mergeCell ref="A3102:D3102"/>
    <mergeCell ref="E3102:G3102"/>
    <mergeCell ref="H3102:I3102"/>
    <mergeCell ref="A3103:D3103"/>
    <mergeCell ref="E3103:G3103"/>
    <mergeCell ref="H3103:I3103"/>
    <mergeCell ref="A3104:D3104"/>
    <mergeCell ref="E3104:G3104"/>
    <mergeCell ref="H3104:I3104"/>
    <mergeCell ref="A3105:D3105"/>
    <mergeCell ref="E3105:G3105"/>
    <mergeCell ref="H3105:I3105"/>
    <mergeCell ref="A3106:D3106"/>
    <mergeCell ref="E3106:G3106"/>
    <mergeCell ref="H3106:I3106"/>
    <mergeCell ref="A3107:D3107"/>
    <mergeCell ref="E3107:G3107"/>
    <mergeCell ref="H3107:I3107"/>
    <mergeCell ref="A3108:I3108"/>
    <mergeCell ref="A3110:H3110"/>
    <mergeCell ref="A3111:C3111"/>
    <mergeCell ref="D3111:F3111"/>
    <mergeCell ref="H3111:I3111"/>
    <mergeCell ref="A3112:C3112"/>
    <mergeCell ref="D3112:F3112"/>
    <mergeCell ref="H3112:I3112"/>
    <mergeCell ref="A3113:C3113"/>
    <mergeCell ref="D3113:F3113"/>
    <mergeCell ref="H3113:I3113"/>
    <mergeCell ref="A3114:C3114"/>
    <mergeCell ref="D3114:F3114"/>
    <mergeCell ref="H3114:I3114"/>
    <mergeCell ref="A3115:C3115"/>
    <mergeCell ref="D3115:F3115"/>
    <mergeCell ref="H3115:I3115"/>
    <mergeCell ref="A3116:C3116"/>
    <mergeCell ref="D3116:F3116"/>
    <mergeCell ref="H3116:I3116"/>
    <mergeCell ref="A3117:C3117"/>
    <mergeCell ref="D3117:F3117"/>
    <mergeCell ref="H3117:I3117"/>
    <mergeCell ref="A3118:C3118"/>
    <mergeCell ref="D3118:F3118"/>
    <mergeCell ref="H3118:I3118"/>
    <mergeCell ref="A3119:C3119"/>
    <mergeCell ref="D3119:F3119"/>
    <mergeCell ref="H3119:I3119"/>
    <mergeCell ref="A3120:C3120"/>
    <mergeCell ref="D3120:F3120"/>
    <mergeCell ref="H3120:I3120"/>
    <mergeCell ref="A3121:C3121"/>
    <mergeCell ref="D3121:F3121"/>
    <mergeCell ref="H3121:I3121"/>
    <mergeCell ref="A3122:C3122"/>
    <mergeCell ref="D3122:F3122"/>
    <mergeCell ref="H3122:I3122"/>
    <mergeCell ref="A3123:C3123"/>
    <mergeCell ref="D3123:F3123"/>
    <mergeCell ref="H3123:I3123"/>
    <mergeCell ref="A3125:H3125"/>
    <mergeCell ref="A3126:I3126"/>
    <mergeCell ref="A3130:H3130"/>
    <mergeCell ref="A3131:I3131"/>
    <mergeCell ref="A3133:H3133"/>
    <mergeCell ref="A3134:D3134"/>
    <mergeCell ref="E3134:G3134"/>
    <mergeCell ref="H3134:I3134"/>
    <mergeCell ref="A3135:D3135"/>
    <mergeCell ref="E3135:G3135"/>
    <mergeCell ref="H3135:I3135"/>
    <mergeCell ref="A3136:D3136"/>
    <mergeCell ref="E3136:G3136"/>
    <mergeCell ref="H3136:I3136"/>
    <mergeCell ref="A3137:D3137"/>
    <mergeCell ref="E3137:G3137"/>
    <mergeCell ref="H3137:I3137"/>
    <mergeCell ref="A3138:D3138"/>
    <mergeCell ref="E3138:G3138"/>
    <mergeCell ref="H3138:I3138"/>
    <mergeCell ref="A3139:D3139"/>
    <mergeCell ref="E3139:G3139"/>
    <mergeCell ref="H3139:I3139"/>
    <mergeCell ref="A3140:D3140"/>
    <mergeCell ref="E3140:G3140"/>
    <mergeCell ref="H3140:I3140"/>
    <mergeCell ref="A3141:D3141"/>
    <mergeCell ref="E3141:G3141"/>
    <mergeCell ref="H3141:I3141"/>
    <mergeCell ref="A3142:D3142"/>
    <mergeCell ref="E3142:G3142"/>
    <mergeCell ref="H3142:I3142"/>
    <mergeCell ref="A3143:D3143"/>
    <mergeCell ref="E3143:G3143"/>
    <mergeCell ref="H3143:I3143"/>
    <mergeCell ref="A3144:D3144"/>
    <mergeCell ref="E3144:G3144"/>
    <mergeCell ref="H3144:I3144"/>
    <mergeCell ref="A3145:D3145"/>
    <mergeCell ref="E3145:G3145"/>
    <mergeCell ref="H3145:I3145"/>
    <mergeCell ref="A3146:D3146"/>
    <mergeCell ref="E3146:G3146"/>
    <mergeCell ref="H3146:I3146"/>
    <mergeCell ref="A3147:D3147"/>
    <mergeCell ref="E3147:G3147"/>
    <mergeCell ref="H3147:I3147"/>
    <mergeCell ref="A3148:D3148"/>
    <mergeCell ref="E3148:G3148"/>
    <mergeCell ref="H3148:I3148"/>
    <mergeCell ref="A3149:D3149"/>
    <mergeCell ref="E3149:G3149"/>
    <mergeCell ref="H3149:I3149"/>
    <mergeCell ref="A3150:D3150"/>
    <mergeCell ref="E3150:G3150"/>
    <mergeCell ref="H3150:I3150"/>
    <mergeCell ref="A3151:D3151"/>
    <mergeCell ref="E3151:G3151"/>
    <mergeCell ref="H3151:I3151"/>
    <mergeCell ref="A3152:D3152"/>
    <mergeCell ref="E3152:G3152"/>
    <mergeCell ref="H3152:I3152"/>
    <mergeCell ref="A3153:D3153"/>
    <mergeCell ref="E3153:G3153"/>
    <mergeCell ref="H3153:I3153"/>
    <mergeCell ref="A3154:D3154"/>
    <mergeCell ref="E3154:G3154"/>
    <mergeCell ref="H3154:I3154"/>
    <mergeCell ref="A3155:D3155"/>
    <mergeCell ref="E3155:G3155"/>
    <mergeCell ref="H3155:I3155"/>
    <mergeCell ref="A3156:D3156"/>
    <mergeCell ref="E3156:G3156"/>
    <mergeCell ref="H3156:I3156"/>
    <mergeCell ref="A3157:D3157"/>
    <mergeCell ref="E3157:G3157"/>
    <mergeCell ref="H3157:I3157"/>
    <mergeCell ref="A3158:D3158"/>
    <mergeCell ref="E3158:G3158"/>
    <mergeCell ref="H3158:I3158"/>
    <mergeCell ref="A3159:D3159"/>
    <mergeCell ref="E3159:G3159"/>
    <mergeCell ref="H3159:I3159"/>
    <mergeCell ref="A3160:D3160"/>
    <mergeCell ref="E3160:G3160"/>
    <mergeCell ref="H3160:I3160"/>
    <mergeCell ref="A3161:D3161"/>
    <mergeCell ref="E3161:G3161"/>
    <mergeCell ref="H3161:I3161"/>
    <mergeCell ref="A3162:D3162"/>
    <mergeCell ref="E3162:G3162"/>
    <mergeCell ref="H3162:I3162"/>
    <mergeCell ref="A3163:D3163"/>
    <mergeCell ref="E3163:G3163"/>
    <mergeCell ref="H3163:I3163"/>
    <mergeCell ref="A3164:D3164"/>
    <mergeCell ref="E3164:G3164"/>
    <mergeCell ref="H3164:I3164"/>
    <mergeCell ref="A3165:D3165"/>
    <mergeCell ref="E3165:G3165"/>
    <mergeCell ref="H3165:I3165"/>
    <mergeCell ref="A3166:D3166"/>
    <mergeCell ref="E3166:G3166"/>
    <mergeCell ref="H3166:I3166"/>
    <mergeCell ref="A3167:D3167"/>
    <mergeCell ref="E3167:G3167"/>
    <mergeCell ref="H3167:I3167"/>
    <mergeCell ref="A3168:D3168"/>
    <mergeCell ref="E3168:G3168"/>
    <mergeCell ref="H3168:I3168"/>
    <mergeCell ref="A3169:I3169"/>
    <mergeCell ref="A3171:H3171"/>
    <mergeCell ref="A3172:C3172"/>
    <mergeCell ref="D3172:F3172"/>
    <mergeCell ref="H3172:I3172"/>
    <mergeCell ref="A3173:C3173"/>
    <mergeCell ref="D3173:F3173"/>
    <mergeCell ref="H3173:I3173"/>
    <mergeCell ref="A3174:C3174"/>
    <mergeCell ref="D3174:F3174"/>
    <mergeCell ref="H3174:I3174"/>
    <mergeCell ref="A3175:C3175"/>
    <mergeCell ref="D3175:F3175"/>
    <mergeCell ref="H3175:I3175"/>
    <mergeCell ref="A3176:C3176"/>
    <mergeCell ref="D3176:F3176"/>
    <mergeCell ref="H3176:I3176"/>
    <mergeCell ref="A3177:C3177"/>
    <mergeCell ref="D3177:F3177"/>
    <mergeCell ref="H3177:I3177"/>
    <mergeCell ref="A3178:C3178"/>
    <mergeCell ref="D3178:F3178"/>
    <mergeCell ref="H3178:I3178"/>
    <mergeCell ref="A3179:C3179"/>
    <mergeCell ref="D3179:F3179"/>
    <mergeCell ref="H3179:I3179"/>
    <mergeCell ref="A3180:C3180"/>
    <mergeCell ref="D3180:F3180"/>
    <mergeCell ref="H3180:I3180"/>
    <mergeCell ref="A3181:C3181"/>
    <mergeCell ref="D3181:F3181"/>
    <mergeCell ref="H3181:I3181"/>
    <mergeCell ref="A3182:C3182"/>
    <mergeCell ref="D3182:F3182"/>
    <mergeCell ref="H3182:I3182"/>
    <mergeCell ref="A3183:C3183"/>
    <mergeCell ref="D3183:F3183"/>
    <mergeCell ref="H3183:I3183"/>
    <mergeCell ref="A3184:C3184"/>
    <mergeCell ref="D3184:F3184"/>
    <mergeCell ref="H3184:I3184"/>
    <mergeCell ref="A3186:H3186"/>
    <mergeCell ref="A3187:I3187"/>
    <mergeCell ref="A3191:H3191"/>
    <mergeCell ref="A3192:I3192"/>
    <mergeCell ref="A3194:H3194"/>
    <mergeCell ref="A3195:D3195"/>
    <mergeCell ref="E3195:G3195"/>
    <mergeCell ref="H3195:I3195"/>
    <mergeCell ref="A3196:D3196"/>
    <mergeCell ref="E3196:G3196"/>
    <mergeCell ref="H3196:I3196"/>
    <mergeCell ref="A3197:D3197"/>
    <mergeCell ref="E3197:G3197"/>
    <mergeCell ref="H3197:I3197"/>
    <mergeCell ref="A3198:D3198"/>
    <mergeCell ref="E3198:G3198"/>
    <mergeCell ref="H3198:I3198"/>
    <mergeCell ref="A3199:D3199"/>
    <mergeCell ref="E3199:G3199"/>
    <mergeCell ref="H3199:I3199"/>
    <mergeCell ref="A3200:D3200"/>
    <mergeCell ref="E3200:G3200"/>
    <mergeCell ref="H3200:I3200"/>
    <mergeCell ref="A3201:D3201"/>
    <mergeCell ref="E3201:G3201"/>
    <mergeCell ref="H3201:I3201"/>
    <mergeCell ref="A3202:D3202"/>
    <mergeCell ref="E3202:G3202"/>
    <mergeCell ref="H3202:I3202"/>
    <mergeCell ref="A3203:D3203"/>
    <mergeCell ref="E3203:G3203"/>
    <mergeCell ref="H3203:I3203"/>
    <mergeCell ref="A3204:D3204"/>
    <mergeCell ref="E3204:G3204"/>
    <mergeCell ref="H3204:I3204"/>
    <mergeCell ref="A3205:D3205"/>
    <mergeCell ref="E3205:G3205"/>
    <mergeCell ref="H3205:I3205"/>
    <mergeCell ref="A3206:D3206"/>
    <mergeCell ref="E3206:G3206"/>
    <mergeCell ref="H3206:I3206"/>
    <mergeCell ref="A3207:D3207"/>
    <mergeCell ref="E3207:G3207"/>
    <mergeCell ref="H3207:I3207"/>
    <mergeCell ref="A3208:D3208"/>
    <mergeCell ref="E3208:G3208"/>
    <mergeCell ref="H3208:I3208"/>
    <mergeCell ref="A3209:D3209"/>
    <mergeCell ref="E3209:G3209"/>
    <mergeCell ref="H3209:I3209"/>
    <mergeCell ref="A3210:D3210"/>
    <mergeCell ref="E3210:G3210"/>
    <mergeCell ref="H3210:I3210"/>
    <mergeCell ref="A3211:D3211"/>
    <mergeCell ref="E3211:G3211"/>
    <mergeCell ref="H3211:I3211"/>
    <mergeCell ref="A3212:D3212"/>
    <mergeCell ref="E3212:G3212"/>
    <mergeCell ref="H3212:I3212"/>
    <mergeCell ref="A3213:D3213"/>
    <mergeCell ref="E3213:G3213"/>
    <mergeCell ref="H3213:I3213"/>
    <mergeCell ref="A3214:D3214"/>
    <mergeCell ref="E3214:G3214"/>
    <mergeCell ref="H3214:I3214"/>
    <mergeCell ref="A3215:D3215"/>
    <mergeCell ref="E3215:G3215"/>
    <mergeCell ref="H3215:I3215"/>
    <mergeCell ref="A3216:D3216"/>
    <mergeCell ref="E3216:G3216"/>
    <mergeCell ref="H3216:I3216"/>
    <mergeCell ref="A3217:D3217"/>
    <mergeCell ref="E3217:G3217"/>
    <mergeCell ref="H3217:I3217"/>
    <mergeCell ref="A3218:D3218"/>
    <mergeCell ref="E3218:G3218"/>
    <mergeCell ref="H3218:I3218"/>
    <mergeCell ref="A3219:D3219"/>
    <mergeCell ref="E3219:G3219"/>
    <mergeCell ref="H3219:I3219"/>
    <mergeCell ref="A3220:D3220"/>
    <mergeCell ref="E3220:G3220"/>
    <mergeCell ref="H3220:I3220"/>
    <mergeCell ref="A3221:D3221"/>
    <mergeCell ref="E3221:G3221"/>
    <mergeCell ref="H3221:I3221"/>
    <mergeCell ref="A3222:D3222"/>
    <mergeCell ref="E3222:G3222"/>
    <mergeCell ref="H3222:I3222"/>
    <mergeCell ref="A3223:D3223"/>
    <mergeCell ref="E3223:G3223"/>
    <mergeCell ref="H3223:I3223"/>
    <mergeCell ref="A3224:D3224"/>
    <mergeCell ref="E3224:G3224"/>
    <mergeCell ref="H3224:I3224"/>
    <mergeCell ref="A3225:D3225"/>
    <mergeCell ref="E3225:G3225"/>
    <mergeCell ref="H3225:I3225"/>
    <mergeCell ref="A3226:D3226"/>
    <mergeCell ref="E3226:G3226"/>
    <mergeCell ref="H3226:I3226"/>
    <mergeCell ref="A3227:D3227"/>
    <mergeCell ref="E3227:G3227"/>
    <mergeCell ref="H3227:I3227"/>
    <mergeCell ref="A3228:D3228"/>
    <mergeCell ref="E3228:G3228"/>
    <mergeCell ref="H3228:I3228"/>
    <mergeCell ref="A3229:D3229"/>
    <mergeCell ref="E3229:G3229"/>
    <mergeCell ref="H3229:I3229"/>
    <mergeCell ref="A3230:I3230"/>
    <mergeCell ref="A3232:H3232"/>
    <mergeCell ref="A3233:C3233"/>
    <mergeCell ref="D3233:F3233"/>
    <mergeCell ref="H3233:I3233"/>
    <mergeCell ref="A3234:C3234"/>
    <mergeCell ref="D3234:F3234"/>
    <mergeCell ref="H3234:I3234"/>
    <mergeCell ref="A3235:C3235"/>
    <mergeCell ref="D3235:F3235"/>
    <mergeCell ref="H3235:I3235"/>
    <mergeCell ref="A3236:C3236"/>
    <mergeCell ref="D3236:F3236"/>
    <mergeCell ref="H3236:I3236"/>
    <mergeCell ref="A3237:C3237"/>
    <mergeCell ref="D3237:F3237"/>
    <mergeCell ref="H3237:I3237"/>
    <mergeCell ref="A3238:C3238"/>
    <mergeCell ref="D3238:F3238"/>
    <mergeCell ref="H3238:I3238"/>
    <mergeCell ref="A3239:C3239"/>
    <mergeCell ref="D3239:F3239"/>
    <mergeCell ref="H3239:I3239"/>
    <mergeCell ref="A3240:C3240"/>
    <mergeCell ref="D3240:F3240"/>
    <mergeCell ref="H3240:I3240"/>
    <mergeCell ref="A3241:C3241"/>
    <mergeCell ref="D3241:F3241"/>
    <mergeCell ref="H3241:I3241"/>
    <mergeCell ref="A3242:C3242"/>
    <mergeCell ref="D3242:F3242"/>
    <mergeCell ref="H3242:I3242"/>
    <mergeCell ref="A3243:C3243"/>
    <mergeCell ref="D3243:F3243"/>
    <mergeCell ref="H3243:I3243"/>
    <mergeCell ref="A3244:C3244"/>
    <mergeCell ref="D3244:F3244"/>
    <mergeCell ref="H3244:I3244"/>
    <mergeCell ref="A3245:C3245"/>
    <mergeCell ref="D3245:F3245"/>
    <mergeCell ref="H3245:I3245"/>
    <mergeCell ref="A3247:H3247"/>
    <mergeCell ref="A3248:I3248"/>
    <mergeCell ref="A3252:H3252"/>
    <mergeCell ref="A3253:I3253"/>
    <mergeCell ref="A3255:H3255"/>
    <mergeCell ref="A3256:D3256"/>
    <mergeCell ref="E3256:G3256"/>
    <mergeCell ref="H3256:I3256"/>
    <mergeCell ref="A3257:D3257"/>
    <mergeCell ref="E3257:G3257"/>
    <mergeCell ref="H3257:I3257"/>
    <mergeCell ref="A3258:D3258"/>
    <mergeCell ref="E3258:G3258"/>
    <mergeCell ref="H3258:I3258"/>
    <mergeCell ref="A3259:D3259"/>
    <mergeCell ref="E3259:G3259"/>
    <mergeCell ref="H3259:I3259"/>
    <mergeCell ref="A3260:D3260"/>
    <mergeCell ref="E3260:G3260"/>
    <mergeCell ref="H3260:I3260"/>
    <mergeCell ref="A3261:D3261"/>
    <mergeCell ref="E3261:G3261"/>
    <mergeCell ref="H3261:I3261"/>
    <mergeCell ref="A3262:D3262"/>
    <mergeCell ref="E3262:G3262"/>
    <mergeCell ref="H3262:I3262"/>
    <mergeCell ref="A3263:D3263"/>
    <mergeCell ref="E3263:G3263"/>
    <mergeCell ref="H3263:I3263"/>
    <mergeCell ref="A3264:D3264"/>
    <mergeCell ref="E3264:G3264"/>
    <mergeCell ref="H3264:I3264"/>
    <mergeCell ref="A3265:D3265"/>
    <mergeCell ref="E3265:G3265"/>
    <mergeCell ref="H3265:I3265"/>
    <mergeCell ref="A3266:D3266"/>
    <mergeCell ref="E3266:G3266"/>
    <mergeCell ref="H3266:I3266"/>
    <mergeCell ref="A3267:D3267"/>
    <mergeCell ref="E3267:G3267"/>
    <mergeCell ref="H3267:I3267"/>
    <mergeCell ref="A3268:D3268"/>
    <mergeCell ref="E3268:G3268"/>
    <mergeCell ref="H3268:I3268"/>
    <mergeCell ref="A3269:D3269"/>
    <mergeCell ref="E3269:G3269"/>
    <mergeCell ref="H3269:I3269"/>
    <mergeCell ref="A3270:D3270"/>
    <mergeCell ref="E3270:G3270"/>
    <mergeCell ref="H3270:I3270"/>
    <mergeCell ref="A3271:D3271"/>
    <mergeCell ref="E3271:G3271"/>
    <mergeCell ref="H3271:I3271"/>
    <mergeCell ref="A3272:D3272"/>
    <mergeCell ref="E3272:G3272"/>
    <mergeCell ref="H3272:I3272"/>
    <mergeCell ref="A3273:D3273"/>
    <mergeCell ref="E3273:G3273"/>
    <mergeCell ref="H3273:I3273"/>
    <mergeCell ref="A3274:D3274"/>
    <mergeCell ref="E3274:G3274"/>
    <mergeCell ref="H3274:I3274"/>
    <mergeCell ref="A3275:D3275"/>
    <mergeCell ref="E3275:G3275"/>
    <mergeCell ref="H3275:I3275"/>
    <mergeCell ref="A3276:D3276"/>
    <mergeCell ref="E3276:G3276"/>
    <mergeCell ref="H3276:I3276"/>
    <mergeCell ref="A3277:D3277"/>
    <mergeCell ref="E3277:G3277"/>
    <mergeCell ref="H3277:I3277"/>
    <mergeCell ref="A3278:D3278"/>
    <mergeCell ref="E3278:G3278"/>
    <mergeCell ref="H3278:I3278"/>
    <mergeCell ref="A3279:D3279"/>
    <mergeCell ref="E3279:G3279"/>
    <mergeCell ref="H3279:I3279"/>
    <mergeCell ref="A3280:D3280"/>
    <mergeCell ref="E3280:G3280"/>
    <mergeCell ref="H3280:I3280"/>
    <mergeCell ref="A3281:D3281"/>
    <mergeCell ref="E3281:G3281"/>
    <mergeCell ref="H3281:I3281"/>
    <mergeCell ref="A3282:D3282"/>
    <mergeCell ref="E3282:G3282"/>
    <mergeCell ref="H3282:I3282"/>
    <mergeCell ref="A3283:D3283"/>
    <mergeCell ref="E3283:G3283"/>
    <mergeCell ref="H3283:I3283"/>
    <mergeCell ref="A3284:D3284"/>
    <mergeCell ref="E3284:G3284"/>
    <mergeCell ref="H3284:I3284"/>
    <mergeCell ref="A3285:D3285"/>
    <mergeCell ref="E3285:G3285"/>
    <mergeCell ref="H3285:I3285"/>
    <mergeCell ref="A3286:D3286"/>
    <mergeCell ref="E3286:G3286"/>
    <mergeCell ref="H3286:I3286"/>
    <mergeCell ref="A3287:D3287"/>
    <mergeCell ref="E3287:G3287"/>
    <mergeCell ref="H3287:I3287"/>
    <mergeCell ref="A3288:D3288"/>
    <mergeCell ref="E3288:G3288"/>
    <mergeCell ref="H3288:I3288"/>
    <mergeCell ref="A3289:D3289"/>
    <mergeCell ref="E3289:G3289"/>
    <mergeCell ref="H3289:I3289"/>
    <mergeCell ref="A3290:D3290"/>
    <mergeCell ref="E3290:G3290"/>
    <mergeCell ref="H3290:I3290"/>
    <mergeCell ref="A3291:I3291"/>
    <mergeCell ref="A3293:H3293"/>
    <mergeCell ref="A3294:C3294"/>
    <mergeCell ref="D3294:F3294"/>
    <mergeCell ref="H3294:I3294"/>
    <mergeCell ref="A3295:C3295"/>
    <mergeCell ref="D3295:F3295"/>
    <mergeCell ref="H3295:I3295"/>
    <mergeCell ref="A3296:C3296"/>
    <mergeCell ref="D3296:F3296"/>
    <mergeCell ref="H3296:I3296"/>
    <mergeCell ref="A3297:C3297"/>
    <mergeCell ref="D3297:F3297"/>
    <mergeCell ref="H3297:I3297"/>
    <mergeCell ref="A3298:C3298"/>
    <mergeCell ref="D3298:F3298"/>
    <mergeCell ref="H3298:I3298"/>
    <mergeCell ref="A3299:C3299"/>
    <mergeCell ref="D3299:F3299"/>
    <mergeCell ref="H3299:I3299"/>
    <mergeCell ref="A3300:C3300"/>
    <mergeCell ref="D3300:F3300"/>
    <mergeCell ref="H3300:I3300"/>
    <mergeCell ref="A3301:C3301"/>
    <mergeCell ref="D3301:F3301"/>
    <mergeCell ref="H3301:I3301"/>
    <mergeCell ref="A3302:C3302"/>
    <mergeCell ref="D3302:F3302"/>
    <mergeCell ref="H3302:I3302"/>
    <mergeCell ref="A3303:C3303"/>
    <mergeCell ref="D3303:F3303"/>
    <mergeCell ref="H3303:I3303"/>
    <mergeCell ref="A3304:C3304"/>
    <mergeCell ref="D3304:F3304"/>
    <mergeCell ref="H3304:I3304"/>
    <mergeCell ref="A3305:C3305"/>
    <mergeCell ref="D3305:F3305"/>
    <mergeCell ref="H3305:I3305"/>
    <mergeCell ref="A3306:C3306"/>
    <mergeCell ref="D3306:F3306"/>
    <mergeCell ref="H3306:I3306"/>
    <mergeCell ref="A3308:H3308"/>
    <mergeCell ref="A3309:I3309"/>
    <mergeCell ref="A3313:H3313"/>
    <mergeCell ref="A3314:I3314"/>
    <mergeCell ref="A3316:H3316"/>
    <mergeCell ref="A3317:D3317"/>
    <mergeCell ref="E3317:G3317"/>
    <mergeCell ref="H3317:I3317"/>
    <mergeCell ref="A3318:D3318"/>
    <mergeCell ref="E3318:G3318"/>
    <mergeCell ref="H3318:I3318"/>
    <mergeCell ref="A3319:D3319"/>
    <mergeCell ref="E3319:G3319"/>
    <mergeCell ref="H3319:I3319"/>
    <mergeCell ref="A3320:D3320"/>
    <mergeCell ref="E3320:G3320"/>
    <mergeCell ref="H3320:I3320"/>
    <mergeCell ref="A3321:D3321"/>
    <mergeCell ref="E3321:G3321"/>
    <mergeCell ref="H3321:I3321"/>
    <mergeCell ref="A3322:D3322"/>
    <mergeCell ref="E3322:G3322"/>
    <mergeCell ref="H3322:I3322"/>
    <mergeCell ref="A3323:D3323"/>
    <mergeCell ref="E3323:G3323"/>
    <mergeCell ref="H3323:I3323"/>
    <mergeCell ref="A3324:D3324"/>
    <mergeCell ref="E3324:G3324"/>
    <mergeCell ref="H3324:I3324"/>
    <mergeCell ref="A3325:D3325"/>
    <mergeCell ref="E3325:G3325"/>
    <mergeCell ref="H3325:I3325"/>
    <mergeCell ref="A3326:D3326"/>
    <mergeCell ref="E3326:G3326"/>
    <mergeCell ref="H3326:I3326"/>
    <mergeCell ref="A3327:D3327"/>
    <mergeCell ref="E3327:G3327"/>
    <mergeCell ref="H3327:I3327"/>
    <mergeCell ref="A3328:D3328"/>
    <mergeCell ref="E3328:G3328"/>
    <mergeCell ref="H3328:I3328"/>
    <mergeCell ref="A3329:D3329"/>
    <mergeCell ref="E3329:G3329"/>
    <mergeCell ref="H3329:I3329"/>
    <mergeCell ref="A3330:D3330"/>
    <mergeCell ref="E3330:G3330"/>
    <mergeCell ref="H3330:I3330"/>
    <mergeCell ref="A3331:D3331"/>
    <mergeCell ref="E3331:G3331"/>
    <mergeCell ref="H3331:I3331"/>
    <mergeCell ref="A3332:D3332"/>
    <mergeCell ref="E3332:G3332"/>
    <mergeCell ref="H3332:I3332"/>
    <mergeCell ref="A3333:D3333"/>
    <mergeCell ref="E3333:G3333"/>
    <mergeCell ref="H3333:I3333"/>
    <mergeCell ref="A3334:D3334"/>
    <mergeCell ref="E3334:G3334"/>
    <mergeCell ref="H3334:I3334"/>
    <mergeCell ref="A3335:D3335"/>
    <mergeCell ref="E3335:G3335"/>
    <mergeCell ref="H3335:I3335"/>
    <mergeCell ref="A3336:D3336"/>
    <mergeCell ref="E3336:G3336"/>
    <mergeCell ref="H3336:I3336"/>
    <mergeCell ref="A3337:D3337"/>
    <mergeCell ref="E3337:G3337"/>
    <mergeCell ref="H3337:I3337"/>
    <mergeCell ref="A3338:D3338"/>
    <mergeCell ref="E3338:G3338"/>
    <mergeCell ref="H3338:I3338"/>
    <mergeCell ref="A3339:D3339"/>
    <mergeCell ref="E3339:G3339"/>
    <mergeCell ref="H3339:I3339"/>
    <mergeCell ref="A3340:D3340"/>
    <mergeCell ref="E3340:G3340"/>
    <mergeCell ref="H3340:I3340"/>
    <mergeCell ref="A3341:D3341"/>
    <mergeCell ref="E3341:G3341"/>
    <mergeCell ref="H3341:I3341"/>
    <mergeCell ref="A3342:D3342"/>
    <mergeCell ref="E3342:G3342"/>
    <mergeCell ref="H3342:I3342"/>
    <mergeCell ref="A3343:D3343"/>
    <mergeCell ref="E3343:G3343"/>
    <mergeCell ref="H3343:I3343"/>
    <mergeCell ref="A3344:D3344"/>
    <mergeCell ref="E3344:G3344"/>
    <mergeCell ref="H3344:I3344"/>
    <mergeCell ref="A3345:D3345"/>
    <mergeCell ref="E3345:G3345"/>
    <mergeCell ref="H3345:I3345"/>
    <mergeCell ref="A3346:D3346"/>
    <mergeCell ref="E3346:G3346"/>
    <mergeCell ref="H3346:I3346"/>
    <mergeCell ref="A3347:D3347"/>
    <mergeCell ref="E3347:G3347"/>
    <mergeCell ref="H3347:I3347"/>
    <mergeCell ref="A3348:D3348"/>
    <mergeCell ref="E3348:G3348"/>
    <mergeCell ref="H3348:I3348"/>
    <mergeCell ref="A3349:D3349"/>
    <mergeCell ref="E3349:G3349"/>
    <mergeCell ref="H3349:I3349"/>
    <mergeCell ref="A3350:D3350"/>
    <mergeCell ref="E3350:G3350"/>
    <mergeCell ref="H3350:I3350"/>
    <mergeCell ref="A3351:D3351"/>
    <mergeCell ref="E3351:G3351"/>
    <mergeCell ref="H3351:I3351"/>
    <mergeCell ref="A3352:I3352"/>
    <mergeCell ref="A3354:H3354"/>
    <mergeCell ref="A3355:C3355"/>
    <mergeCell ref="D3355:F3355"/>
    <mergeCell ref="H3355:I3355"/>
    <mergeCell ref="A3356:C3356"/>
    <mergeCell ref="D3356:F3356"/>
    <mergeCell ref="H3356:I3356"/>
    <mergeCell ref="A3357:C3357"/>
    <mergeCell ref="D3357:F3357"/>
    <mergeCell ref="H3357:I3357"/>
    <mergeCell ref="A3358:C3358"/>
    <mergeCell ref="D3358:F3358"/>
    <mergeCell ref="H3358:I3358"/>
    <mergeCell ref="A3359:C3359"/>
    <mergeCell ref="D3359:F3359"/>
    <mergeCell ref="H3359:I3359"/>
    <mergeCell ref="A3360:C3360"/>
    <mergeCell ref="D3360:F3360"/>
    <mergeCell ref="H3360:I3360"/>
    <mergeCell ref="A3361:C3361"/>
    <mergeCell ref="D3361:F3361"/>
    <mergeCell ref="H3361:I3361"/>
    <mergeCell ref="A3362:C3362"/>
    <mergeCell ref="D3362:F3362"/>
    <mergeCell ref="H3362:I3362"/>
    <mergeCell ref="A3363:C3363"/>
    <mergeCell ref="D3363:F3363"/>
    <mergeCell ref="H3363:I3363"/>
    <mergeCell ref="A3364:C3364"/>
    <mergeCell ref="D3364:F3364"/>
    <mergeCell ref="H3364:I3364"/>
    <mergeCell ref="A3365:C3365"/>
    <mergeCell ref="D3365:F3365"/>
    <mergeCell ref="H3365:I3365"/>
    <mergeCell ref="A3366:C3366"/>
    <mergeCell ref="D3366:F3366"/>
    <mergeCell ref="H3366:I3366"/>
    <mergeCell ref="A3367:C3367"/>
    <mergeCell ref="D3367:F3367"/>
    <mergeCell ref="H3367:I3367"/>
    <mergeCell ref="A3369:H3369"/>
    <mergeCell ref="A3370:I3370"/>
    <mergeCell ref="A3374:H3374"/>
    <mergeCell ref="A3375:I3375"/>
    <mergeCell ref="A3377:H3377"/>
    <mergeCell ref="A3378:D3378"/>
    <mergeCell ref="E3378:G3378"/>
    <mergeCell ref="H3378:I3378"/>
    <mergeCell ref="A3379:D3379"/>
    <mergeCell ref="E3379:G3379"/>
    <mergeCell ref="H3379:I3379"/>
    <mergeCell ref="A3380:D3380"/>
    <mergeCell ref="E3380:G3380"/>
    <mergeCell ref="H3380:I3380"/>
    <mergeCell ref="A3381:D3381"/>
    <mergeCell ref="E3381:G3381"/>
    <mergeCell ref="H3381:I3381"/>
    <mergeCell ref="A3382:D3382"/>
    <mergeCell ref="E3382:G3382"/>
    <mergeCell ref="H3382:I3382"/>
    <mergeCell ref="A3383:D3383"/>
    <mergeCell ref="E3383:G3383"/>
    <mergeCell ref="H3383:I3383"/>
    <mergeCell ref="A3384:D3384"/>
    <mergeCell ref="E3384:G3384"/>
    <mergeCell ref="H3384:I3384"/>
    <mergeCell ref="A3385:D3385"/>
    <mergeCell ref="E3385:G3385"/>
    <mergeCell ref="H3385:I3385"/>
    <mergeCell ref="A3386:D3386"/>
    <mergeCell ref="E3386:G3386"/>
    <mergeCell ref="H3386:I3386"/>
    <mergeCell ref="A3387:D3387"/>
    <mergeCell ref="E3387:G3387"/>
    <mergeCell ref="H3387:I3387"/>
    <mergeCell ref="A3388:D3388"/>
    <mergeCell ref="E3388:G3388"/>
    <mergeCell ref="H3388:I3388"/>
    <mergeCell ref="A3389:D3389"/>
    <mergeCell ref="E3389:G3389"/>
    <mergeCell ref="H3389:I3389"/>
    <mergeCell ref="A3390:D3390"/>
    <mergeCell ref="E3390:G3390"/>
    <mergeCell ref="H3390:I3390"/>
    <mergeCell ref="A3391:D3391"/>
    <mergeCell ref="E3391:G3391"/>
    <mergeCell ref="H3391:I3391"/>
    <mergeCell ref="A3392:D3392"/>
    <mergeCell ref="E3392:G3392"/>
    <mergeCell ref="H3392:I3392"/>
    <mergeCell ref="A3393:D3393"/>
    <mergeCell ref="E3393:G3393"/>
    <mergeCell ref="H3393:I3393"/>
    <mergeCell ref="A3394:D3394"/>
    <mergeCell ref="E3394:G3394"/>
    <mergeCell ref="H3394:I3394"/>
    <mergeCell ref="A3395:D3395"/>
    <mergeCell ref="E3395:G3395"/>
    <mergeCell ref="H3395:I3395"/>
    <mergeCell ref="A3396:D3396"/>
    <mergeCell ref="E3396:G3396"/>
    <mergeCell ref="H3396:I3396"/>
    <mergeCell ref="A3397:D3397"/>
    <mergeCell ref="E3397:G3397"/>
    <mergeCell ref="H3397:I3397"/>
    <mergeCell ref="A3398:D3398"/>
    <mergeCell ref="E3398:G3398"/>
    <mergeCell ref="H3398:I3398"/>
    <mergeCell ref="A3399:D3399"/>
    <mergeCell ref="E3399:G3399"/>
    <mergeCell ref="H3399:I3399"/>
    <mergeCell ref="A3400:D3400"/>
    <mergeCell ref="E3400:G3400"/>
    <mergeCell ref="H3400:I3400"/>
    <mergeCell ref="A3401:D3401"/>
    <mergeCell ref="E3401:G3401"/>
    <mergeCell ref="H3401:I3401"/>
    <mergeCell ref="A3402:D3402"/>
    <mergeCell ref="E3402:G3402"/>
    <mergeCell ref="H3402:I3402"/>
    <mergeCell ref="A3403:D3403"/>
    <mergeCell ref="E3403:G3403"/>
    <mergeCell ref="H3403:I3403"/>
    <mergeCell ref="A3404:D3404"/>
    <mergeCell ref="E3404:G3404"/>
    <mergeCell ref="H3404:I3404"/>
    <mergeCell ref="A3405:D3405"/>
    <mergeCell ref="E3405:G3405"/>
    <mergeCell ref="H3405:I3405"/>
    <mergeCell ref="A3406:D3406"/>
    <mergeCell ref="E3406:G3406"/>
    <mergeCell ref="H3406:I3406"/>
    <mergeCell ref="A3407:D3407"/>
    <mergeCell ref="E3407:G3407"/>
    <mergeCell ref="H3407:I3407"/>
    <mergeCell ref="A3408:D3408"/>
    <mergeCell ref="E3408:G3408"/>
    <mergeCell ref="H3408:I3408"/>
    <mergeCell ref="A3409:D3409"/>
    <mergeCell ref="E3409:G3409"/>
    <mergeCell ref="H3409:I3409"/>
    <mergeCell ref="A3410:D3410"/>
    <mergeCell ref="E3410:G3410"/>
    <mergeCell ref="H3410:I3410"/>
    <mergeCell ref="A3411:D3411"/>
    <mergeCell ref="E3411:G3411"/>
    <mergeCell ref="H3411:I3411"/>
    <mergeCell ref="A3412:D3412"/>
    <mergeCell ref="E3412:G3412"/>
    <mergeCell ref="H3412:I3412"/>
    <mergeCell ref="A3413:I3413"/>
    <mergeCell ref="A3415:H3415"/>
    <mergeCell ref="A3416:C3416"/>
    <mergeCell ref="D3416:F3416"/>
    <mergeCell ref="H3416:I3416"/>
    <mergeCell ref="A3417:C3417"/>
    <mergeCell ref="D3417:F3417"/>
    <mergeCell ref="H3417:I3417"/>
    <mergeCell ref="A3418:C3418"/>
    <mergeCell ref="D3418:F3418"/>
    <mergeCell ref="H3418:I3418"/>
    <mergeCell ref="A3419:C3419"/>
    <mergeCell ref="D3419:F3419"/>
    <mergeCell ref="H3419:I3419"/>
    <mergeCell ref="A3420:C3420"/>
    <mergeCell ref="D3420:F3420"/>
    <mergeCell ref="H3420:I3420"/>
    <mergeCell ref="A3421:C3421"/>
    <mergeCell ref="D3421:F3421"/>
    <mergeCell ref="H3421:I3421"/>
    <mergeCell ref="A3422:C3422"/>
    <mergeCell ref="D3422:F3422"/>
    <mergeCell ref="H3422:I3422"/>
    <mergeCell ref="A3423:C3423"/>
    <mergeCell ref="D3423:F3423"/>
    <mergeCell ref="H3423:I3423"/>
    <mergeCell ref="A3424:C3424"/>
    <mergeCell ref="D3424:F3424"/>
    <mergeCell ref="H3424:I3424"/>
    <mergeCell ref="A3425:C3425"/>
    <mergeCell ref="D3425:F3425"/>
    <mergeCell ref="H3425:I3425"/>
    <mergeCell ref="A3426:C3426"/>
    <mergeCell ref="D3426:F3426"/>
    <mergeCell ref="H3426:I3426"/>
    <mergeCell ref="A3427:C3427"/>
    <mergeCell ref="D3427:F3427"/>
    <mergeCell ref="H3427:I3427"/>
    <mergeCell ref="A3428:C3428"/>
    <mergeCell ref="D3428:F3428"/>
    <mergeCell ref="H3428:I3428"/>
    <mergeCell ref="A3430:H3430"/>
    <mergeCell ref="A3431:I3431"/>
    <mergeCell ref="A3435:H3435"/>
    <mergeCell ref="A3436:I3436"/>
    <mergeCell ref="A3438:H3438"/>
    <mergeCell ref="A3439:D3439"/>
    <mergeCell ref="E3439:G3439"/>
    <mergeCell ref="H3439:I3439"/>
    <mergeCell ref="A3440:D3440"/>
    <mergeCell ref="E3440:G3440"/>
    <mergeCell ref="H3440:I3440"/>
    <mergeCell ref="A3441:D3441"/>
    <mergeCell ref="E3441:G3441"/>
    <mergeCell ref="H3441:I3441"/>
    <mergeCell ref="A3442:D3442"/>
    <mergeCell ref="E3442:G3442"/>
    <mergeCell ref="H3442:I3442"/>
    <mergeCell ref="A3443:D3443"/>
    <mergeCell ref="E3443:G3443"/>
    <mergeCell ref="H3443:I3443"/>
    <mergeCell ref="A3444:D3444"/>
    <mergeCell ref="E3444:G3444"/>
    <mergeCell ref="H3444:I3444"/>
    <mergeCell ref="A3445:D3445"/>
    <mergeCell ref="E3445:G3445"/>
    <mergeCell ref="H3445:I3445"/>
    <mergeCell ref="A3446:D3446"/>
    <mergeCell ref="E3446:G3446"/>
    <mergeCell ref="H3446:I3446"/>
    <mergeCell ref="A3447:D3447"/>
    <mergeCell ref="E3447:G3447"/>
    <mergeCell ref="H3447:I3447"/>
    <mergeCell ref="A3448:D3448"/>
    <mergeCell ref="E3448:G3448"/>
    <mergeCell ref="H3448:I3448"/>
    <mergeCell ref="A3449:D3449"/>
    <mergeCell ref="E3449:G3449"/>
    <mergeCell ref="H3449:I3449"/>
    <mergeCell ref="A3450:D3450"/>
    <mergeCell ref="E3450:G3450"/>
    <mergeCell ref="H3450:I3450"/>
    <mergeCell ref="A3451:D3451"/>
    <mergeCell ref="E3451:G3451"/>
    <mergeCell ref="H3451:I3451"/>
    <mergeCell ref="A3452:D3452"/>
    <mergeCell ref="E3452:G3452"/>
    <mergeCell ref="H3452:I3452"/>
    <mergeCell ref="A3453:D3453"/>
    <mergeCell ref="E3453:G3453"/>
    <mergeCell ref="H3453:I3453"/>
    <mergeCell ref="A3454:D3454"/>
    <mergeCell ref="E3454:G3454"/>
    <mergeCell ref="H3454:I3454"/>
    <mergeCell ref="A3455:D3455"/>
    <mergeCell ref="E3455:G3455"/>
    <mergeCell ref="H3455:I3455"/>
    <mergeCell ref="A3456:D3456"/>
    <mergeCell ref="E3456:G3456"/>
    <mergeCell ref="H3456:I3456"/>
    <mergeCell ref="A3457:D3457"/>
    <mergeCell ref="E3457:G3457"/>
    <mergeCell ref="H3457:I3457"/>
    <mergeCell ref="A3458:D3458"/>
    <mergeCell ref="E3458:G3458"/>
    <mergeCell ref="H3458:I3458"/>
    <mergeCell ref="A3459:D3459"/>
    <mergeCell ref="E3459:G3459"/>
    <mergeCell ref="H3459:I3459"/>
    <mergeCell ref="A3460:D3460"/>
    <mergeCell ref="E3460:G3460"/>
    <mergeCell ref="H3460:I3460"/>
    <mergeCell ref="A3461:D3461"/>
    <mergeCell ref="E3461:G3461"/>
    <mergeCell ref="H3461:I3461"/>
    <mergeCell ref="A3462:D3462"/>
    <mergeCell ref="E3462:G3462"/>
    <mergeCell ref="H3462:I3462"/>
    <mergeCell ref="A3463:D3463"/>
    <mergeCell ref="E3463:G3463"/>
    <mergeCell ref="H3463:I3463"/>
    <mergeCell ref="A3464:D3464"/>
    <mergeCell ref="E3464:G3464"/>
    <mergeCell ref="H3464:I3464"/>
    <mergeCell ref="A3465:D3465"/>
    <mergeCell ref="E3465:G3465"/>
    <mergeCell ref="H3465:I3465"/>
    <mergeCell ref="A3466:D3466"/>
    <mergeCell ref="E3466:G3466"/>
    <mergeCell ref="H3466:I3466"/>
    <mergeCell ref="A3467:D3467"/>
    <mergeCell ref="E3467:G3467"/>
    <mergeCell ref="H3467:I3467"/>
    <mergeCell ref="A3468:D3468"/>
    <mergeCell ref="E3468:G3468"/>
    <mergeCell ref="H3468:I3468"/>
    <mergeCell ref="A3469:D3469"/>
    <mergeCell ref="E3469:G3469"/>
    <mergeCell ref="H3469:I3469"/>
    <mergeCell ref="A3470:D3470"/>
    <mergeCell ref="E3470:G3470"/>
    <mergeCell ref="H3470:I3470"/>
    <mergeCell ref="A3471:D3471"/>
    <mergeCell ref="E3471:G3471"/>
    <mergeCell ref="H3471:I3471"/>
    <mergeCell ref="A3473:H3473"/>
    <mergeCell ref="A3474:C3474"/>
    <mergeCell ref="D3474:F3474"/>
    <mergeCell ref="H3474:I3474"/>
    <mergeCell ref="A3475:C3475"/>
    <mergeCell ref="D3475:F3475"/>
    <mergeCell ref="H3475:I3475"/>
    <mergeCell ref="A3476:C3476"/>
    <mergeCell ref="D3476:F3476"/>
    <mergeCell ref="H3476:I3476"/>
    <mergeCell ref="A3477:C3477"/>
    <mergeCell ref="D3477:F3477"/>
    <mergeCell ref="H3477:I3477"/>
    <mergeCell ref="A3478:C3478"/>
    <mergeCell ref="D3478:F3478"/>
    <mergeCell ref="H3478:I3478"/>
    <mergeCell ref="A3479:C3479"/>
    <mergeCell ref="D3479:F3479"/>
    <mergeCell ref="H3479:I3479"/>
    <mergeCell ref="A3480:C3480"/>
    <mergeCell ref="D3480:F3480"/>
    <mergeCell ref="H3480:I3480"/>
    <mergeCell ref="A3481:C3481"/>
    <mergeCell ref="D3481:F3481"/>
    <mergeCell ref="H3481:I3481"/>
    <mergeCell ref="A3482:C3482"/>
    <mergeCell ref="D3482:F3482"/>
    <mergeCell ref="H3482:I3482"/>
    <mergeCell ref="A3483:C3483"/>
    <mergeCell ref="D3483:F3483"/>
    <mergeCell ref="H3483:I3483"/>
    <mergeCell ref="A3484:C3484"/>
    <mergeCell ref="D3484:F3484"/>
    <mergeCell ref="H3484:I3484"/>
    <mergeCell ref="A3485:C3485"/>
    <mergeCell ref="D3485:F3485"/>
    <mergeCell ref="H3485:I3485"/>
    <mergeCell ref="A3486:C3486"/>
    <mergeCell ref="D3486:F3486"/>
    <mergeCell ref="H3486:I3486"/>
    <mergeCell ref="A3487:C3487"/>
    <mergeCell ref="D3487:F3487"/>
    <mergeCell ref="H3487:I3487"/>
    <mergeCell ref="A3488:C3488"/>
    <mergeCell ref="D3488:F3488"/>
    <mergeCell ref="H3488:I3488"/>
    <mergeCell ref="A3489:C3489"/>
    <mergeCell ref="D3489:F3489"/>
    <mergeCell ref="H3489:I3489"/>
    <mergeCell ref="A3491:H3491"/>
    <mergeCell ref="A3492:I3492"/>
    <mergeCell ref="A3496:H3496"/>
    <mergeCell ref="A3497:I3497"/>
    <mergeCell ref="A3499:H3499"/>
    <mergeCell ref="A3500:D3500"/>
    <mergeCell ref="E3500:G3500"/>
    <mergeCell ref="H3500:I3500"/>
    <mergeCell ref="A3501:D3501"/>
    <mergeCell ref="E3501:G3501"/>
    <mergeCell ref="H3501:I3501"/>
    <mergeCell ref="A3502:D3502"/>
    <mergeCell ref="E3502:G3502"/>
    <mergeCell ref="H3502:I3502"/>
    <mergeCell ref="A3503:D3503"/>
    <mergeCell ref="E3503:G3503"/>
    <mergeCell ref="H3503:I3503"/>
    <mergeCell ref="A3504:D3504"/>
    <mergeCell ref="E3504:G3504"/>
    <mergeCell ref="H3504:I3504"/>
    <mergeCell ref="A3505:D3505"/>
    <mergeCell ref="E3505:G3505"/>
    <mergeCell ref="H3505:I3505"/>
    <mergeCell ref="A3506:D3506"/>
    <mergeCell ref="E3506:G3506"/>
    <mergeCell ref="H3506:I3506"/>
    <mergeCell ref="A3507:D3507"/>
    <mergeCell ref="E3507:G3507"/>
    <mergeCell ref="H3507:I3507"/>
    <mergeCell ref="A3508:D3508"/>
    <mergeCell ref="E3508:G3508"/>
    <mergeCell ref="H3508:I3508"/>
    <mergeCell ref="A3509:D3509"/>
    <mergeCell ref="E3509:G3509"/>
    <mergeCell ref="H3509:I3509"/>
    <mergeCell ref="A3510:D3510"/>
    <mergeCell ref="E3510:G3510"/>
    <mergeCell ref="H3510:I3510"/>
    <mergeCell ref="A3511:D3511"/>
    <mergeCell ref="E3511:G3511"/>
    <mergeCell ref="H3511:I3511"/>
    <mergeCell ref="A3512:D3512"/>
    <mergeCell ref="E3512:G3512"/>
    <mergeCell ref="H3512:I3512"/>
    <mergeCell ref="A3513:D3513"/>
    <mergeCell ref="E3513:G3513"/>
    <mergeCell ref="H3513:I3513"/>
    <mergeCell ref="A3514:D3514"/>
    <mergeCell ref="E3514:G3514"/>
    <mergeCell ref="H3514:I3514"/>
    <mergeCell ref="A3515:D3515"/>
    <mergeCell ref="E3515:G3515"/>
    <mergeCell ref="H3515:I3515"/>
    <mergeCell ref="A3516:D3516"/>
    <mergeCell ref="E3516:G3516"/>
    <mergeCell ref="H3516:I3516"/>
    <mergeCell ref="A3517:D3517"/>
    <mergeCell ref="E3517:G3517"/>
    <mergeCell ref="H3517:I3517"/>
    <mergeCell ref="A3518:D3518"/>
    <mergeCell ref="E3518:G3518"/>
    <mergeCell ref="H3518:I3518"/>
    <mergeCell ref="A3519:D3519"/>
    <mergeCell ref="E3519:G3519"/>
    <mergeCell ref="H3519:I3519"/>
    <mergeCell ref="A3520:D3520"/>
    <mergeCell ref="E3520:G3520"/>
    <mergeCell ref="H3520:I3520"/>
    <mergeCell ref="A3521:D3521"/>
    <mergeCell ref="E3521:G3521"/>
    <mergeCell ref="H3521:I3521"/>
    <mergeCell ref="A3522:D3522"/>
    <mergeCell ref="E3522:G3522"/>
    <mergeCell ref="H3522:I3522"/>
    <mergeCell ref="A3523:D3523"/>
    <mergeCell ref="E3523:G3523"/>
    <mergeCell ref="H3523:I3523"/>
    <mergeCell ref="A3524:D3524"/>
    <mergeCell ref="E3524:G3524"/>
    <mergeCell ref="H3524:I3524"/>
    <mergeCell ref="A3525:D3525"/>
    <mergeCell ref="E3525:G3525"/>
    <mergeCell ref="H3525:I3525"/>
    <mergeCell ref="A3526:D3526"/>
    <mergeCell ref="E3526:G3526"/>
    <mergeCell ref="H3526:I3526"/>
    <mergeCell ref="A3527:D3527"/>
    <mergeCell ref="E3527:G3527"/>
    <mergeCell ref="H3527:I3527"/>
    <mergeCell ref="A3528:D3528"/>
    <mergeCell ref="E3528:G3528"/>
    <mergeCell ref="H3528:I3528"/>
    <mergeCell ref="A3529:D3529"/>
    <mergeCell ref="E3529:G3529"/>
    <mergeCell ref="H3529:I3529"/>
    <mergeCell ref="A3530:D3530"/>
    <mergeCell ref="E3530:G3530"/>
    <mergeCell ref="H3530:I3530"/>
    <mergeCell ref="A3531:D3531"/>
    <mergeCell ref="E3531:G3531"/>
    <mergeCell ref="H3531:I3531"/>
    <mergeCell ref="A3532:D3532"/>
    <mergeCell ref="E3532:G3532"/>
    <mergeCell ref="H3532:I3532"/>
    <mergeCell ref="A3534:H3534"/>
    <mergeCell ref="A3535:C3535"/>
    <mergeCell ref="D3535:F3535"/>
    <mergeCell ref="H3535:I3535"/>
    <mergeCell ref="A3536:C3536"/>
    <mergeCell ref="D3536:F3536"/>
    <mergeCell ref="H3536:I3536"/>
    <mergeCell ref="A3537:C3537"/>
    <mergeCell ref="D3537:F3537"/>
    <mergeCell ref="H3537:I3537"/>
    <mergeCell ref="A3538:C3538"/>
    <mergeCell ref="D3538:F3538"/>
    <mergeCell ref="H3538:I3538"/>
    <mergeCell ref="A3539:C3539"/>
    <mergeCell ref="D3539:F3539"/>
    <mergeCell ref="H3539:I3539"/>
    <mergeCell ref="A3540:C3540"/>
    <mergeCell ref="D3540:F3540"/>
    <mergeCell ref="H3540:I3540"/>
    <mergeCell ref="A3541:C3541"/>
    <mergeCell ref="D3541:F3541"/>
    <mergeCell ref="H3541:I3541"/>
    <mergeCell ref="A3542:C3542"/>
    <mergeCell ref="D3542:F3542"/>
    <mergeCell ref="H3542:I3542"/>
    <mergeCell ref="A3543:C3543"/>
    <mergeCell ref="D3543:F3543"/>
    <mergeCell ref="H3543:I3543"/>
    <mergeCell ref="A3544:C3544"/>
    <mergeCell ref="D3544:F3544"/>
    <mergeCell ref="H3544:I3544"/>
    <mergeCell ref="A3545:C3545"/>
    <mergeCell ref="D3545:F3545"/>
    <mergeCell ref="H3545:I3545"/>
    <mergeCell ref="A3546:C3546"/>
    <mergeCell ref="D3546:F3546"/>
    <mergeCell ref="H3546:I3546"/>
    <mergeCell ref="A3547:C3547"/>
    <mergeCell ref="D3547:F3547"/>
    <mergeCell ref="H3547:I3547"/>
    <mergeCell ref="A3548:C3548"/>
    <mergeCell ref="D3548:F3548"/>
    <mergeCell ref="H3548:I3548"/>
    <mergeCell ref="A3549:C3549"/>
    <mergeCell ref="D3549:F3549"/>
    <mergeCell ref="H3549:I3549"/>
    <mergeCell ref="A3550:C3550"/>
    <mergeCell ref="D3550:F3550"/>
    <mergeCell ref="H3550:I3550"/>
    <mergeCell ref="A3552:H3552"/>
    <mergeCell ref="A3553:I3553"/>
    <mergeCell ref="A3557:H3557"/>
    <mergeCell ref="A3558:I3558"/>
    <mergeCell ref="A3560:H3560"/>
    <mergeCell ref="A3561:D3561"/>
    <mergeCell ref="E3561:G3561"/>
    <mergeCell ref="H3561:I3561"/>
    <mergeCell ref="A3562:D3562"/>
    <mergeCell ref="E3562:G3562"/>
    <mergeCell ref="H3562:I3562"/>
    <mergeCell ref="A3563:D3563"/>
    <mergeCell ref="E3563:G3563"/>
    <mergeCell ref="H3563:I3563"/>
    <mergeCell ref="A3564:D3564"/>
    <mergeCell ref="E3564:G3564"/>
    <mergeCell ref="H3564:I3564"/>
    <mergeCell ref="A3565:D3565"/>
    <mergeCell ref="E3565:G3565"/>
    <mergeCell ref="H3565:I3565"/>
    <mergeCell ref="A3566:D3566"/>
    <mergeCell ref="E3566:G3566"/>
    <mergeCell ref="H3566:I3566"/>
    <mergeCell ref="A3567:D3567"/>
    <mergeCell ref="E3567:G3567"/>
    <mergeCell ref="H3567:I3567"/>
    <mergeCell ref="A3568:D3568"/>
    <mergeCell ref="E3568:G3568"/>
    <mergeCell ref="H3568:I3568"/>
    <mergeCell ref="A3569:D3569"/>
    <mergeCell ref="E3569:G3569"/>
    <mergeCell ref="H3569:I3569"/>
    <mergeCell ref="A3570:D3570"/>
    <mergeCell ref="E3570:G3570"/>
    <mergeCell ref="H3570:I3570"/>
    <mergeCell ref="A3571:D3571"/>
    <mergeCell ref="E3571:G3571"/>
    <mergeCell ref="H3571:I3571"/>
    <mergeCell ref="A3572:D3572"/>
    <mergeCell ref="E3572:G3572"/>
    <mergeCell ref="H3572:I3572"/>
    <mergeCell ref="A3573:D3573"/>
    <mergeCell ref="E3573:G3573"/>
    <mergeCell ref="H3573:I3573"/>
    <mergeCell ref="A3574:D3574"/>
    <mergeCell ref="E3574:G3574"/>
    <mergeCell ref="H3574:I3574"/>
    <mergeCell ref="A3575:D3575"/>
    <mergeCell ref="E3575:G3575"/>
    <mergeCell ref="H3575:I3575"/>
    <mergeCell ref="A3576:D3576"/>
    <mergeCell ref="E3576:G3576"/>
    <mergeCell ref="H3576:I3576"/>
    <mergeCell ref="A3577:D3577"/>
    <mergeCell ref="E3577:G3577"/>
    <mergeCell ref="H3577:I3577"/>
    <mergeCell ref="A3578:D3578"/>
    <mergeCell ref="E3578:G3578"/>
    <mergeCell ref="H3578:I3578"/>
    <mergeCell ref="A3579:D3579"/>
    <mergeCell ref="E3579:G3579"/>
    <mergeCell ref="H3579:I3579"/>
    <mergeCell ref="A3580:D3580"/>
    <mergeCell ref="E3580:G3580"/>
    <mergeCell ref="H3580:I3580"/>
    <mergeCell ref="A3581:D3581"/>
    <mergeCell ref="E3581:G3581"/>
    <mergeCell ref="H3581:I3581"/>
    <mergeCell ref="A3582:D3582"/>
    <mergeCell ref="E3582:G3582"/>
    <mergeCell ref="H3582:I3582"/>
    <mergeCell ref="A3583:D3583"/>
    <mergeCell ref="E3583:G3583"/>
    <mergeCell ref="H3583:I3583"/>
    <mergeCell ref="A3584:D3584"/>
    <mergeCell ref="E3584:G3584"/>
    <mergeCell ref="H3584:I3584"/>
    <mergeCell ref="A3585:D3585"/>
    <mergeCell ref="E3585:G3585"/>
    <mergeCell ref="H3585:I3585"/>
    <mergeCell ref="A3586:D3586"/>
    <mergeCell ref="E3586:G3586"/>
    <mergeCell ref="H3586:I3586"/>
    <mergeCell ref="A3587:D3587"/>
    <mergeCell ref="E3587:G3587"/>
    <mergeCell ref="H3587:I3587"/>
    <mergeCell ref="A3588:D3588"/>
    <mergeCell ref="E3588:G3588"/>
    <mergeCell ref="H3588:I3588"/>
    <mergeCell ref="A3589:D3589"/>
    <mergeCell ref="E3589:G3589"/>
    <mergeCell ref="H3589:I3589"/>
    <mergeCell ref="A3590:D3590"/>
    <mergeCell ref="E3590:G3590"/>
    <mergeCell ref="H3590:I3590"/>
    <mergeCell ref="A3591:D3591"/>
    <mergeCell ref="E3591:G3591"/>
    <mergeCell ref="H3591:I3591"/>
    <mergeCell ref="A3592:D3592"/>
    <mergeCell ref="E3592:G3592"/>
    <mergeCell ref="H3592:I3592"/>
    <mergeCell ref="A3593:D3593"/>
    <mergeCell ref="E3593:G3593"/>
    <mergeCell ref="H3593:I3593"/>
    <mergeCell ref="A3594:I3594"/>
    <mergeCell ref="A3596:H3596"/>
    <mergeCell ref="A3597:C3597"/>
    <mergeCell ref="D3597:F3597"/>
    <mergeCell ref="H3597:I3597"/>
    <mergeCell ref="A3598:C3598"/>
    <mergeCell ref="D3598:F3598"/>
    <mergeCell ref="H3598:I3598"/>
    <mergeCell ref="A3599:C3599"/>
    <mergeCell ref="D3599:F3599"/>
    <mergeCell ref="H3599:I3599"/>
    <mergeCell ref="A3600:C3600"/>
    <mergeCell ref="D3600:F3600"/>
    <mergeCell ref="H3600:I3600"/>
    <mergeCell ref="A3601:C3601"/>
    <mergeCell ref="D3601:F3601"/>
    <mergeCell ref="H3601:I3601"/>
    <mergeCell ref="A3602:C3602"/>
    <mergeCell ref="D3602:F3602"/>
    <mergeCell ref="H3602:I3602"/>
    <mergeCell ref="A3603:C3603"/>
    <mergeCell ref="D3603:F3603"/>
    <mergeCell ref="H3603:I3603"/>
    <mergeCell ref="A3604:C3604"/>
    <mergeCell ref="D3604:F3604"/>
    <mergeCell ref="H3604:I3604"/>
    <mergeCell ref="A3605:C3605"/>
    <mergeCell ref="D3605:F3605"/>
    <mergeCell ref="H3605:I3605"/>
    <mergeCell ref="A3606:C3606"/>
    <mergeCell ref="D3606:F3606"/>
    <mergeCell ref="H3606:I3606"/>
    <mergeCell ref="A3607:C3607"/>
    <mergeCell ref="D3607:F3607"/>
    <mergeCell ref="H3607:I3607"/>
    <mergeCell ref="A3608:C3608"/>
    <mergeCell ref="D3608:F3608"/>
    <mergeCell ref="H3608:I3608"/>
    <mergeCell ref="A3609:C3609"/>
    <mergeCell ref="D3609:F3609"/>
    <mergeCell ref="H3609:I3609"/>
    <mergeCell ref="A3610:C3610"/>
    <mergeCell ref="D3610:F3610"/>
    <mergeCell ref="H3610:I3610"/>
    <mergeCell ref="A3611:C3611"/>
    <mergeCell ref="D3611:F3611"/>
    <mergeCell ref="H3611:I3611"/>
    <mergeCell ref="A3612:C3612"/>
    <mergeCell ref="D3612:F3612"/>
    <mergeCell ref="H3612:I3612"/>
    <mergeCell ref="A3614:H3614"/>
    <mergeCell ref="A3615:I3615"/>
    <mergeCell ref="A3619:H3619"/>
    <mergeCell ref="A3620:I3620"/>
    <mergeCell ref="A3622:H3622"/>
    <mergeCell ref="A3623:D3623"/>
    <mergeCell ref="E3623:G3623"/>
    <mergeCell ref="H3623:I3623"/>
    <mergeCell ref="A3624:D3624"/>
    <mergeCell ref="E3624:G3624"/>
    <mergeCell ref="H3624:I3624"/>
    <mergeCell ref="A3625:D3625"/>
    <mergeCell ref="E3625:G3625"/>
    <mergeCell ref="H3625:I3625"/>
    <mergeCell ref="A3626:D3626"/>
    <mergeCell ref="E3626:G3626"/>
    <mergeCell ref="H3626:I3626"/>
    <mergeCell ref="A3627:D3627"/>
    <mergeCell ref="E3627:G3627"/>
    <mergeCell ref="H3627:I3627"/>
    <mergeCell ref="A3628:D3628"/>
    <mergeCell ref="E3628:G3628"/>
    <mergeCell ref="H3628:I3628"/>
    <mergeCell ref="A3629:D3629"/>
    <mergeCell ref="E3629:G3629"/>
    <mergeCell ref="H3629:I3629"/>
    <mergeCell ref="A3630:D3630"/>
    <mergeCell ref="E3630:G3630"/>
    <mergeCell ref="H3630:I3630"/>
    <mergeCell ref="A3631:D3631"/>
    <mergeCell ref="E3631:G3631"/>
    <mergeCell ref="H3631:I3631"/>
    <mergeCell ref="A3632:D3632"/>
    <mergeCell ref="E3632:G3632"/>
    <mergeCell ref="H3632:I3632"/>
    <mergeCell ref="A3633:D3633"/>
    <mergeCell ref="E3633:G3633"/>
    <mergeCell ref="H3633:I3633"/>
    <mergeCell ref="A3634:D3634"/>
    <mergeCell ref="E3634:G3634"/>
    <mergeCell ref="H3634:I3634"/>
    <mergeCell ref="A3635:D3635"/>
    <mergeCell ref="E3635:G3635"/>
    <mergeCell ref="H3635:I3635"/>
    <mergeCell ref="A3636:D3636"/>
    <mergeCell ref="E3636:G3636"/>
    <mergeCell ref="H3636:I3636"/>
    <mergeCell ref="A3637:D3637"/>
    <mergeCell ref="E3637:G3637"/>
    <mergeCell ref="H3637:I3637"/>
    <mergeCell ref="A3638:D3638"/>
    <mergeCell ref="E3638:G3638"/>
    <mergeCell ref="H3638:I3638"/>
    <mergeCell ref="A3639:D3639"/>
    <mergeCell ref="E3639:G3639"/>
    <mergeCell ref="H3639:I3639"/>
    <mergeCell ref="A3640:D3640"/>
    <mergeCell ref="E3640:G3640"/>
    <mergeCell ref="H3640:I3640"/>
    <mergeCell ref="A3641:D3641"/>
    <mergeCell ref="E3641:G3641"/>
    <mergeCell ref="H3641:I3641"/>
    <mergeCell ref="A3642:D3642"/>
    <mergeCell ref="E3642:G3642"/>
    <mergeCell ref="H3642:I3642"/>
    <mergeCell ref="A3643:D3643"/>
    <mergeCell ref="E3643:G3643"/>
    <mergeCell ref="H3643:I3643"/>
    <mergeCell ref="A3644:D3644"/>
    <mergeCell ref="E3644:G3644"/>
    <mergeCell ref="H3644:I3644"/>
    <mergeCell ref="A3645:D3645"/>
    <mergeCell ref="E3645:G3645"/>
    <mergeCell ref="H3645:I3645"/>
    <mergeCell ref="A3646:D3646"/>
    <mergeCell ref="E3646:G3646"/>
    <mergeCell ref="H3646:I3646"/>
    <mergeCell ref="A3647:D3647"/>
    <mergeCell ref="E3647:G3647"/>
    <mergeCell ref="H3647:I3647"/>
    <mergeCell ref="A3648:D3648"/>
    <mergeCell ref="E3648:G3648"/>
    <mergeCell ref="H3648:I3648"/>
    <mergeCell ref="A3649:D3649"/>
    <mergeCell ref="E3649:G3649"/>
    <mergeCell ref="H3649:I3649"/>
    <mergeCell ref="A3650:D3650"/>
    <mergeCell ref="E3650:G3650"/>
    <mergeCell ref="H3650:I3650"/>
    <mergeCell ref="A3651:D3651"/>
    <mergeCell ref="E3651:G3651"/>
    <mergeCell ref="H3651:I3651"/>
    <mergeCell ref="A3652:D3652"/>
    <mergeCell ref="E3652:G3652"/>
    <mergeCell ref="H3652:I3652"/>
    <mergeCell ref="A3653:D3653"/>
    <mergeCell ref="E3653:G3653"/>
    <mergeCell ref="H3653:I3653"/>
    <mergeCell ref="A3654:D3654"/>
    <mergeCell ref="E3654:G3654"/>
    <mergeCell ref="H3654:I3654"/>
    <mergeCell ref="A3655:D3655"/>
    <mergeCell ref="E3655:G3655"/>
    <mergeCell ref="H3655:I3655"/>
    <mergeCell ref="A3657:H3657"/>
    <mergeCell ref="A3658:C3658"/>
    <mergeCell ref="D3658:F3658"/>
    <mergeCell ref="H3658:I3658"/>
    <mergeCell ref="A3659:C3659"/>
    <mergeCell ref="D3659:F3659"/>
    <mergeCell ref="H3659:I3659"/>
    <mergeCell ref="A3660:C3660"/>
    <mergeCell ref="D3660:F3660"/>
    <mergeCell ref="H3660:I3660"/>
    <mergeCell ref="A3661:C3661"/>
    <mergeCell ref="D3661:F3661"/>
    <mergeCell ref="H3661:I3661"/>
    <mergeCell ref="A3662:C3662"/>
    <mergeCell ref="D3662:F3662"/>
    <mergeCell ref="H3662:I3662"/>
    <mergeCell ref="A3663:C3663"/>
    <mergeCell ref="D3663:F3663"/>
    <mergeCell ref="H3663:I3663"/>
    <mergeCell ref="A3664:C3664"/>
    <mergeCell ref="D3664:F3664"/>
    <mergeCell ref="H3664:I3664"/>
    <mergeCell ref="A3665:C3665"/>
    <mergeCell ref="D3665:F3665"/>
    <mergeCell ref="H3665:I3665"/>
    <mergeCell ref="A3666:C3666"/>
    <mergeCell ref="D3666:F3666"/>
    <mergeCell ref="H3666:I3666"/>
    <mergeCell ref="A3667:C3667"/>
    <mergeCell ref="D3667:F3667"/>
    <mergeCell ref="H3667:I3667"/>
    <mergeCell ref="A3668:C3668"/>
    <mergeCell ref="D3668:F3668"/>
    <mergeCell ref="H3668:I3668"/>
    <mergeCell ref="A3669:C3669"/>
    <mergeCell ref="D3669:F3669"/>
    <mergeCell ref="H3669:I3669"/>
    <mergeCell ref="A3670:C3670"/>
    <mergeCell ref="D3670:F3670"/>
    <mergeCell ref="H3670:I3670"/>
    <mergeCell ref="A3671:C3671"/>
    <mergeCell ref="D3671:F3671"/>
    <mergeCell ref="H3671:I3671"/>
    <mergeCell ref="A3672:C3672"/>
    <mergeCell ref="D3672:F3672"/>
    <mergeCell ref="H3672:I3672"/>
    <mergeCell ref="A3673:C3673"/>
    <mergeCell ref="D3673:F3673"/>
    <mergeCell ref="H3673:I3673"/>
    <mergeCell ref="A3675:H3675"/>
    <mergeCell ref="A3676:I3676"/>
    <mergeCell ref="A3680:H3680"/>
    <mergeCell ref="A3681:I3681"/>
    <mergeCell ref="A3683:H3683"/>
    <mergeCell ref="A3684:D3684"/>
    <mergeCell ref="E3684:G3684"/>
    <mergeCell ref="H3684:I3684"/>
    <mergeCell ref="A3685:D3685"/>
    <mergeCell ref="E3685:G3685"/>
    <mergeCell ref="H3685:I3685"/>
    <mergeCell ref="A3686:D3686"/>
    <mergeCell ref="E3686:G3686"/>
    <mergeCell ref="H3686:I3686"/>
    <mergeCell ref="A3687:D3687"/>
    <mergeCell ref="E3687:G3687"/>
    <mergeCell ref="H3687:I3687"/>
    <mergeCell ref="A3688:D3688"/>
    <mergeCell ref="E3688:G3688"/>
    <mergeCell ref="H3688:I3688"/>
    <mergeCell ref="A3689:D3689"/>
    <mergeCell ref="E3689:G3689"/>
    <mergeCell ref="H3689:I3689"/>
    <mergeCell ref="A3690:D3690"/>
    <mergeCell ref="E3690:G3690"/>
    <mergeCell ref="H3690:I3690"/>
    <mergeCell ref="A3691:D3691"/>
    <mergeCell ref="E3691:G3691"/>
    <mergeCell ref="H3691:I3691"/>
    <mergeCell ref="A3692:D3692"/>
    <mergeCell ref="E3692:G3692"/>
    <mergeCell ref="H3692:I3692"/>
    <mergeCell ref="A3693:D3693"/>
    <mergeCell ref="E3693:G3693"/>
    <mergeCell ref="H3693:I3693"/>
    <mergeCell ref="A3694:D3694"/>
    <mergeCell ref="E3694:G3694"/>
    <mergeCell ref="H3694:I3694"/>
    <mergeCell ref="A3695:D3695"/>
    <mergeCell ref="E3695:G3695"/>
    <mergeCell ref="H3695:I3695"/>
    <mergeCell ref="A3696:D3696"/>
    <mergeCell ref="E3696:G3696"/>
    <mergeCell ref="H3696:I3696"/>
    <mergeCell ref="A3697:D3697"/>
    <mergeCell ref="E3697:G3697"/>
    <mergeCell ref="H3697:I3697"/>
    <mergeCell ref="A3698:D3698"/>
    <mergeCell ref="E3698:G3698"/>
    <mergeCell ref="H3698:I3698"/>
    <mergeCell ref="A3699:D3699"/>
    <mergeCell ref="E3699:G3699"/>
    <mergeCell ref="H3699:I3699"/>
    <mergeCell ref="A3700:D3700"/>
    <mergeCell ref="E3700:G3700"/>
    <mergeCell ref="H3700:I3700"/>
    <mergeCell ref="A3701:D3701"/>
    <mergeCell ref="E3701:G3701"/>
    <mergeCell ref="H3701:I3701"/>
    <mergeCell ref="A3702:D3702"/>
    <mergeCell ref="E3702:G3702"/>
    <mergeCell ref="H3702:I3702"/>
    <mergeCell ref="A3703:D3703"/>
    <mergeCell ref="E3703:G3703"/>
    <mergeCell ref="H3703:I3703"/>
    <mergeCell ref="A3704:D3704"/>
    <mergeCell ref="E3704:G3704"/>
    <mergeCell ref="H3704:I3704"/>
    <mergeCell ref="A3705:D3705"/>
    <mergeCell ref="E3705:G3705"/>
    <mergeCell ref="H3705:I3705"/>
    <mergeCell ref="A3706:D3706"/>
    <mergeCell ref="E3706:G3706"/>
    <mergeCell ref="H3706:I3706"/>
    <mergeCell ref="A3707:D3707"/>
    <mergeCell ref="E3707:G3707"/>
    <mergeCell ref="H3707:I3707"/>
    <mergeCell ref="A3708:D3708"/>
    <mergeCell ref="E3708:G3708"/>
    <mergeCell ref="H3708:I3708"/>
    <mergeCell ref="A3709:D3709"/>
    <mergeCell ref="E3709:G3709"/>
    <mergeCell ref="H3709:I3709"/>
    <mergeCell ref="A3710:D3710"/>
    <mergeCell ref="E3710:G3710"/>
    <mergeCell ref="H3710:I3710"/>
    <mergeCell ref="A3711:D3711"/>
    <mergeCell ref="E3711:G3711"/>
    <mergeCell ref="H3711:I3711"/>
    <mergeCell ref="A3712:D3712"/>
    <mergeCell ref="E3712:G3712"/>
    <mergeCell ref="H3712:I3712"/>
    <mergeCell ref="A3713:D3713"/>
    <mergeCell ref="E3713:G3713"/>
    <mergeCell ref="H3713:I3713"/>
    <mergeCell ref="A3714:D3714"/>
    <mergeCell ref="E3714:G3714"/>
    <mergeCell ref="H3714:I3714"/>
    <mergeCell ref="A3715:D3715"/>
    <mergeCell ref="E3715:G3715"/>
    <mergeCell ref="H3715:I3715"/>
    <mergeCell ref="A3716:D3716"/>
    <mergeCell ref="E3716:G3716"/>
    <mergeCell ref="H3716:I3716"/>
    <mergeCell ref="A3718:H3718"/>
    <mergeCell ref="A3719:C3719"/>
    <mergeCell ref="D3719:F3719"/>
    <mergeCell ref="H3719:I3719"/>
    <mergeCell ref="A3720:C3720"/>
    <mergeCell ref="D3720:F3720"/>
    <mergeCell ref="H3720:I3720"/>
    <mergeCell ref="A3721:C3721"/>
    <mergeCell ref="D3721:F3721"/>
    <mergeCell ref="H3721:I3721"/>
    <mergeCell ref="A3722:C3722"/>
    <mergeCell ref="D3722:F3722"/>
    <mergeCell ref="H3722:I3722"/>
    <mergeCell ref="A3723:C3723"/>
    <mergeCell ref="D3723:F3723"/>
    <mergeCell ref="H3723:I3723"/>
    <mergeCell ref="A3724:C3724"/>
    <mergeCell ref="D3724:F3724"/>
    <mergeCell ref="H3724:I3724"/>
    <mergeCell ref="A3725:C3725"/>
    <mergeCell ref="D3725:F3725"/>
    <mergeCell ref="H3725:I3725"/>
    <mergeCell ref="A3726:C3726"/>
    <mergeCell ref="D3726:F3726"/>
    <mergeCell ref="H3726:I3726"/>
    <mergeCell ref="A3727:C3727"/>
    <mergeCell ref="D3727:F3727"/>
    <mergeCell ref="H3727:I3727"/>
    <mergeCell ref="A3728:C3728"/>
    <mergeCell ref="D3728:F3728"/>
    <mergeCell ref="H3728:I3728"/>
    <mergeCell ref="A3729:C3729"/>
    <mergeCell ref="D3729:F3729"/>
    <mergeCell ref="H3729:I3729"/>
    <mergeCell ref="A3730:C3730"/>
    <mergeCell ref="D3730:F3730"/>
    <mergeCell ref="H3730:I3730"/>
    <mergeCell ref="A3731:C3731"/>
    <mergeCell ref="D3731:F3731"/>
    <mergeCell ref="H3731:I3731"/>
    <mergeCell ref="A3732:C3732"/>
    <mergeCell ref="D3732:F3732"/>
    <mergeCell ref="H3732:I3732"/>
    <mergeCell ref="A3733:C3733"/>
    <mergeCell ref="D3733:F3733"/>
    <mergeCell ref="H3733:I3733"/>
    <mergeCell ref="A3734:C3734"/>
    <mergeCell ref="D3734:F3734"/>
    <mergeCell ref="H3734:I3734"/>
    <mergeCell ref="A3736:H3736"/>
    <mergeCell ref="A3737:I3737"/>
    <mergeCell ref="A3741:H3741"/>
    <mergeCell ref="A3742:I3742"/>
    <mergeCell ref="A3744:H3744"/>
    <mergeCell ref="A3745:D3745"/>
    <mergeCell ref="E3745:G3745"/>
    <mergeCell ref="H3745:I3745"/>
    <mergeCell ref="A3746:D3746"/>
    <mergeCell ref="E3746:G3746"/>
    <mergeCell ref="H3746:I3746"/>
    <mergeCell ref="A3747:D3747"/>
    <mergeCell ref="E3747:G3747"/>
    <mergeCell ref="H3747:I3747"/>
    <mergeCell ref="A3748:D3748"/>
    <mergeCell ref="E3748:G3748"/>
    <mergeCell ref="H3748:I3748"/>
    <mergeCell ref="A3749:D3749"/>
    <mergeCell ref="E3749:G3749"/>
    <mergeCell ref="H3749:I3749"/>
    <mergeCell ref="A3750:D3750"/>
    <mergeCell ref="E3750:G3750"/>
    <mergeCell ref="H3750:I3750"/>
    <mergeCell ref="A3751:D3751"/>
    <mergeCell ref="E3751:G3751"/>
    <mergeCell ref="H3751:I3751"/>
    <mergeCell ref="A3752:D3752"/>
    <mergeCell ref="E3752:G3752"/>
    <mergeCell ref="H3752:I3752"/>
    <mergeCell ref="A3753:D3753"/>
    <mergeCell ref="E3753:G3753"/>
    <mergeCell ref="H3753:I3753"/>
    <mergeCell ref="A3754:D3754"/>
    <mergeCell ref="E3754:G3754"/>
    <mergeCell ref="H3754:I3754"/>
    <mergeCell ref="A3755:D3755"/>
    <mergeCell ref="E3755:G3755"/>
    <mergeCell ref="H3755:I3755"/>
    <mergeCell ref="A3756:D3756"/>
    <mergeCell ref="E3756:G3756"/>
    <mergeCell ref="H3756:I3756"/>
    <mergeCell ref="A3757:D3757"/>
    <mergeCell ref="E3757:G3757"/>
    <mergeCell ref="H3757:I3757"/>
    <mergeCell ref="A3758:D3758"/>
    <mergeCell ref="E3758:G3758"/>
    <mergeCell ref="H3758:I3758"/>
    <mergeCell ref="A3759:D3759"/>
    <mergeCell ref="E3759:G3759"/>
    <mergeCell ref="H3759:I3759"/>
    <mergeCell ref="A3760:D3760"/>
    <mergeCell ref="E3760:G3760"/>
    <mergeCell ref="H3760:I3760"/>
    <mergeCell ref="A3761:D3761"/>
    <mergeCell ref="E3761:G3761"/>
    <mergeCell ref="H3761:I3761"/>
    <mergeCell ref="A3762:D3762"/>
    <mergeCell ref="E3762:G3762"/>
    <mergeCell ref="H3762:I3762"/>
    <mergeCell ref="A3763:D3763"/>
    <mergeCell ref="E3763:G3763"/>
    <mergeCell ref="H3763:I3763"/>
    <mergeCell ref="A3764:D3764"/>
    <mergeCell ref="E3764:G3764"/>
    <mergeCell ref="H3764:I3764"/>
    <mergeCell ref="A3765:D3765"/>
    <mergeCell ref="E3765:G3765"/>
    <mergeCell ref="H3765:I3765"/>
    <mergeCell ref="A3766:D3766"/>
    <mergeCell ref="E3766:G3766"/>
    <mergeCell ref="H3766:I3766"/>
    <mergeCell ref="A3767:D3767"/>
    <mergeCell ref="E3767:G3767"/>
    <mergeCell ref="H3767:I3767"/>
    <mergeCell ref="A3768:D3768"/>
    <mergeCell ref="E3768:G3768"/>
    <mergeCell ref="H3768:I3768"/>
    <mergeCell ref="A3769:D3769"/>
    <mergeCell ref="E3769:G3769"/>
    <mergeCell ref="H3769:I3769"/>
    <mergeCell ref="A3770:D3770"/>
    <mergeCell ref="E3770:G3770"/>
    <mergeCell ref="H3770:I3770"/>
    <mergeCell ref="A3771:D3771"/>
    <mergeCell ref="E3771:G3771"/>
    <mergeCell ref="H3771:I3771"/>
    <mergeCell ref="A3772:D3772"/>
    <mergeCell ref="E3772:G3772"/>
    <mergeCell ref="H3772:I3772"/>
    <mergeCell ref="A3773:D3773"/>
    <mergeCell ref="E3773:G3773"/>
    <mergeCell ref="H3773:I3773"/>
    <mergeCell ref="A3774:D3774"/>
    <mergeCell ref="E3774:G3774"/>
    <mergeCell ref="H3774:I3774"/>
    <mergeCell ref="A3775:D3775"/>
    <mergeCell ref="E3775:G3775"/>
    <mergeCell ref="H3775:I3775"/>
    <mergeCell ref="A3776:D3776"/>
    <mergeCell ref="E3776:G3776"/>
    <mergeCell ref="H3776:I3776"/>
    <mergeCell ref="A3777:D3777"/>
    <mergeCell ref="E3777:G3777"/>
    <mergeCell ref="H3777:I3777"/>
    <mergeCell ref="A3778:I3778"/>
    <mergeCell ref="A3780:H3780"/>
    <mergeCell ref="A3781:C3781"/>
    <mergeCell ref="D3781:F3781"/>
    <mergeCell ref="H3781:I3781"/>
    <mergeCell ref="A3782:C3782"/>
    <mergeCell ref="D3782:F3782"/>
    <mergeCell ref="H3782:I3782"/>
    <mergeCell ref="A3783:C3783"/>
    <mergeCell ref="D3783:F3783"/>
    <mergeCell ref="H3783:I3783"/>
    <mergeCell ref="A3784:C3784"/>
    <mergeCell ref="D3784:F3784"/>
    <mergeCell ref="H3784:I3784"/>
    <mergeCell ref="A3785:C3785"/>
    <mergeCell ref="D3785:F3785"/>
    <mergeCell ref="H3785:I3785"/>
    <mergeCell ref="A3786:C3786"/>
    <mergeCell ref="D3786:F3786"/>
    <mergeCell ref="H3786:I3786"/>
    <mergeCell ref="A3788:H3788"/>
    <mergeCell ref="A3789:I3789"/>
    <mergeCell ref="A3793:H3793"/>
    <mergeCell ref="A3794:I3794"/>
    <mergeCell ref="A3796:H3796"/>
    <mergeCell ref="A3797:D3797"/>
    <mergeCell ref="E3797:G3797"/>
    <mergeCell ref="H3797:I3797"/>
    <mergeCell ref="A3798:D3798"/>
    <mergeCell ref="E3798:G3798"/>
    <mergeCell ref="H3798:I3798"/>
    <mergeCell ref="A3799:D3799"/>
    <mergeCell ref="E3799:G3799"/>
    <mergeCell ref="H3799:I3799"/>
    <mergeCell ref="A3800:D3800"/>
    <mergeCell ref="E3800:G3800"/>
    <mergeCell ref="H3800:I3800"/>
    <mergeCell ref="A3801:D3801"/>
    <mergeCell ref="E3801:G3801"/>
    <mergeCell ref="H3801:I3801"/>
    <mergeCell ref="A3802:D3802"/>
    <mergeCell ref="E3802:G3802"/>
    <mergeCell ref="H3802:I3802"/>
    <mergeCell ref="A3803:D3803"/>
    <mergeCell ref="E3803:G3803"/>
    <mergeCell ref="H3803:I3803"/>
    <mergeCell ref="A3804:D3804"/>
    <mergeCell ref="E3804:G3804"/>
    <mergeCell ref="H3804:I3804"/>
    <mergeCell ref="A3805:D3805"/>
    <mergeCell ref="E3805:G3805"/>
    <mergeCell ref="H3805:I3805"/>
    <mergeCell ref="A3806:D3806"/>
    <mergeCell ref="E3806:G3806"/>
    <mergeCell ref="H3806:I3806"/>
    <mergeCell ref="A3807:D3807"/>
    <mergeCell ref="E3807:G3807"/>
    <mergeCell ref="H3807:I3807"/>
    <mergeCell ref="A3808:D3808"/>
    <mergeCell ref="E3808:G3808"/>
    <mergeCell ref="H3808:I3808"/>
    <mergeCell ref="A3809:D3809"/>
    <mergeCell ref="E3809:G3809"/>
    <mergeCell ref="H3809:I3809"/>
    <mergeCell ref="A3810:D3810"/>
    <mergeCell ref="E3810:G3810"/>
    <mergeCell ref="H3810:I3810"/>
    <mergeCell ref="A3811:D3811"/>
    <mergeCell ref="E3811:G3811"/>
    <mergeCell ref="H3811:I3811"/>
    <mergeCell ref="A3812:D3812"/>
    <mergeCell ref="E3812:G3812"/>
    <mergeCell ref="H3812:I3812"/>
    <mergeCell ref="A3813:D3813"/>
    <mergeCell ref="E3813:G3813"/>
    <mergeCell ref="H3813:I3813"/>
    <mergeCell ref="A3814:D3814"/>
    <mergeCell ref="E3814:G3814"/>
    <mergeCell ref="H3814:I3814"/>
    <mergeCell ref="A3815:D3815"/>
    <mergeCell ref="E3815:G3815"/>
    <mergeCell ref="H3815:I3815"/>
    <mergeCell ref="A3816:D3816"/>
    <mergeCell ref="E3816:G3816"/>
    <mergeCell ref="H3816:I3816"/>
    <mergeCell ref="A3817:D3817"/>
    <mergeCell ref="E3817:G3817"/>
    <mergeCell ref="H3817:I3817"/>
    <mergeCell ref="A3818:D3818"/>
    <mergeCell ref="E3818:G3818"/>
    <mergeCell ref="H3818:I3818"/>
    <mergeCell ref="A3819:D3819"/>
    <mergeCell ref="E3819:G3819"/>
    <mergeCell ref="H3819:I3819"/>
    <mergeCell ref="A3820:D3820"/>
    <mergeCell ref="E3820:G3820"/>
    <mergeCell ref="H3820:I3820"/>
    <mergeCell ref="A3821:D3821"/>
    <mergeCell ref="E3821:G3821"/>
    <mergeCell ref="H3821:I3821"/>
    <mergeCell ref="A3822:D3822"/>
    <mergeCell ref="E3822:G3822"/>
    <mergeCell ref="H3822:I3822"/>
    <mergeCell ref="A3823:D3823"/>
    <mergeCell ref="E3823:G3823"/>
    <mergeCell ref="H3823:I3823"/>
    <mergeCell ref="A3824:D3824"/>
    <mergeCell ref="E3824:G3824"/>
    <mergeCell ref="H3824:I3824"/>
    <mergeCell ref="A3825:D3825"/>
    <mergeCell ref="E3825:G3825"/>
    <mergeCell ref="H3825:I3825"/>
    <mergeCell ref="A3826:D3826"/>
    <mergeCell ref="E3826:G3826"/>
    <mergeCell ref="H3826:I3826"/>
    <mergeCell ref="A3827:D3827"/>
    <mergeCell ref="E3827:G3827"/>
    <mergeCell ref="H3827:I3827"/>
    <mergeCell ref="A3828:D3828"/>
    <mergeCell ref="E3828:G3828"/>
    <mergeCell ref="H3828:I3828"/>
    <mergeCell ref="A3829:D3829"/>
    <mergeCell ref="E3829:G3829"/>
    <mergeCell ref="H3829:I3829"/>
    <mergeCell ref="A3830:I3830"/>
    <mergeCell ref="A3832:H3832"/>
    <mergeCell ref="A3833:C3833"/>
    <mergeCell ref="D3833:F3833"/>
    <mergeCell ref="H3833:I3833"/>
    <mergeCell ref="A3834:C3834"/>
    <mergeCell ref="D3834:F3834"/>
    <mergeCell ref="H3834:I3834"/>
    <mergeCell ref="A3835:C3835"/>
    <mergeCell ref="D3835:F3835"/>
    <mergeCell ref="H3835:I3835"/>
    <mergeCell ref="A3836:C3836"/>
    <mergeCell ref="D3836:F3836"/>
    <mergeCell ref="H3836:I3836"/>
    <mergeCell ref="A3837:C3837"/>
    <mergeCell ref="D3837:F3837"/>
    <mergeCell ref="H3837:I3837"/>
    <mergeCell ref="A3838:C3838"/>
    <mergeCell ref="D3838:F3838"/>
    <mergeCell ref="H3838:I3838"/>
    <mergeCell ref="A3840:H3840"/>
    <mergeCell ref="A3841:I3841"/>
    <mergeCell ref="A3845:H3845"/>
    <mergeCell ref="A3846:I3846"/>
    <mergeCell ref="A3848:H3848"/>
    <mergeCell ref="A3849:D3849"/>
    <mergeCell ref="E3849:G3849"/>
    <mergeCell ref="H3849:I3849"/>
    <mergeCell ref="A3850:D3850"/>
    <mergeCell ref="E3850:G3850"/>
    <mergeCell ref="H3850:I3850"/>
    <mergeCell ref="A3851:D3851"/>
    <mergeCell ref="E3851:G3851"/>
    <mergeCell ref="H3851:I3851"/>
    <mergeCell ref="A3852:D3852"/>
    <mergeCell ref="E3852:G3852"/>
    <mergeCell ref="H3852:I3852"/>
    <mergeCell ref="A3853:D3853"/>
    <mergeCell ref="E3853:G3853"/>
    <mergeCell ref="H3853:I3853"/>
    <mergeCell ref="A3854:D3854"/>
    <mergeCell ref="E3854:G3854"/>
    <mergeCell ref="H3854:I3854"/>
    <mergeCell ref="A3855:D3855"/>
    <mergeCell ref="E3855:G3855"/>
    <mergeCell ref="H3855:I3855"/>
    <mergeCell ref="A3856:D3856"/>
    <mergeCell ref="E3856:G3856"/>
    <mergeCell ref="H3856:I3856"/>
    <mergeCell ref="A3857:D3857"/>
    <mergeCell ref="E3857:G3857"/>
    <mergeCell ref="H3857:I3857"/>
    <mergeCell ref="A3858:D3858"/>
    <mergeCell ref="E3858:G3858"/>
    <mergeCell ref="H3858:I3858"/>
    <mergeCell ref="A3859:D3859"/>
    <mergeCell ref="E3859:G3859"/>
    <mergeCell ref="H3859:I3859"/>
    <mergeCell ref="A3860:D3860"/>
    <mergeCell ref="E3860:G3860"/>
    <mergeCell ref="H3860:I3860"/>
    <mergeCell ref="A3861:D3861"/>
    <mergeCell ref="E3861:G3861"/>
    <mergeCell ref="H3861:I3861"/>
    <mergeCell ref="A3862:D3862"/>
    <mergeCell ref="E3862:G3862"/>
    <mergeCell ref="H3862:I3862"/>
    <mergeCell ref="A3863:D3863"/>
    <mergeCell ref="E3863:G3863"/>
    <mergeCell ref="H3863:I3863"/>
    <mergeCell ref="A3864:D3864"/>
    <mergeCell ref="E3864:G3864"/>
    <mergeCell ref="H3864:I3864"/>
    <mergeCell ref="A3865:D3865"/>
    <mergeCell ref="E3865:G3865"/>
    <mergeCell ref="H3865:I3865"/>
    <mergeCell ref="A3866:D3866"/>
    <mergeCell ref="E3866:G3866"/>
    <mergeCell ref="H3866:I3866"/>
    <mergeCell ref="A3867:D3867"/>
    <mergeCell ref="E3867:G3867"/>
    <mergeCell ref="H3867:I3867"/>
    <mergeCell ref="A3868:D3868"/>
    <mergeCell ref="E3868:G3868"/>
    <mergeCell ref="H3868:I3868"/>
    <mergeCell ref="A3869:D3869"/>
    <mergeCell ref="E3869:G3869"/>
    <mergeCell ref="H3869:I3869"/>
    <mergeCell ref="A3870:D3870"/>
    <mergeCell ref="E3870:G3870"/>
    <mergeCell ref="H3870:I3870"/>
    <mergeCell ref="A3871:D3871"/>
    <mergeCell ref="E3871:G3871"/>
    <mergeCell ref="H3871:I3871"/>
    <mergeCell ref="A3872:D3872"/>
    <mergeCell ref="E3872:G3872"/>
    <mergeCell ref="H3872:I3872"/>
    <mergeCell ref="A3873:D3873"/>
    <mergeCell ref="E3873:G3873"/>
    <mergeCell ref="H3873:I3873"/>
    <mergeCell ref="A3874:D3874"/>
    <mergeCell ref="E3874:G3874"/>
    <mergeCell ref="H3874:I3874"/>
    <mergeCell ref="A3875:D3875"/>
    <mergeCell ref="E3875:G3875"/>
    <mergeCell ref="H3875:I3875"/>
    <mergeCell ref="A3876:D3876"/>
    <mergeCell ref="E3876:G3876"/>
    <mergeCell ref="H3876:I3876"/>
    <mergeCell ref="A3877:D3877"/>
    <mergeCell ref="E3877:G3877"/>
    <mergeCell ref="H3877:I3877"/>
    <mergeCell ref="A3878:D3878"/>
    <mergeCell ref="E3878:G3878"/>
    <mergeCell ref="H3878:I3878"/>
    <mergeCell ref="A3879:D3879"/>
    <mergeCell ref="E3879:G3879"/>
    <mergeCell ref="H3879:I3879"/>
    <mergeCell ref="A3880:D3880"/>
    <mergeCell ref="E3880:G3880"/>
    <mergeCell ref="H3880:I3880"/>
    <mergeCell ref="A3881:D3881"/>
    <mergeCell ref="E3881:G3881"/>
    <mergeCell ref="H3881:I3881"/>
    <mergeCell ref="A3882:I3882"/>
    <mergeCell ref="A3884:H3884"/>
    <mergeCell ref="A3885:C3885"/>
    <mergeCell ref="D3885:F3885"/>
    <mergeCell ref="H3885:I3885"/>
    <mergeCell ref="A3886:C3886"/>
    <mergeCell ref="D3886:F3886"/>
    <mergeCell ref="H3886:I3886"/>
    <mergeCell ref="A3887:C3887"/>
    <mergeCell ref="D3887:F3887"/>
    <mergeCell ref="H3887:I3887"/>
    <mergeCell ref="A3888:C3888"/>
    <mergeCell ref="D3888:F3888"/>
    <mergeCell ref="H3888:I3888"/>
    <mergeCell ref="A3889:C3889"/>
    <mergeCell ref="D3889:F3889"/>
    <mergeCell ref="H3889:I3889"/>
    <mergeCell ref="A3890:C3890"/>
    <mergeCell ref="D3890:F3890"/>
    <mergeCell ref="H3890:I3890"/>
    <mergeCell ref="A3892:H3892"/>
    <mergeCell ref="A3893:I3893"/>
    <mergeCell ref="A3897:H3897"/>
    <mergeCell ref="A3898:I3898"/>
    <mergeCell ref="A3900:H3900"/>
    <mergeCell ref="A3901:D3901"/>
    <mergeCell ref="E3901:G3901"/>
    <mergeCell ref="H3901:I3901"/>
    <mergeCell ref="A3902:D3902"/>
    <mergeCell ref="E3902:G3902"/>
    <mergeCell ref="H3902:I3902"/>
    <mergeCell ref="A3903:D3903"/>
    <mergeCell ref="E3903:G3903"/>
    <mergeCell ref="H3903:I3903"/>
    <mergeCell ref="A3904:D3904"/>
    <mergeCell ref="E3904:G3904"/>
    <mergeCell ref="H3904:I3904"/>
    <mergeCell ref="A3905:D3905"/>
    <mergeCell ref="E3905:G3905"/>
    <mergeCell ref="H3905:I3905"/>
    <mergeCell ref="A3906:D3906"/>
    <mergeCell ref="E3906:G3906"/>
    <mergeCell ref="H3906:I3906"/>
    <mergeCell ref="A3907:D3907"/>
    <mergeCell ref="E3907:G3907"/>
    <mergeCell ref="H3907:I3907"/>
    <mergeCell ref="A3908:D3908"/>
    <mergeCell ref="E3908:G3908"/>
    <mergeCell ref="H3908:I3908"/>
    <mergeCell ref="A3909:D3909"/>
    <mergeCell ref="E3909:G3909"/>
    <mergeCell ref="H3909:I3909"/>
    <mergeCell ref="A3910:D3910"/>
    <mergeCell ref="E3910:G3910"/>
    <mergeCell ref="H3910:I3910"/>
    <mergeCell ref="A3911:D3911"/>
    <mergeCell ref="E3911:G3911"/>
    <mergeCell ref="H3911:I3911"/>
    <mergeCell ref="A3912:D3912"/>
    <mergeCell ref="E3912:G3912"/>
    <mergeCell ref="H3912:I3912"/>
    <mergeCell ref="A3913:D3913"/>
    <mergeCell ref="E3913:G3913"/>
    <mergeCell ref="H3913:I3913"/>
    <mergeCell ref="A3914:D3914"/>
    <mergeCell ref="E3914:G3914"/>
    <mergeCell ref="H3914:I3914"/>
    <mergeCell ref="A3915:D3915"/>
    <mergeCell ref="E3915:G3915"/>
    <mergeCell ref="H3915:I3915"/>
    <mergeCell ref="A3916:D3916"/>
    <mergeCell ref="E3916:G3916"/>
    <mergeCell ref="H3916:I3916"/>
    <mergeCell ref="A3917:D3917"/>
    <mergeCell ref="E3917:G3917"/>
    <mergeCell ref="H3917:I3917"/>
    <mergeCell ref="A3918:D3918"/>
    <mergeCell ref="E3918:G3918"/>
    <mergeCell ref="H3918:I3918"/>
    <mergeCell ref="A3919:D3919"/>
    <mergeCell ref="E3919:G3919"/>
    <mergeCell ref="H3919:I3919"/>
    <mergeCell ref="A3920:D3920"/>
    <mergeCell ref="E3920:G3920"/>
    <mergeCell ref="H3920:I3920"/>
    <mergeCell ref="A3921:D3921"/>
    <mergeCell ref="E3921:G3921"/>
    <mergeCell ref="H3921:I3921"/>
    <mergeCell ref="A3922:D3922"/>
    <mergeCell ref="E3922:G3922"/>
    <mergeCell ref="H3922:I3922"/>
    <mergeCell ref="A3923:D3923"/>
    <mergeCell ref="E3923:G3923"/>
    <mergeCell ref="H3923:I3923"/>
    <mergeCell ref="A3924:D3924"/>
    <mergeCell ref="E3924:G3924"/>
    <mergeCell ref="H3924:I3924"/>
    <mergeCell ref="A3925:D3925"/>
    <mergeCell ref="E3925:G3925"/>
    <mergeCell ref="H3925:I3925"/>
    <mergeCell ref="A3926:D3926"/>
    <mergeCell ref="E3926:G3926"/>
    <mergeCell ref="H3926:I3926"/>
    <mergeCell ref="A3927:D3927"/>
    <mergeCell ref="E3927:G3927"/>
    <mergeCell ref="H3927:I3927"/>
    <mergeCell ref="A3928:D3928"/>
    <mergeCell ref="E3928:G3928"/>
    <mergeCell ref="H3928:I3928"/>
    <mergeCell ref="A3929:D3929"/>
    <mergeCell ref="E3929:G3929"/>
    <mergeCell ref="H3929:I3929"/>
    <mergeCell ref="A3930:D3930"/>
    <mergeCell ref="E3930:G3930"/>
    <mergeCell ref="H3930:I3930"/>
    <mergeCell ref="A3931:D3931"/>
    <mergeCell ref="E3931:G3931"/>
    <mergeCell ref="H3931:I3931"/>
    <mergeCell ref="A3932:D3932"/>
    <mergeCell ref="E3932:G3932"/>
    <mergeCell ref="H3932:I3932"/>
    <mergeCell ref="A3933:D3933"/>
    <mergeCell ref="E3933:G3933"/>
    <mergeCell ref="H3933:I3933"/>
    <mergeCell ref="A3934:I3934"/>
    <mergeCell ref="A3936:H3936"/>
    <mergeCell ref="A3937:C3937"/>
    <mergeCell ref="D3937:F3937"/>
    <mergeCell ref="H3937:I3937"/>
    <mergeCell ref="A3938:C3938"/>
    <mergeCell ref="D3938:F3938"/>
    <mergeCell ref="H3938:I3938"/>
    <mergeCell ref="A3939:C3939"/>
    <mergeCell ref="D3939:F3939"/>
    <mergeCell ref="H3939:I3939"/>
    <mergeCell ref="A3940:C3940"/>
    <mergeCell ref="D3940:F3940"/>
    <mergeCell ref="H3940:I3940"/>
    <mergeCell ref="A3941:C3941"/>
    <mergeCell ref="D3941:F3941"/>
    <mergeCell ref="H3941:I3941"/>
    <mergeCell ref="A3942:C3942"/>
    <mergeCell ref="D3942:F3942"/>
    <mergeCell ref="H3942:I3942"/>
    <mergeCell ref="A3944:H3944"/>
    <mergeCell ref="A3945:I3945"/>
    <mergeCell ref="A3949:H3949"/>
    <mergeCell ref="A3950:I3950"/>
    <mergeCell ref="A3952:H3952"/>
    <mergeCell ref="A3953:D3953"/>
    <mergeCell ref="E3953:G3953"/>
    <mergeCell ref="H3953:I3953"/>
    <mergeCell ref="A3954:D3954"/>
    <mergeCell ref="E3954:G3954"/>
    <mergeCell ref="H3954:I3954"/>
    <mergeCell ref="A3955:D3955"/>
    <mergeCell ref="E3955:G3955"/>
    <mergeCell ref="H3955:I3955"/>
    <mergeCell ref="A3956:D3956"/>
    <mergeCell ref="E3956:G3956"/>
    <mergeCell ref="H3956:I3956"/>
    <mergeCell ref="A3957:D3957"/>
    <mergeCell ref="E3957:G3957"/>
    <mergeCell ref="H3957:I3957"/>
    <mergeCell ref="A3958:D3958"/>
    <mergeCell ref="E3958:G3958"/>
    <mergeCell ref="H3958:I3958"/>
    <mergeCell ref="A3959:D3959"/>
    <mergeCell ref="E3959:G3959"/>
    <mergeCell ref="H3959:I3959"/>
    <mergeCell ref="A3960:D3960"/>
    <mergeCell ref="E3960:G3960"/>
    <mergeCell ref="H3960:I3960"/>
    <mergeCell ref="A3961:D3961"/>
    <mergeCell ref="E3961:G3961"/>
    <mergeCell ref="H3961:I3961"/>
    <mergeCell ref="A3962:D3962"/>
    <mergeCell ref="E3962:G3962"/>
    <mergeCell ref="H3962:I3962"/>
    <mergeCell ref="A3963:D3963"/>
    <mergeCell ref="E3963:G3963"/>
    <mergeCell ref="H3963:I3963"/>
    <mergeCell ref="A3964:D3964"/>
    <mergeCell ref="E3964:G3964"/>
    <mergeCell ref="H3964:I3964"/>
    <mergeCell ref="A3965:D3965"/>
    <mergeCell ref="E3965:G3965"/>
    <mergeCell ref="H3965:I3965"/>
    <mergeCell ref="A3966:D3966"/>
    <mergeCell ref="E3966:G3966"/>
    <mergeCell ref="H3966:I3966"/>
    <mergeCell ref="A3967:D3967"/>
    <mergeCell ref="E3967:G3967"/>
    <mergeCell ref="H3967:I3967"/>
    <mergeCell ref="A3968:D3968"/>
    <mergeCell ref="E3968:G3968"/>
    <mergeCell ref="H3968:I3968"/>
    <mergeCell ref="A3969:D3969"/>
    <mergeCell ref="E3969:G3969"/>
    <mergeCell ref="H3969:I3969"/>
    <mergeCell ref="A3970:D3970"/>
    <mergeCell ref="E3970:G3970"/>
    <mergeCell ref="H3970:I3970"/>
    <mergeCell ref="A3971:D3971"/>
    <mergeCell ref="E3971:G3971"/>
    <mergeCell ref="H3971:I3971"/>
    <mergeCell ref="A3972:D3972"/>
    <mergeCell ref="E3972:G3972"/>
    <mergeCell ref="H3972:I3972"/>
    <mergeCell ref="A3973:D3973"/>
    <mergeCell ref="E3973:G3973"/>
    <mergeCell ref="H3973:I3973"/>
    <mergeCell ref="A3974:D3974"/>
    <mergeCell ref="E3974:G3974"/>
    <mergeCell ref="H3974:I3974"/>
    <mergeCell ref="A3975:D3975"/>
    <mergeCell ref="E3975:G3975"/>
    <mergeCell ref="H3975:I3975"/>
    <mergeCell ref="A3976:D3976"/>
    <mergeCell ref="E3976:G3976"/>
    <mergeCell ref="H3976:I3976"/>
    <mergeCell ref="A3977:D3977"/>
    <mergeCell ref="E3977:G3977"/>
    <mergeCell ref="H3977:I3977"/>
    <mergeCell ref="A3978:D3978"/>
    <mergeCell ref="E3978:G3978"/>
    <mergeCell ref="H3978:I3978"/>
    <mergeCell ref="A3979:D3979"/>
    <mergeCell ref="E3979:G3979"/>
    <mergeCell ref="H3979:I3979"/>
    <mergeCell ref="A3980:D3980"/>
    <mergeCell ref="E3980:G3980"/>
    <mergeCell ref="H3980:I3980"/>
    <mergeCell ref="A3981:D3981"/>
    <mergeCell ref="E3981:G3981"/>
    <mergeCell ref="H3981:I3981"/>
    <mergeCell ref="A3982:D3982"/>
    <mergeCell ref="E3982:G3982"/>
    <mergeCell ref="H3982:I3982"/>
    <mergeCell ref="A3983:D3983"/>
    <mergeCell ref="E3983:G3983"/>
    <mergeCell ref="H3983:I3983"/>
    <mergeCell ref="A3984:D3984"/>
    <mergeCell ref="E3984:G3984"/>
    <mergeCell ref="H3984:I3984"/>
    <mergeCell ref="A3985:D3985"/>
    <mergeCell ref="E3985:G3985"/>
    <mergeCell ref="H3985:I3985"/>
    <mergeCell ref="A3986:I3986"/>
    <mergeCell ref="A3988:H3988"/>
    <mergeCell ref="A3989:C3989"/>
    <mergeCell ref="D3989:F3989"/>
    <mergeCell ref="H3989:I3989"/>
    <mergeCell ref="A3990:C3990"/>
    <mergeCell ref="D3990:F3990"/>
    <mergeCell ref="H3990:I3990"/>
    <mergeCell ref="A3991:C3991"/>
    <mergeCell ref="D3991:F3991"/>
    <mergeCell ref="H3991:I3991"/>
    <mergeCell ref="A3992:C3992"/>
    <mergeCell ref="D3992:F3992"/>
    <mergeCell ref="H3992:I3992"/>
    <mergeCell ref="A3993:C3993"/>
    <mergeCell ref="D3993:F3993"/>
    <mergeCell ref="H3993:I3993"/>
    <mergeCell ref="A3994:C3994"/>
    <mergeCell ref="D3994:F3994"/>
    <mergeCell ref="H3994:I3994"/>
    <mergeCell ref="A3996:H3996"/>
    <mergeCell ref="A3997:I3997"/>
    <mergeCell ref="A4001:H4001"/>
    <mergeCell ref="A4002:I4002"/>
    <mergeCell ref="A4004:H4004"/>
    <mergeCell ref="A4005:D4005"/>
    <mergeCell ref="E4005:G4005"/>
    <mergeCell ref="H4005:I4005"/>
    <mergeCell ref="A4006:D4006"/>
    <mergeCell ref="E4006:G4006"/>
    <mergeCell ref="H4006:I4006"/>
    <mergeCell ref="A4007:D4007"/>
    <mergeCell ref="E4007:G4007"/>
    <mergeCell ref="H4007:I4007"/>
    <mergeCell ref="A4008:D4008"/>
    <mergeCell ref="E4008:G4008"/>
    <mergeCell ref="H4008:I4008"/>
    <mergeCell ref="A4009:D4009"/>
    <mergeCell ref="E4009:G4009"/>
    <mergeCell ref="H4009:I4009"/>
    <mergeCell ref="A4010:D4010"/>
    <mergeCell ref="E4010:G4010"/>
    <mergeCell ref="H4010:I4010"/>
    <mergeCell ref="A4011:D4011"/>
    <mergeCell ref="E4011:G4011"/>
    <mergeCell ref="H4011:I4011"/>
    <mergeCell ref="A4012:D4012"/>
    <mergeCell ref="E4012:G4012"/>
    <mergeCell ref="H4012:I4012"/>
    <mergeCell ref="A4013:D4013"/>
    <mergeCell ref="E4013:G4013"/>
    <mergeCell ref="H4013:I4013"/>
    <mergeCell ref="A4014:D4014"/>
    <mergeCell ref="E4014:G4014"/>
    <mergeCell ref="H4014:I4014"/>
    <mergeCell ref="A4015:D4015"/>
    <mergeCell ref="E4015:G4015"/>
    <mergeCell ref="H4015:I4015"/>
    <mergeCell ref="A4016:D4016"/>
    <mergeCell ref="E4016:G4016"/>
    <mergeCell ref="H4016:I4016"/>
    <mergeCell ref="A4017:D4017"/>
    <mergeCell ref="E4017:G4017"/>
    <mergeCell ref="H4017:I4017"/>
    <mergeCell ref="A4018:D4018"/>
    <mergeCell ref="E4018:G4018"/>
    <mergeCell ref="H4018:I4018"/>
    <mergeCell ref="A4019:D4019"/>
    <mergeCell ref="E4019:G4019"/>
    <mergeCell ref="H4019:I4019"/>
    <mergeCell ref="A4020:D4020"/>
    <mergeCell ref="E4020:G4020"/>
    <mergeCell ref="H4020:I4020"/>
    <mergeCell ref="A4021:D4021"/>
    <mergeCell ref="E4021:G4021"/>
    <mergeCell ref="H4021:I4021"/>
    <mergeCell ref="A4022:D4022"/>
    <mergeCell ref="E4022:G4022"/>
    <mergeCell ref="H4022:I4022"/>
    <mergeCell ref="A4023:D4023"/>
    <mergeCell ref="E4023:G4023"/>
    <mergeCell ref="H4023:I4023"/>
    <mergeCell ref="A4024:D4024"/>
    <mergeCell ref="E4024:G4024"/>
    <mergeCell ref="H4024:I4024"/>
    <mergeCell ref="A4025:D4025"/>
    <mergeCell ref="E4025:G4025"/>
    <mergeCell ref="H4025:I4025"/>
    <mergeCell ref="A4026:D4026"/>
    <mergeCell ref="E4026:G4026"/>
    <mergeCell ref="H4026:I4026"/>
    <mergeCell ref="A4027:D4027"/>
    <mergeCell ref="E4027:G4027"/>
    <mergeCell ref="H4027:I4027"/>
    <mergeCell ref="A4028:D4028"/>
    <mergeCell ref="E4028:G4028"/>
    <mergeCell ref="H4028:I4028"/>
    <mergeCell ref="A4029:D4029"/>
    <mergeCell ref="E4029:G4029"/>
    <mergeCell ref="H4029:I4029"/>
    <mergeCell ref="A4030:D4030"/>
    <mergeCell ref="E4030:G4030"/>
    <mergeCell ref="H4030:I4030"/>
    <mergeCell ref="A4031:D4031"/>
    <mergeCell ref="E4031:G4031"/>
    <mergeCell ref="H4031:I4031"/>
    <mergeCell ref="A4032:D4032"/>
    <mergeCell ref="E4032:G4032"/>
    <mergeCell ref="H4032:I4032"/>
    <mergeCell ref="A4033:D4033"/>
    <mergeCell ref="E4033:G4033"/>
    <mergeCell ref="H4033:I4033"/>
    <mergeCell ref="A4034:D4034"/>
    <mergeCell ref="E4034:G4034"/>
    <mergeCell ref="H4034:I4034"/>
    <mergeCell ref="A4035:D4035"/>
    <mergeCell ref="E4035:G4035"/>
    <mergeCell ref="H4035:I4035"/>
    <mergeCell ref="A4036:D4036"/>
    <mergeCell ref="E4036:G4036"/>
    <mergeCell ref="H4036:I4036"/>
    <mergeCell ref="A4037:I4037"/>
    <mergeCell ref="A4039:H4039"/>
    <mergeCell ref="A4040:C4040"/>
    <mergeCell ref="D4040:F4040"/>
    <mergeCell ref="H4040:I4040"/>
    <mergeCell ref="A4041:C4041"/>
    <mergeCell ref="D4041:F4041"/>
    <mergeCell ref="H4041:I4041"/>
    <mergeCell ref="A4042:C4042"/>
    <mergeCell ref="D4042:F4042"/>
    <mergeCell ref="H4042:I4042"/>
    <mergeCell ref="A4043:C4043"/>
    <mergeCell ref="D4043:F4043"/>
    <mergeCell ref="H4043:I4043"/>
    <mergeCell ref="A4044:C4044"/>
    <mergeCell ref="D4044:F4044"/>
    <mergeCell ref="H4044:I4044"/>
    <mergeCell ref="A4045:C4045"/>
    <mergeCell ref="D4045:F4045"/>
    <mergeCell ref="H4045:I4045"/>
    <mergeCell ref="A4046:C4046"/>
    <mergeCell ref="D4046:F4046"/>
    <mergeCell ref="H4046:I4046"/>
    <mergeCell ref="A4048:H4048"/>
    <mergeCell ref="A4049:I4049"/>
    <mergeCell ref="A4053:H4053"/>
    <mergeCell ref="A4054:I4054"/>
    <mergeCell ref="A4056:H4056"/>
    <mergeCell ref="A4057:D4057"/>
    <mergeCell ref="E4057:G4057"/>
    <mergeCell ref="H4057:I4057"/>
    <mergeCell ref="A4058:D4058"/>
    <mergeCell ref="E4058:G4058"/>
    <mergeCell ref="H4058:I4058"/>
    <mergeCell ref="A4059:D4059"/>
    <mergeCell ref="E4059:G4059"/>
    <mergeCell ref="H4059:I4059"/>
    <mergeCell ref="A4060:D4060"/>
    <mergeCell ref="E4060:G4060"/>
    <mergeCell ref="H4060:I4060"/>
    <mergeCell ref="A4061:D4061"/>
    <mergeCell ref="E4061:G4061"/>
    <mergeCell ref="H4061:I4061"/>
    <mergeCell ref="A4062:D4062"/>
    <mergeCell ref="E4062:G4062"/>
    <mergeCell ref="H4062:I4062"/>
    <mergeCell ref="A4063:D4063"/>
    <mergeCell ref="E4063:G4063"/>
    <mergeCell ref="H4063:I4063"/>
    <mergeCell ref="A4064:D4064"/>
    <mergeCell ref="E4064:G4064"/>
    <mergeCell ref="H4064:I4064"/>
    <mergeCell ref="A4065:D4065"/>
    <mergeCell ref="E4065:G4065"/>
    <mergeCell ref="H4065:I4065"/>
    <mergeCell ref="A4066:D4066"/>
    <mergeCell ref="E4066:G4066"/>
    <mergeCell ref="H4066:I4066"/>
    <mergeCell ref="A4067:D4067"/>
    <mergeCell ref="E4067:G4067"/>
    <mergeCell ref="H4067:I4067"/>
    <mergeCell ref="A4068:D4068"/>
    <mergeCell ref="E4068:G4068"/>
    <mergeCell ref="H4068:I4068"/>
    <mergeCell ref="A4069:D4069"/>
    <mergeCell ref="E4069:G4069"/>
    <mergeCell ref="H4069:I4069"/>
    <mergeCell ref="A4070:D4070"/>
    <mergeCell ref="E4070:G4070"/>
    <mergeCell ref="H4070:I4070"/>
    <mergeCell ref="A4071:D4071"/>
    <mergeCell ref="E4071:G4071"/>
    <mergeCell ref="H4071:I4071"/>
    <mergeCell ref="A4072:D4072"/>
    <mergeCell ref="E4072:G4072"/>
    <mergeCell ref="H4072:I4072"/>
    <mergeCell ref="A4073:D4073"/>
    <mergeCell ref="E4073:G4073"/>
    <mergeCell ref="H4073:I4073"/>
    <mergeCell ref="A4074:D4074"/>
    <mergeCell ref="E4074:G4074"/>
    <mergeCell ref="H4074:I4074"/>
    <mergeCell ref="A4075:D4075"/>
    <mergeCell ref="E4075:G4075"/>
    <mergeCell ref="H4075:I4075"/>
    <mergeCell ref="A4077:H4077"/>
    <mergeCell ref="A4078:C4078"/>
    <mergeCell ref="D4078:F4078"/>
    <mergeCell ref="H4078:I4078"/>
    <mergeCell ref="A4079:C4079"/>
    <mergeCell ref="D4079:F4079"/>
    <mergeCell ref="H4079:I4079"/>
    <mergeCell ref="A4080:C4080"/>
    <mergeCell ref="D4080:F4080"/>
    <mergeCell ref="H4080:I4080"/>
    <mergeCell ref="A4081:C4081"/>
    <mergeCell ref="D4081:F4081"/>
    <mergeCell ref="H4081:I4081"/>
    <mergeCell ref="A4083:H4083"/>
    <mergeCell ref="A4084:I4084"/>
    <mergeCell ref="A4088:H4088"/>
    <mergeCell ref="A4089:I4089"/>
    <mergeCell ref="A4091:H4091"/>
    <mergeCell ref="A4092:D4092"/>
    <mergeCell ref="E4092:G4092"/>
    <mergeCell ref="H4092:I4092"/>
    <mergeCell ref="A4093:D4093"/>
    <mergeCell ref="E4093:G4093"/>
    <mergeCell ref="H4093:I4093"/>
    <mergeCell ref="A4094:D4094"/>
    <mergeCell ref="E4094:G4094"/>
    <mergeCell ref="H4094:I4094"/>
    <mergeCell ref="A4095:D4095"/>
    <mergeCell ref="E4095:G4095"/>
    <mergeCell ref="H4095:I4095"/>
    <mergeCell ref="A4096:D4096"/>
    <mergeCell ref="E4096:G4096"/>
    <mergeCell ref="H4096:I4096"/>
    <mergeCell ref="A4097:D4097"/>
    <mergeCell ref="E4097:G4097"/>
    <mergeCell ref="H4097:I4097"/>
    <mergeCell ref="A4098:D4098"/>
    <mergeCell ref="E4098:G4098"/>
    <mergeCell ref="H4098:I4098"/>
    <mergeCell ref="A4099:D4099"/>
    <mergeCell ref="E4099:G4099"/>
    <mergeCell ref="H4099:I4099"/>
    <mergeCell ref="A4100:D4100"/>
    <mergeCell ref="E4100:G4100"/>
    <mergeCell ref="H4100:I4100"/>
    <mergeCell ref="A4101:D4101"/>
    <mergeCell ref="E4101:G4101"/>
    <mergeCell ref="H4101:I4101"/>
    <mergeCell ref="A4102:D4102"/>
    <mergeCell ref="E4102:G4102"/>
    <mergeCell ref="H4102:I4102"/>
    <mergeCell ref="A4103:D4103"/>
    <mergeCell ref="E4103:G4103"/>
    <mergeCell ref="H4103:I4103"/>
    <mergeCell ref="A4104:D4104"/>
    <mergeCell ref="E4104:G4104"/>
    <mergeCell ref="H4104:I4104"/>
    <mergeCell ref="A4105:D4105"/>
    <mergeCell ref="E4105:G4105"/>
    <mergeCell ref="H4105:I4105"/>
    <mergeCell ref="A4106:D4106"/>
    <mergeCell ref="E4106:G4106"/>
    <mergeCell ref="H4106:I4106"/>
    <mergeCell ref="A4107:D4107"/>
    <mergeCell ref="E4107:G4107"/>
    <mergeCell ref="H4107:I4107"/>
    <mergeCell ref="A4108:D4108"/>
    <mergeCell ref="E4108:G4108"/>
    <mergeCell ref="H4108:I4108"/>
    <mergeCell ref="A4109:D4109"/>
    <mergeCell ref="E4109:G4109"/>
    <mergeCell ref="H4109:I4109"/>
    <mergeCell ref="A4110:D4110"/>
    <mergeCell ref="E4110:G4110"/>
    <mergeCell ref="H4110:I4110"/>
    <mergeCell ref="A4112:H4112"/>
    <mergeCell ref="A4113:C4113"/>
    <mergeCell ref="D4113:F4113"/>
    <mergeCell ref="H4113:I4113"/>
    <mergeCell ref="A4114:C4114"/>
    <mergeCell ref="D4114:F4114"/>
    <mergeCell ref="H4114:I4114"/>
    <mergeCell ref="A4115:C4115"/>
    <mergeCell ref="D4115:F4115"/>
    <mergeCell ref="H4115:I4115"/>
    <mergeCell ref="A4116:C4116"/>
    <mergeCell ref="D4116:F4116"/>
    <mergeCell ref="H4116:I4116"/>
    <mergeCell ref="A4118:H4118"/>
    <mergeCell ref="A4119:I4119"/>
    <mergeCell ref="A4123:H4123"/>
    <mergeCell ref="A4124:I4124"/>
    <mergeCell ref="A4126:H4126"/>
    <mergeCell ref="A4127:D4127"/>
    <mergeCell ref="E4127:G4127"/>
    <mergeCell ref="H4127:I4127"/>
    <mergeCell ref="A4128:D4128"/>
    <mergeCell ref="E4128:G4128"/>
    <mergeCell ref="H4128:I4128"/>
    <mergeCell ref="A4129:D4129"/>
    <mergeCell ref="E4129:G4129"/>
    <mergeCell ref="H4129:I4129"/>
    <mergeCell ref="A4130:D4130"/>
    <mergeCell ref="E4130:G4130"/>
    <mergeCell ref="H4130:I4130"/>
    <mergeCell ref="A4131:D4131"/>
    <mergeCell ref="E4131:G4131"/>
    <mergeCell ref="H4131:I4131"/>
    <mergeCell ref="A4132:D4132"/>
    <mergeCell ref="E4132:G4132"/>
    <mergeCell ref="H4132:I4132"/>
    <mergeCell ref="A4133:D4133"/>
    <mergeCell ref="E4133:G4133"/>
    <mergeCell ref="H4133:I4133"/>
    <mergeCell ref="A4134:D4134"/>
    <mergeCell ref="E4134:G4134"/>
    <mergeCell ref="H4134:I4134"/>
    <mergeCell ref="A4135:D4135"/>
    <mergeCell ref="E4135:G4135"/>
    <mergeCell ref="H4135:I4135"/>
    <mergeCell ref="A4136:D4136"/>
    <mergeCell ref="E4136:G4136"/>
    <mergeCell ref="H4136:I4136"/>
    <mergeCell ref="A4137:D4137"/>
    <mergeCell ref="E4137:G4137"/>
    <mergeCell ref="H4137:I4137"/>
    <mergeCell ref="A4138:D4138"/>
    <mergeCell ref="E4138:G4138"/>
    <mergeCell ref="H4138:I4138"/>
    <mergeCell ref="A4139:D4139"/>
    <mergeCell ref="E4139:G4139"/>
    <mergeCell ref="H4139:I4139"/>
    <mergeCell ref="A4140:D4140"/>
    <mergeCell ref="E4140:G4140"/>
    <mergeCell ref="H4140:I4140"/>
    <mergeCell ref="A4141:D4141"/>
    <mergeCell ref="E4141:G4141"/>
    <mergeCell ref="H4141:I4141"/>
    <mergeCell ref="A4142:D4142"/>
    <mergeCell ref="E4142:G4142"/>
    <mergeCell ref="H4142:I4142"/>
    <mergeCell ref="A4143:D4143"/>
    <mergeCell ref="E4143:G4143"/>
    <mergeCell ref="H4143:I4143"/>
    <mergeCell ref="A4144:D4144"/>
    <mergeCell ref="E4144:G4144"/>
    <mergeCell ref="H4144:I4144"/>
    <mergeCell ref="A4145:D4145"/>
    <mergeCell ref="E4145:G4145"/>
    <mergeCell ref="H4145:I4145"/>
    <mergeCell ref="A4147:H4147"/>
    <mergeCell ref="A4148:C4148"/>
    <mergeCell ref="D4148:F4148"/>
    <mergeCell ref="H4148:I4148"/>
    <mergeCell ref="A4149:C4149"/>
    <mergeCell ref="D4149:F4149"/>
    <mergeCell ref="H4149:I4149"/>
    <mergeCell ref="A4150:C4150"/>
    <mergeCell ref="D4150:F4150"/>
    <mergeCell ref="H4150:I4150"/>
    <mergeCell ref="A4151:C4151"/>
    <mergeCell ref="D4151:F4151"/>
    <mergeCell ref="H4151:I4151"/>
    <mergeCell ref="A4153:H4153"/>
    <mergeCell ref="A4154:I4154"/>
    <mergeCell ref="A4158:H4158"/>
    <mergeCell ref="A4159:I4159"/>
    <mergeCell ref="A4161:H4161"/>
    <mergeCell ref="A4162:D4162"/>
    <mergeCell ref="E4162:G4162"/>
    <mergeCell ref="H4162:I4162"/>
    <mergeCell ref="A4163:D4163"/>
    <mergeCell ref="E4163:G4163"/>
    <mergeCell ref="H4163:I4163"/>
    <mergeCell ref="A4164:D4164"/>
    <mergeCell ref="E4164:G4164"/>
    <mergeCell ref="H4164:I4164"/>
    <mergeCell ref="A4165:D4165"/>
    <mergeCell ref="E4165:G4165"/>
    <mergeCell ref="H4165:I4165"/>
    <mergeCell ref="A4166:D4166"/>
    <mergeCell ref="E4166:G4166"/>
    <mergeCell ref="H4166:I4166"/>
    <mergeCell ref="A4167:D4167"/>
    <mergeCell ref="E4167:G4167"/>
    <mergeCell ref="H4167:I4167"/>
    <mergeCell ref="A4168:D4168"/>
    <mergeCell ref="E4168:G4168"/>
    <mergeCell ref="H4168:I4168"/>
    <mergeCell ref="A4169:D4169"/>
    <mergeCell ref="E4169:G4169"/>
    <mergeCell ref="H4169:I4169"/>
    <mergeCell ref="A4170:D4170"/>
    <mergeCell ref="E4170:G4170"/>
    <mergeCell ref="H4170:I4170"/>
    <mergeCell ref="A4171:D4171"/>
    <mergeCell ref="E4171:G4171"/>
    <mergeCell ref="H4171:I4171"/>
    <mergeCell ref="A4172:D4172"/>
    <mergeCell ref="E4172:G4172"/>
    <mergeCell ref="H4172:I4172"/>
    <mergeCell ref="A4173:D4173"/>
    <mergeCell ref="E4173:G4173"/>
    <mergeCell ref="H4173:I4173"/>
    <mergeCell ref="A4174:D4174"/>
    <mergeCell ref="E4174:G4174"/>
    <mergeCell ref="H4174:I4174"/>
    <mergeCell ref="A4175:D4175"/>
    <mergeCell ref="E4175:G4175"/>
    <mergeCell ref="H4175:I4175"/>
    <mergeCell ref="A4176:D4176"/>
    <mergeCell ref="E4176:G4176"/>
    <mergeCell ref="H4176:I4176"/>
    <mergeCell ref="A4177:D4177"/>
    <mergeCell ref="E4177:G4177"/>
    <mergeCell ref="H4177:I4177"/>
    <mergeCell ref="A4178:D4178"/>
    <mergeCell ref="E4178:G4178"/>
    <mergeCell ref="H4178:I4178"/>
    <mergeCell ref="A4179:D4179"/>
    <mergeCell ref="E4179:G4179"/>
    <mergeCell ref="H4179:I4179"/>
    <mergeCell ref="A4180:D4180"/>
    <mergeCell ref="E4180:G4180"/>
    <mergeCell ref="H4180:I4180"/>
    <mergeCell ref="A4182:H4182"/>
    <mergeCell ref="A4183:C4183"/>
    <mergeCell ref="D4183:F4183"/>
    <mergeCell ref="H4183:I4183"/>
    <mergeCell ref="A4184:C4184"/>
    <mergeCell ref="D4184:F4184"/>
    <mergeCell ref="H4184:I4184"/>
    <mergeCell ref="A4185:C4185"/>
    <mergeCell ref="D4185:F4185"/>
    <mergeCell ref="H4185:I4185"/>
    <mergeCell ref="A4186:C4186"/>
    <mergeCell ref="D4186:F4186"/>
    <mergeCell ref="H4186:I4186"/>
    <mergeCell ref="A4188:H4188"/>
    <mergeCell ref="A4189:I4189"/>
    <mergeCell ref="A4193:H4193"/>
    <mergeCell ref="A4194:I4194"/>
    <mergeCell ref="A4196:H4196"/>
    <mergeCell ref="A4197:D4197"/>
    <mergeCell ref="E4197:G4197"/>
    <mergeCell ref="H4197:I4197"/>
    <mergeCell ref="A4198:D4198"/>
    <mergeCell ref="E4198:G4198"/>
    <mergeCell ref="H4198:I4198"/>
    <mergeCell ref="A4199:D4199"/>
    <mergeCell ref="E4199:G4199"/>
    <mergeCell ref="H4199:I4199"/>
    <mergeCell ref="A4200:D4200"/>
    <mergeCell ref="E4200:G4200"/>
    <mergeCell ref="H4200:I4200"/>
    <mergeCell ref="A4201:D4201"/>
    <mergeCell ref="E4201:G4201"/>
    <mergeCell ref="H4201:I4201"/>
    <mergeCell ref="A4202:D4202"/>
    <mergeCell ref="E4202:G4202"/>
    <mergeCell ref="H4202:I4202"/>
    <mergeCell ref="A4203:D4203"/>
    <mergeCell ref="E4203:G4203"/>
    <mergeCell ref="H4203:I4203"/>
    <mergeCell ref="A4204:D4204"/>
    <mergeCell ref="E4204:G4204"/>
    <mergeCell ref="H4204:I4204"/>
    <mergeCell ref="A4205:D4205"/>
    <mergeCell ref="E4205:G4205"/>
    <mergeCell ref="H4205:I4205"/>
    <mergeCell ref="A4206:D4206"/>
    <mergeCell ref="E4206:G4206"/>
    <mergeCell ref="H4206:I4206"/>
    <mergeCell ref="A4207:D4207"/>
    <mergeCell ref="E4207:G4207"/>
    <mergeCell ref="H4207:I4207"/>
    <mergeCell ref="A4208:D4208"/>
    <mergeCell ref="E4208:G4208"/>
    <mergeCell ref="H4208:I4208"/>
    <mergeCell ref="A4209:D4209"/>
    <mergeCell ref="E4209:G4209"/>
    <mergeCell ref="H4209:I4209"/>
    <mergeCell ref="A4210:D4210"/>
    <mergeCell ref="E4210:G4210"/>
    <mergeCell ref="H4210:I4210"/>
    <mergeCell ref="A4211:D4211"/>
    <mergeCell ref="E4211:G4211"/>
    <mergeCell ref="H4211:I4211"/>
    <mergeCell ref="A4212:D4212"/>
    <mergeCell ref="E4212:G4212"/>
    <mergeCell ref="H4212:I4212"/>
    <mergeCell ref="A4213:D4213"/>
    <mergeCell ref="E4213:G4213"/>
    <mergeCell ref="H4213:I4213"/>
    <mergeCell ref="A4214:D4214"/>
    <mergeCell ref="E4214:G4214"/>
    <mergeCell ref="H4214:I4214"/>
    <mergeCell ref="A4215:D4215"/>
    <mergeCell ref="E4215:G4215"/>
    <mergeCell ref="H4215:I4215"/>
    <mergeCell ref="A4217:H4217"/>
    <mergeCell ref="A4218:C4218"/>
    <mergeCell ref="D4218:F4218"/>
    <mergeCell ref="H4218:I4218"/>
    <mergeCell ref="A4219:C4219"/>
    <mergeCell ref="D4219:F4219"/>
    <mergeCell ref="H4219:I4219"/>
    <mergeCell ref="A4220:C4220"/>
    <mergeCell ref="D4220:F4220"/>
    <mergeCell ref="H4220:I4220"/>
    <mergeCell ref="A4221:C4221"/>
    <mergeCell ref="D4221:F4221"/>
    <mergeCell ref="H4221:I4221"/>
    <mergeCell ref="A4223:H4223"/>
    <mergeCell ref="A4224:I4224"/>
    <mergeCell ref="A4228:H4228"/>
    <mergeCell ref="A4229:I4229"/>
    <mergeCell ref="A4231:H4231"/>
    <mergeCell ref="A4232:D4232"/>
    <mergeCell ref="E4232:G4232"/>
    <mergeCell ref="H4232:I4232"/>
    <mergeCell ref="A4233:D4233"/>
    <mergeCell ref="E4233:G4233"/>
    <mergeCell ref="H4233:I4233"/>
    <mergeCell ref="A4234:D4234"/>
    <mergeCell ref="E4234:G4234"/>
    <mergeCell ref="H4234:I4234"/>
    <mergeCell ref="A4235:D4235"/>
    <mergeCell ref="E4235:G4235"/>
    <mergeCell ref="H4235:I4235"/>
    <mergeCell ref="A4236:D4236"/>
    <mergeCell ref="E4236:G4236"/>
    <mergeCell ref="H4236:I4236"/>
    <mergeCell ref="A4237:D4237"/>
    <mergeCell ref="E4237:G4237"/>
    <mergeCell ref="H4237:I4237"/>
    <mergeCell ref="A4238:D4238"/>
    <mergeCell ref="E4238:G4238"/>
    <mergeCell ref="H4238:I4238"/>
    <mergeCell ref="A4239:D4239"/>
    <mergeCell ref="E4239:G4239"/>
    <mergeCell ref="H4239:I4239"/>
    <mergeCell ref="A4240:D4240"/>
    <mergeCell ref="E4240:G4240"/>
    <mergeCell ref="H4240:I4240"/>
    <mergeCell ref="A4241:D4241"/>
    <mergeCell ref="E4241:G4241"/>
    <mergeCell ref="H4241:I4241"/>
    <mergeCell ref="A4242:D4242"/>
    <mergeCell ref="E4242:G4242"/>
    <mergeCell ref="H4242:I4242"/>
    <mergeCell ref="A4243:D4243"/>
    <mergeCell ref="E4243:G4243"/>
    <mergeCell ref="H4243:I4243"/>
    <mergeCell ref="A4244:D4244"/>
    <mergeCell ref="E4244:G4244"/>
    <mergeCell ref="H4244:I4244"/>
    <mergeCell ref="A4245:D4245"/>
    <mergeCell ref="E4245:G4245"/>
    <mergeCell ref="H4245:I4245"/>
    <mergeCell ref="A4246:D4246"/>
    <mergeCell ref="E4246:G4246"/>
    <mergeCell ref="H4246:I4246"/>
    <mergeCell ref="A4247:D4247"/>
    <mergeCell ref="E4247:G4247"/>
    <mergeCell ref="H4247:I4247"/>
    <mergeCell ref="A4248:D4248"/>
    <mergeCell ref="E4248:G4248"/>
    <mergeCell ref="H4248:I4248"/>
    <mergeCell ref="A4249:D4249"/>
    <mergeCell ref="E4249:G4249"/>
    <mergeCell ref="H4249:I4249"/>
    <mergeCell ref="A4250:D4250"/>
    <mergeCell ref="E4250:G4250"/>
    <mergeCell ref="H4250:I4250"/>
    <mergeCell ref="A4252:H4252"/>
    <mergeCell ref="A4253:C4253"/>
    <mergeCell ref="D4253:F4253"/>
    <mergeCell ref="H4253:I4253"/>
    <mergeCell ref="A4254:C4254"/>
    <mergeCell ref="D4254:F4254"/>
    <mergeCell ref="H4254:I4254"/>
    <mergeCell ref="A4255:C4255"/>
    <mergeCell ref="D4255:F4255"/>
    <mergeCell ref="H4255:I4255"/>
    <mergeCell ref="A4256:C4256"/>
    <mergeCell ref="D4256:F4256"/>
    <mergeCell ref="H4256:I4256"/>
    <mergeCell ref="A4258:H4258"/>
    <mergeCell ref="A4259:I4259"/>
    <mergeCell ref="A4263:H4263"/>
    <mergeCell ref="A4264:I4264"/>
    <mergeCell ref="A4266:H4266"/>
    <mergeCell ref="A4267:D4267"/>
    <mergeCell ref="E4267:G4267"/>
    <mergeCell ref="H4267:I4267"/>
    <mergeCell ref="A4268:D4268"/>
    <mergeCell ref="E4268:G4268"/>
    <mergeCell ref="H4268:I4268"/>
    <mergeCell ref="A4269:D4269"/>
    <mergeCell ref="E4269:G4269"/>
    <mergeCell ref="H4269:I4269"/>
    <mergeCell ref="A4270:D4270"/>
    <mergeCell ref="E4270:G4270"/>
    <mergeCell ref="H4270:I4270"/>
    <mergeCell ref="A4271:D4271"/>
    <mergeCell ref="E4271:G4271"/>
    <mergeCell ref="H4271:I4271"/>
    <mergeCell ref="A4272:D4272"/>
    <mergeCell ref="E4272:G4272"/>
    <mergeCell ref="H4272:I4272"/>
    <mergeCell ref="A4273:D4273"/>
    <mergeCell ref="E4273:G4273"/>
    <mergeCell ref="H4273:I4273"/>
    <mergeCell ref="A4274:D4274"/>
    <mergeCell ref="E4274:G4274"/>
    <mergeCell ref="H4274:I4274"/>
    <mergeCell ref="A4275:D4275"/>
    <mergeCell ref="E4275:G4275"/>
    <mergeCell ref="H4275:I4275"/>
    <mergeCell ref="A4276:D4276"/>
    <mergeCell ref="E4276:G4276"/>
    <mergeCell ref="H4276:I4276"/>
    <mergeCell ref="A4277:D4277"/>
    <mergeCell ref="E4277:G4277"/>
    <mergeCell ref="H4277:I4277"/>
    <mergeCell ref="A4278:D4278"/>
    <mergeCell ref="E4278:G4278"/>
    <mergeCell ref="H4278:I4278"/>
    <mergeCell ref="A4279:D4279"/>
    <mergeCell ref="E4279:G4279"/>
    <mergeCell ref="H4279:I4279"/>
    <mergeCell ref="A4280:D4280"/>
    <mergeCell ref="E4280:G4280"/>
    <mergeCell ref="H4280:I4280"/>
    <mergeCell ref="A4281:D4281"/>
    <mergeCell ref="E4281:G4281"/>
    <mergeCell ref="H4281:I4281"/>
    <mergeCell ref="A4282:D4282"/>
    <mergeCell ref="E4282:G4282"/>
    <mergeCell ref="H4282:I4282"/>
    <mergeCell ref="A4283:D4283"/>
    <mergeCell ref="E4283:G4283"/>
    <mergeCell ref="H4283:I4283"/>
    <mergeCell ref="A4284:D4284"/>
    <mergeCell ref="E4284:G4284"/>
    <mergeCell ref="H4284:I4284"/>
    <mergeCell ref="A4285:D4285"/>
    <mergeCell ref="E4285:G4285"/>
    <mergeCell ref="H4285:I4285"/>
    <mergeCell ref="A4286:D4286"/>
    <mergeCell ref="E4286:G4286"/>
    <mergeCell ref="H4286:I4286"/>
    <mergeCell ref="A4287:D4287"/>
    <mergeCell ref="E4287:G4287"/>
    <mergeCell ref="H4287:I4287"/>
    <mergeCell ref="A4288:D4288"/>
    <mergeCell ref="E4288:G4288"/>
    <mergeCell ref="H4288:I4288"/>
    <mergeCell ref="A4289:D4289"/>
    <mergeCell ref="E4289:G4289"/>
    <mergeCell ref="H4289:I4289"/>
    <mergeCell ref="A4291:H4291"/>
    <mergeCell ref="A4292:C4292"/>
    <mergeCell ref="D4292:F4292"/>
    <mergeCell ref="H4292:I4292"/>
    <mergeCell ref="A4293:C4293"/>
    <mergeCell ref="D4293:F4293"/>
    <mergeCell ref="H4293:I4293"/>
    <mergeCell ref="A4294:C4294"/>
    <mergeCell ref="D4294:F4294"/>
    <mergeCell ref="H4294:I4294"/>
    <mergeCell ref="A4295:C4295"/>
    <mergeCell ref="D4295:F4295"/>
    <mergeCell ref="H4295:I4295"/>
    <mergeCell ref="A4297:H4297"/>
    <mergeCell ref="A4298:I4298"/>
    <mergeCell ref="A4302:H4302"/>
    <mergeCell ref="A4303:I4303"/>
    <mergeCell ref="A4305:H4305"/>
    <mergeCell ref="A4306:D4306"/>
    <mergeCell ref="E4306:G4306"/>
    <mergeCell ref="H4306:I4306"/>
    <mergeCell ref="A4307:D4307"/>
    <mergeCell ref="E4307:G4307"/>
    <mergeCell ref="H4307:I4307"/>
    <mergeCell ref="A4308:D4308"/>
    <mergeCell ref="E4308:G4308"/>
    <mergeCell ref="H4308:I4308"/>
    <mergeCell ref="A4309:D4309"/>
    <mergeCell ref="E4309:G4309"/>
    <mergeCell ref="H4309:I4309"/>
    <mergeCell ref="A4310:D4310"/>
    <mergeCell ref="E4310:G4310"/>
    <mergeCell ref="H4310:I4310"/>
    <mergeCell ref="A4311:D4311"/>
    <mergeCell ref="E4311:G4311"/>
    <mergeCell ref="H4311:I4311"/>
    <mergeCell ref="A4312:D4312"/>
    <mergeCell ref="E4312:G4312"/>
    <mergeCell ref="H4312:I4312"/>
    <mergeCell ref="A4313:D4313"/>
    <mergeCell ref="E4313:G4313"/>
    <mergeCell ref="H4313:I4313"/>
    <mergeCell ref="A4314:D4314"/>
    <mergeCell ref="E4314:G4314"/>
    <mergeCell ref="H4314:I4314"/>
    <mergeCell ref="A4315:D4315"/>
    <mergeCell ref="E4315:G4315"/>
    <mergeCell ref="H4315:I4315"/>
    <mergeCell ref="A4316:D4316"/>
    <mergeCell ref="E4316:G4316"/>
    <mergeCell ref="H4316:I4316"/>
    <mergeCell ref="A4317:D4317"/>
    <mergeCell ref="E4317:G4317"/>
    <mergeCell ref="H4317:I4317"/>
    <mergeCell ref="A4318:D4318"/>
    <mergeCell ref="E4318:G4318"/>
    <mergeCell ref="H4318:I4318"/>
    <mergeCell ref="A4319:D4319"/>
    <mergeCell ref="E4319:G4319"/>
    <mergeCell ref="H4319:I4319"/>
    <mergeCell ref="A4320:D4320"/>
    <mergeCell ref="E4320:G4320"/>
    <mergeCell ref="H4320:I4320"/>
    <mergeCell ref="A4321:D4321"/>
    <mergeCell ref="E4321:G4321"/>
    <mergeCell ref="H4321:I4321"/>
    <mergeCell ref="A4322:D4322"/>
    <mergeCell ref="E4322:G4322"/>
    <mergeCell ref="H4322:I4322"/>
    <mergeCell ref="A4323:D4323"/>
    <mergeCell ref="E4323:G4323"/>
    <mergeCell ref="H4323:I4323"/>
    <mergeCell ref="A4324:D4324"/>
    <mergeCell ref="E4324:G4324"/>
    <mergeCell ref="H4324:I4324"/>
    <mergeCell ref="A4325:D4325"/>
    <mergeCell ref="E4325:G4325"/>
    <mergeCell ref="H4325:I4325"/>
    <mergeCell ref="A4326:D4326"/>
    <mergeCell ref="E4326:G4326"/>
    <mergeCell ref="H4326:I4326"/>
    <mergeCell ref="A4327:D4327"/>
    <mergeCell ref="E4327:G4327"/>
    <mergeCell ref="H4327:I4327"/>
    <mergeCell ref="A4328:D4328"/>
    <mergeCell ref="E4328:G4328"/>
    <mergeCell ref="H4328:I4328"/>
    <mergeCell ref="A4330:H4330"/>
    <mergeCell ref="A4331:C4331"/>
    <mergeCell ref="D4331:F4331"/>
    <mergeCell ref="H4331:I4331"/>
    <mergeCell ref="A4332:C4332"/>
    <mergeCell ref="D4332:F4332"/>
    <mergeCell ref="H4332:I4332"/>
    <mergeCell ref="A4333:C4333"/>
    <mergeCell ref="D4333:F4333"/>
    <mergeCell ref="H4333:I4333"/>
    <mergeCell ref="A4334:C4334"/>
    <mergeCell ref="D4334:F4334"/>
    <mergeCell ref="H4334:I4334"/>
    <mergeCell ref="A4336:H4336"/>
    <mergeCell ref="A4337:I4337"/>
    <mergeCell ref="A4341:H4341"/>
    <mergeCell ref="A4342:I4342"/>
    <mergeCell ref="A4344:H4344"/>
    <mergeCell ref="A4345:D4345"/>
    <mergeCell ref="E4345:G4345"/>
    <mergeCell ref="H4345:I4345"/>
    <mergeCell ref="A4346:D4346"/>
    <mergeCell ref="E4346:G4346"/>
    <mergeCell ref="H4346:I4346"/>
    <mergeCell ref="A4347:D4347"/>
    <mergeCell ref="E4347:G4347"/>
    <mergeCell ref="H4347:I4347"/>
    <mergeCell ref="A4348:D4348"/>
    <mergeCell ref="E4348:G4348"/>
    <mergeCell ref="H4348:I4348"/>
    <mergeCell ref="A4349:D4349"/>
    <mergeCell ref="E4349:G4349"/>
    <mergeCell ref="H4349:I4349"/>
    <mergeCell ref="A4350:D4350"/>
    <mergeCell ref="E4350:G4350"/>
    <mergeCell ref="H4350:I4350"/>
    <mergeCell ref="A4351:D4351"/>
    <mergeCell ref="E4351:G4351"/>
    <mergeCell ref="H4351:I4351"/>
    <mergeCell ref="A4352:D4352"/>
    <mergeCell ref="E4352:G4352"/>
    <mergeCell ref="H4352:I4352"/>
    <mergeCell ref="A4353:D4353"/>
    <mergeCell ref="E4353:G4353"/>
    <mergeCell ref="H4353:I4353"/>
    <mergeCell ref="A4354:D4354"/>
    <mergeCell ref="E4354:G4354"/>
    <mergeCell ref="H4354:I4354"/>
    <mergeCell ref="A4355:D4355"/>
    <mergeCell ref="E4355:G4355"/>
    <mergeCell ref="H4355:I4355"/>
    <mergeCell ref="A4356:D4356"/>
    <mergeCell ref="E4356:G4356"/>
    <mergeCell ref="H4356:I4356"/>
    <mergeCell ref="A4357:D4357"/>
    <mergeCell ref="E4357:G4357"/>
    <mergeCell ref="H4357:I4357"/>
    <mergeCell ref="A4358:D4358"/>
    <mergeCell ref="E4358:G4358"/>
    <mergeCell ref="H4358:I4358"/>
    <mergeCell ref="A4359:D4359"/>
    <mergeCell ref="E4359:G4359"/>
    <mergeCell ref="H4359:I4359"/>
    <mergeCell ref="A4360:D4360"/>
    <mergeCell ref="E4360:G4360"/>
    <mergeCell ref="H4360:I4360"/>
    <mergeCell ref="A4361:D4361"/>
    <mergeCell ref="E4361:G4361"/>
    <mergeCell ref="H4361:I4361"/>
    <mergeCell ref="A4362:D4362"/>
    <mergeCell ref="E4362:G4362"/>
    <mergeCell ref="H4362:I4362"/>
    <mergeCell ref="A4363:D4363"/>
    <mergeCell ref="E4363:G4363"/>
    <mergeCell ref="H4363:I4363"/>
    <mergeCell ref="A4365:H4365"/>
    <mergeCell ref="A4366:C4366"/>
    <mergeCell ref="D4366:F4366"/>
    <mergeCell ref="H4366:I4366"/>
    <mergeCell ref="A4367:C4367"/>
    <mergeCell ref="D4367:F4367"/>
    <mergeCell ref="H4367:I4367"/>
    <mergeCell ref="A4368:C4368"/>
    <mergeCell ref="D4368:F4368"/>
    <mergeCell ref="H4368:I4368"/>
    <mergeCell ref="A4369:C4369"/>
    <mergeCell ref="D4369:F4369"/>
    <mergeCell ref="H4369:I4369"/>
    <mergeCell ref="A4371:H4371"/>
    <mergeCell ref="A4372:I4372"/>
    <mergeCell ref="A4376:H4376"/>
    <mergeCell ref="A4377:I4377"/>
    <mergeCell ref="A4379:H4379"/>
    <mergeCell ref="A4380:D4380"/>
    <mergeCell ref="E4380:G4380"/>
    <mergeCell ref="H4380:I4380"/>
    <mergeCell ref="A4381:D4381"/>
    <mergeCell ref="E4381:G4381"/>
    <mergeCell ref="H4381:I4381"/>
    <mergeCell ref="A4382:D4382"/>
    <mergeCell ref="E4382:G4382"/>
    <mergeCell ref="H4382:I4382"/>
    <mergeCell ref="A4383:D4383"/>
    <mergeCell ref="E4383:G4383"/>
    <mergeCell ref="H4383:I4383"/>
    <mergeCell ref="A4384:D4384"/>
    <mergeCell ref="E4384:G4384"/>
    <mergeCell ref="H4384:I4384"/>
    <mergeCell ref="A4385:D4385"/>
    <mergeCell ref="E4385:G4385"/>
    <mergeCell ref="H4385:I4385"/>
    <mergeCell ref="A4386:D4386"/>
    <mergeCell ref="E4386:G4386"/>
    <mergeCell ref="H4386:I4386"/>
    <mergeCell ref="A4387:D4387"/>
    <mergeCell ref="E4387:G4387"/>
    <mergeCell ref="H4387:I4387"/>
    <mergeCell ref="A4388:D4388"/>
    <mergeCell ref="E4388:G4388"/>
    <mergeCell ref="H4388:I4388"/>
    <mergeCell ref="A4389:D4389"/>
    <mergeCell ref="E4389:G4389"/>
    <mergeCell ref="H4389:I4389"/>
    <mergeCell ref="A4390:D4390"/>
    <mergeCell ref="E4390:G4390"/>
    <mergeCell ref="H4390:I4390"/>
    <mergeCell ref="A4391:D4391"/>
    <mergeCell ref="E4391:G4391"/>
    <mergeCell ref="H4391:I4391"/>
    <mergeCell ref="A4392:D4392"/>
    <mergeCell ref="E4392:G4392"/>
    <mergeCell ref="H4392:I4392"/>
    <mergeCell ref="A4393:D4393"/>
    <mergeCell ref="E4393:G4393"/>
    <mergeCell ref="H4393:I4393"/>
    <mergeCell ref="A4394:D4394"/>
    <mergeCell ref="E4394:G4394"/>
    <mergeCell ref="H4394:I4394"/>
    <mergeCell ref="A4395:D4395"/>
    <mergeCell ref="E4395:G4395"/>
    <mergeCell ref="H4395:I4395"/>
    <mergeCell ref="A4396:D4396"/>
    <mergeCell ref="E4396:G4396"/>
    <mergeCell ref="H4396:I4396"/>
    <mergeCell ref="A4397:D4397"/>
    <mergeCell ref="E4397:G4397"/>
    <mergeCell ref="H4397:I4397"/>
    <mergeCell ref="A4398:D4398"/>
    <mergeCell ref="E4398:G4398"/>
    <mergeCell ref="H4398:I4398"/>
    <mergeCell ref="A4400:H4400"/>
    <mergeCell ref="A4401:C4401"/>
    <mergeCell ref="D4401:F4401"/>
    <mergeCell ref="H4401:I4401"/>
    <mergeCell ref="A4402:C4402"/>
    <mergeCell ref="D4402:F4402"/>
    <mergeCell ref="H4402:I4402"/>
    <mergeCell ref="A4403:C4403"/>
    <mergeCell ref="D4403:F4403"/>
    <mergeCell ref="H4403:I4403"/>
    <mergeCell ref="A4404:C4404"/>
    <mergeCell ref="D4404:F4404"/>
    <mergeCell ref="H4404:I4404"/>
    <mergeCell ref="A4406:H4406"/>
    <mergeCell ref="A4407:I4407"/>
    <mergeCell ref="A4411:H4411"/>
    <mergeCell ref="A4412:I4412"/>
    <mergeCell ref="A4414:H4414"/>
    <mergeCell ref="A4415:D4415"/>
    <mergeCell ref="E4415:G4415"/>
    <mergeCell ref="H4415:I4415"/>
    <mergeCell ref="A4416:D4416"/>
    <mergeCell ref="E4416:G4416"/>
    <mergeCell ref="H4416:I4416"/>
    <mergeCell ref="A4417:D4417"/>
    <mergeCell ref="E4417:G4417"/>
    <mergeCell ref="H4417:I4417"/>
    <mergeCell ref="A4418:D4418"/>
    <mergeCell ref="E4418:G4418"/>
    <mergeCell ref="H4418:I4418"/>
    <mergeCell ref="A4419:D4419"/>
    <mergeCell ref="E4419:G4419"/>
    <mergeCell ref="H4419:I4419"/>
    <mergeCell ref="A4420:D4420"/>
    <mergeCell ref="E4420:G4420"/>
    <mergeCell ref="H4420:I4420"/>
    <mergeCell ref="A4421:D4421"/>
    <mergeCell ref="E4421:G4421"/>
    <mergeCell ref="H4421:I4421"/>
    <mergeCell ref="A4422:D4422"/>
    <mergeCell ref="E4422:G4422"/>
    <mergeCell ref="H4422:I4422"/>
    <mergeCell ref="A4423:D4423"/>
    <mergeCell ref="E4423:G4423"/>
    <mergeCell ref="H4423:I4423"/>
    <mergeCell ref="A4424:D4424"/>
    <mergeCell ref="E4424:G4424"/>
    <mergeCell ref="H4424:I4424"/>
    <mergeCell ref="A4425:D4425"/>
    <mergeCell ref="E4425:G4425"/>
    <mergeCell ref="H4425:I4425"/>
    <mergeCell ref="A4426:D4426"/>
    <mergeCell ref="E4426:G4426"/>
    <mergeCell ref="H4426:I4426"/>
    <mergeCell ref="A4427:D4427"/>
    <mergeCell ref="E4427:G4427"/>
    <mergeCell ref="H4427:I4427"/>
    <mergeCell ref="A4428:D4428"/>
    <mergeCell ref="E4428:G4428"/>
    <mergeCell ref="H4428:I4428"/>
    <mergeCell ref="A4429:D4429"/>
    <mergeCell ref="E4429:G4429"/>
    <mergeCell ref="H4429:I4429"/>
    <mergeCell ref="A4430:D4430"/>
    <mergeCell ref="E4430:G4430"/>
    <mergeCell ref="H4430:I4430"/>
    <mergeCell ref="A4431:D4431"/>
    <mergeCell ref="E4431:G4431"/>
    <mergeCell ref="H4431:I4431"/>
    <mergeCell ref="A4432:D4432"/>
    <mergeCell ref="E4432:G4432"/>
    <mergeCell ref="H4432:I4432"/>
    <mergeCell ref="A4433:D4433"/>
    <mergeCell ref="E4433:G4433"/>
    <mergeCell ref="H4433:I4433"/>
    <mergeCell ref="A4434:I4434"/>
    <mergeCell ref="A4436:H4436"/>
    <mergeCell ref="A4437:C4437"/>
    <mergeCell ref="D4437:F4437"/>
    <mergeCell ref="H4437:I4437"/>
    <mergeCell ref="A4438:C4438"/>
    <mergeCell ref="D4438:F4438"/>
    <mergeCell ref="H4438:I4438"/>
    <mergeCell ref="A4439:C4439"/>
    <mergeCell ref="D4439:F4439"/>
    <mergeCell ref="H4439:I4439"/>
    <mergeCell ref="A4440:C4440"/>
    <mergeCell ref="D4440:F4440"/>
    <mergeCell ref="H4440:I4440"/>
    <mergeCell ref="A4442:H4442"/>
    <mergeCell ref="A4443:I4443"/>
    <mergeCell ref="A4447:H4447"/>
    <mergeCell ref="A4448:I4448"/>
    <mergeCell ref="A4450:H4450"/>
    <mergeCell ref="A4451:D4451"/>
    <mergeCell ref="E4451:G4451"/>
    <mergeCell ref="H4451:I4451"/>
    <mergeCell ref="A4452:D4452"/>
    <mergeCell ref="E4452:G4452"/>
    <mergeCell ref="H4452:I4452"/>
    <mergeCell ref="A4453:D4453"/>
    <mergeCell ref="E4453:G4453"/>
    <mergeCell ref="H4453:I4453"/>
    <mergeCell ref="A4454:D4454"/>
    <mergeCell ref="E4454:G4454"/>
    <mergeCell ref="H4454:I4454"/>
    <mergeCell ref="A4455:D4455"/>
    <mergeCell ref="E4455:G4455"/>
    <mergeCell ref="H4455:I4455"/>
    <mergeCell ref="A4456:D4456"/>
    <mergeCell ref="E4456:G4456"/>
    <mergeCell ref="H4456:I4456"/>
    <mergeCell ref="A4457:D4457"/>
    <mergeCell ref="E4457:G4457"/>
    <mergeCell ref="H4457:I4457"/>
    <mergeCell ref="A4458:D4458"/>
    <mergeCell ref="E4458:G4458"/>
    <mergeCell ref="H4458:I4458"/>
    <mergeCell ref="A4459:D4459"/>
    <mergeCell ref="E4459:G4459"/>
    <mergeCell ref="H4459:I4459"/>
    <mergeCell ref="A4460:D4460"/>
    <mergeCell ref="E4460:G4460"/>
    <mergeCell ref="H4460:I4460"/>
    <mergeCell ref="A4461:D4461"/>
    <mergeCell ref="E4461:G4461"/>
    <mergeCell ref="H4461:I4461"/>
    <mergeCell ref="A4462:D4462"/>
    <mergeCell ref="E4462:G4462"/>
    <mergeCell ref="H4462:I4462"/>
    <mergeCell ref="A4463:D4463"/>
    <mergeCell ref="E4463:G4463"/>
    <mergeCell ref="H4463:I4463"/>
    <mergeCell ref="A4464:D4464"/>
    <mergeCell ref="E4464:G4464"/>
    <mergeCell ref="H4464:I4464"/>
    <mergeCell ref="A4465:D4465"/>
    <mergeCell ref="E4465:G4465"/>
    <mergeCell ref="H4465:I4465"/>
    <mergeCell ref="A4466:D4466"/>
    <mergeCell ref="E4466:G4466"/>
    <mergeCell ref="H4466:I4466"/>
    <mergeCell ref="A4467:D4467"/>
    <mergeCell ref="E4467:G4467"/>
    <mergeCell ref="H4467:I4467"/>
    <mergeCell ref="A4468:D4468"/>
    <mergeCell ref="E4468:G4468"/>
    <mergeCell ref="H4468:I4468"/>
    <mergeCell ref="A4469:D4469"/>
    <mergeCell ref="E4469:G4469"/>
    <mergeCell ref="H4469:I4469"/>
    <mergeCell ref="A4471:H4471"/>
    <mergeCell ref="A4472:C4472"/>
    <mergeCell ref="D4472:F4472"/>
    <mergeCell ref="H4472:I4472"/>
    <mergeCell ref="A4473:C4473"/>
    <mergeCell ref="D4473:F4473"/>
    <mergeCell ref="H4473:I4473"/>
    <mergeCell ref="A4474:C4474"/>
    <mergeCell ref="D4474:F4474"/>
    <mergeCell ref="H4474:I4474"/>
    <mergeCell ref="A4475:C4475"/>
    <mergeCell ref="D4475:F4475"/>
    <mergeCell ref="H4475:I4475"/>
    <mergeCell ref="A4477:H4477"/>
    <mergeCell ref="A4478:I4478"/>
    <mergeCell ref="A4482:H4482"/>
    <mergeCell ref="A4483:I4483"/>
    <mergeCell ref="A4485:H4485"/>
    <mergeCell ref="A4486:D4486"/>
    <mergeCell ref="E4486:G4486"/>
    <mergeCell ref="H4486:I4486"/>
    <mergeCell ref="A4487:D4487"/>
    <mergeCell ref="E4487:G4487"/>
    <mergeCell ref="H4487:I4487"/>
    <mergeCell ref="A4488:D4488"/>
    <mergeCell ref="E4488:G4488"/>
    <mergeCell ref="H4488:I4488"/>
    <mergeCell ref="A4489:D4489"/>
    <mergeCell ref="E4489:G4489"/>
    <mergeCell ref="H4489:I4489"/>
    <mergeCell ref="A4490:D4490"/>
    <mergeCell ref="E4490:G4490"/>
    <mergeCell ref="H4490:I4490"/>
    <mergeCell ref="A4491:D4491"/>
    <mergeCell ref="E4491:G4491"/>
    <mergeCell ref="H4491:I4491"/>
    <mergeCell ref="A4492:D4492"/>
    <mergeCell ref="E4492:G4492"/>
    <mergeCell ref="H4492:I4492"/>
    <mergeCell ref="A4493:D4493"/>
    <mergeCell ref="E4493:G4493"/>
    <mergeCell ref="H4493:I4493"/>
    <mergeCell ref="A4494:D4494"/>
    <mergeCell ref="E4494:G4494"/>
    <mergeCell ref="H4494:I4494"/>
    <mergeCell ref="A4495:D4495"/>
    <mergeCell ref="E4495:G4495"/>
    <mergeCell ref="H4495:I4495"/>
    <mergeCell ref="A4496:D4496"/>
    <mergeCell ref="E4496:G4496"/>
    <mergeCell ref="H4496:I4496"/>
    <mergeCell ref="A4497:D4497"/>
    <mergeCell ref="E4497:G4497"/>
    <mergeCell ref="H4497:I4497"/>
    <mergeCell ref="A4498:D4498"/>
    <mergeCell ref="E4498:G4498"/>
    <mergeCell ref="H4498:I4498"/>
    <mergeCell ref="A4499:D4499"/>
    <mergeCell ref="E4499:G4499"/>
    <mergeCell ref="H4499:I4499"/>
    <mergeCell ref="A4500:D4500"/>
    <mergeCell ref="E4500:G4500"/>
    <mergeCell ref="H4500:I4500"/>
    <mergeCell ref="A4501:D4501"/>
    <mergeCell ref="E4501:G4501"/>
    <mergeCell ref="H4501:I4501"/>
    <mergeCell ref="A4502:D4502"/>
    <mergeCell ref="E4502:G4502"/>
    <mergeCell ref="H4502:I4502"/>
    <mergeCell ref="A4503:D4503"/>
    <mergeCell ref="E4503:G4503"/>
    <mergeCell ref="H4503:I4503"/>
    <mergeCell ref="A4504:D4504"/>
    <mergeCell ref="E4504:G4504"/>
    <mergeCell ref="H4504:I4504"/>
    <mergeCell ref="A4506:H4506"/>
    <mergeCell ref="A4507:C4507"/>
    <mergeCell ref="D4507:F4507"/>
    <mergeCell ref="H4507:I4507"/>
    <mergeCell ref="A4508:C4508"/>
    <mergeCell ref="D4508:F4508"/>
    <mergeCell ref="H4508:I4508"/>
    <mergeCell ref="A4509:C4509"/>
    <mergeCell ref="D4509:F4509"/>
    <mergeCell ref="H4509:I4509"/>
    <mergeCell ref="A4510:C4510"/>
    <mergeCell ref="D4510:F4510"/>
    <mergeCell ref="H4510:I4510"/>
    <mergeCell ref="A4512:H4512"/>
    <mergeCell ref="A4513:I4513"/>
    <mergeCell ref="A4517:H4517"/>
    <mergeCell ref="A4518:I4518"/>
    <mergeCell ref="A4520:H4520"/>
    <mergeCell ref="A4521:D4521"/>
    <mergeCell ref="E4521:G4521"/>
    <mergeCell ref="H4521:I4521"/>
    <mergeCell ref="A4522:D4522"/>
    <mergeCell ref="E4522:G4522"/>
    <mergeCell ref="H4522:I4522"/>
    <mergeCell ref="A4523:D4523"/>
    <mergeCell ref="E4523:G4523"/>
    <mergeCell ref="H4523:I4523"/>
    <mergeCell ref="A4524:D4524"/>
    <mergeCell ref="E4524:G4524"/>
    <mergeCell ref="H4524:I4524"/>
    <mergeCell ref="A4525:D4525"/>
    <mergeCell ref="E4525:G4525"/>
    <mergeCell ref="H4525:I4525"/>
    <mergeCell ref="A4526:D4526"/>
    <mergeCell ref="E4526:G4526"/>
    <mergeCell ref="H4526:I4526"/>
    <mergeCell ref="A4527:D4527"/>
    <mergeCell ref="E4527:G4527"/>
    <mergeCell ref="H4527:I4527"/>
    <mergeCell ref="A4528:D4528"/>
    <mergeCell ref="E4528:G4528"/>
    <mergeCell ref="H4528:I4528"/>
    <mergeCell ref="A4529:D4529"/>
    <mergeCell ref="E4529:G4529"/>
    <mergeCell ref="H4529:I4529"/>
    <mergeCell ref="A4530:D4530"/>
    <mergeCell ref="E4530:G4530"/>
    <mergeCell ref="H4530:I4530"/>
    <mergeCell ref="A4531:D4531"/>
    <mergeCell ref="E4531:G4531"/>
    <mergeCell ref="H4531:I4531"/>
    <mergeCell ref="A4532:D4532"/>
    <mergeCell ref="E4532:G4532"/>
    <mergeCell ref="H4532:I4532"/>
    <mergeCell ref="A4533:D4533"/>
    <mergeCell ref="E4533:G4533"/>
    <mergeCell ref="H4533:I4533"/>
    <mergeCell ref="A4534:D4534"/>
    <mergeCell ref="E4534:G4534"/>
    <mergeCell ref="H4534:I4534"/>
    <mergeCell ref="A4535:D4535"/>
    <mergeCell ref="E4535:G4535"/>
    <mergeCell ref="H4535:I4535"/>
    <mergeCell ref="A4536:D4536"/>
    <mergeCell ref="E4536:G4536"/>
    <mergeCell ref="H4536:I4536"/>
    <mergeCell ref="A4537:D4537"/>
    <mergeCell ref="E4537:G4537"/>
    <mergeCell ref="H4537:I4537"/>
    <mergeCell ref="A4538:D4538"/>
    <mergeCell ref="E4538:G4538"/>
    <mergeCell ref="H4538:I4538"/>
    <mergeCell ref="A4539:D4539"/>
    <mergeCell ref="E4539:G4539"/>
    <mergeCell ref="H4539:I4539"/>
    <mergeCell ref="A4541:H4541"/>
    <mergeCell ref="A4542:C4542"/>
    <mergeCell ref="D4542:F4542"/>
    <mergeCell ref="H4542:I4542"/>
    <mergeCell ref="A4543:C4543"/>
    <mergeCell ref="D4543:F4543"/>
    <mergeCell ref="H4543:I4543"/>
    <mergeCell ref="A4544:C4544"/>
    <mergeCell ref="D4544:F4544"/>
    <mergeCell ref="H4544:I4544"/>
    <mergeCell ref="A4545:C4545"/>
    <mergeCell ref="D4545:F4545"/>
    <mergeCell ref="H4545:I4545"/>
    <mergeCell ref="A4547:H4547"/>
    <mergeCell ref="A4548:I4548"/>
    <mergeCell ref="A4552:H4552"/>
    <mergeCell ref="A4553:I4553"/>
    <mergeCell ref="A4555:H4555"/>
    <mergeCell ref="A4556:D4556"/>
    <mergeCell ref="E4556:G4556"/>
    <mergeCell ref="H4556:I4556"/>
    <mergeCell ref="A4557:D4557"/>
    <mergeCell ref="E4557:G4557"/>
    <mergeCell ref="H4557:I4557"/>
    <mergeCell ref="A4558:D4558"/>
    <mergeCell ref="E4558:G4558"/>
    <mergeCell ref="H4558:I4558"/>
    <mergeCell ref="A4559:D4559"/>
    <mergeCell ref="E4559:G4559"/>
    <mergeCell ref="H4559:I4559"/>
    <mergeCell ref="A4560:D4560"/>
    <mergeCell ref="E4560:G4560"/>
    <mergeCell ref="H4560:I4560"/>
    <mergeCell ref="A4561:D4561"/>
    <mergeCell ref="E4561:G4561"/>
    <mergeCell ref="H4561:I4561"/>
    <mergeCell ref="A4562:D4562"/>
    <mergeCell ref="E4562:G4562"/>
    <mergeCell ref="H4562:I4562"/>
    <mergeCell ref="A4563:D4563"/>
    <mergeCell ref="E4563:G4563"/>
    <mergeCell ref="H4563:I4563"/>
    <mergeCell ref="A4564:D4564"/>
    <mergeCell ref="E4564:G4564"/>
    <mergeCell ref="H4564:I4564"/>
    <mergeCell ref="A4565:D4565"/>
    <mergeCell ref="E4565:G4565"/>
    <mergeCell ref="H4565:I4565"/>
    <mergeCell ref="A4566:D4566"/>
    <mergeCell ref="E4566:G4566"/>
    <mergeCell ref="H4566:I4566"/>
    <mergeCell ref="A4567:D4567"/>
    <mergeCell ref="E4567:G4567"/>
    <mergeCell ref="H4567:I4567"/>
    <mergeCell ref="A4568:D4568"/>
    <mergeCell ref="E4568:G4568"/>
    <mergeCell ref="H4568:I4568"/>
    <mergeCell ref="A4569:D4569"/>
    <mergeCell ref="E4569:G4569"/>
    <mergeCell ref="H4569:I4569"/>
    <mergeCell ref="A4570:D4570"/>
    <mergeCell ref="E4570:G4570"/>
    <mergeCell ref="H4570:I4570"/>
    <mergeCell ref="A4571:D4571"/>
    <mergeCell ref="E4571:G4571"/>
    <mergeCell ref="H4571:I4571"/>
    <mergeCell ref="A4572:D4572"/>
    <mergeCell ref="E4572:G4572"/>
    <mergeCell ref="H4572:I4572"/>
    <mergeCell ref="A4573:D4573"/>
    <mergeCell ref="E4573:G4573"/>
    <mergeCell ref="H4573:I4573"/>
    <mergeCell ref="A4574:D4574"/>
    <mergeCell ref="E4574:G4574"/>
    <mergeCell ref="H4574:I4574"/>
    <mergeCell ref="A4575:D4575"/>
    <mergeCell ref="E4575:G4575"/>
    <mergeCell ref="H4575:I4575"/>
    <mergeCell ref="A4576:D4576"/>
    <mergeCell ref="E4576:G4576"/>
    <mergeCell ref="H4576:I4576"/>
    <mergeCell ref="A4577:D4577"/>
    <mergeCell ref="E4577:G4577"/>
    <mergeCell ref="H4577:I4577"/>
    <mergeCell ref="A4578:I4578"/>
    <mergeCell ref="A4580:H4580"/>
    <mergeCell ref="A4581:C4581"/>
    <mergeCell ref="D4581:F4581"/>
    <mergeCell ref="H4581:I4581"/>
    <mergeCell ref="A4582:C4582"/>
    <mergeCell ref="D4582:F4582"/>
    <mergeCell ref="H4582:I4582"/>
    <mergeCell ref="A4583:C4583"/>
    <mergeCell ref="D4583:F4583"/>
    <mergeCell ref="H4583:I4583"/>
    <mergeCell ref="A4584:C4584"/>
    <mergeCell ref="D4584:F4584"/>
    <mergeCell ref="H4584:I4584"/>
    <mergeCell ref="A4585:C4585"/>
    <mergeCell ref="D4585:F4585"/>
    <mergeCell ref="H4585:I4585"/>
    <mergeCell ref="A4586:C4586"/>
    <mergeCell ref="D4586:F4586"/>
    <mergeCell ref="H4586:I4586"/>
    <mergeCell ref="A4587:C4587"/>
    <mergeCell ref="D4587:F4587"/>
    <mergeCell ref="H4587:I4587"/>
    <mergeCell ref="A4588:C4588"/>
    <mergeCell ref="D4588:F4588"/>
    <mergeCell ref="H4588:I4588"/>
    <mergeCell ref="A4590:H4590"/>
    <mergeCell ref="A4591:I4591"/>
    <mergeCell ref="A4595:H4595"/>
    <mergeCell ref="A4596:I4596"/>
    <mergeCell ref="A4598:H4598"/>
    <mergeCell ref="A4599:D4599"/>
    <mergeCell ref="E4599:G4599"/>
    <mergeCell ref="H4599:I4599"/>
    <mergeCell ref="A4600:D4600"/>
    <mergeCell ref="E4600:G4600"/>
    <mergeCell ref="H4600:I4600"/>
    <mergeCell ref="A4601:D4601"/>
    <mergeCell ref="E4601:G4601"/>
    <mergeCell ref="H4601:I4601"/>
    <mergeCell ref="A4602:D4602"/>
    <mergeCell ref="E4602:G4602"/>
    <mergeCell ref="H4602:I4602"/>
    <mergeCell ref="A4603:D4603"/>
    <mergeCell ref="E4603:G4603"/>
    <mergeCell ref="H4603:I4603"/>
    <mergeCell ref="A4604:D4604"/>
    <mergeCell ref="E4604:G4604"/>
    <mergeCell ref="H4604:I4604"/>
    <mergeCell ref="A4605:D4605"/>
    <mergeCell ref="E4605:G4605"/>
    <mergeCell ref="H4605:I4605"/>
    <mergeCell ref="A4606:D4606"/>
    <mergeCell ref="E4606:G4606"/>
    <mergeCell ref="H4606:I4606"/>
    <mergeCell ref="A4607:D4607"/>
    <mergeCell ref="E4607:G4607"/>
    <mergeCell ref="H4607:I4607"/>
    <mergeCell ref="A4608:D4608"/>
    <mergeCell ref="E4608:G4608"/>
    <mergeCell ref="H4608:I4608"/>
    <mergeCell ref="A4609:D4609"/>
    <mergeCell ref="E4609:G4609"/>
    <mergeCell ref="H4609:I4609"/>
    <mergeCell ref="A4610:D4610"/>
    <mergeCell ref="E4610:G4610"/>
    <mergeCell ref="H4610:I4610"/>
    <mergeCell ref="A4611:D4611"/>
    <mergeCell ref="E4611:G4611"/>
    <mergeCell ref="H4611:I4611"/>
    <mergeCell ref="A4612:D4612"/>
    <mergeCell ref="E4612:G4612"/>
    <mergeCell ref="H4612:I4612"/>
    <mergeCell ref="A4613:D4613"/>
    <mergeCell ref="E4613:G4613"/>
    <mergeCell ref="H4613:I4613"/>
    <mergeCell ref="A4614:D4614"/>
    <mergeCell ref="E4614:G4614"/>
    <mergeCell ref="H4614:I4614"/>
    <mergeCell ref="A4615:D4615"/>
    <mergeCell ref="E4615:G4615"/>
    <mergeCell ref="H4615:I4615"/>
    <mergeCell ref="A4616:D4616"/>
    <mergeCell ref="E4616:G4616"/>
    <mergeCell ref="H4616:I4616"/>
    <mergeCell ref="A4617:D4617"/>
    <mergeCell ref="E4617:G4617"/>
    <mergeCell ref="H4617:I4617"/>
    <mergeCell ref="A4618:D4618"/>
    <mergeCell ref="E4618:G4618"/>
    <mergeCell ref="H4618:I4618"/>
    <mergeCell ref="A4619:D4619"/>
    <mergeCell ref="E4619:G4619"/>
    <mergeCell ref="H4619:I4619"/>
    <mergeCell ref="A4620:D4620"/>
    <mergeCell ref="E4620:G4620"/>
    <mergeCell ref="H4620:I4620"/>
    <mergeCell ref="A4621:I4621"/>
    <mergeCell ref="A4623:H4623"/>
    <mergeCell ref="A4624:C4624"/>
    <mergeCell ref="D4624:F4624"/>
    <mergeCell ref="H4624:I4624"/>
    <mergeCell ref="A4625:C4625"/>
    <mergeCell ref="D4625:F4625"/>
    <mergeCell ref="H4625:I4625"/>
    <mergeCell ref="A4626:C4626"/>
    <mergeCell ref="D4626:F4626"/>
    <mergeCell ref="H4626:I4626"/>
    <mergeCell ref="A4627:C4627"/>
    <mergeCell ref="D4627:F4627"/>
    <mergeCell ref="H4627:I4627"/>
    <mergeCell ref="A4628:C4628"/>
    <mergeCell ref="D4628:F4628"/>
    <mergeCell ref="H4628:I4628"/>
    <mergeCell ref="A4629:C4629"/>
    <mergeCell ref="D4629:F4629"/>
    <mergeCell ref="H4629:I4629"/>
    <mergeCell ref="A4630:C4630"/>
    <mergeCell ref="D4630:F4630"/>
    <mergeCell ref="H4630:I4630"/>
    <mergeCell ref="A4631:C4631"/>
    <mergeCell ref="D4631:F4631"/>
    <mergeCell ref="H4631:I4631"/>
    <mergeCell ref="A4633:H4633"/>
    <mergeCell ref="A4634:I4634"/>
    <mergeCell ref="A4638:H4638"/>
    <mergeCell ref="A4639:I4639"/>
    <mergeCell ref="A4641:H4641"/>
    <mergeCell ref="A4642:D4642"/>
    <mergeCell ref="E4642:G4642"/>
    <mergeCell ref="H4642:I4642"/>
    <mergeCell ref="A4643:D4643"/>
    <mergeCell ref="E4643:G4643"/>
    <mergeCell ref="H4643:I4643"/>
    <mergeCell ref="A4644:D4644"/>
    <mergeCell ref="E4644:G4644"/>
    <mergeCell ref="H4644:I4644"/>
    <mergeCell ref="A4645:D4645"/>
    <mergeCell ref="E4645:G4645"/>
    <mergeCell ref="H4645:I4645"/>
    <mergeCell ref="A4646:D4646"/>
    <mergeCell ref="E4646:G4646"/>
    <mergeCell ref="H4646:I4646"/>
    <mergeCell ref="A4647:D4647"/>
    <mergeCell ref="E4647:G4647"/>
    <mergeCell ref="H4647:I4647"/>
    <mergeCell ref="A4648:D4648"/>
    <mergeCell ref="E4648:G4648"/>
    <mergeCell ref="H4648:I4648"/>
    <mergeCell ref="A4649:D4649"/>
    <mergeCell ref="E4649:G4649"/>
    <mergeCell ref="H4649:I4649"/>
    <mergeCell ref="A4650:D4650"/>
    <mergeCell ref="E4650:G4650"/>
    <mergeCell ref="H4650:I4650"/>
    <mergeCell ref="A4651:D4651"/>
    <mergeCell ref="E4651:G4651"/>
    <mergeCell ref="H4651:I4651"/>
    <mergeCell ref="A4652:D4652"/>
    <mergeCell ref="E4652:G4652"/>
    <mergeCell ref="H4652:I4652"/>
    <mergeCell ref="A4653:D4653"/>
    <mergeCell ref="E4653:G4653"/>
    <mergeCell ref="H4653:I4653"/>
    <mergeCell ref="A4654:D4654"/>
    <mergeCell ref="E4654:G4654"/>
    <mergeCell ref="H4654:I4654"/>
    <mergeCell ref="A4655:D4655"/>
    <mergeCell ref="E4655:G4655"/>
    <mergeCell ref="H4655:I4655"/>
    <mergeCell ref="A4656:D4656"/>
    <mergeCell ref="E4656:G4656"/>
    <mergeCell ref="H4656:I4656"/>
    <mergeCell ref="A4657:D4657"/>
    <mergeCell ref="E4657:G4657"/>
    <mergeCell ref="H4657:I4657"/>
    <mergeCell ref="A4658:D4658"/>
    <mergeCell ref="E4658:G4658"/>
    <mergeCell ref="H4658:I4658"/>
    <mergeCell ref="A4659:D4659"/>
    <mergeCell ref="E4659:G4659"/>
    <mergeCell ref="H4659:I4659"/>
    <mergeCell ref="A4660:D4660"/>
    <mergeCell ref="E4660:G4660"/>
    <mergeCell ref="H4660:I4660"/>
    <mergeCell ref="A4661:D4661"/>
    <mergeCell ref="E4661:G4661"/>
    <mergeCell ref="H4661:I4661"/>
    <mergeCell ref="A4662:D4662"/>
    <mergeCell ref="E4662:G4662"/>
    <mergeCell ref="H4662:I4662"/>
    <mergeCell ref="A4663:D4663"/>
    <mergeCell ref="E4663:G4663"/>
    <mergeCell ref="H4663:I4663"/>
    <mergeCell ref="A4664:I4664"/>
    <mergeCell ref="A4666:H4666"/>
    <mergeCell ref="A4667:C4667"/>
    <mergeCell ref="D4667:F4667"/>
    <mergeCell ref="H4667:I4667"/>
    <mergeCell ref="A4668:C4668"/>
    <mergeCell ref="D4668:F4668"/>
    <mergeCell ref="H4668:I4668"/>
    <mergeCell ref="A4669:C4669"/>
    <mergeCell ref="D4669:F4669"/>
    <mergeCell ref="H4669:I4669"/>
    <mergeCell ref="A4670:C4670"/>
    <mergeCell ref="D4670:F4670"/>
    <mergeCell ref="H4670:I4670"/>
    <mergeCell ref="A4671:C4671"/>
    <mergeCell ref="D4671:F4671"/>
    <mergeCell ref="H4671:I4671"/>
    <mergeCell ref="A4672:C4672"/>
    <mergeCell ref="D4672:F4672"/>
    <mergeCell ref="H4672:I4672"/>
    <mergeCell ref="A4673:C4673"/>
    <mergeCell ref="D4673:F4673"/>
    <mergeCell ref="H4673:I4673"/>
    <mergeCell ref="A4674:C4674"/>
    <mergeCell ref="D4674:F4674"/>
    <mergeCell ref="H4674:I4674"/>
    <mergeCell ref="A4676:H4676"/>
    <mergeCell ref="A4677:I4677"/>
    <mergeCell ref="A4681:H4681"/>
    <mergeCell ref="A4682:I4682"/>
    <mergeCell ref="A4684:H4684"/>
    <mergeCell ref="A4685:D4685"/>
    <mergeCell ref="E4685:G4685"/>
    <mergeCell ref="H4685:I4685"/>
    <mergeCell ref="A4686:D4686"/>
    <mergeCell ref="E4686:G4686"/>
    <mergeCell ref="H4686:I4686"/>
    <mergeCell ref="A4687:D4687"/>
    <mergeCell ref="E4687:G4687"/>
    <mergeCell ref="H4687:I4687"/>
    <mergeCell ref="A4688:D4688"/>
    <mergeCell ref="E4688:G4688"/>
    <mergeCell ref="H4688:I4688"/>
    <mergeCell ref="A4689:D4689"/>
    <mergeCell ref="E4689:G4689"/>
    <mergeCell ref="H4689:I4689"/>
    <mergeCell ref="A4690:D4690"/>
    <mergeCell ref="E4690:G4690"/>
    <mergeCell ref="H4690:I4690"/>
    <mergeCell ref="A4691:D4691"/>
    <mergeCell ref="E4691:G4691"/>
    <mergeCell ref="H4691:I4691"/>
    <mergeCell ref="A4692:D4692"/>
    <mergeCell ref="E4692:G4692"/>
    <mergeCell ref="H4692:I4692"/>
    <mergeCell ref="A4693:D4693"/>
    <mergeCell ref="E4693:G4693"/>
    <mergeCell ref="H4693:I4693"/>
    <mergeCell ref="A4694:D4694"/>
    <mergeCell ref="E4694:G4694"/>
    <mergeCell ref="H4694:I4694"/>
    <mergeCell ref="A4695:D4695"/>
    <mergeCell ref="E4695:G4695"/>
    <mergeCell ref="H4695:I4695"/>
    <mergeCell ref="A4696:D4696"/>
    <mergeCell ref="E4696:G4696"/>
    <mergeCell ref="H4696:I4696"/>
    <mergeCell ref="A4697:D4697"/>
    <mergeCell ref="E4697:G4697"/>
    <mergeCell ref="H4697:I4697"/>
    <mergeCell ref="A4698:D4698"/>
    <mergeCell ref="E4698:G4698"/>
    <mergeCell ref="H4698:I4698"/>
    <mergeCell ref="A4699:D4699"/>
    <mergeCell ref="E4699:G4699"/>
    <mergeCell ref="H4699:I4699"/>
    <mergeCell ref="A4700:D4700"/>
    <mergeCell ref="E4700:G4700"/>
    <mergeCell ref="H4700:I4700"/>
    <mergeCell ref="A4701:D4701"/>
    <mergeCell ref="E4701:G4701"/>
    <mergeCell ref="H4701:I4701"/>
    <mergeCell ref="A4702:D4702"/>
    <mergeCell ref="E4702:G4702"/>
    <mergeCell ref="H4702:I4702"/>
    <mergeCell ref="A4703:D4703"/>
    <mergeCell ref="E4703:G4703"/>
    <mergeCell ref="H4703:I4703"/>
    <mergeCell ref="A4704:D4704"/>
    <mergeCell ref="E4704:G4704"/>
    <mergeCell ref="H4704:I4704"/>
    <mergeCell ref="A4706:H4706"/>
    <mergeCell ref="A4707:C4707"/>
    <mergeCell ref="D4707:F4707"/>
    <mergeCell ref="H4707:I4707"/>
    <mergeCell ref="A4708:C4708"/>
    <mergeCell ref="D4708:F4708"/>
    <mergeCell ref="H4708:I4708"/>
    <mergeCell ref="A4709:C4709"/>
    <mergeCell ref="D4709:F4709"/>
    <mergeCell ref="H4709:I4709"/>
    <mergeCell ref="A4710:C4710"/>
    <mergeCell ref="D4710:F4710"/>
    <mergeCell ref="H4710:I4710"/>
    <mergeCell ref="A4712:H4712"/>
    <mergeCell ref="A4713:I4713"/>
    <mergeCell ref="A4717:H4717"/>
    <mergeCell ref="A4718:I4718"/>
    <mergeCell ref="A4720:H4720"/>
    <mergeCell ref="A4721:D4721"/>
    <mergeCell ref="E4721:G4721"/>
    <mergeCell ref="H4721:I4721"/>
    <mergeCell ref="A4722:D4722"/>
    <mergeCell ref="E4722:G4722"/>
    <mergeCell ref="H4722:I4722"/>
    <mergeCell ref="A4723:D4723"/>
    <mergeCell ref="E4723:G4723"/>
    <mergeCell ref="H4723:I4723"/>
    <mergeCell ref="A4724:D4724"/>
    <mergeCell ref="E4724:G4724"/>
    <mergeCell ref="H4724:I4724"/>
    <mergeCell ref="A4725:D4725"/>
    <mergeCell ref="E4725:G4725"/>
    <mergeCell ref="H4725:I4725"/>
    <mergeCell ref="A4726:D4726"/>
    <mergeCell ref="E4726:G4726"/>
    <mergeCell ref="H4726:I4726"/>
    <mergeCell ref="A4727:D4727"/>
    <mergeCell ref="E4727:G4727"/>
    <mergeCell ref="H4727:I4727"/>
    <mergeCell ref="A4728:D4728"/>
    <mergeCell ref="E4728:G4728"/>
    <mergeCell ref="H4728:I4728"/>
    <mergeCell ref="A4729:D4729"/>
    <mergeCell ref="E4729:G4729"/>
    <mergeCell ref="H4729:I4729"/>
    <mergeCell ref="A4730:D4730"/>
    <mergeCell ref="E4730:G4730"/>
    <mergeCell ref="H4730:I4730"/>
    <mergeCell ref="A4731:D4731"/>
    <mergeCell ref="E4731:G4731"/>
    <mergeCell ref="H4731:I4731"/>
    <mergeCell ref="A4732:D4732"/>
    <mergeCell ref="E4732:G4732"/>
    <mergeCell ref="H4732:I4732"/>
    <mergeCell ref="A4733:D4733"/>
    <mergeCell ref="E4733:G4733"/>
    <mergeCell ref="H4733:I4733"/>
    <mergeCell ref="A4734:D4734"/>
    <mergeCell ref="E4734:G4734"/>
    <mergeCell ref="H4734:I4734"/>
    <mergeCell ref="A4735:D4735"/>
    <mergeCell ref="E4735:G4735"/>
    <mergeCell ref="H4735:I4735"/>
    <mergeCell ref="A4736:D4736"/>
    <mergeCell ref="E4736:G4736"/>
    <mergeCell ref="H4736:I4736"/>
    <mergeCell ref="A4737:D4737"/>
    <mergeCell ref="E4737:G4737"/>
    <mergeCell ref="H4737:I4737"/>
    <mergeCell ref="A4738:D4738"/>
    <mergeCell ref="E4738:G4738"/>
    <mergeCell ref="H4738:I4738"/>
    <mergeCell ref="A4739:D4739"/>
    <mergeCell ref="E4739:G4739"/>
    <mergeCell ref="H4739:I4739"/>
    <mergeCell ref="A4740:D4740"/>
    <mergeCell ref="E4740:G4740"/>
    <mergeCell ref="H4740:I4740"/>
    <mergeCell ref="A4742:H4742"/>
    <mergeCell ref="A4743:C4743"/>
    <mergeCell ref="D4743:F4743"/>
    <mergeCell ref="H4743:I4743"/>
    <mergeCell ref="A4744:C4744"/>
    <mergeCell ref="D4744:F4744"/>
    <mergeCell ref="H4744:I4744"/>
    <mergeCell ref="A4745:C4745"/>
    <mergeCell ref="D4745:F4745"/>
    <mergeCell ref="H4745:I4745"/>
    <mergeCell ref="A4746:C4746"/>
    <mergeCell ref="D4746:F4746"/>
    <mergeCell ref="H4746:I4746"/>
    <mergeCell ref="A4748:H4748"/>
    <mergeCell ref="A4749:I4749"/>
    <mergeCell ref="A4753:H4753"/>
    <mergeCell ref="A4754:I4754"/>
    <mergeCell ref="A4756:H4756"/>
    <mergeCell ref="A4757:D4757"/>
    <mergeCell ref="E4757:G4757"/>
    <mergeCell ref="H4757:I4757"/>
    <mergeCell ref="A4758:D4758"/>
    <mergeCell ref="E4758:G4758"/>
    <mergeCell ref="H4758:I4758"/>
    <mergeCell ref="A4759:D4759"/>
    <mergeCell ref="E4759:G4759"/>
    <mergeCell ref="H4759:I4759"/>
    <mergeCell ref="A4760:D4760"/>
    <mergeCell ref="E4760:G4760"/>
    <mergeCell ref="H4760:I4760"/>
    <mergeCell ref="A4761:D4761"/>
    <mergeCell ref="E4761:G4761"/>
    <mergeCell ref="H4761:I4761"/>
    <mergeCell ref="A4762:D4762"/>
    <mergeCell ref="E4762:G4762"/>
    <mergeCell ref="H4762:I4762"/>
    <mergeCell ref="A4763:D4763"/>
    <mergeCell ref="E4763:G4763"/>
    <mergeCell ref="H4763:I4763"/>
    <mergeCell ref="A4764:D4764"/>
    <mergeCell ref="E4764:G4764"/>
    <mergeCell ref="H4764:I4764"/>
    <mergeCell ref="A4765:D4765"/>
    <mergeCell ref="E4765:G4765"/>
    <mergeCell ref="H4765:I4765"/>
    <mergeCell ref="A4766:D4766"/>
    <mergeCell ref="E4766:G4766"/>
    <mergeCell ref="H4766:I4766"/>
    <mergeCell ref="A4767:D4767"/>
    <mergeCell ref="E4767:G4767"/>
    <mergeCell ref="H4767:I4767"/>
    <mergeCell ref="A4768:D4768"/>
    <mergeCell ref="E4768:G4768"/>
    <mergeCell ref="H4768:I4768"/>
    <mergeCell ref="A4769:D4769"/>
    <mergeCell ref="E4769:G4769"/>
    <mergeCell ref="H4769:I4769"/>
    <mergeCell ref="A4770:D4770"/>
    <mergeCell ref="E4770:G4770"/>
    <mergeCell ref="H4770:I4770"/>
    <mergeCell ref="A4771:D4771"/>
    <mergeCell ref="E4771:G4771"/>
    <mergeCell ref="H4771:I4771"/>
    <mergeCell ref="A4772:D4772"/>
    <mergeCell ref="E4772:G4772"/>
    <mergeCell ref="H4772:I4772"/>
    <mergeCell ref="A4773:D4773"/>
    <mergeCell ref="E4773:G4773"/>
    <mergeCell ref="H4773:I4773"/>
    <mergeCell ref="A4774:D4774"/>
    <mergeCell ref="E4774:G4774"/>
    <mergeCell ref="H4774:I4774"/>
    <mergeCell ref="A4775:D4775"/>
    <mergeCell ref="E4775:G4775"/>
    <mergeCell ref="H4775:I4775"/>
    <mergeCell ref="A4776:D4776"/>
    <mergeCell ref="E4776:G4776"/>
    <mergeCell ref="H4776:I4776"/>
    <mergeCell ref="A4778:H4778"/>
    <mergeCell ref="A4779:C4779"/>
    <mergeCell ref="D4779:F4779"/>
    <mergeCell ref="H4779:I4779"/>
    <mergeCell ref="A4780:C4780"/>
    <mergeCell ref="D4780:F4780"/>
    <mergeCell ref="H4780:I4780"/>
    <mergeCell ref="A4781:C4781"/>
    <mergeCell ref="D4781:F4781"/>
    <mergeCell ref="H4781:I4781"/>
    <mergeCell ref="A4782:C4782"/>
    <mergeCell ref="D4782:F4782"/>
    <mergeCell ref="H4782:I4782"/>
    <mergeCell ref="A4784:H4784"/>
    <mergeCell ref="A4785:I4785"/>
    <mergeCell ref="A4789:H4789"/>
    <mergeCell ref="A4790:I4790"/>
    <mergeCell ref="A4792:H4792"/>
    <mergeCell ref="A4793:D4793"/>
    <mergeCell ref="E4793:G4793"/>
    <mergeCell ref="H4793:I4793"/>
    <mergeCell ref="A4794:D4794"/>
    <mergeCell ref="E4794:G4794"/>
    <mergeCell ref="H4794:I4794"/>
    <mergeCell ref="A4795:D4795"/>
    <mergeCell ref="E4795:G4795"/>
    <mergeCell ref="H4795:I4795"/>
    <mergeCell ref="A4796:D4796"/>
    <mergeCell ref="E4796:G4796"/>
    <mergeCell ref="H4796:I4796"/>
    <mergeCell ref="A4797:D4797"/>
    <mergeCell ref="E4797:G4797"/>
    <mergeCell ref="H4797:I4797"/>
    <mergeCell ref="A4798:D4798"/>
    <mergeCell ref="E4798:G4798"/>
    <mergeCell ref="H4798:I4798"/>
    <mergeCell ref="A4799:D4799"/>
    <mergeCell ref="E4799:G4799"/>
    <mergeCell ref="H4799:I4799"/>
    <mergeCell ref="A4800:D4800"/>
    <mergeCell ref="E4800:G4800"/>
    <mergeCell ref="H4800:I4800"/>
    <mergeCell ref="A4801:D4801"/>
    <mergeCell ref="E4801:G4801"/>
    <mergeCell ref="H4801:I4801"/>
    <mergeCell ref="A4802:D4802"/>
    <mergeCell ref="E4802:G4802"/>
    <mergeCell ref="H4802:I4802"/>
    <mergeCell ref="A4803:D4803"/>
    <mergeCell ref="E4803:G4803"/>
    <mergeCell ref="H4803:I4803"/>
    <mergeCell ref="A4804:D4804"/>
    <mergeCell ref="E4804:G4804"/>
    <mergeCell ref="H4804:I4804"/>
    <mergeCell ref="A4805:D4805"/>
    <mergeCell ref="E4805:G4805"/>
    <mergeCell ref="H4805:I4805"/>
    <mergeCell ref="A4806:D4806"/>
    <mergeCell ref="E4806:G4806"/>
    <mergeCell ref="H4806:I4806"/>
    <mergeCell ref="A4807:D4807"/>
    <mergeCell ref="E4807:G4807"/>
    <mergeCell ref="H4807:I4807"/>
    <mergeCell ref="A4808:D4808"/>
    <mergeCell ref="E4808:G4808"/>
    <mergeCell ref="H4808:I4808"/>
    <mergeCell ref="A4809:D4809"/>
    <mergeCell ref="E4809:G4809"/>
    <mergeCell ref="H4809:I4809"/>
    <mergeCell ref="A4810:D4810"/>
    <mergeCell ref="E4810:G4810"/>
    <mergeCell ref="H4810:I4810"/>
    <mergeCell ref="A4811:D4811"/>
    <mergeCell ref="E4811:G4811"/>
    <mergeCell ref="H4811:I4811"/>
    <mergeCell ref="A4812:D4812"/>
    <mergeCell ref="E4812:G4812"/>
    <mergeCell ref="H4812:I4812"/>
    <mergeCell ref="A4814:H4814"/>
    <mergeCell ref="A4815:C4815"/>
    <mergeCell ref="D4815:F4815"/>
    <mergeCell ref="H4815:I4815"/>
    <mergeCell ref="A4816:C4816"/>
    <mergeCell ref="D4816:F4816"/>
    <mergeCell ref="H4816:I4816"/>
    <mergeCell ref="A4817:C4817"/>
    <mergeCell ref="D4817:F4817"/>
    <mergeCell ref="H4817:I4817"/>
    <mergeCell ref="A4818:C4818"/>
    <mergeCell ref="D4818:F4818"/>
    <mergeCell ref="H4818:I4818"/>
    <mergeCell ref="A4820:H4820"/>
    <mergeCell ref="A4821:I4821"/>
    <mergeCell ref="A4825:H4825"/>
    <mergeCell ref="A4826:I4826"/>
    <mergeCell ref="A4828:H4828"/>
    <mergeCell ref="A4829:D4829"/>
    <mergeCell ref="E4829:G4829"/>
    <mergeCell ref="H4829:I4829"/>
    <mergeCell ref="A4830:D4830"/>
    <mergeCell ref="E4830:G4830"/>
    <mergeCell ref="H4830:I4830"/>
    <mergeCell ref="A4831:D4831"/>
    <mergeCell ref="E4831:G4831"/>
    <mergeCell ref="H4831:I4831"/>
    <mergeCell ref="A4832:D4832"/>
    <mergeCell ref="E4832:G4832"/>
    <mergeCell ref="H4832:I4832"/>
    <mergeCell ref="A4833:D4833"/>
    <mergeCell ref="E4833:G4833"/>
    <mergeCell ref="H4833:I4833"/>
    <mergeCell ref="A4834:D4834"/>
    <mergeCell ref="E4834:G4834"/>
    <mergeCell ref="H4834:I4834"/>
    <mergeCell ref="A4835:D4835"/>
    <mergeCell ref="E4835:G4835"/>
    <mergeCell ref="H4835:I4835"/>
    <mergeCell ref="A4836:D4836"/>
    <mergeCell ref="E4836:G4836"/>
    <mergeCell ref="H4836:I4836"/>
    <mergeCell ref="A4837:D4837"/>
    <mergeCell ref="E4837:G4837"/>
    <mergeCell ref="H4837:I4837"/>
    <mergeCell ref="A4838:D4838"/>
    <mergeCell ref="E4838:G4838"/>
    <mergeCell ref="H4838:I4838"/>
    <mergeCell ref="A4839:D4839"/>
    <mergeCell ref="E4839:G4839"/>
    <mergeCell ref="H4839:I4839"/>
    <mergeCell ref="A4840:D4840"/>
    <mergeCell ref="E4840:G4840"/>
    <mergeCell ref="H4840:I4840"/>
    <mergeCell ref="A4841:D4841"/>
    <mergeCell ref="E4841:G4841"/>
    <mergeCell ref="H4841:I4841"/>
    <mergeCell ref="A4842:D4842"/>
    <mergeCell ref="E4842:G4842"/>
    <mergeCell ref="H4842:I4842"/>
    <mergeCell ref="A4843:D4843"/>
    <mergeCell ref="E4843:G4843"/>
    <mergeCell ref="H4843:I4843"/>
    <mergeCell ref="A4844:D4844"/>
    <mergeCell ref="E4844:G4844"/>
    <mergeCell ref="H4844:I4844"/>
    <mergeCell ref="A4845:D4845"/>
    <mergeCell ref="E4845:G4845"/>
    <mergeCell ref="H4845:I4845"/>
    <mergeCell ref="A4846:D4846"/>
    <mergeCell ref="E4846:G4846"/>
    <mergeCell ref="H4846:I4846"/>
    <mergeCell ref="A4847:D4847"/>
    <mergeCell ref="E4847:G4847"/>
    <mergeCell ref="H4847:I4847"/>
    <mergeCell ref="A4849:H4849"/>
    <mergeCell ref="A4850:C4850"/>
    <mergeCell ref="D4850:F4850"/>
    <mergeCell ref="H4850:I4850"/>
    <mergeCell ref="A4851:C4851"/>
    <mergeCell ref="D4851:F4851"/>
    <mergeCell ref="H4851:I4851"/>
    <mergeCell ref="A4852:C4852"/>
    <mergeCell ref="D4852:F4852"/>
    <mergeCell ref="H4852:I4852"/>
    <mergeCell ref="A4853:C4853"/>
    <mergeCell ref="D4853:F4853"/>
    <mergeCell ref="H4853:I4853"/>
    <mergeCell ref="A4855:H4855"/>
    <mergeCell ref="A4856:I4856"/>
    <mergeCell ref="A4860:H4860"/>
    <mergeCell ref="A4861:I4861"/>
    <mergeCell ref="A4863:H4863"/>
    <mergeCell ref="A4864:D4864"/>
    <mergeCell ref="E4864:G4864"/>
    <mergeCell ref="H4864:I4864"/>
    <mergeCell ref="A4865:D4865"/>
    <mergeCell ref="E4865:G4865"/>
    <mergeCell ref="H4865:I4865"/>
    <mergeCell ref="A4866:D4866"/>
    <mergeCell ref="E4866:G4866"/>
    <mergeCell ref="H4866:I4866"/>
    <mergeCell ref="A4867:D4867"/>
    <mergeCell ref="E4867:G4867"/>
    <mergeCell ref="H4867:I4867"/>
    <mergeCell ref="A4868:D4868"/>
    <mergeCell ref="E4868:G4868"/>
    <mergeCell ref="H4868:I4868"/>
    <mergeCell ref="A4869:D4869"/>
    <mergeCell ref="E4869:G4869"/>
    <mergeCell ref="H4869:I4869"/>
    <mergeCell ref="A4870:D4870"/>
    <mergeCell ref="E4870:G4870"/>
    <mergeCell ref="H4870:I4870"/>
    <mergeCell ref="A4871:D4871"/>
    <mergeCell ref="E4871:G4871"/>
    <mergeCell ref="H4871:I4871"/>
    <mergeCell ref="A4872:D4872"/>
    <mergeCell ref="E4872:G4872"/>
    <mergeCell ref="H4872:I4872"/>
    <mergeCell ref="A4873:D4873"/>
    <mergeCell ref="E4873:G4873"/>
    <mergeCell ref="H4873:I4873"/>
    <mergeCell ref="A4874:D4874"/>
    <mergeCell ref="E4874:G4874"/>
    <mergeCell ref="H4874:I4874"/>
    <mergeCell ref="A4875:D4875"/>
    <mergeCell ref="E4875:G4875"/>
    <mergeCell ref="H4875:I4875"/>
    <mergeCell ref="A4876:D4876"/>
    <mergeCell ref="E4876:G4876"/>
    <mergeCell ref="H4876:I4876"/>
    <mergeCell ref="A4877:D4877"/>
    <mergeCell ref="E4877:G4877"/>
    <mergeCell ref="H4877:I4877"/>
    <mergeCell ref="A4878:D4878"/>
    <mergeCell ref="E4878:G4878"/>
    <mergeCell ref="H4878:I4878"/>
    <mergeCell ref="A4879:D4879"/>
    <mergeCell ref="E4879:G4879"/>
    <mergeCell ref="H4879:I4879"/>
    <mergeCell ref="A4880:D4880"/>
    <mergeCell ref="E4880:G4880"/>
    <mergeCell ref="H4880:I4880"/>
    <mergeCell ref="A4881:D4881"/>
    <mergeCell ref="E4881:G4881"/>
    <mergeCell ref="H4881:I4881"/>
    <mergeCell ref="A4882:D4882"/>
    <mergeCell ref="E4882:G4882"/>
    <mergeCell ref="H4882:I4882"/>
    <mergeCell ref="A4884:H4884"/>
    <mergeCell ref="A4885:C4885"/>
    <mergeCell ref="D4885:F4885"/>
    <mergeCell ref="H4885:I4885"/>
    <mergeCell ref="A4886:C4886"/>
    <mergeCell ref="D4886:F4886"/>
    <mergeCell ref="H4886:I4886"/>
    <mergeCell ref="A4887:C4887"/>
    <mergeCell ref="D4887:F4887"/>
    <mergeCell ref="H4887:I4887"/>
    <mergeCell ref="A4888:C4888"/>
    <mergeCell ref="D4888:F4888"/>
    <mergeCell ref="H4888:I4888"/>
    <mergeCell ref="A4890:H4890"/>
    <mergeCell ref="A4891:I4891"/>
    <mergeCell ref="A4895:H4895"/>
    <mergeCell ref="A4896:I4896"/>
    <mergeCell ref="A4898:H4898"/>
    <mergeCell ref="A4899:D4899"/>
    <mergeCell ref="E4899:G4899"/>
    <mergeCell ref="H4899:I4899"/>
    <mergeCell ref="A4900:D4900"/>
    <mergeCell ref="E4900:G4900"/>
    <mergeCell ref="H4900:I4900"/>
    <mergeCell ref="A4901:D4901"/>
    <mergeCell ref="E4901:G4901"/>
    <mergeCell ref="H4901:I4901"/>
    <mergeCell ref="A4902:D4902"/>
    <mergeCell ref="E4902:G4902"/>
    <mergeCell ref="H4902:I4902"/>
    <mergeCell ref="A4903:D4903"/>
    <mergeCell ref="E4903:G4903"/>
    <mergeCell ref="H4903:I4903"/>
    <mergeCell ref="A4904:D4904"/>
    <mergeCell ref="E4904:G4904"/>
    <mergeCell ref="H4904:I4904"/>
    <mergeCell ref="A4905:D4905"/>
    <mergeCell ref="E4905:G4905"/>
    <mergeCell ref="H4905:I4905"/>
    <mergeCell ref="A4906:D4906"/>
    <mergeCell ref="E4906:G4906"/>
    <mergeCell ref="H4906:I4906"/>
    <mergeCell ref="A4907:D4907"/>
    <mergeCell ref="E4907:G4907"/>
    <mergeCell ref="H4907:I4907"/>
    <mergeCell ref="A4908:D4908"/>
    <mergeCell ref="E4908:G4908"/>
    <mergeCell ref="H4908:I4908"/>
    <mergeCell ref="A4909:D4909"/>
    <mergeCell ref="E4909:G4909"/>
    <mergeCell ref="H4909:I4909"/>
    <mergeCell ref="A4910:D4910"/>
    <mergeCell ref="E4910:G4910"/>
    <mergeCell ref="H4910:I4910"/>
    <mergeCell ref="A4911:D4911"/>
    <mergeCell ref="E4911:G4911"/>
    <mergeCell ref="H4911:I4911"/>
    <mergeCell ref="A4912:D4912"/>
    <mergeCell ref="E4912:G4912"/>
    <mergeCell ref="H4912:I4912"/>
    <mergeCell ref="A4913:D4913"/>
    <mergeCell ref="E4913:G4913"/>
    <mergeCell ref="H4913:I4913"/>
    <mergeCell ref="A4914:D4914"/>
    <mergeCell ref="E4914:G4914"/>
    <mergeCell ref="H4914:I4914"/>
    <mergeCell ref="A4915:D4915"/>
    <mergeCell ref="E4915:G4915"/>
    <mergeCell ref="H4915:I4915"/>
    <mergeCell ref="A4916:D4916"/>
    <mergeCell ref="E4916:G4916"/>
    <mergeCell ref="H4916:I4916"/>
    <mergeCell ref="A4917:D4917"/>
    <mergeCell ref="E4917:G4917"/>
    <mergeCell ref="H4917:I4917"/>
    <mergeCell ref="A4918:I4918"/>
    <mergeCell ref="A4920:H4920"/>
    <mergeCell ref="A4921:C4921"/>
    <mergeCell ref="D4921:F4921"/>
    <mergeCell ref="H4921:I4921"/>
    <mergeCell ref="A4922:C4922"/>
    <mergeCell ref="D4922:F4922"/>
    <mergeCell ref="H4922:I4922"/>
    <mergeCell ref="A4923:C4923"/>
    <mergeCell ref="D4923:F4923"/>
    <mergeCell ref="H4923:I4923"/>
    <mergeCell ref="A4924:C4924"/>
    <mergeCell ref="D4924:F4924"/>
    <mergeCell ref="H4924:I4924"/>
    <mergeCell ref="A4926:H4926"/>
    <mergeCell ref="A4927:I4927"/>
    <mergeCell ref="A4931:H4931"/>
    <mergeCell ref="A4932:I4932"/>
    <mergeCell ref="A4934:H4934"/>
    <mergeCell ref="A4935:D4935"/>
    <mergeCell ref="E4935:G4935"/>
    <mergeCell ref="H4935:I4935"/>
    <mergeCell ref="A4936:D4936"/>
    <mergeCell ref="E4936:G4936"/>
    <mergeCell ref="H4936:I4936"/>
    <mergeCell ref="A4937:D4937"/>
    <mergeCell ref="E4937:G4937"/>
    <mergeCell ref="H4937:I4937"/>
    <mergeCell ref="A4938:D4938"/>
    <mergeCell ref="E4938:G4938"/>
    <mergeCell ref="H4938:I4938"/>
    <mergeCell ref="A4939:D4939"/>
    <mergeCell ref="E4939:G4939"/>
    <mergeCell ref="H4939:I4939"/>
    <mergeCell ref="A4940:D4940"/>
    <mergeCell ref="E4940:G4940"/>
    <mergeCell ref="H4940:I4940"/>
    <mergeCell ref="A4941:D4941"/>
    <mergeCell ref="E4941:G4941"/>
    <mergeCell ref="H4941:I4941"/>
    <mergeCell ref="A4942:D4942"/>
    <mergeCell ref="E4942:G4942"/>
    <mergeCell ref="H4942:I4942"/>
    <mergeCell ref="A4943:D4943"/>
    <mergeCell ref="E4943:G4943"/>
    <mergeCell ref="H4943:I4943"/>
    <mergeCell ref="A4944:D4944"/>
    <mergeCell ref="E4944:G4944"/>
    <mergeCell ref="H4944:I4944"/>
    <mergeCell ref="A4945:D4945"/>
    <mergeCell ref="E4945:G4945"/>
    <mergeCell ref="H4945:I4945"/>
    <mergeCell ref="A4946:D4946"/>
    <mergeCell ref="E4946:G4946"/>
    <mergeCell ref="H4946:I4946"/>
    <mergeCell ref="A4947:D4947"/>
    <mergeCell ref="E4947:G4947"/>
    <mergeCell ref="H4947:I4947"/>
    <mergeCell ref="A4948:D4948"/>
    <mergeCell ref="E4948:G4948"/>
    <mergeCell ref="H4948:I4948"/>
    <mergeCell ref="A4949:D4949"/>
    <mergeCell ref="E4949:G4949"/>
    <mergeCell ref="H4949:I4949"/>
    <mergeCell ref="A4950:D4950"/>
    <mergeCell ref="E4950:G4950"/>
    <mergeCell ref="H4950:I4950"/>
    <mergeCell ref="A4951:D4951"/>
    <mergeCell ref="E4951:G4951"/>
    <mergeCell ref="H4951:I4951"/>
    <mergeCell ref="A4952:D4952"/>
    <mergeCell ref="E4952:G4952"/>
    <mergeCell ref="H4952:I4952"/>
    <mergeCell ref="A4953:D4953"/>
    <mergeCell ref="E4953:G4953"/>
    <mergeCell ref="H4953:I4953"/>
    <mergeCell ref="A4955:H4955"/>
    <mergeCell ref="A4956:C4956"/>
    <mergeCell ref="D4956:F4956"/>
    <mergeCell ref="H4956:I4956"/>
    <mergeCell ref="A4957:C4957"/>
    <mergeCell ref="D4957:F4957"/>
    <mergeCell ref="H4957:I4957"/>
    <mergeCell ref="A4958:C4958"/>
    <mergeCell ref="D4958:F4958"/>
    <mergeCell ref="H4958:I4958"/>
    <mergeCell ref="A4959:C4959"/>
    <mergeCell ref="D4959:F4959"/>
    <mergeCell ref="H4959:I4959"/>
    <mergeCell ref="A4961:H4961"/>
    <mergeCell ref="A4962:I4962"/>
    <mergeCell ref="A4966:H4966"/>
    <mergeCell ref="A4967:I4967"/>
    <mergeCell ref="A4969:H4969"/>
    <mergeCell ref="A4970:D4970"/>
    <mergeCell ref="E4970:G4970"/>
    <mergeCell ref="H4970:I4970"/>
    <mergeCell ref="A4971:D4971"/>
    <mergeCell ref="E4971:G4971"/>
    <mergeCell ref="H4971:I4971"/>
    <mergeCell ref="A4972:D4972"/>
    <mergeCell ref="E4972:G4972"/>
    <mergeCell ref="H4972:I4972"/>
    <mergeCell ref="A4973:D4973"/>
    <mergeCell ref="E4973:G4973"/>
    <mergeCell ref="H4973:I4973"/>
    <mergeCell ref="A4974:D4974"/>
    <mergeCell ref="E4974:G4974"/>
    <mergeCell ref="H4974:I4974"/>
    <mergeCell ref="A4975:D4975"/>
    <mergeCell ref="E4975:G4975"/>
    <mergeCell ref="H4975:I4975"/>
    <mergeCell ref="A4976:D4976"/>
    <mergeCell ref="E4976:G4976"/>
    <mergeCell ref="H4976:I4976"/>
    <mergeCell ref="A4977:D4977"/>
    <mergeCell ref="E4977:G4977"/>
    <mergeCell ref="H4977:I4977"/>
    <mergeCell ref="A4978:D4978"/>
    <mergeCell ref="E4978:G4978"/>
    <mergeCell ref="H4978:I4978"/>
    <mergeCell ref="A4979:D4979"/>
    <mergeCell ref="E4979:G4979"/>
    <mergeCell ref="H4979:I4979"/>
    <mergeCell ref="A4980:D4980"/>
    <mergeCell ref="E4980:G4980"/>
    <mergeCell ref="H4980:I4980"/>
    <mergeCell ref="A4981:D4981"/>
    <mergeCell ref="E4981:G4981"/>
    <mergeCell ref="H4981:I4981"/>
    <mergeCell ref="A4982:D4982"/>
    <mergeCell ref="E4982:G4982"/>
    <mergeCell ref="H4982:I4982"/>
    <mergeCell ref="A4983:D4983"/>
    <mergeCell ref="E4983:G4983"/>
    <mergeCell ref="H4983:I4983"/>
    <mergeCell ref="A4984:D4984"/>
    <mergeCell ref="E4984:G4984"/>
    <mergeCell ref="H4984:I4984"/>
    <mergeCell ref="A4985:D4985"/>
    <mergeCell ref="E4985:G4985"/>
    <mergeCell ref="H4985:I4985"/>
    <mergeCell ref="A4986:D4986"/>
    <mergeCell ref="E4986:G4986"/>
    <mergeCell ref="H4986:I4986"/>
    <mergeCell ref="A4987:D4987"/>
    <mergeCell ref="E4987:G4987"/>
    <mergeCell ref="H4987:I4987"/>
    <mergeCell ref="A4988:D4988"/>
    <mergeCell ref="E4988:G4988"/>
    <mergeCell ref="H4988:I4988"/>
    <mergeCell ref="A4990:H4990"/>
    <mergeCell ref="A4991:C4991"/>
    <mergeCell ref="D4991:F4991"/>
    <mergeCell ref="H4991:I4991"/>
    <mergeCell ref="A4992:C4992"/>
    <mergeCell ref="D4992:F4992"/>
    <mergeCell ref="H4992:I4992"/>
    <mergeCell ref="A4993:C4993"/>
    <mergeCell ref="D4993:F4993"/>
    <mergeCell ref="H4993:I4993"/>
    <mergeCell ref="A4994:C4994"/>
    <mergeCell ref="D4994:F4994"/>
    <mergeCell ref="H4994:I4994"/>
    <mergeCell ref="A4996:H4996"/>
    <mergeCell ref="A4997:I4997"/>
    <mergeCell ref="A5001:H5001"/>
    <mergeCell ref="A5002:I5002"/>
    <mergeCell ref="A5004:H5004"/>
    <mergeCell ref="A5005:D5005"/>
    <mergeCell ref="E5005:G5005"/>
    <mergeCell ref="H5005:I5005"/>
    <mergeCell ref="A5006:D5006"/>
    <mergeCell ref="E5006:G5006"/>
    <mergeCell ref="H5006:I5006"/>
    <mergeCell ref="A5007:D5007"/>
    <mergeCell ref="E5007:G5007"/>
    <mergeCell ref="H5007:I5007"/>
    <mergeCell ref="A5008:D5008"/>
    <mergeCell ref="E5008:G5008"/>
    <mergeCell ref="H5008:I5008"/>
    <mergeCell ref="A5009:D5009"/>
    <mergeCell ref="E5009:G5009"/>
    <mergeCell ref="H5009:I5009"/>
    <mergeCell ref="A5010:D5010"/>
    <mergeCell ref="E5010:G5010"/>
    <mergeCell ref="H5010:I5010"/>
    <mergeCell ref="A5011:D5011"/>
    <mergeCell ref="E5011:G5011"/>
    <mergeCell ref="H5011:I5011"/>
    <mergeCell ref="A5012:D5012"/>
    <mergeCell ref="E5012:G5012"/>
    <mergeCell ref="H5012:I5012"/>
    <mergeCell ref="A5013:D5013"/>
    <mergeCell ref="E5013:G5013"/>
    <mergeCell ref="H5013:I5013"/>
    <mergeCell ref="A5014:D5014"/>
    <mergeCell ref="E5014:G5014"/>
    <mergeCell ref="H5014:I5014"/>
    <mergeCell ref="A5015:D5015"/>
    <mergeCell ref="E5015:G5015"/>
    <mergeCell ref="H5015:I5015"/>
    <mergeCell ref="A5016:D5016"/>
    <mergeCell ref="E5016:G5016"/>
    <mergeCell ref="H5016:I5016"/>
    <mergeCell ref="A5017:D5017"/>
    <mergeCell ref="E5017:G5017"/>
    <mergeCell ref="H5017:I5017"/>
    <mergeCell ref="A5018:D5018"/>
    <mergeCell ref="E5018:G5018"/>
    <mergeCell ref="H5018:I5018"/>
    <mergeCell ref="A5019:D5019"/>
    <mergeCell ref="E5019:G5019"/>
    <mergeCell ref="H5019:I5019"/>
    <mergeCell ref="A5020:D5020"/>
    <mergeCell ref="E5020:G5020"/>
    <mergeCell ref="H5020:I5020"/>
    <mergeCell ref="A5021:D5021"/>
    <mergeCell ref="E5021:G5021"/>
    <mergeCell ref="H5021:I5021"/>
    <mergeCell ref="A5022:D5022"/>
    <mergeCell ref="E5022:G5022"/>
    <mergeCell ref="H5022:I5022"/>
    <mergeCell ref="A5023:D5023"/>
    <mergeCell ref="E5023:G5023"/>
    <mergeCell ref="H5023:I5023"/>
    <mergeCell ref="A5025:H5025"/>
    <mergeCell ref="A5026:C5026"/>
    <mergeCell ref="D5026:F5026"/>
    <mergeCell ref="H5026:I5026"/>
    <mergeCell ref="A5027:C5027"/>
    <mergeCell ref="D5027:F5027"/>
    <mergeCell ref="H5027:I5027"/>
    <mergeCell ref="A5028:C5028"/>
    <mergeCell ref="D5028:F5028"/>
    <mergeCell ref="H5028:I5028"/>
    <mergeCell ref="A5029:C5029"/>
    <mergeCell ref="D5029:F5029"/>
    <mergeCell ref="H5029:I5029"/>
    <mergeCell ref="A5031:H5031"/>
    <mergeCell ref="A5032:I5032"/>
    <mergeCell ref="A5036:H5036"/>
    <mergeCell ref="A5037:I5037"/>
    <mergeCell ref="A5039:H5039"/>
    <mergeCell ref="A5040:D5040"/>
    <mergeCell ref="E5040:G5040"/>
    <mergeCell ref="H5040:I5040"/>
    <mergeCell ref="A5041:D5041"/>
    <mergeCell ref="E5041:G5041"/>
    <mergeCell ref="H5041:I5041"/>
    <mergeCell ref="A5042:D5042"/>
    <mergeCell ref="E5042:G5042"/>
    <mergeCell ref="H5042:I5042"/>
    <mergeCell ref="A5043:D5043"/>
    <mergeCell ref="E5043:G5043"/>
    <mergeCell ref="H5043:I5043"/>
    <mergeCell ref="A5044:D5044"/>
    <mergeCell ref="E5044:G5044"/>
    <mergeCell ref="H5044:I5044"/>
    <mergeCell ref="A5045:D5045"/>
    <mergeCell ref="E5045:G5045"/>
    <mergeCell ref="H5045:I5045"/>
    <mergeCell ref="A5046:D5046"/>
    <mergeCell ref="E5046:G5046"/>
    <mergeCell ref="H5046:I5046"/>
    <mergeCell ref="A5047:D5047"/>
    <mergeCell ref="E5047:G5047"/>
    <mergeCell ref="H5047:I5047"/>
    <mergeCell ref="A5048:D5048"/>
    <mergeCell ref="E5048:G5048"/>
    <mergeCell ref="H5048:I5048"/>
    <mergeCell ref="A5049:D5049"/>
    <mergeCell ref="E5049:G5049"/>
    <mergeCell ref="H5049:I5049"/>
    <mergeCell ref="A5050:D5050"/>
    <mergeCell ref="E5050:G5050"/>
    <mergeCell ref="H5050:I5050"/>
    <mergeCell ref="A5051:D5051"/>
    <mergeCell ref="E5051:G5051"/>
    <mergeCell ref="H5051:I5051"/>
    <mergeCell ref="A5052:D5052"/>
    <mergeCell ref="E5052:G5052"/>
    <mergeCell ref="H5052:I5052"/>
    <mergeCell ref="A5053:D5053"/>
    <mergeCell ref="E5053:G5053"/>
    <mergeCell ref="H5053:I5053"/>
    <mergeCell ref="A5054:D5054"/>
    <mergeCell ref="E5054:G5054"/>
    <mergeCell ref="H5054:I5054"/>
    <mergeCell ref="A5055:D5055"/>
    <mergeCell ref="E5055:G5055"/>
    <mergeCell ref="H5055:I5055"/>
    <mergeCell ref="A5056:D5056"/>
    <mergeCell ref="E5056:G5056"/>
    <mergeCell ref="H5056:I5056"/>
    <mergeCell ref="A5057:D5057"/>
    <mergeCell ref="E5057:G5057"/>
    <mergeCell ref="H5057:I5057"/>
    <mergeCell ref="A5058:D5058"/>
    <mergeCell ref="E5058:G5058"/>
    <mergeCell ref="H5058:I5058"/>
    <mergeCell ref="A5060:H5060"/>
    <mergeCell ref="A5061:C5061"/>
    <mergeCell ref="D5061:F5061"/>
    <mergeCell ref="H5061:I5061"/>
    <mergeCell ref="A5062:C5062"/>
    <mergeCell ref="D5062:F5062"/>
    <mergeCell ref="H5062:I5062"/>
    <mergeCell ref="A5063:C5063"/>
    <mergeCell ref="D5063:F5063"/>
    <mergeCell ref="H5063:I5063"/>
    <mergeCell ref="A5064:C5064"/>
    <mergeCell ref="D5064:F5064"/>
    <mergeCell ref="H5064:I5064"/>
    <mergeCell ref="A5066:H5066"/>
    <mergeCell ref="A5067:I5067"/>
    <mergeCell ref="A5071:H5071"/>
    <mergeCell ref="A5072:I5072"/>
    <mergeCell ref="A5074:H5074"/>
    <mergeCell ref="A5075:D5075"/>
    <mergeCell ref="E5075:G5075"/>
    <mergeCell ref="H5075:I5075"/>
    <mergeCell ref="A5076:D5076"/>
    <mergeCell ref="E5076:G5076"/>
    <mergeCell ref="H5076:I5076"/>
    <mergeCell ref="A5077:D5077"/>
    <mergeCell ref="E5077:G5077"/>
    <mergeCell ref="H5077:I5077"/>
    <mergeCell ref="A5078:D5078"/>
    <mergeCell ref="E5078:G5078"/>
    <mergeCell ref="H5078:I5078"/>
    <mergeCell ref="A5079:D5079"/>
    <mergeCell ref="E5079:G5079"/>
    <mergeCell ref="H5079:I5079"/>
    <mergeCell ref="A5080:D5080"/>
    <mergeCell ref="E5080:G5080"/>
    <mergeCell ref="H5080:I5080"/>
    <mergeCell ref="A5081:D5081"/>
    <mergeCell ref="E5081:G5081"/>
    <mergeCell ref="H5081:I5081"/>
    <mergeCell ref="A5082:D5082"/>
    <mergeCell ref="E5082:G5082"/>
    <mergeCell ref="H5082:I5082"/>
    <mergeCell ref="A5083:D5083"/>
    <mergeCell ref="E5083:G5083"/>
    <mergeCell ref="H5083:I5083"/>
    <mergeCell ref="A5084:D5084"/>
    <mergeCell ref="E5084:G5084"/>
    <mergeCell ref="H5084:I5084"/>
    <mergeCell ref="A5085:D5085"/>
    <mergeCell ref="E5085:G5085"/>
    <mergeCell ref="H5085:I5085"/>
    <mergeCell ref="A5086:D5086"/>
    <mergeCell ref="E5086:G5086"/>
    <mergeCell ref="H5086:I5086"/>
    <mergeCell ref="A5087:D5087"/>
    <mergeCell ref="E5087:G5087"/>
    <mergeCell ref="H5087:I5087"/>
    <mergeCell ref="A5088:D5088"/>
    <mergeCell ref="E5088:G5088"/>
    <mergeCell ref="H5088:I5088"/>
    <mergeCell ref="A5089:D5089"/>
    <mergeCell ref="E5089:G5089"/>
    <mergeCell ref="H5089:I5089"/>
    <mergeCell ref="A5090:D5090"/>
    <mergeCell ref="E5090:G5090"/>
    <mergeCell ref="H5090:I5090"/>
    <mergeCell ref="A5091:D5091"/>
    <mergeCell ref="E5091:G5091"/>
    <mergeCell ref="H5091:I5091"/>
    <mergeCell ref="A5092:D5092"/>
    <mergeCell ref="E5092:G5092"/>
    <mergeCell ref="H5092:I5092"/>
    <mergeCell ref="A5093:D5093"/>
    <mergeCell ref="E5093:G5093"/>
    <mergeCell ref="H5093:I5093"/>
    <mergeCell ref="A5095:H5095"/>
    <mergeCell ref="A5096:C5096"/>
    <mergeCell ref="D5096:F5096"/>
    <mergeCell ref="H5096:I5096"/>
    <mergeCell ref="A5097:C5097"/>
    <mergeCell ref="D5097:F5097"/>
    <mergeCell ref="H5097:I5097"/>
    <mergeCell ref="A5098:C5098"/>
    <mergeCell ref="D5098:F5098"/>
    <mergeCell ref="H5098:I5098"/>
    <mergeCell ref="A5099:C5099"/>
    <mergeCell ref="D5099:F5099"/>
    <mergeCell ref="H5099:I5099"/>
    <mergeCell ref="A5101:H5101"/>
    <mergeCell ref="A5102:I5102"/>
    <mergeCell ref="A5106:H5106"/>
    <mergeCell ref="A5107:I5107"/>
    <mergeCell ref="A5109:H5109"/>
    <mergeCell ref="A5110:D5110"/>
    <mergeCell ref="E5110:G5110"/>
    <mergeCell ref="H5110:I5110"/>
    <mergeCell ref="A5111:D5111"/>
    <mergeCell ref="E5111:G5111"/>
    <mergeCell ref="H5111:I5111"/>
    <mergeCell ref="A5112:D5112"/>
    <mergeCell ref="E5112:G5112"/>
    <mergeCell ref="H5112:I5112"/>
    <mergeCell ref="A5113:D5113"/>
    <mergeCell ref="E5113:G5113"/>
    <mergeCell ref="H5113:I5113"/>
    <mergeCell ref="A5114:D5114"/>
    <mergeCell ref="E5114:G5114"/>
    <mergeCell ref="H5114:I5114"/>
    <mergeCell ref="A5115:D5115"/>
    <mergeCell ref="E5115:G5115"/>
    <mergeCell ref="H5115:I5115"/>
    <mergeCell ref="A5116:D5116"/>
    <mergeCell ref="E5116:G5116"/>
    <mergeCell ref="H5116:I5116"/>
    <mergeCell ref="A5117:D5117"/>
    <mergeCell ref="E5117:G5117"/>
    <mergeCell ref="H5117:I5117"/>
    <mergeCell ref="A5118:D5118"/>
    <mergeCell ref="E5118:G5118"/>
    <mergeCell ref="H5118:I5118"/>
    <mergeCell ref="A5119:D5119"/>
    <mergeCell ref="E5119:G5119"/>
    <mergeCell ref="H5119:I5119"/>
    <mergeCell ref="A5120:D5120"/>
    <mergeCell ref="E5120:G5120"/>
    <mergeCell ref="H5120:I5120"/>
    <mergeCell ref="A5121:D5121"/>
    <mergeCell ref="E5121:G5121"/>
    <mergeCell ref="H5121:I5121"/>
    <mergeCell ref="A5122:D5122"/>
    <mergeCell ref="E5122:G5122"/>
    <mergeCell ref="H5122:I5122"/>
    <mergeCell ref="A5123:D5123"/>
    <mergeCell ref="E5123:G5123"/>
    <mergeCell ref="H5123:I5123"/>
    <mergeCell ref="A5124:D5124"/>
    <mergeCell ref="E5124:G5124"/>
    <mergeCell ref="H5124:I5124"/>
    <mergeCell ref="A5125:D5125"/>
    <mergeCell ref="E5125:G5125"/>
    <mergeCell ref="H5125:I5125"/>
    <mergeCell ref="A5126:D5126"/>
    <mergeCell ref="E5126:G5126"/>
    <mergeCell ref="H5126:I5126"/>
    <mergeCell ref="A5127:D5127"/>
    <mergeCell ref="E5127:G5127"/>
    <mergeCell ref="H5127:I5127"/>
    <mergeCell ref="A5128:D5128"/>
    <mergeCell ref="E5128:G5128"/>
    <mergeCell ref="H5128:I5128"/>
    <mergeCell ref="A5130:H5130"/>
    <mergeCell ref="A5131:C5131"/>
    <mergeCell ref="D5131:F5131"/>
    <mergeCell ref="H5131:I5131"/>
    <mergeCell ref="A5132:C5132"/>
    <mergeCell ref="D5132:F5132"/>
    <mergeCell ref="H5132:I5132"/>
    <mergeCell ref="A5133:C5133"/>
    <mergeCell ref="D5133:F5133"/>
    <mergeCell ref="H5133:I5133"/>
    <mergeCell ref="A5134:C5134"/>
    <mergeCell ref="D5134:F5134"/>
    <mergeCell ref="H5134:I5134"/>
    <mergeCell ref="A5136:H5136"/>
    <mergeCell ref="A5137:I5137"/>
    <mergeCell ref="A5141:H5141"/>
    <mergeCell ref="A5142:I5142"/>
    <mergeCell ref="A5144:H5144"/>
    <mergeCell ref="A5145:D5145"/>
    <mergeCell ref="E5145:G5145"/>
    <mergeCell ref="H5145:I5145"/>
    <mergeCell ref="A5146:D5146"/>
    <mergeCell ref="E5146:G5146"/>
    <mergeCell ref="H5146:I5146"/>
    <mergeCell ref="A5147:D5147"/>
    <mergeCell ref="E5147:G5147"/>
    <mergeCell ref="H5147:I5147"/>
    <mergeCell ref="A5148:D5148"/>
    <mergeCell ref="E5148:G5148"/>
    <mergeCell ref="H5148:I5148"/>
    <mergeCell ref="A5149:D5149"/>
    <mergeCell ref="E5149:G5149"/>
    <mergeCell ref="H5149:I5149"/>
    <mergeCell ref="A5150:D5150"/>
    <mergeCell ref="E5150:G5150"/>
    <mergeCell ref="H5150:I5150"/>
    <mergeCell ref="A5151:D5151"/>
    <mergeCell ref="E5151:G5151"/>
    <mergeCell ref="H5151:I5151"/>
    <mergeCell ref="A5152:D5152"/>
    <mergeCell ref="E5152:G5152"/>
    <mergeCell ref="H5152:I5152"/>
    <mergeCell ref="A5153:D5153"/>
    <mergeCell ref="E5153:G5153"/>
    <mergeCell ref="H5153:I5153"/>
    <mergeCell ref="A5154:D5154"/>
    <mergeCell ref="E5154:G5154"/>
    <mergeCell ref="H5154:I5154"/>
    <mergeCell ref="A5155:D5155"/>
    <mergeCell ref="E5155:G5155"/>
    <mergeCell ref="H5155:I5155"/>
    <mergeCell ref="A5156:D5156"/>
    <mergeCell ref="E5156:G5156"/>
    <mergeCell ref="H5156:I5156"/>
    <mergeCell ref="A5157:D5157"/>
    <mergeCell ref="E5157:G5157"/>
    <mergeCell ref="H5157:I5157"/>
    <mergeCell ref="A5158:D5158"/>
    <mergeCell ref="E5158:G5158"/>
    <mergeCell ref="H5158:I5158"/>
    <mergeCell ref="A5159:D5159"/>
    <mergeCell ref="E5159:G5159"/>
    <mergeCell ref="H5159:I5159"/>
    <mergeCell ref="A5160:D5160"/>
    <mergeCell ref="E5160:G5160"/>
    <mergeCell ref="H5160:I5160"/>
    <mergeCell ref="A5161:D5161"/>
    <mergeCell ref="E5161:G5161"/>
    <mergeCell ref="H5161:I5161"/>
    <mergeCell ref="A5162:D5162"/>
    <mergeCell ref="E5162:G5162"/>
    <mergeCell ref="H5162:I5162"/>
    <mergeCell ref="A5163:D5163"/>
    <mergeCell ref="E5163:G5163"/>
    <mergeCell ref="H5163:I5163"/>
    <mergeCell ref="A5165:H5165"/>
    <mergeCell ref="A5166:C5166"/>
    <mergeCell ref="D5166:F5166"/>
    <mergeCell ref="H5166:I5166"/>
    <mergeCell ref="A5167:C5167"/>
    <mergeCell ref="D5167:F5167"/>
    <mergeCell ref="H5167:I5167"/>
    <mergeCell ref="A5168:C5168"/>
    <mergeCell ref="D5168:F5168"/>
    <mergeCell ref="H5168:I5168"/>
    <mergeCell ref="A5169:C5169"/>
    <mergeCell ref="D5169:F5169"/>
    <mergeCell ref="H5169:I5169"/>
    <mergeCell ref="A5171:H5171"/>
    <mergeCell ref="A5172:I5172"/>
    <mergeCell ref="A5176:H5176"/>
    <mergeCell ref="A5177:I5177"/>
    <mergeCell ref="A5179:H5179"/>
    <mergeCell ref="A5180:D5180"/>
    <mergeCell ref="E5180:G5180"/>
    <mergeCell ref="H5180:I5180"/>
    <mergeCell ref="A5181:D5181"/>
    <mergeCell ref="E5181:G5181"/>
    <mergeCell ref="H5181:I5181"/>
    <mergeCell ref="A5182:D5182"/>
    <mergeCell ref="E5182:G5182"/>
    <mergeCell ref="H5182:I5182"/>
    <mergeCell ref="A5183:D5183"/>
    <mergeCell ref="E5183:G5183"/>
    <mergeCell ref="H5183:I5183"/>
    <mergeCell ref="A5184:D5184"/>
    <mergeCell ref="E5184:G5184"/>
    <mergeCell ref="H5184:I5184"/>
    <mergeCell ref="A5185:D5185"/>
    <mergeCell ref="E5185:G5185"/>
    <mergeCell ref="H5185:I5185"/>
    <mergeCell ref="A5186:D5186"/>
    <mergeCell ref="E5186:G5186"/>
    <mergeCell ref="H5186:I5186"/>
    <mergeCell ref="A5187:D5187"/>
    <mergeCell ref="E5187:G5187"/>
    <mergeCell ref="H5187:I5187"/>
    <mergeCell ref="A5188:D5188"/>
    <mergeCell ref="E5188:G5188"/>
    <mergeCell ref="H5188:I5188"/>
    <mergeCell ref="A5189:D5189"/>
    <mergeCell ref="E5189:G5189"/>
    <mergeCell ref="H5189:I5189"/>
    <mergeCell ref="A5190:D5190"/>
    <mergeCell ref="E5190:G5190"/>
    <mergeCell ref="H5190:I5190"/>
    <mergeCell ref="A5191:D5191"/>
    <mergeCell ref="E5191:G5191"/>
    <mergeCell ref="H5191:I5191"/>
    <mergeCell ref="A5192:D5192"/>
    <mergeCell ref="E5192:G5192"/>
    <mergeCell ref="H5192:I5192"/>
    <mergeCell ref="A5193:D5193"/>
    <mergeCell ref="E5193:G5193"/>
    <mergeCell ref="H5193:I5193"/>
    <mergeCell ref="A5194:D5194"/>
    <mergeCell ref="E5194:G5194"/>
    <mergeCell ref="H5194:I5194"/>
    <mergeCell ref="A5195:D5195"/>
    <mergeCell ref="E5195:G5195"/>
    <mergeCell ref="H5195:I5195"/>
    <mergeCell ref="A5196:D5196"/>
    <mergeCell ref="E5196:G5196"/>
    <mergeCell ref="H5196:I5196"/>
    <mergeCell ref="A5197:D5197"/>
    <mergeCell ref="E5197:G5197"/>
    <mergeCell ref="H5197:I5197"/>
    <mergeCell ref="A5198:D5198"/>
    <mergeCell ref="E5198:G5198"/>
    <mergeCell ref="H5198:I5198"/>
    <mergeCell ref="A5200:H5200"/>
    <mergeCell ref="A5201:C5201"/>
    <mergeCell ref="D5201:F5201"/>
    <mergeCell ref="H5201:I5201"/>
    <mergeCell ref="A5202:C5202"/>
    <mergeCell ref="D5202:F5202"/>
    <mergeCell ref="H5202:I5202"/>
    <mergeCell ref="A5203:C5203"/>
    <mergeCell ref="D5203:F5203"/>
    <mergeCell ref="H5203:I5203"/>
    <mergeCell ref="A5204:C5204"/>
    <mergeCell ref="D5204:F5204"/>
    <mergeCell ref="H5204:I5204"/>
    <mergeCell ref="A5206:H5206"/>
    <mergeCell ref="A5207:I5207"/>
    <mergeCell ref="A5211:H5211"/>
    <mergeCell ref="A5212:I5212"/>
    <mergeCell ref="A5214:H5214"/>
    <mergeCell ref="A5215:D5215"/>
    <mergeCell ref="E5215:G5215"/>
    <mergeCell ref="H5215:I5215"/>
    <mergeCell ref="A5216:D5216"/>
    <mergeCell ref="E5216:G5216"/>
    <mergeCell ref="H5216:I5216"/>
    <mergeCell ref="A5217:D5217"/>
    <mergeCell ref="E5217:G5217"/>
    <mergeCell ref="H5217:I5217"/>
    <mergeCell ref="A5218:D5218"/>
    <mergeCell ref="E5218:G5218"/>
    <mergeCell ref="H5218:I5218"/>
    <mergeCell ref="A5219:D5219"/>
    <mergeCell ref="E5219:G5219"/>
    <mergeCell ref="H5219:I5219"/>
    <mergeCell ref="A5220:D5220"/>
    <mergeCell ref="E5220:G5220"/>
    <mergeCell ref="H5220:I5220"/>
    <mergeCell ref="A5221:D5221"/>
    <mergeCell ref="E5221:G5221"/>
    <mergeCell ref="H5221:I5221"/>
    <mergeCell ref="A5222:D5222"/>
    <mergeCell ref="E5222:G5222"/>
    <mergeCell ref="H5222:I5222"/>
    <mergeCell ref="A5223:D5223"/>
    <mergeCell ref="E5223:G5223"/>
    <mergeCell ref="H5223:I5223"/>
    <mergeCell ref="A5224:D5224"/>
    <mergeCell ref="E5224:G5224"/>
    <mergeCell ref="H5224:I5224"/>
    <mergeCell ref="A5225:D5225"/>
    <mergeCell ref="E5225:G5225"/>
    <mergeCell ref="H5225:I5225"/>
    <mergeCell ref="A5226:D5226"/>
    <mergeCell ref="E5226:G5226"/>
    <mergeCell ref="H5226:I5226"/>
    <mergeCell ref="A5227:D5227"/>
    <mergeCell ref="E5227:G5227"/>
    <mergeCell ref="H5227:I5227"/>
    <mergeCell ref="A5228:D5228"/>
    <mergeCell ref="E5228:G5228"/>
    <mergeCell ref="H5228:I5228"/>
    <mergeCell ref="A5229:D5229"/>
    <mergeCell ref="E5229:G5229"/>
    <mergeCell ref="H5229:I5229"/>
    <mergeCell ref="A5230:D5230"/>
    <mergeCell ref="E5230:G5230"/>
    <mergeCell ref="H5230:I5230"/>
    <mergeCell ref="A5231:D5231"/>
    <mergeCell ref="E5231:G5231"/>
    <mergeCell ref="H5231:I5231"/>
    <mergeCell ref="A5232:D5232"/>
    <mergeCell ref="E5232:G5232"/>
    <mergeCell ref="H5232:I5232"/>
    <mergeCell ref="A5233:D5233"/>
    <mergeCell ref="E5233:G5233"/>
    <mergeCell ref="H5233:I5233"/>
    <mergeCell ref="A5235:H5235"/>
    <mergeCell ref="A5236:C5236"/>
    <mergeCell ref="D5236:F5236"/>
    <mergeCell ref="H5236:I5236"/>
    <mergeCell ref="A5237:C5237"/>
    <mergeCell ref="D5237:F5237"/>
    <mergeCell ref="H5237:I5237"/>
    <mergeCell ref="A5238:C5238"/>
    <mergeCell ref="D5238:F5238"/>
    <mergeCell ref="H5238:I5238"/>
    <mergeCell ref="A5239:C5239"/>
    <mergeCell ref="D5239:F5239"/>
    <mergeCell ref="H5239:I5239"/>
    <mergeCell ref="A5241:H5241"/>
    <mergeCell ref="A5242:I5242"/>
    <mergeCell ref="A5246:H5246"/>
    <mergeCell ref="A5247:I5247"/>
    <mergeCell ref="A5249:H5249"/>
    <mergeCell ref="A5250:D5250"/>
    <mergeCell ref="E5250:G5250"/>
    <mergeCell ref="H5250:I5250"/>
    <mergeCell ref="A5251:D5251"/>
    <mergeCell ref="E5251:G5251"/>
    <mergeCell ref="H5251:I5251"/>
    <mergeCell ref="A5252:D5252"/>
    <mergeCell ref="E5252:G5252"/>
    <mergeCell ref="H5252:I5252"/>
    <mergeCell ref="A5253:D5253"/>
    <mergeCell ref="E5253:G5253"/>
    <mergeCell ref="H5253:I5253"/>
    <mergeCell ref="A5254:D5254"/>
    <mergeCell ref="E5254:G5254"/>
    <mergeCell ref="H5254:I5254"/>
    <mergeCell ref="A5255:D5255"/>
    <mergeCell ref="E5255:G5255"/>
    <mergeCell ref="H5255:I5255"/>
    <mergeCell ref="A5256:D5256"/>
    <mergeCell ref="E5256:G5256"/>
    <mergeCell ref="H5256:I5256"/>
    <mergeCell ref="A5257:D5257"/>
    <mergeCell ref="E5257:G5257"/>
    <mergeCell ref="H5257:I5257"/>
    <mergeCell ref="A5258:D5258"/>
    <mergeCell ref="E5258:G5258"/>
    <mergeCell ref="H5258:I5258"/>
    <mergeCell ref="A5259:D5259"/>
    <mergeCell ref="E5259:G5259"/>
    <mergeCell ref="H5259:I5259"/>
    <mergeCell ref="A5260:D5260"/>
    <mergeCell ref="E5260:G5260"/>
    <mergeCell ref="H5260:I5260"/>
    <mergeCell ref="A5261:D5261"/>
    <mergeCell ref="E5261:G5261"/>
    <mergeCell ref="H5261:I5261"/>
    <mergeCell ref="A5262:D5262"/>
    <mergeCell ref="E5262:G5262"/>
    <mergeCell ref="H5262:I5262"/>
    <mergeCell ref="A5263:D5263"/>
    <mergeCell ref="E5263:G5263"/>
    <mergeCell ref="H5263:I5263"/>
    <mergeCell ref="A5264:D5264"/>
    <mergeCell ref="E5264:G5264"/>
    <mergeCell ref="H5264:I5264"/>
    <mergeCell ref="A5265:D5265"/>
    <mergeCell ref="E5265:G5265"/>
    <mergeCell ref="H5265:I5265"/>
    <mergeCell ref="A5266:D5266"/>
    <mergeCell ref="E5266:G5266"/>
    <mergeCell ref="H5266:I5266"/>
    <mergeCell ref="A5267:D5267"/>
    <mergeCell ref="E5267:G5267"/>
    <mergeCell ref="H5267:I5267"/>
    <mergeCell ref="A5268:D5268"/>
    <mergeCell ref="E5268:G5268"/>
    <mergeCell ref="H5268:I5268"/>
    <mergeCell ref="A5270:H5270"/>
    <mergeCell ref="A5271:C5271"/>
    <mergeCell ref="D5271:F5271"/>
    <mergeCell ref="H5271:I5271"/>
    <mergeCell ref="A5272:C5272"/>
    <mergeCell ref="D5272:F5272"/>
    <mergeCell ref="H5272:I5272"/>
    <mergeCell ref="A5273:C5273"/>
    <mergeCell ref="D5273:F5273"/>
    <mergeCell ref="H5273:I5273"/>
    <mergeCell ref="A5274:C5274"/>
    <mergeCell ref="D5274:F5274"/>
    <mergeCell ref="H5274:I5274"/>
    <mergeCell ref="A5276:H5276"/>
    <mergeCell ref="A5277:I5277"/>
    <mergeCell ref="A5281:H5281"/>
    <mergeCell ref="A5282:I5282"/>
    <mergeCell ref="A5284:H5284"/>
    <mergeCell ref="A5285:D5285"/>
    <mergeCell ref="E5285:G5285"/>
    <mergeCell ref="H5285:I5285"/>
    <mergeCell ref="A5286:D5286"/>
    <mergeCell ref="E5286:G5286"/>
    <mergeCell ref="H5286:I5286"/>
    <mergeCell ref="A5287:D5287"/>
    <mergeCell ref="E5287:G5287"/>
    <mergeCell ref="H5287:I5287"/>
    <mergeCell ref="A5288:D5288"/>
    <mergeCell ref="E5288:G5288"/>
    <mergeCell ref="H5288:I5288"/>
    <mergeCell ref="A5289:D5289"/>
    <mergeCell ref="E5289:G5289"/>
    <mergeCell ref="H5289:I5289"/>
    <mergeCell ref="A5290:D5290"/>
    <mergeCell ref="E5290:G5290"/>
    <mergeCell ref="H5290:I5290"/>
    <mergeCell ref="A5291:D5291"/>
    <mergeCell ref="E5291:G5291"/>
    <mergeCell ref="H5291:I5291"/>
    <mergeCell ref="A5292:D5292"/>
    <mergeCell ref="E5292:G5292"/>
    <mergeCell ref="H5292:I5292"/>
    <mergeCell ref="A5293:D5293"/>
    <mergeCell ref="E5293:G5293"/>
    <mergeCell ref="H5293:I5293"/>
    <mergeCell ref="A5294:D5294"/>
    <mergeCell ref="E5294:G5294"/>
    <mergeCell ref="H5294:I5294"/>
    <mergeCell ref="A5295:D5295"/>
    <mergeCell ref="E5295:G5295"/>
    <mergeCell ref="H5295:I5295"/>
    <mergeCell ref="A5296:D5296"/>
    <mergeCell ref="E5296:G5296"/>
    <mergeCell ref="H5296:I5296"/>
    <mergeCell ref="A5297:D5297"/>
    <mergeCell ref="E5297:G5297"/>
    <mergeCell ref="H5297:I5297"/>
    <mergeCell ref="A5298:D5298"/>
    <mergeCell ref="E5298:G5298"/>
    <mergeCell ref="H5298:I5298"/>
    <mergeCell ref="A5299:D5299"/>
    <mergeCell ref="E5299:G5299"/>
    <mergeCell ref="H5299:I5299"/>
    <mergeCell ref="A5300:D5300"/>
    <mergeCell ref="E5300:G5300"/>
    <mergeCell ref="H5300:I5300"/>
    <mergeCell ref="A5301:D5301"/>
    <mergeCell ref="E5301:G5301"/>
    <mergeCell ref="H5301:I5301"/>
    <mergeCell ref="A5302:D5302"/>
    <mergeCell ref="E5302:G5302"/>
    <mergeCell ref="H5302:I5302"/>
    <mergeCell ref="A5303:D5303"/>
    <mergeCell ref="E5303:G5303"/>
    <mergeCell ref="H5303:I5303"/>
    <mergeCell ref="A5305:H5305"/>
    <mergeCell ref="A5306:C5306"/>
    <mergeCell ref="D5306:F5306"/>
    <mergeCell ref="H5306:I5306"/>
    <mergeCell ref="A5307:C5307"/>
    <mergeCell ref="D5307:F5307"/>
    <mergeCell ref="H5307:I5307"/>
    <mergeCell ref="A5308:C5308"/>
    <mergeCell ref="D5308:F5308"/>
    <mergeCell ref="H5308:I5308"/>
    <mergeCell ref="A5309:C5309"/>
    <mergeCell ref="D5309:F5309"/>
    <mergeCell ref="H5309:I5309"/>
    <mergeCell ref="A5311:H5311"/>
    <mergeCell ref="A5312:I5312"/>
    <mergeCell ref="A5316:H5316"/>
    <mergeCell ref="A5317:I5317"/>
    <mergeCell ref="A5319:H5319"/>
    <mergeCell ref="A5320:D5320"/>
    <mergeCell ref="E5320:G5320"/>
    <mergeCell ref="H5320:I5320"/>
    <mergeCell ref="A5321:D5321"/>
    <mergeCell ref="E5321:G5321"/>
    <mergeCell ref="H5321:I5321"/>
    <mergeCell ref="A5322:D5322"/>
    <mergeCell ref="E5322:G5322"/>
    <mergeCell ref="H5322:I5322"/>
    <mergeCell ref="A5323:D5323"/>
    <mergeCell ref="E5323:G5323"/>
    <mergeCell ref="H5323:I5323"/>
    <mergeCell ref="A5324:D5324"/>
    <mergeCell ref="E5324:G5324"/>
    <mergeCell ref="H5324:I5324"/>
    <mergeCell ref="A5325:D5325"/>
    <mergeCell ref="E5325:G5325"/>
    <mergeCell ref="H5325:I5325"/>
    <mergeCell ref="A5326:D5326"/>
    <mergeCell ref="E5326:G5326"/>
    <mergeCell ref="H5326:I5326"/>
    <mergeCell ref="A5327:D5327"/>
    <mergeCell ref="E5327:G5327"/>
    <mergeCell ref="H5327:I5327"/>
    <mergeCell ref="A5328:D5328"/>
    <mergeCell ref="E5328:G5328"/>
    <mergeCell ref="H5328:I5328"/>
    <mergeCell ref="A5329:D5329"/>
    <mergeCell ref="E5329:G5329"/>
    <mergeCell ref="H5329:I5329"/>
    <mergeCell ref="A5330:D5330"/>
    <mergeCell ref="E5330:G5330"/>
    <mergeCell ref="H5330:I5330"/>
    <mergeCell ref="A5331:D5331"/>
    <mergeCell ref="E5331:G5331"/>
    <mergeCell ref="H5331:I5331"/>
    <mergeCell ref="A5332:D5332"/>
    <mergeCell ref="E5332:G5332"/>
    <mergeCell ref="H5332:I5332"/>
    <mergeCell ref="A5333:D5333"/>
    <mergeCell ref="E5333:G5333"/>
    <mergeCell ref="H5333:I5333"/>
    <mergeCell ref="A5334:D5334"/>
    <mergeCell ref="E5334:G5334"/>
    <mergeCell ref="H5334:I5334"/>
    <mergeCell ref="A5335:D5335"/>
    <mergeCell ref="E5335:G5335"/>
    <mergeCell ref="H5335:I5335"/>
    <mergeCell ref="A5336:D5336"/>
    <mergeCell ref="E5336:G5336"/>
    <mergeCell ref="H5336:I5336"/>
    <mergeCell ref="A5337:D5337"/>
    <mergeCell ref="E5337:G5337"/>
    <mergeCell ref="H5337:I5337"/>
    <mergeCell ref="A5338:D5338"/>
    <mergeCell ref="E5338:G5338"/>
    <mergeCell ref="H5338:I5338"/>
    <mergeCell ref="A5340:H5340"/>
    <mergeCell ref="A5341:C5341"/>
    <mergeCell ref="D5341:F5341"/>
    <mergeCell ref="H5341:I5341"/>
    <mergeCell ref="A5342:C5342"/>
    <mergeCell ref="D5342:F5342"/>
    <mergeCell ref="H5342:I5342"/>
    <mergeCell ref="A5343:C5343"/>
    <mergeCell ref="D5343:F5343"/>
    <mergeCell ref="H5343:I5343"/>
    <mergeCell ref="A5344:C5344"/>
    <mergeCell ref="D5344:F5344"/>
    <mergeCell ref="H5344:I5344"/>
    <mergeCell ref="A5346:H5346"/>
    <mergeCell ref="A5347:I5347"/>
    <mergeCell ref="A5351:H5351"/>
    <mergeCell ref="A5352:I5352"/>
    <mergeCell ref="A5354:H5354"/>
    <mergeCell ref="A5355:D5355"/>
    <mergeCell ref="E5355:G5355"/>
    <mergeCell ref="H5355:I5355"/>
    <mergeCell ref="A5356:D5356"/>
    <mergeCell ref="E5356:G5356"/>
    <mergeCell ref="H5356:I5356"/>
    <mergeCell ref="A5357:D5357"/>
    <mergeCell ref="E5357:G5357"/>
    <mergeCell ref="H5357:I5357"/>
    <mergeCell ref="A5358:D5358"/>
    <mergeCell ref="E5358:G5358"/>
    <mergeCell ref="H5358:I5358"/>
    <mergeCell ref="A5359:D5359"/>
    <mergeCell ref="E5359:G5359"/>
    <mergeCell ref="H5359:I5359"/>
    <mergeCell ref="A5360:D5360"/>
    <mergeCell ref="E5360:G5360"/>
    <mergeCell ref="H5360:I5360"/>
    <mergeCell ref="A5361:D5361"/>
    <mergeCell ref="E5361:G5361"/>
    <mergeCell ref="H5361:I5361"/>
    <mergeCell ref="A5362:D5362"/>
    <mergeCell ref="E5362:G5362"/>
    <mergeCell ref="H5362:I5362"/>
    <mergeCell ref="A5363:D5363"/>
    <mergeCell ref="E5363:G5363"/>
    <mergeCell ref="H5363:I5363"/>
    <mergeCell ref="A5364:D5364"/>
    <mergeCell ref="E5364:G5364"/>
    <mergeCell ref="H5364:I5364"/>
    <mergeCell ref="A5365:D5365"/>
    <mergeCell ref="E5365:G5365"/>
    <mergeCell ref="H5365:I5365"/>
    <mergeCell ref="A5366:D5366"/>
    <mergeCell ref="E5366:G5366"/>
    <mergeCell ref="H5366:I5366"/>
    <mergeCell ref="A5367:D5367"/>
    <mergeCell ref="E5367:G5367"/>
    <mergeCell ref="H5367:I5367"/>
    <mergeCell ref="A5368:D5368"/>
    <mergeCell ref="E5368:G5368"/>
    <mergeCell ref="H5368:I5368"/>
    <mergeCell ref="A5369:D5369"/>
    <mergeCell ref="E5369:G5369"/>
    <mergeCell ref="H5369:I5369"/>
    <mergeCell ref="A5370:D5370"/>
    <mergeCell ref="E5370:G5370"/>
    <mergeCell ref="H5370:I5370"/>
    <mergeCell ref="A5371:D5371"/>
    <mergeCell ref="E5371:G5371"/>
    <mergeCell ref="H5371:I5371"/>
    <mergeCell ref="A5372:D5372"/>
    <mergeCell ref="E5372:G5372"/>
    <mergeCell ref="H5372:I5372"/>
    <mergeCell ref="A5374:H5374"/>
    <mergeCell ref="A5375:C5375"/>
    <mergeCell ref="D5375:F5375"/>
    <mergeCell ref="H5375:I5375"/>
    <mergeCell ref="A5376:C5376"/>
    <mergeCell ref="D5376:F5376"/>
    <mergeCell ref="H5376:I5376"/>
    <mergeCell ref="A5377:C5377"/>
    <mergeCell ref="D5377:F5377"/>
    <mergeCell ref="H5377:I5377"/>
    <mergeCell ref="A5378:C5378"/>
    <mergeCell ref="D5378:F5378"/>
    <mergeCell ref="H5378:I5378"/>
    <mergeCell ref="A5380:H5380"/>
    <mergeCell ref="A5381:I5381"/>
    <mergeCell ref="A5385:H5385"/>
    <mergeCell ref="A5386:I5386"/>
    <mergeCell ref="A5388:H5388"/>
    <mergeCell ref="A5389:D5389"/>
    <mergeCell ref="E5389:G5389"/>
    <mergeCell ref="H5389:I5389"/>
    <mergeCell ref="A5390:D5390"/>
    <mergeCell ref="E5390:G5390"/>
    <mergeCell ref="H5390:I5390"/>
    <mergeCell ref="A5391:D5391"/>
    <mergeCell ref="E5391:G5391"/>
    <mergeCell ref="H5391:I5391"/>
    <mergeCell ref="A5392:D5392"/>
    <mergeCell ref="E5392:G5392"/>
    <mergeCell ref="H5392:I5392"/>
    <mergeCell ref="A5393:D5393"/>
    <mergeCell ref="E5393:G5393"/>
    <mergeCell ref="H5393:I5393"/>
    <mergeCell ref="A5394:D5394"/>
    <mergeCell ref="E5394:G5394"/>
    <mergeCell ref="H5394:I5394"/>
    <mergeCell ref="A5395:D5395"/>
    <mergeCell ref="E5395:G5395"/>
    <mergeCell ref="H5395:I5395"/>
    <mergeCell ref="A5396:D5396"/>
    <mergeCell ref="E5396:G5396"/>
    <mergeCell ref="H5396:I5396"/>
    <mergeCell ref="A5397:D5397"/>
    <mergeCell ref="E5397:G5397"/>
    <mergeCell ref="H5397:I5397"/>
    <mergeCell ref="A5398:D5398"/>
    <mergeCell ref="E5398:G5398"/>
    <mergeCell ref="H5398:I5398"/>
    <mergeCell ref="A5399:D5399"/>
    <mergeCell ref="E5399:G5399"/>
    <mergeCell ref="H5399:I5399"/>
    <mergeCell ref="A5400:D5400"/>
    <mergeCell ref="E5400:G5400"/>
    <mergeCell ref="H5400:I5400"/>
    <mergeCell ref="A5401:D5401"/>
    <mergeCell ref="E5401:G5401"/>
    <mergeCell ref="H5401:I5401"/>
    <mergeCell ref="A5402:D5402"/>
    <mergeCell ref="E5402:G5402"/>
    <mergeCell ref="H5402:I5402"/>
    <mergeCell ref="A5403:D5403"/>
    <mergeCell ref="E5403:G5403"/>
    <mergeCell ref="H5403:I5403"/>
    <mergeCell ref="A5404:D5404"/>
    <mergeCell ref="E5404:G5404"/>
    <mergeCell ref="H5404:I5404"/>
    <mergeCell ref="A5405:D5405"/>
    <mergeCell ref="E5405:G5405"/>
    <mergeCell ref="H5405:I5405"/>
    <mergeCell ref="A5406:D5406"/>
    <mergeCell ref="E5406:G5406"/>
    <mergeCell ref="H5406:I5406"/>
    <mergeCell ref="A5408:H5408"/>
    <mergeCell ref="A5409:C5409"/>
    <mergeCell ref="D5409:F5409"/>
    <mergeCell ref="H5409:I5409"/>
    <mergeCell ref="A5410:C5410"/>
    <mergeCell ref="D5410:F5410"/>
    <mergeCell ref="H5410:I5410"/>
    <mergeCell ref="A5411:C5411"/>
    <mergeCell ref="D5411:F5411"/>
    <mergeCell ref="H5411:I5411"/>
    <mergeCell ref="A5412:C5412"/>
    <mergeCell ref="D5412:F5412"/>
    <mergeCell ref="H5412:I5412"/>
    <mergeCell ref="A5414:H5414"/>
    <mergeCell ref="A5415:I5415"/>
    <mergeCell ref="A5419:H5419"/>
    <mergeCell ref="A5420:I5420"/>
    <mergeCell ref="A5422:H5422"/>
    <mergeCell ref="A5423:D5423"/>
    <mergeCell ref="E5423:G5423"/>
    <mergeCell ref="H5423:I5423"/>
    <mergeCell ref="A5424:D5424"/>
    <mergeCell ref="E5424:G5424"/>
    <mergeCell ref="H5424:I5424"/>
    <mergeCell ref="A5425:D5425"/>
    <mergeCell ref="E5425:G5425"/>
    <mergeCell ref="H5425:I5425"/>
    <mergeCell ref="A5426:D5426"/>
    <mergeCell ref="E5426:G5426"/>
    <mergeCell ref="H5426:I5426"/>
    <mergeCell ref="A5427:D5427"/>
    <mergeCell ref="E5427:G5427"/>
    <mergeCell ref="H5427:I5427"/>
    <mergeCell ref="A5428:D5428"/>
    <mergeCell ref="E5428:G5428"/>
    <mergeCell ref="H5428:I5428"/>
    <mergeCell ref="A5429:D5429"/>
    <mergeCell ref="E5429:G5429"/>
    <mergeCell ref="H5429:I5429"/>
    <mergeCell ref="A5430:D5430"/>
    <mergeCell ref="E5430:G5430"/>
    <mergeCell ref="H5430:I5430"/>
    <mergeCell ref="A5431:D5431"/>
    <mergeCell ref="E5431:G5431"/>
    <mergeCell ref="H5431:I5431"/>
    <mergeCell ref="A5432:D5432"/>
    <mergeCell ref="E5432:G5432"/>
    <mergeCell ref="H5432:I5432"/>
    <mergeCell ref="A5433:D5433"/>
    <mergeCell ref="E5433:G5433"/>
    <mergeCell ref="H5433:I5433"/>
    <mergeCell ref="A5434:D5434"/>
    <mergeCell ref="E5434:G5434"/>
    <mergeCell ref="H5434:I5434"/>
    <mergeCell ref="A5435:D5435"/>
    <mergeCell ref="E5435:G5435"/>
    <mergeCell ref="H5435:I5435"/>
    <mergeCell ref="A5436:D5436"/>
    <mergeCell ref="E5436:G5436"/>
    <mergeCell ref="H5436:I5436"/>
    <mergeCell ref="A5437:D5437"/>
    <mergeCell ref="E5437:G5437"/>
    <mergeCell ref="H5437:I5437"/>
    <mergeCell ref="A5438:D5438"/>
    <mergeCell ref="E5438:G5438"/>
    <mergeCell ref="H5438:I5438"/>
    <mergeCell ref="A5439:D5439"/>
    <mergeCell ref="E5439:G5439"/>
    <mergeCell ref="H5439:I5439"/>
    <mergeCell ref="A5440:D5440"/>
    <mergeCell ref="E5440:G5440"/>
    <mergeCell ref="H5440:I5440"/>
    <mergeCell ref="A5442:H5442"/>
    <mergeCell ref="A5443:C5443"/>
    <mergeCell ref="D5443:F5443"/>
    <mergeCell ref="H5443:I5443"/>
    <mergeCell ref="A5444:C5444"/>
    <mergeCell ref="D5444:F5444"/>
    <mergeCell ref="H5444:I5444"/>
    <mergeCell ref="A5445:C5445"/>
    <mergeCell ref="D5445:F5445"/>
    <mergeCell ref="H5445:I5445"/>
    <mergeCell ref="A5446:C5446"/>
    <mergeCell ref="D5446:F5446"/>
    <mergeCell ref="H5446:I5446"/>
    <mergeCell ref="A5448:H5448"/>
    <mergeCell ref="A5449:I5449"/>
    <mergeCell ref="A5453:H5453"/>
    <mergeCell ref="A5454:I5454"/>
    <mergeCell ref="A5456:H5456"/>
    <mergeCell ref="A5457:D5457"/>
    <mergeCell ref="E5457:G5457"/>
    <mergeCell ref="H5457:I5457"/>
    <mergeCell ref="A5458:D5458"/>
    <mergeCell ref="E5458:G5458"/>
    <mergeCell ref="H5458:I5458"/>
    <mergeCell ref="A5459:D5459"/>
    <mergeCell ref="E5459:G5459"/>
    <mergeCell ref="H5459:I5459"/>
    <mergeCell ref="A5460:D5460"/>
    <mergeCell ref="E5460:G5460"/>
    <mergeCell ref="H5460:I5460"/>
    <mergeCell ref="A5461:D5461"/>
    <mergeCell ref="E5461:G5461"/>
    <mergeCell ref="H5461:I5461"/>
    <mergeCell ref="A5462:D5462"/>
    <mergeCell ref="E5462:G5462"/>
    <mergeCell ref="H5462:I5462"/>
    <mergeCell ref="A5463:D5463"/>
    <mergeCell ref="E5463:G5463"/>
    <mergeCell ref="H5463:I5463"/>
    <mergeCell ref="A5464:D5464"/>
    <mergeCell ref="E5464:G5464"/>
    <mergeCell ref="H5464:I5464"/>
    <mergeCell ref="A5465:D5465"/>
    <mergeCell ref="E5465:G5465"/>
    <mergeCell ref="H5465:I5465"/>
    <mergeCell ref="A5466:D5466"/>
    <mergeCell ref="E5466:G5466"/>
    <mergeCell ref="H5466:I5466"/>
    <mergeCell ref="A5467:D5467"/>
    <mergeCell ref="E5467:G5467"/>
    <mergeCell ref="H5467:I5467"/>
    <mergeCell ref="A5468:D5468"/>
    <mergeCell ref="E5468:G5468"/>
    <mergeCell ref="H5468:I5468"/>
    <mergeCell ref="A5469:D5469"/>
    <mergeCell ref="E5469:G5469"/>
    <mergeCell ref="H5469:I5469"/>
    <mergeCell ref="A5470:D5470"/>
    <mergeCell ref="E5470:G5470"/>
    <mergeCell ref="H5470:I5470"/>
    <mergeCell ref="A5471:D5471"/>
    <mergeCell ref="E5471:G5471"/>
    <mergeCell ref="H5471:I5471"/>
    <mergeCell ref="A5472:D5472"/>
    <mergeCell ref="E5472:G5472"/>
    <mergeCell ref="H5472:I5472"/>
    <mergeCell ref="A5473:D5473"/>
    <mergeCell ref="E5473:G5473"/>
    <mergeCell ref="H5473:I5473"/>
    <mergeCell ref="A5474:D5474"/>
    <mergeCell ref="E5474:G5474"/>
    <mergeCell ref="H5474:I5474"/>
    <mergeCell ref="A5476:H5476"/>
    <mergeCell ref="A5477:C5477"/>
    <mergeCell ref="D5477:F5477"/>
    <mergeCell ref="H5477:I5477"/>
    <mergeCell ref="A5478:C5478"/>
    <mergeCell ref="D5478:F5478"/>
    <mergeCell ref="H5478:I5478"/>
    <mergeCell ref="A5479:C5479"/>
    <mergeCell ref="D5479:F5479"/>
    <mergeCell ref="H5479:I5479"/>
    <mergeCell ref="A5480:C5480"/>
    <mergeCell ref="D5480:F5480"/>
    <mergeCell ref="H5480:I5480"/>
    <mergeCell ref="A5482:H5482"/>
    <mergeCell ref="A5483:I5483"/>
    <mergeCell ref="A5487:H5487"/>
    <mergeCell ref="A5488:I5488"/>
    <mergeCell ref="A5490:H5490"/>
    <mergeCell ref="A5491:D5491"/>
    <mergeCell ref="E5491:G5491"/>
    <mergeCell ref="H5491:I5491"/>
    <mergeCell ref="A5492:D5492"/>
    <mergeCell ref="E5492:G5492"/>
    <mergeCell ref="H5492:I5492"/>
    <mergeCell ref="A5493:D5493"/>
    <mergeCell ref="E5493:G5493"/>
    <mergeCell ref="H5493:I5493"/>
    <mergeCell ref="A5494:D5494"/>
    <mergeCell ref="E5494:G5494"/>
    <mergeCell ref="H5494:I5494"/>
    <mergeCell ref="A5495:D5495"/>
    <mergeCell ref="E5495:G5495"/>
    <mergeCell ref="H5495:I5495"/>
    <mergeCell ref="A5496:D5496"/>
    <mergeCell ref="E5496:G5496"/>
    <mergeCell ref="H5496:I5496"/>
    <mergeCell ref="A5497:D5497"/>
    <mergeCell ref="E5497:G5497"/>
    <mergeCell ref="H5497:I5497"/>
    <mergeCell ref="A5498:D5498"/>
    <mergeCell ref="E5498:G5498"/>
    <mergeCell ref="H5498:I5498"/>
    <mergeCell ref="A5499:D5499"/>
    <mergeCell ref="E5499:G5499"/>
    <mergeCell ref="H5499:I5499"/>
    <mergeCell ref="A5500:D5500"/>
    <mergeCell ref="E5500:G5500"/>
    <mergeCell ref="H5500:I5500"/>
    <mergeCell ref="A5501:D5501"/>
    <mergeCell ref="E5501:G5501"/>
    <mergeCell ref="H5501:I5501"/>
    <mergeCell ref="A5502:D5502"/>
    <mergeCell ref="E5502:G5502"/>
    <mergeCell ref="H5502:I5502"/>
    <mergeCell ref="A5503:D5503"/>
    <mergeCell ref="E5503:G5503"/>
    <mergeCell ref="H5503:I5503"/>
    <mergeCell ref="A5504:D5504"/>
    <mergeCell ref="E5504:G5504"/>
    <mergeCell ref="H5504:I5504"/>
    <mergeCell ref="A5505:D5505"/>
    <mergeCell ref="E5505:G5505"/>
    <mergeCell ref="H5505:I5505"/>
    <mergeCell ref="A5506:D5506"/>
    <mergeCell ref="E5506:G5506"/>
    <mergeCell ref="H5506:I5506"/>
    <mergeCell ref="A5507:D5507"/>
    <mergeCell ref="E5507:G5507"/>
    <mergeCell ref="H5507:I5507"/>
    <mergeCell ref="A5508:D5508"/>
    <mergeCell ref="E5508:G5508"/>
    <mergeCell ref="H5508:I5508"/>
    <mergeCell ref="A5510:H5510"/>
    <mergeCell ref="A5511:C5511"/>
    <mergeCell ref="D5511:F5511"/>
    <mergeCell ref="H5511:I5511"/>
    <mergeCell ref="A5512:C5512"/>
    <mergeCell ref="D5512:F5512"/>
    <mergeCell ref="H5512:I5512"/>
    <mergeCell ref="A5513:C5513"/>
    <mergeCell ref="D5513:F5513"/>
    <mergeCell ref="H5513:I5513"/>
    <mergeCell ref="A5514:C5514"/>
    <mergeCell ref="D5514:F5514"/>
    <mergeCell ref="H5514:I5514"/>
    <mergeCell ref="A5516:H5516"/>
    <mergeCell ref="A5517:I5517"/>
    <mergeCell ref="A5521:H5521"/>
    <mergeCell ref="A5522:I5522"/>
    <mergeCell ref="A5524:H5524"/>
    <mergeCell ref="A5525:D5525"/>
    <mergeCell ref="E5525:G5525"/>
    <mergeCell ref="H5525:I5525"/>
    <mergeCell ref="A5526:D5526"/>
    <mergeCell ref="E5526:G5526"/>
    <mergeCell ref="H5526:I5526"/>
    <mergeCell ref="A5527:D5527"/>
    <mergeCell ref="E5527:G5527"/>
    <mergeCell ref="H5527:I5527"/>
    <mergeCell ref="A5528:D5528"/>
    <mergeCell ref="E5528:G5528"/>
    <mergeCell ref="H5528:I5528"/>
    <mergeCell ref="A5529:D5529"/>
    <mergeCell ref="E5529:G5529"/>
    <mergeCell ref="H5529:I5529"/>
    <mergeCell ref="A5530:D5530"/>
    <mergeCell ref="E5530:G5530"/>
    <mergeCell ref="H5530:I5530"/>
    <mergeCell ref="A5531:D5531"/>
    <mergeCell ref="E5531:G5531"/>
    <mergeCell ref="H5531:I5531"/>
    <mergeCell ref="A5532:D5532"/>
    <mergeCell ref="E5532:G5532"/>
    <mergeCell ref="H5532:I5532"/>
    <mergeCell ref="A5533:D5533"/>
    <mergeCell ref="E5533:G5533"/>
    <mergeCell ref="H5533:I5533"/>
    <mergeCell ref="A5534:D5534"/>
    <mergeCell ref="E5534:G5534"/>
    <mergeCell ref="H5534:I5534"/>
    <mergeCell ref="A5535:D5535"/>
    <mergeCell ref="E5535:G5535"/>
    <mergeCell ref="H5535:I5535"/>
    <mergeCell ref="A5536:D5536"/>
    <mergeCell ref="E5536:G5536"/>
    <mergeCell ref="H5536:I5536"/>
    <mergeCell ref="A5537:D5537"/>
    <mergeCell ref="E5537:G5537"/>
    <mergeCell ref="H5537:I5537"/>
    <mergeCell ref="A5538:D5538"/>
    <mergeCell ref="E5538:G5538"/>
    <mergeCell ref="H5538:I5538"/>
    <mergeCell ref="A5539:D5539"/>
    <mergeCell ref="E5539:G5539"/>
    <mergeCell ref="H5539:I5539"/>
    <mergeCell ref="A5540:D5540"/>
    <mergeCell ref="E5540:G5540"/>
    <mergeCell ref="H5540:I5540"/>
    <mergeCell ref="A5541:D5541"/>
    <mergeCell ref="E5541:G5541"/>
    <mergeCell ref="H5541:I5541"/>
    <mergeCell ref="A5542:D5542"/>
    <mergeCell ref="E5542:G5542"/>
    <mergeCell ref="H5542:I5542"/>
    <mergeCell ref="A5544:H5544"/>
    <mergeCell ref="A5545:C5545"/>
    <mergeCell ref="D5545:F5545"/>
    <mergeCell ref="H5545:I5545"/>
    <mergeCell ref="A5546:C5546"/>
    <mergeCell ref="D5546:F5546"/>
    <mergeCell ref="H5546:I5546"/>
    <mergeCell ref="A5547:C5547"/>
    <mergeCell ref="D5547:F5547"/>
    <mergeCell ref="H5547:I5547"/>
    <mergeCell ref="A5548:C5548"/>
    <mergeCell ref="D5548:F5548"/>
    <mergeCell ref="H5548:I5548"/>
    <mergeCell ref="A5550:H5550"/>
    <mergeCell ref="A5551:I5551"/>
    <mergeCell ref="A5555:H5555"/>
    <mergeCell ref="A5556:I5556"/>
    <mergeCell ref="A5558:H5558"/>
    <mergeCell ref="A5559:D5559"/>
    <mergeCell ref="E5559:G5559"/>
    <mergeCell ref="H5559:I5559"/>
    <mergeCell ref="A5560:D5560"/>
    <mergeCell ref="E5560:G5560"/>
    <mergeCell ref="H5560:I5560"/>
    <mergeCell ref="A5561:D5561"/>
    <mergeCell ref="E5561:G5561"/>
    <mergeCell ref="H5561:I5561"/>
    <mergeCell ref="A5562:D5562"/>
    <mergeCell ref="E5562:G5562"/>
    <mergeCell ref="H5562:I5562"/>
    <mergeCell ref="A5563:D5563"/>
    <mergeCell ref="E5563:G5563"/>
    <mergeCell ref="H5563:I5563"/>
    <mergeCell ref="A5564:D5564"/>
    <mergeCell ref="E5564:G5564"/>
    <mergeCell ref="H5564:I5564"/>
    <mergeCell ref="A5565:D5565"/>
    <mergeCell ref="E5565:G5565"/>
    <mergeCell ref="H5565:I5565"/>
    <mergeCell ref="A5566:D5566"/>
    <mergeCell ref="E5566:G5566"/>
    <mergeCell ref="H5566:I5566"/>
    <mergeCell ref="A5567:D5567"/>
    <mergeCell ref="E5567:G5567"/>
    <mergeCell ref="H5567:I5567"/>
    <mergeCell ref="A5568:D5568"/>
    <mergeCell ref="E5568:G5568"/>
    <mergeCell ref="H5568:I5568"/>
    <mergeCell ref="A5569:D5569"/>
    <mergeCell ref="E5569:G5569"/>
    <mergeCell ref="H5569:I5569"/>
    <mergeCell ref="A5570:D5570"/>
    <mergeCell ref="E5570:G5570"/>
    <mergeCell ref="H5570:I5570"/>
    <mergeCell ref="A5571:D5571"/>
    <mergeCell ref="E5571:G5571"/>
    <mergeCell ref="H5571:I5571"/>
    <mergeCell ref="A5572:D5572"/>
    <mergeCell ref="E5572:G5572"/>
    <mergeCell ref="H5572:I5572"/>
    <mergeCell ref="A5573:D5573"/>
    <mergeCell ref="E5573:G5573"/>
    <mergeCell ref="H5573:I5573"/>
    <mergeCell ref="A5574:D5574"/>
    <mergeCell ref="E5574:G5574"/>
    <mergeCell ref="H5574:I5574"/>
    <mergeCell ref="A5575:D5575"/>
    <mergeCell ref="E5575:G5575"/>
    <mergeCell ref="H5575:I5575"/>
    <mergeCell ref="A5576:D5576"/>
    <mergeCell ref="E5576:G5576"/>
    <mergeCell ref="H5576:I5576"/>
    <mergeCell ref="A5577:D5577"/>
    <mergeCell ref="E5577:G5577"/>
    <mergeCell ref="H5577:I5577"/>
    <mergeCell ref="A5578:D5578"/>
    <mergeCell ref="E5578:G5578"/>
    <mergeCell ref="H5578:I5578"/>
    <mergeCell ref="A5579:D5579"/>
    <mergeCell ref="E5579:G5579"/>
    <mergeCell ref="H5579:I5579"/>
    <mergeCell ref="A5580:D5580"/>
    <mergeCell ref="E5580:G5580"/>
    <mergeCell ref="H5580:I5580"/>
    <mergeCell ref="A5581:D5581"/>
    <mergeCell ref="E5581:G5581"/>
    <mergeCell ref="H5581:I5581"/>
    <mergeCell ref="A5582:D5582"/>
    <mergeCell ref="E5582:G5582"/>
    <mergeCell ref="H5582:I5582"/>
    <mergeCell ref="A5584:H5584"/>
    <mergeCell ref="A5585:C5585"/>
    <mergeCell ref="D5585:F5585"/>
    <mergeCell ref="H5585:I5585"/>
    <mergeCell ref="A5586:C5586"/>
    <mergeCell ref="D5586:F5586"/>
    <mergeCell ref="H5586:I5586"/>
    <mergeCell ref="A5587:C5587"/>
    <mergeCell ref="D5587:F5587"/>
    <mergeCell ref="H5587:I5587"/>
    <mergeCell ref="A5588:C5588"/>
    <mergeCell ref="D5588:F5588"/>
    <mergeCell ref="H5588:I5588"/>
    <mergeCell ref="A5589:C5589"/>
    <mergeCell ref="D5589:F5589"/>
    <mergeCell ref="H5589:I5589"/>
    <mergeCell ref="A5590:C5590"/>
    <mergeCell ref="D5590:F5590"/>
    <mergeCell ref="H5590:I5590"/>
    <mergeCell ref="A5591:C5591"/>
    <mergeCell ref="D5591:F5591"/>
    <mergeCell ref="H5591:I5591"/>
    <mergeCell ref="A5592:C5592"/>
    <mergeCell ref="D5592:F5592"/>
    <mergeCell ref="H5592:I5592"/>
    <mergeCell ref="A5593:C5593"/>
    <mergeCell ref="D5593:F5593"/>
    <mergeCell ref="H5593:I5593"/>
    <mergeCell ref="A5594:C5594"/>
    <mergeCell ref="D5594:F5594"/>
    <mergeCell ref="H5594:I5594"/>
    <mergeCell ref="A5596:H5596"/>
    <mergeCell ref="A5597:I5597"/>
    <mergeCell ref="A5601:H5601"/>
    <mergeCell ref="A5602:I5602"/>
    <mergeCell ref="A5604:H5604"/>
    <mergeCell ref="A5605:D5605"/>
    <mergeCell ref="E5605:G5605"/>
    <mergeCell ref="H5605:I5605"/>
    <mergeCell ref="A5606:D5606"/>
    <mergeCell ref="E5606:G5606"/>
    <mergeCell ref="H5606:I5606"/>
    <mergeCell ref="A5607:D5607"/>
    <mergeCell ref="E5607:G5607"/>
    <mergeCell ref="H5607:I5607"/>
    <mergeCell ref="A5608:D5608"/>
    <mergeCell ref="E5608:G5608"/>
    <mergeCell ref="H5608:I5608"/>
    <mergeCell ref="A5609:D5609"/>
    <mergeCell ref="E5609:G5609"/>
    <mergeCell ref="H5609:I5609"/>
    <mergeCell ref="A5610:D5610"/>
    <mergeCell ref="E5610:G5610"/>
    <mergeCell ref="H5610:I5610"/>
    <mergeCell ref="A5611:D5611"/>
    <mergeCell ref="E5611:G5611"/>
    <mergeCell ref="H5611:I5611"/>
    <mergeCell ref="A5612:D5612"/>
    <mergeCell ref="E5612:G5612"/>
    <mergeCell ref="H5612:I5612"/>
    <mergeCell ref="A5613:D5613"/>
    <mergeCell ref="E5613:G5613"/>
    <mergeCell ref="H5613:I5613"/>
    <mergeCell ref="A5614:D5614"/>
    <mergeCell ref="E5614:G5614"/>
    <mergeCell ref="H5614:I5614"/>
    <mergeCell ref="A5615:D5615"/>
    <mergeCell ref="E5615:G5615"/>
    <mergeCell ref="H5615:I5615"/>
    <mergeCell ref="A5616:D5616"/>
    <mergeCell ref="E5616:G5616"/>
    <mergeCell ref="H5616:I5616"/>
    <mergeCell ref="A5617:D5617"/>
    <mergeCell ref="E5617:G5617"/>
    <mergeCell ref="H5617:I5617"/>
    <mergeCell ref="A5618:D5618"/>
    <mergeCell ref="E5618:G5618"/>
    <mergeCell ref="H5618:I5618"/>
    <mergeCell ref="A5619:D5619"/>
    <mergeCell ref="E5619:G5619"/>
    <mergeCell ref="H5619:I5619"/>
    <mergeCell ref="A5620:D5620"/>
    <mergeCell ref="E5620:G5620"/>
    <mergeCell ref="H5620:I5620"/>
    <mergeCell ref="A5621:D5621"/>
    <mergeCell ref="E5621:G5621"/>
    <mergeCell ref="H5621:I5621"/>
    <mergeCell ref="A5622:D5622"/>
    <mergeCell ref="E5622:G5622"/>
    <mergeCell ref="H5622:I5622"/>
    <mergeCell ref="A5623:D5623"/>
    <mergeCell ref="E5623:G5623"/>
    <mergeCell ref="H5623:I5623"/>
    <mergeCell ref="A5624:D5624"/>
    <mergeCell ref="E5624:G5624"/>
    <mergeCell ref="H5624:I5624"/>
    <mergeCell ref="A5625:D5625"/>
    <mergeCell ref="E5625:G5625"/>
    <mergeCell ref="H5625:I5625"/>
    <mergeCell ref="A5626:D5626"/>
    <mergeCell ref="E5626:G5626"/>
    <mergeCell ref="H5626:I5626"/>
    <mergeCell ref="A5627:D5627"/>
    <mergeCell ref="E5627:G5627"/>
    <mergeCell ref="H5627:I5627"/>
    <mergeCell ref="A5628:D5628"/>
    <mergeCell ref="E5628:G5628"/>
    <mergeCell ref="H5628:I5628"/>
    <mergeCell ref="A5630:H5630"/>
    <mergeCell ref="A5631:C5631"/>
    <mergeCell ref="D5631:F5631"/>
    <mergeCell ref="H5631:I5631"/>
    <mergeCell ref="A5632:C5632"/>
    <mergeCell ref="D5632:F5632"/>
    <mergeCell ref="H5632:I5632"/>
    <mergeCell ref="A5633:C5633"/>
    <mergeCell ref="D5633:F5633"/>
    <mergeCell ref="H5633:I5633"/>
    <mergeCell ref="A5634:C5634"/>
    <mergeCell ref="D5634:F5634"/>
    <mergeCell ref="H5634:I5634"/>
    <mergeCell ref="A5635:C5635"/>
    <mergeCell ref="D5635:F5635"/>
    <mergeCell ref="H5635:I5635"/>
    <mergeCell ref="A5636:C5636"/>
    <mergeCell ref="D5636:F5636"/>
    <mergeCell ref="H5636:I5636"/>
    <mergeCell ref="A5637:C5637"/>
    <mergeCell ref="D5637:F5637"/>
    <mergeCell ref="H5637:I5637"/>
    <mergeCell ref="A5638:C5638"/>
    <mergeCell ref="D5638:F5638"/>
    <mergeCell ref="H5638:I5638"/>
    <mergeCell ref="A5639:C5639"/>
    <mergeCell ref="D5639:F5639"/>
    <mergeCell ref="H5639:I5639"/>
    <mergeCell ref="A5640:C5640"/>
    <mergeCell ref="D5640:F5640"/>
    <mergeCell ref="H5640:I5640"/>
    <mergeCell ref="A5642:H5642"/>
    <mergeCell ref="A5643:I5643"/>
    <mergeCell ref="A5647:H5647"/>
    <mergeCell ref="A5648:I5648"/>
    <mergeCell ref="A5650:H5650"/>
    <mergeCell ref="A5651:D5651"/>
    <mergeCell ref="E5651:G5651"/>
    <mergeCell ref="H5651:I5651"/>
    <mergeCell ref="A5652:D5652"/>
    <mergeCell ref="E5652:G5652"/>
    <mergeCell ref="H5652:I5652"/>
    <mergeCell ref="A5653:D5653"/>
    <mergeCell ref="E5653:G5653"/>
    <mergeCell ref="H5653:I5653"/>
    <mergeCell ref="A5654:D5654"/>
    <mergeCell ref="E5654:G5654"/>
    <mergeCell ref="H5654:I5654"/>
    <mergeCell ref="A5655:D5655"/>
    <mergeCell ref="E5655:G5655"/>
    <mergeCell ref="H5655:I5655"/>
    <mergeCell ref="A5656:D5656"/>
    <mergeCell ref="E5656:G5656"/>
    <mergeCell ref="H5656:I5656"/>
    <mergeCell ref="A5657:D5657"/>
    <mergeCell ref="E5657:G5657"/>
    <mergeCell ref="H5657:I5657"/>
    <mergeCell ref="A5658:D5658"/>
    <mergeCell ref="E5658:G5658"/>
    <mergeCell ref="H5658:I5658"/>
    <mergeCell ref="A5659:D5659"/>
    <mergeCell ref="E5659:G5659"/>
    <mergeCell ref="H5659:I5659"/>
    <mergeCell ref="A5660:D5660"/>
    <mergeCell ref="E5660:G5660"/>
    <mergeCell ref="H5660:I5660"/>
    <mergeCell ref="A5661:D5661"/>
    <mergeCell ref="E5661:G5661"/>
    <mergeCell ref="H5661:I5661"/>
    <mergeCell ref="A5662:D5662"/>
    <mergeCell ref="E5662:G5662"/>
    <mergeCell ref="H5662:I5662"/>
    <mergeCell ref="A5663:D5663"/>
    <mergeCell ref="E5663:G5663"/>
    <mergeCell ref="H5663:I5663"/>
    <mergeCell ref="A5664:D5664"/>
    <mergeCell ref="E5664:G5664"/>
    <mergeCell ref="H5664:I5664"/>
    <mergeCell ref="A5665:D5665"/>
    <mergeCell ref="E5665:G5665"/>
    <mergeCell ref="H5665:I5665"/>
    <mergeCell ref="A5666:D5666"/>
    <mergeCell ref="E5666:G5666"/>
    <mergeCell ref="H5666:I5666"/>
    <mergeCell ref="A5667:D5667"/>
    <mergeCell ref="E5667:G5667"/>
    <mergeCell ref="H5667:I5667"/>
    <mergeCell ref="A5668:D5668"/>
    <mergeCell ref="E5668:G5668"/>
    <mergeCell ref="H5668:I5668"/>
    <mergeCell ref="A5669:D5669"/>
    <mergeCell ref="E5669:G5669"/>
    <mergeCell ref="H5669:I5669"/>
    <mergeCell ref="A5670:D5670"/>
    <mergeCell ref="E5670:G5670"/>
    <mergeCell ref="H5670:I5670"/>
    <mergeCell ref="A5671:D5671"/>
    <mergeCell ref="E5671:G5671"/>
    <mergeCell ref="H5671:I5671"/>
    <mergeCell ref="A5672:D5672"/>
    <mergeCell ref="E5672:G5672"/>
    <mergeCell ref="H5672:I5672"/>
    <mergeCell ref="A5673:D5673"/>
    <mergeCell ref="E5673:G5673"/>
    <mergeCell ref="H5673:I5673"/>
    <mergeCell ref="A5674:D5674"/>
    <mergeCell ref="E5674:G5674"/>
    <mergeCell ref="H5674:I5674"/>
    <mergeCell ref="A5676:H5676"/>
    <mergeCell ref="A5677:C5677"/>
    <mergeCell ref="D5677:F5677"/>
    <mergeCell ref="H5677:I5677"/>
    <mergeCell ref="A5678:C5678"/>
    <mergeCell ref="D5678:F5678"/>
    <mergeCell ref="H5678:I5678"/>
    <mergeCell ref="A5679:C5679"/>
    <mergeCell ref="D5679:F5679"/>
    <mergeCell ref="H5679:I5679"/>
    <mergeCell ref="A5680:C5680"/>
    <mergeCell ref="D5680:F5680"/>
    <mergeCell ref="H5680:I5680"/>
    <mergeCell ref="A5681:C5681"/>
    <mergeCell ref="D5681:F5681"/>
    <mergeCell ref="H5681:I5681"/>
    <mergeCell ref="A5682:C5682"/>
    <mergeCell ref="D5682:F5682"/>
    <mergeCell ref="H5682:I5682"/>
    <mergeCell ref="A5683:C5683"/>
    <mergeCell ref="D5683:F5683"/>
    <mergeCell ref="H5683:I5683"/>
    <mergeCell ref="A5684:C5684"/>
    <mergeCell ref="D5684:F5684"/>
    <mergeCell ref="H5684:I5684"/>
    <mergeCell ref="A5685:C5685"/>
    <mergeCell ref="D5685:F5685"/>
    <mergeCell ref="H5685:I5685"/>
    <mergeCell ref="A5686:C5686"/>
    <mergeCell ref="D5686:F5686"/>
    <mergeCell ref="H5686:I5686"/>
    <mergeCell ref="A5688:H5688"/>
    <mergeCell ref="A5689:I5689"/>
    <mergeCell ref="A5693:H5693"/>
    <mergeCell ref="A5694:I5694"/>
    <mergeCell ref="A5696:H5696"/>
    <mergeCell ref="A5697:D5697"/>
    <mergeCell ref="E5697:G5697"/>
    <mergeCell ref="H5697:I5697"/>
    <mergeCell ref="A5698:D5698"/>
    <mergeCell ref="E5698:G5698"/>
    <mergeCell ref="H5698:I5698"/>
    <mergeCell ref="A5699:D5699"/>
    <mergeCell ref="E5699:G5699"/>
    <mergeCell ref="H5699:I5699"/>
    <mergeCell ref="A5700:D5700"/>
    <mergeCell ref="E5700:G5700"/>
    <mergeCell ref="H5700:I5700"/>
    <mergeCell ref="A5701:D5701"/>
    <mergeCell ref="E5701:G5701"/>
    <mergeCell ref="H5701:I5701"/>
    <mergeCell ref="A5702:D5702"/>
    <mergeCell ref="E5702:G5702"/>
    <mergeCell ref="H5702:I5702"/>
    <mergeCell ref="A5703:D5703"/>
    <mergeCell ref="E5703:G5703"/>
    <mergeCell ref="H5703:I5703"/>
    <mergeCell ref="A5704:D5704"/>
    <mergeCell ref="E5704:G5704"/>
    <mergeCell ref="H5704:I5704"/>
    <mergeCell ref="A5705:D5705"/>
    <mergeCell ref="E5705:G5705"/>
    <mergeCell ref="H5705:I5705"/>
    <mergeCell ref="A5706:D5706"/>
    <mergeCell ref="E5706:G5706"/>
    <mergeCell ref="H5706:I5706"/>
    <mergeCell ref="A5707:D5707"/>
    <mergeCell ref="E5707:G5707"/>
    <mergeCell ref="H5707:I5707"/>
    <mergeCell ref="A5708:D5708"/>
    <mergeCell ref="E5708:G5708"/>
    <mergeCell ref="H5708:I5708"/>
    <mergeCell ref="A5709:D5709"/>
    <mergeCell ref="E5709:G5709"/>
    <mergeCell ref="H5709:I5709"/>
    <mergeCell ref="A5710:D5710"/>
    <mergeCell ref="E5710:G5710"/>
    <mergeCell ref="H5710:I5710"/>
    <mergeCell ref="A5711:D5711"/>
    <mergeCell ref="E5711:G5711"/>
    <mergeCell ref="H5711:I5711"/>
    <mergeCell ref="A5712:D5712"/>
    <mergeCell ref="E5712:G5712"/>
    <mergeCell ref="H5712:I5712"/>
    <mergeCell ref="A5713:D5713"/>
    <mergeCell ref="E5713:G5713"/>
    <mergeCell ref="H5713:I5713"/>
    <mergeCell ref="A5714:D5714"/>
    <mergeCell ref="E5714:G5714"/>
    <mergeCell ref="H5714:I5714"/>
    <mergeCell ref="A5715:D5715"/>
    <mergeCell ref="E5715:G5715"/>
    <mergeCell ref="H5715:I5715"/>
    <mergeCell ref="A5716:D5716"/>
    <mergeCell ref="E5716:G5716"/>
    <mergeCell ref="H5716:I5716"/>
    <mergeCell ref="A5717:D5717"/>
    <mergeCell ref="E5717:G5717"/>
    <mergeCell ref="H5717:I5717"/>
    <mergeCell ref="A5718:D5718"/>
    <mergeCell ref="E5718:G5718"/>
    <mergeCell ref="H5718:I5718"/>
    <mergeCell ref="A5719:D5719"/>
    <mergeCell ref="E5719:G5719"/>
    <mergeCell ref="H5719:I5719"/>
    <mergeCell ref="A5720:D5720"/>
    <mergeCell ref="E5720:G5720"/>
    <mergeCell ref="H5720:I5720"/>
    <mergeCell ref="A5722:H5722"/>
    <mergeCell ref="A5723:C5723"/>
    <mergeCell ref="D5723:F5723"/>
    <mergeCell ref="H5723:I5723"/>
    <mergeCell ref="A5724:C5724"/>
    <mergeCell ref="D5724:F5724"/>
    <mergeCell ref="H5724:I5724"/>
    <mergeCell ref="A5725:C5725"/>
    <mergeCell ref="D5725:F5725"/>
    <mergeCell ref="H5725:I5725"/>
    <mergeCell ref="A5726:C5726"/>
    <mergeCell ref="D5726:F5726"/>
    <mergeCell ref="H5726:I5726"/>
    <mergeCell ref="A5727:C5727"/>
    <mergeCell ref="D5727:F5727"/>
    <mergeCell ref="H5727:I5727"/>
    <mergeCell ref="A5728:C5728"/>
    <mergeCell ref="D5728:F5728"/>
    <mergeCell ref="H5728:I5728"/>
    <mergeCell ref="A5729:C5729"/>
    <mergeCell ref="D5729:F5729"/>
    <mergeCell ref="H5729:I5729"/>
    <mergeCell ref="A5730:C5730"/>
    <mergeCell ref="D5730:F5730"/>
    <mergeCell ref="H5730:I5730"/>
    <mergeCell ref="A5731:C5731"/>
    <mergeCell ref="D5731:F5731"/>
    <mergeCell ref="H5731:I5731"/>
    <mergeCell ref="A5732:C5732"/>
    <mergeCell ref="D5732:F5732"/>
    <mergeCell ref="H5732:I5732"/>
    <mergeCell ref="A5734:H5734"/>
    <mergeCell ref="A5735:I5735"/>
    <mergeCell ref="A5739:H5739"/>
    <mergeCell ref="A5740:I5740"/>
    <mergeCell ref="A5742:H5742"/>
    <mergeCell ref="A5743:D5743"/>
    <mergeCell ref="E5743:G5743"/>
    <mergeCell ref="H5743:I5743"/>
    <mergeCell ref="A5744:D5744"/>
    <mergeCell ref="E5744:G5744"/>
    <mergeCell ref="H5744:I5744"/>
    <mergeCell ref="A5745:D5745"/>
    <mergeCell ref="E5745:G5745"/>
    <mergeCell ref="H5745:I5745"/>
    <mergeCell ref="A5746:D5746"/>
    <mergeCell ref="E5746:G5746"/>
    <mergeCell ref="H5746:I5746"/>
    <mergeCell ref="A5747:D5747"/>
    <mergeCell ref="E5747:G5747"/>
    <mergeCell ref="H5747:I5747"/>
    <mergeCell ref="A5748:D5748"/>
    <mergeCell ref="E5748:G5748"/>
    <mergeCell ref="H5748:I5748"/>
    <mergeCell ref="A5749:D5749"/>
    <mergeCell ref="E5749:G5749"/>
    <mergeCell ref="H5749:I5749"/>
    <mergeCell ref="A5750:D5750"/>
    <mergeCell ref="E5750:G5750"/>
    <mergeCell ref="H5750:I5750"/>
    <mergeCell ref="A5751:D5751"/>
    <mergeCell ref="E5751:G5751"/>
    <mergeCell ref="H5751:I5751"/>
    <mergeCell ref="A5752:D5752"/>
    <mergeCell ref="E5752:G5752"/>
    <mergeCell ref="H5752:I5752"/>
    <mergeCell ref="A5753:D5753"/>
    <mergeCell ref="E5753:G5753"/>
    <mergeCell ref="H5753:I5753"/>
    <mergeCell ref="A5754:D5754"/>
    <mergeCell ref="E5754:G5754"/>
    <mergeCell ref="H5754:I5754"/>
    <mergeCell ref="A5755:D5755"/>
    <mergeCell ref="E5755:G5755"/>
    <mergeCell ref="H5755:I5755"/>
    <mergeCell ref="A5756:D5756"/>
    <mergeCell ref="E5756:G5756"/>
    <mergeCell ref="H5756:I5756"/>
    <mergeCell ref="A5757:D5757"/>
    <mergeCell ref="E5757:G5757"/>
    <mergeCell ref="H5757:I5757"/>
    <mergeCell ref="A5758:D5758"/>
    <mergeCell ref="E5758:G5758"/>
    <mergeCell ref="H5758:I5758"/>
    <mergeCell ref="A5759:D5759"/>
    <mergeCell ref="E5759:G5759"/>
    <mergeCell ref="H5759:I5759"/>
    <mergeCell ref="A5760:D5760"/>
    <mergeCell ref="E5760:G5760"/>
    <mergeCell ref="H5760:I5760"/>
    <mergeCell ref="A5761:D5761"/>
    <mergeCell ref="E5761:G5761"/>
    <mergeCell ref="H5761:I5761"/>
    <mergeCell ref="A5762:D5762"/>
    <mergeCell ref="E5762:G5762"/>
    <mergeCell ref="H5762:I5762"/>
    <mergeCell ref="A5763:D5763"/>
    <mergeCell ref="E5763:G5763"/>
    <mergeCell ref="H5763:I5763"/>
    <mergeCell ref="A5764:D5764"/>
    <mergeCell ref="E5764:G5764"/>
    <mergeCell ref="H5764:I5764"/>
    <mergeCell ref="A5765:D5765"/>
    <mergeCell ref="E5765:G5765"/>
    <mergeCell ref="H5765:I5765"/>
    <mergeCell ref="A5766:D5766"/>
    <mergeCell ref="E5766:G5766"/>
    <mergeCell ref="H5766:I5766"/>
    <mergeCell ref="A5768:H5768"/>
    <mergeCell ref="A5769:C5769"/>
    <mergeCell ref="D5769:F5769"/>
    <mergeCell ref="H5769:I5769"/>
    <mergeCell ref="A5770:C5770"/>
    <mergeCell ref="D5770:F5770"/>
    <mergeCell ref="H5770:I5770"/>
    <mergeCell ref="A5771:C5771"/>
    <mergeCell ref="D5771:F5771"/>
    <mergeCell ref="H5771:I5771"/>
    <mergeCell ref="A5772:C5772"/>
    <mergeCell ref="D5772:F5772"/>
    <mergeCell ref="H5772:I5772"/>
    <mergeCell ref="A5773:C5773"/>
    <mergeCell ref="D5773:F5773"/>
    <mergeCell ref="H5773:I5773"/>
    <mergeCell ref="A5774:C5774"/>
    <mergeCell ref="D5774:F5774"/>
    <mergeCell ref="H5774:I5774"/>
    <mergeCell ref="A5775:C5775"/>
    <mergeCell ref="D5775:F5775"/>
    <mergeCell ref="H5775:I5775"/>
    <mergeCell ref="A5776:C5776"/>
    <mergeCell ref="D5776:F5776"/>
    <mergeCell ref="H5776:I5776"/>
    <mergeCell ref="A5777:C5777"/>
    <mergeCell ref="D5777:F5777"/>
    <mergeCell ref="H5777:I5777"/>
    <mergeCell ref="A5778:C5778"/>
    <mergeCell ref="D5778:F5778"/>
    <mergeCell ref="H5778:I5778"/>
    <mergeCell ref="A5780:H5780"/>
    <mergeCell ref="A5781:I5781"/>
    <mergeCell ref="A5785:H5785"/>
    <mergeCell ref="A5786:I5786"/>
    <mergeCell ref="A5788:H5788"/>
    <mergeCell ref="A5789:D5789"/>
    <mergeCell ref="E5789:G5789"/>
    <mergeCell ref="H5789:I5789"/>
    <mergeCell ref="A5790:D5790"/>
    <mergeCell ref="E5790:G5790"/>
    <mergeCell ref="H5790:I5790"/>
    <mergeCell ref="A5791:D5791"/>
    <mergeCell ref="E5791:G5791"/>
    <mergeCell ref="H5791:I5791"/>
    <mergeCell ref="A5792:D5792"/>
    <mergeCell ref="E5792:G5792"/>
    <mergeCell ref="H5792:I5792"/>
    <mergeCell ref="A5793:D5793"/>
    <mergeCell ref="E5793:G5793"/>
    <mergeCell ref="H5793:I5793"/>
    <mergeCell ref="A5794:D5794"/>
    <mergeCell ref="E5794:G5794"/>
    <mergeCell ref="H5794:I5794"/>
    <mergeCell ref="A5795:D5795"/>
    <mergeCell ref="E5795:G5795"/>
    <mergeCell ref="H5795:I5795"/>
    <mergeCell ref="A5796:D5796"/>
    <mergeCell ref="E5796:G5796"/>
    <mergeCell ref="H5796:I5796"/>
    <mergeCell ref="A5797:D5797"/>
    <mergeCell ref="E5797:G5797"/>
    <mergeCell ref="H5797:I5797"/>
    <mergeCell ref="A5798:D5798"/>
    <mergeCell ref="E5798:G5798"/>
    <mergeCell ref="H5798:I5798"/>
    <mergeCell ref="A5799:D5799"/>
    <mergeCell ref="E5799:G5799"/>
    <mergeCell ref="H5799:I5799"/>
    <mergeCell ref="A5800:D5800"/>
    <mergeCell ref="E5800:G5800"/>
    <mergeCell ref="H5800:I5800"/>
    <mergeCell ref="A5801:D5801"/>
    <mergeCell ref="E5801:G5801"/>
    <mergeCell ref="H5801:I5801"/>
    <mergeCell ref="A5802:D5802"/>
    <mergeCell ref="E5802:G5802"/>
    <mergeCell ref="H5802:I5802"/>
    <mergeCell ref="A5803:D5803"/>
    <mergeCell ref="E5803:G5803"/>
    <mergeCell ref="H5803:I5803"/>
    <mergeCell ref="A5804:D5804"/>
    <mergeCell ref="E5804:G5804"/>
    <mergeCell ref="H5804:I5804"/>
    <mergeCell ref="A5805:D5805"/>
    <mergeCell ref="E5805:G5805"/>
    <mergeCell ref="H5805:I5805"/>
    <mergeCell ref="A5806:D5806"/>
    <mergeCell ref="E5806:G5806"/>
    <mergeCell ref="H5806:I5806"/>
    <mergeCell ref="A5807:D5807"/>
    <mergeCell ref="E5807:G5807"/>
    <mergeCell ref="H5807:I5807"/>
    <mergeCell ref="A5808:D5808"/>
    <mergeCell ref="E5808:G5808"/>
    <mergeCell ref="H5808:I5808"/>
    <mergeCell ref="A5809:D5809"/>
    <mergeCell ref="E5809:G5809"/>
    <mergeCell ref="H5809:I5809"/>
    <mergeCell ref="A5810:D5810"/>
    <mergeCell ref="E5810:G5810"/>
    <mergeCell ref="H5810:I5810"/>
    <mergeCell ref="A5811:D5811"/>
    <mergeCell ref="E5811:G5811"/>
    <mergeCell ref="H5811:I5811"/>
    <mergeCell ref="A5812:D5812"/>
    <mergeCell ref="E5812:G5812"/>
    <mergeCell ref="H5812:I5812"/>
    <mergeCell ref="A5814:H5814"/>
    <mergeCell ref="A5815:C5815"/>
    <mergeCell ref="D5815:F5815"/>
    <mergeCell ref="H5815:I5815"/>
    <mergeCell ref="A5816:C5816"/>
    <mergeCell ref="D5816:F5816"/>
    <mergeCell ref="H5816:I5816"/>
    <mergeCell ref="A5817:C5817"/>
    <mergeCell ref="D5817:F5817"/>
    <mergeCell ref="H5817:I5817"/>
    <mergeCell ref="A5818:C5818"/>
    <mergeCell ref="D5818:F5818"/>
    <mergeCell ref="H5818:I5818"/>
    <mergeCell ref="A5819:C5819"/>
    <mergeCell ref="D5819:F5819"/>
    <mergeCell ref="H5819:I5819"/>
    <mergeCell ref="A5820:C5820"/>
    <mergeCell ref="D5820:F5820"/>
    <mergeCell ref="H5820:I5820"/>
    <mergeCell ref="A5821:C5821"/>
    <mergeCell ref="D5821:F5821"/>
    <mergeCell ref="H5821:I5821"/>
    <mergeCell ref="A5822:C5822"/>
    <mergeCell ref="D5822:F5822"/>
    <mergeCell ref="H5822:I5822"/>
    <mergeCell ref="A5823:C5823"/>
    <mergeCell ref="D5823:F5823"/>
    <mergeCell ref="H5823:I5823"/>
    <mergeCell ref="A5824:C5824"/>
    <mergeCell ref="D5824:F5824"/>
    <mergeCell ref="H5824:I5824"/>
    <mergeCell ref="A5826:H5826"/>
    <mergeCell ref="A5827:I5827"/>
    <mergeCell ref="A5831:H5831"/>
    <mergeCell ref="A5832:I5832"/>
    <mergeCell ref="A5834:H5834"/>
    <mergeCell ref="A5835:D5835"/>
    <mergeCell ref="E5835:G5835"/>
    <mergeCell ref="H5835:I5835"/>
    <mergeCell ref="A5836:D5836"/>
    <mergeCell ref="E5836:G5836"/>
    <mergeCell ref="H5836:I5836"/>
    <mergeCell ref="A5837:D5837"/>
    <mergeCell ref="E5837:G5837"/>
    <mergeCell ref="H5837:I5837"/>
    <mergeCell ref="A5838:D5838"/>
    <mergeCell ref="E5838:G5838"/>
    <mergeCell ref="H5838:I5838"/>
    <mergeCell ref="A5839:D5839"/>
    <mergeCell ref="E5839:G5839"/>
    <mergeCell ref="H5839:I5839"/>
    <mergeCell ref="A5840:D5840"/>
    <mergeCell ref="E5840:G5840"/>
    <mergeCell ref="H5840:I5840"/>
    <mergeCell ref="A5841:D5841"/>
    <mergeCell ref="E5841:G5841"/>
    <mergeCell ref="H5841:I5841"/>
    <mergeCell ref="A5842:D5842"/>
    <mergeCell ref="E5842:G5842"/>
    <mergeCell ref="H5842:I5842"/>
    <mergeCell ref="A5843:D5843"/>
    <mergeCell ref="E5843:G5843"/>
    <mergeCell ref="H5843:I5843"/>
    <mergeCell ref="A5844:D5844"/>
    <mergeCell ref="E5844:G5844"/>
    <mergeCell ref="H5844:I5844"/>
    <mergeCell ref="A5845:D5845"/>
    <mergeCell ref="E5845:G5845"/>
    <mergeCell ref="H5845:I5845"/>
    <mergeCell ref="A5846:D5846"/>
    <mergeCell ref="E5846:G5846"/>
    <mergeCell ref="H5846:I5846"/>
    <mergeCell ref="A5847:D5847"/>
    <mergeCell ref="E5847:G5847"/>
    <mergeCell ref="H5847:I5847"/>
    <mergeCell ref="A5848:D5848"/>
    <mergeCell ref="E5848:G5848"/>
    <mergeCell ref="H5848:I5848"/>
    <mergeCell ref="A5849:D5849"/>
    <mergeCell ref="E5849:G5849"/>
    <mergeCell ref="H5849:I5849"/>
    <mergeCell ref="A5850:D5850"/>
    <mergeCell ref="E5850:G5850"/>
    <mergeCell ref="H5850:I5850"/>
    <mergeCell ref="A5851:D5851"/>
    <mergeCell ref="E5851:G5851"/>
    <mergeCell ref="H5851:I5851"/>
    <mergeCell ref="A5852:D5852"/>
    <mergeCell ref="E5852:G5852"/>
    <mergeCell ref="H5852:I5852"/>
    <mergeCell ref="A5853:D5853"/>
    <mergeCell ref="E5853:G5853"/>
    <mergeCell ref="H5853:I5853"/>
    <mergeCell ref="A5854:D5854"/>
    <mergeCell ref="E5854:G5854"/>
    <mergeCell ref="H5854:I5854"/>
    <mergeCell ref="A5855:D5855"/>
    <mergeCell ref="E5855:G5855"/>
    <mergeCell ref="H5855:I5855"/>
    <mergeCell ref="A5856:D5856"/>
    <mergeCell ref="E5856:G5856"/>
    <mergeCell ref="H5856:I5856"/>
    <mergeCell ref="A5857:D5857"/>
    <mergeCell ref="E5857:G5857"/>
    <mergeCell ref="H5857:I5857"/>
    <mergeCell ref="A5858:D5858"/>
    <mergeCell ref="E5858:G5858"/>
    <mergeCell ref="H5858:I5858"/>
    <mergeCell ref="A5860:H5860"/>
    <mergeCell ref="A5861:C5861"/>
    <mergeCell ref="D5861:F5861"/>
    <mergeCell ref="H5861:I5861"/>
    <mergeCell ref="A5862:C5862"/>
    <mergeCell ref="D5862:F5862"/>
    <mergeCell ref="H5862:I5862"/>
    <mergeCell ref="A5863:C5863"/>
    <mergeCell ref="D5863:F5863"/>
    <mergeCell ref="H5863:I5863"/>
    <mergeCell ref="A5864:C5864"/>
    <mergeCell ref="D5864:F5864"/>
    <mergeCell ref="H5864:I5864"/>
    <mergeCell ref="A5865:C5865"/>
    <mergeCell ref="D5865:F5865"/>
    <mergeCell ref="H5865:I5865"/>
    <mergeCell ref="A5866:C5866"/>
    <mergeCell ref="D5866:F5866"/>
    <mergeCell ref="H5866:I5866"/>
    <mergeCell ref="A5867:C5867"/>
    <mergeCell ref="D5867:F5867"/>
    <mergeCell ref="H5867:I5867"/>
    <mergeCell ref="A5868:C5868"/>
    <mergeCell ref="D5868:F5868"/>
    <mergeCell ref="H5868:I5868"/>
    <mergeCell ref="A5869:C5869"/>
    <mergeCell ref="D5869:F5869"/>
    <mergeCell ref="H5869:I5869"/>
    <mergeCell ref="A5870:C5870"/>
    <mergeCell ref="D5870:F5870"/>
    <mergeCell ref="H5870:I5870"/>
    <mergeCell ref="A5872:H5872"/>
    <mergeCell ref="A5873:I5873"/>
    <mergeCell ref="A5877:H5877"/>
    <mergeCell ref="A5878:I5878"/>
    <mergeCell ref="A5880:H5880"/>
    <mergeCell ref="A5881:D5881"/>
    <mergeCell ref="E5881:G5881"/>
    <mergeCell ref="H5881:I5881"/>
    <mergeCell ref="A5882:D5882"/>
    <mergeCell ref="E5882:G5882"/>
    <mergeCell ref="H5882:I5882"/>
    <mergeCell ref="A5883:D5883"/>
    <mergeCell ref="E5883:G5883"/>
    <mergeCell ref="H5883:I5883"/>
    <mergeCell ref="A5884:D5884"/>
    <mergeCell ref="E5884:G5884"/>
    <mergeCell ref="H5884:I5884"/>
    <mergeCell ref="A5885:D5885"/>
    <mergeCell ref="E5885:G5885"/>
    <mergeCell ref="H5885:I5885"/>
    <mergeCell ref="A5886:D5886"/>
    <mergeCell ref="E5886:G5886"/>
    <mergeCell ref="H5886:I5886"/>
    <mergeCell ref="A5887:D5887"/>
    <mergeCell ref="E5887:G5887"/>
    <mergeCell ref="H5887:I5887"/>
    <mergeCell ref="A5888:D5888"/>
    <mergeCell ref="E5888:G5888"/>
    <mergeCell ref="H5888:I5888"/>
    <mergeCell ref="A5889:D5889"/>
    <mergeCell ref="E5889:G5889"/>
    <mergeCell ref="H5889:I5889"/>
    <mergeCell ref="A5890:D5890"/>
    <mergeCell ref="E5890:G5890"/>
    <mergeCell ref="H5890:I5890"/>
    <mergeCell ref="A5891:D5891"/>
    <mergeCell ref="E5891:G5891"/>
    <mergeCell ref="H5891:I5891"/>
    <mergeCell ref="A5892:D5892"/>
    <mergeCell ref="E5892:G5892"/>
    <mergeCell ref="H5892:I5892"/>
    <mergeCell ref="A5893:D5893"/>
    <mergeCell ref="E5893:G5893"/>
    <mergeCell ref="H5893:I5893"/>
    <mergeCell ref="A5894:D5894"/>
    <mergeCell ref="E5894:G5894"/>
    <mergeCell ref="H5894:I5894"/>
    <mergeCell ref="A5895:D5895"/>
    <mergeCell ref="E5895:G5895"/>
    <mergeCell ref="H5895:I5895"/>
    <mergeCell ref="A5896:D5896"/>
    <mergeCell ref="E5896:G5896"/>
    <mergeCell ref="H5896:I5896"/>
    <mergeCell ref="A5897:D5897"/>
    <mergeCell ref="E5897:G5897"/>
    <mergeCell ref="H5897:I5897"/>
    <mergeCell ref="A5898:D5898"/>
    <mergeCell ref="E5898:G5898"/>
    <mergeCell ref="H5898:I5898"/>
    <mergeCell ref="A5899:D5899"/>
    <mergeCell ref="E5899:G5899"/>
    <mergeCell ref="H5899:I5899"/>
    <mergeCell ref="A5900:D5900"/>
    <mergeCell ref="E5900:G5900"/>
    <mergeCell ref="H5900:I5900"/>
    <mergeCell ref="A5901:D5901"/>
    <mergeCell ref="E5901:G5901"/>
    <mergeCell ref="H5901:I5901"/>
    <mergeCell ref="A5902:D5902"/>
    <mergeCell ref="E5902:G5902"/>
    <mergeCell ref="H5902:I5902"/>
    <mergeCell ref="A5903:D5903"/>
    <mergeCell ref="E5903:G5903"/>
    <mergeCell ref="H5903:I5903"/>
    <mergeCell ref="A5904:D5904"/>
    <mergeCell ref="E5904:G5904"/>
    <mergeCell ref="H5904:I5904"/>
    <mergeCell ref="A5906:H5906"/>
    <mergeCell ref="A5907:C5907"/>
    <mergeCell ref="D5907:F5907"/>
    <mergeCell ref="H5907:I5907"/>
    <mergeCell ref="A5908:C5908"/>
    <mergeCell ref="D5908:F5908"/>
    <mergeCell ref="H5908:I5908"/>
    <mergeCell ref="A5909:C5909"/>
    <mergeCell ref="D5909:F5909"/>
    <mergeCell ref="H5909:I5909"/>
    <mergeCell ref="A5910:C5910"/>
    <mergeCell ref="D5910:F5910"/>
    <mergeCell ref="H5910:I5910"/>
    <mergeCell ref="A5911:C5911"/>
    <mergeCell ref="D5911:F5911"/>
    <mergeCell ref="H5911:I5911"/>
    <mergeCell ref="A5912:C5912"/>
    <mergeCell ref="D5912:F5912"/>
    <mergeCell ref="H5912:I5912"/>
    <mergeCell ref="A5913:C5913"/>
    <mergeCell ref="D5913:F5913"/>
    <mergeCell ref="H5913:I5913"/>
    <mergeCell ref="A5914:C5914"/>
    <mergeCell ref="D5914:F5914"/>
    <mergeCell ref="H5914:I5914"/>
    <mergeCell ref="A5915:C5915"/>
    <mergeCell ref="D5915:F5915"/>
    <mergeCell ref="H5915:I5915"/>
    <mergeCell ref="A5916:C5916"/>
    <mergeCell ref="D5916:F5916"/>
    <mergeCell ref="H5916:I5916"/>
    <mergeCell ref="A5918:H5918"/>
    <mergeCell ref="A5919:I5919"/>
    <mergeCell ref="A5923:H5923"/>
    <mergeCell ref="A5924:I5924"/>
    <mergeCell ref="A5926:H5926"/>
    <mergeCell ref="A5927:D5927"/>
    <mergeCell ref="E5927:G5927"/>
    <mergeCell ref="H5927:I5927"/>
    <mergeCell ref="A5928:D5928"/>
    <mergeCell ref="E5928:G5928"/>
    <mergeCell ref="H5928:I5928"/>
    <mergeCell ref="A5929:D5929"/>
    <mergeCell ref="E5929:G5929"/>
    <mergeCell ref="H5929:I5929"/>
    <mergeCell ref="A5930:D5930"/>
    <mergeCell ref="E5930:G5930"/>
    <mergeCell ref="H5930:I5930"/>
    <mergeCell ref="A5931:D5931"/>
    <mergeCell ref="E5931:G5931"/>
    <mergeCell ref="H5931:I5931"/>
    <mergeCell ref="A5932:D5932"/>
    <mergeCell ref="E5932:G5932"/>
    <mergeCell ref="H5932:I5932"/>
    <mergeCell ref="A5933:D5933"/>
    <mergeCell ref="E5933:G5933"/>
    <mergeCell ref="H5933:I5933"/>
    <mergeCell ref="A5934:D5934"/>
    <mergeCell ref="E5934:G5934"/>
    <mergeCell ref="H5934:I5934"/>
    <mergeCell ref="A5935:D5935"/>
    <mergeCell ref="E5935:G5935"/>
    <mergeCell ref="H5935:I5935"/>
    <mergeCell ref="A5936:D5936"/>
    <mergeCell ref="E5936:G5936"/>
    <mergeCell ref="H5936:I5936"/>
    <mergeCell ref="A5937:D5937"/>
    <mergeCell ref="E5937:G5937"/>
    <mergeCell ref="H5937:I5937"/>
    <mergeCell ref="A5938:D5938"/>
    <mergeCell ref="E5938:G5938"/>
    <mergeCell ref="H5938:I5938"/>
    <mergeCell ref="A5939:D5939"/>
    <mergeCell ref="E5939:G5939"/>
    <mergeCell ref="H5939:I5939"/>
    <mergeCell ref="A5940:D5940"/>
    <mergeCell ref="E5940:G5940"/>
    <mergeCell ref="H5940:I5940"/>
    <mergeCell ref="A5941:D5941"/>
    <mergeCell ref="E5941:G5941"/>
    <mergeCell ref="H5941:I5941"/>
    <mergeCell ref="A5942:D5942"/>
    <mergeCell ref="E5942:G5942"/>
    <mergeCell ref="H5942:I5942"/>
    <mergeCell ref="A5943:D5943"/>
    <mergeCell ref="E5943:G5943"/>
    <mergeCell ref="H5943:I5943"/>
    <mergeCell ref="A5944:D5944"/>
    <mergeCell ref="E5944:G5944"/>
    <mergeCell ref="H5944:I5944"/>
    <mergeCell ref="A5945:D5945"/>
    <mergeCell ref="E5945:G5945"/>
    <mergeCell ref="H5945:I5945"/>
    <mergeCell ref="A5946:D5946"/>
    <mergeCell ref="E5946:G5946"/>
    <mergeCell ref="H5946:I5946"/>
    <mergeCell ref="A5947:D5947"/>
    <mergeCell ref="E5947:G5947"/>
    <mergeCell ref="H5947:I5947"/>
    <mergeCell ref="A5948:D5948"/>
    <mergeCell ref="E5948:G5948"/>
    <mergeCell ref="H5948:I5948"/>
    <mergeCell ref="A5949:D5949"/>
    <mergeCell ref="E5949:G5949"/>
    <mergeCell ref="H5949:I5949"/>
    <mergeCell ref="A5950:D5950"/>
    <mergeCell ref="E5950:G5950"/>
    <mergeCell ref="H5950:I5950"/>
    <mergeCell ref="A5952:H5952"/>
    <mergeCell ref="A5953:C5953"/>
    <mergeCell ref="D5953:F5953"/>
    <mergeCell ref="H5953:I5953"/>
    <mergeCell ref="A5954:C5954"/>
    <mergeCell ref="D5954:F5954"/>
    <mergeCell ref="H5954:I5954"/>
    <mergeCell ref="A5955:C5955"/>
    <mergeCell ref="D5955:F5955"/>
    <mergeCell ref="H5955:I5955"/>
    <mergeCell ref="A5956:C5956"/>
    <mergeCell ref="D5956:F5956"/>
    <mergeCell ref="H5956:I5956"/>
    <mergeCell ref="A5957:C5957"/>
    <mergeCell ref="D5957:F5957"/>
    <mergeCell ref="H5957:I5957"/>
    <mergeCell ref="A5958:C5958"/>
    <mergeCell ref="D5958:F5958"/>
    <mergeCell ref="H5958:I5958"/>
    <mergeCell ref="A5959:C5959"/>
    <mergeCell ref="D5959:F5959"/>
    <mergeCell ref="H5959:I5959"/>
    <mergeCell ref="A5960:C5960"/>
    <mergeCell ref="D5960:F5960"/>
    <mergeCell ref="H5960:I5960"/>
    <mergeCell ref="A5961:C5961"/>
    <mergeCell ref="D5961:F5961"/>
    <mergeCell ref="H5961:I5961"/>
    <mergeCell ref="A5962:C5962"/>
    <mergeCell ref="D5962:F5962"/>
    <mergeCell ref="H5962:I5962"/>
    <mergeCell ref="A5964:H5964"/>
    <mergeCell ref="A5965:I5965"/>
    <mergeCell ref="A5969:H5969"/>
    <mergeCell ref="A5970:I5970"/>
    <mergeCell ref="A5972:H5972"/>
    <mergeCell ref="A5973:D5973"/>
    <mergeCell ref="E5973:G5973"/>
    <mergeCell ref="H5973:I5973"/>
    <mergeCell ref="A5974:D5974"/>
    <mergeCell ref="E5974:G5974"/>
    <mergeCell ref="H5974:I5974"/>
    <mergeCell ref="A5975:D5975"/>
    <mergeCell ref="E5975:G5975"/>
    <mergeCell ref="H5975:I5975"/>
    <mergeCell ref="A5976:D5976"/>
    <mergeCell ref="E5976:G5976"/>
    <mergeCell ref="H5976:I5976"/>
    <mergeCell ref="A5977:D5977"/>
    <mergeCell ref="E5977:G5977"/>
    <mergeCell ref="H5977:I5977"/>
    <mergeCell ref="A5978:D5978"/>
    <mergeCell ref="E5978:G5978"/>
    <mergeCell ref="H5978:I5978"/>
    <mergeCell ref="A5979:D5979"/>
    <mergeCell ref="E5979:G5979"/>
    <mergeCell ref="H5979:I5979"/>
    <mergeCell ref="A5980:D5980"/>
    <mergeCell ref="E5980:G5980"/>
    <mergeCell ref="H5980:I5980"/>
    <mergeCell ref="A5981:D5981"/>
    <mergeCell ref="E5981:G5981"/>
    <mergeCell ref="H5981:I5981"/>
    <mergeCell ref="A5982:D5982"/>
    <mergeCell ref="E5982:G5982"/>
    <mergeCell ref="H5982:I5982"/>
    <mergeCell ref="A5983:D5983"/>
    <mergeCell ref="E5983:G5983"/>
    <mergeCell ref="H5983:I5983"/>
    <mergeCell ref="A5984:D5984"/>
    <mergeCell ref="E5984:G5984"/>
    <mergeCell ref="H5984:I5984"/>
    <mergeCell ref="A5985:D5985"/>
    <mergeCell ref="E5985:G5985"/>
    <mergeCell ref="H5985:I5985"/>
    <mergeCell ref="A5986:D5986"/>
    <mergeCell ref="E5986:G5986"/>
    <mergeCell ref="H5986:I5986"/>
    <mergeCell ref="A5987:D5987"/>
    <mergeCell ref="E5987:G5987"/>
    <mergeCell ref="H5987:I5987"/>
    <mergeCell ref="A5988:D5988"/>
    <mergeCell ref="E5988:G5988"/>
    <mergeCell ref="H5988:I5988"/>
    <mergeCell ref="A5989:D5989"/>
    <mergeCell ref="E5989:G5989"/>
    <mergeCell ref="H5989:I5989"/>
    <mergeCell ref="A5990:D5990"/>
    <mergeCell ref="E5990:G5990"/>
    <mergeCell ref="H5990:I5990"/>
    <mergeCell ref="A5991:D5991"/>
    <mergeCell ref="E5991:G5991"/>
    <mergeCell ref="H5991:I5991"/>
    <mergeCell ref="A5992:D5992"/>
    <mergeCell ref="E5992:G5992"/>
    <mergeCell ref="H5992:I5992"/>
    <mergeCell ref="A5993:D5993"/>
    <mergeCell ref="E5993:G5993"/>
    <mergeCell ref="H5993:I5993"/>
    <mergeCell ref="A5994:D5994"/>
    <mergeCell ref="E5994:G5994"/>
    <mergeCell ref="H5994:I5994"/>
    <mergeCell ref="A5995:D5995"/>
    <mergeCell ref="E5995:G5995"/>
    <mergeCell ref="H5995:I5995"/>
    <mergeCell ref="A5996:D5996"/>
    <mergeCell ref="E5996:G5996"/>
    <mergeCell ref="H5996:I5996"/>
    <mergeCell ref="A5998:H5998"/>
    <mergeCell ref="A5999:C5999"/>
    <mergeCell ref="D5999:F5999"/>
    <mergeCell ref="H5999:I5999"/>
    <mergeCell ref="A6000:C6000"/>
    <mergeCell ref="D6000:F6000"/>
    <mergeCell ref="H6000:I6000"/>
    <mergeCell ref="A6001:C6001"/>
    <mergeCell ref="D6001:F6001"/>
    <mergeCell ref="H6001:I6001"/>
    <mergeCell ref="A6002:C6002"/>
    <mergeCell ref="D6002:F6002"/>
    <mergeCell ref="H6002:I6002"/>
    <mergeCell ref="A6003:C6003"/>
    <mergeCell ref="D6003:F6003"/>
    <mergeCell ref="H6003:I6003"/>
    <mergeCell ref="A6004:C6004"/>
    <mergeCell ref="D6004:F6004"/>
    <mergeCell ref="H6004:I6004"/>
    <mergeCell ref="A6005:C6005"/>
    <mergeCell ref="D6005:F6005"/>
    <mergeCell ref="H6005:I6005"/>
    <mergeCell ref="A6006:C6006"/>
    <mergeCell ref="D6006:F6006"/>
    <mergeCell ref="H6006:I6006"/>
    <mergeCell ref="A6007:C6007"/>
    <mergeCell ref="D6007:F6007"/>
    <mergeCell ref="H6007:I6007"/>
    <mergeCell ref="A6008:C6008"/>
    <mergeCell ref="D6008:F6008"/>
    <mergeCell ref="H6008:I6008"/>
    <mergeCell ref="A6010:H6010"/>
    <mergeCell ref="A6011:I6011"/>
    <mergeCell ref="A6015:H6015"/>
    <mergeCell ref="A6016:I6016"/>
    <mergeCell ref="A6018:H6018"/>
    <mergeCell ref="A6019:D6019"/>
    <mergeCell ref="E6019:G6019"/>
    <mergeCell ref="H6019:I6019"/>
    <mergeCell ref="A6020:D6020"/>
    <mergeCell ref="E6020:G6020"/>
    <mergeCell ref="H6020:I6020"/>
    <mergeCell ref="A6021:D6021"/>
    <mergeCell ref="E6021:G6021"/>
    <mergeCell ref="H6021:I6021"/>
    <mergeCell ref="A6022:D6022"/>
    <mergeCell ref="E6022:G6022"/>
    <mergeCell ref="H6022:I6022"/>
    <mergeCell ref="A6023:D6023"/>
    <mergeCell ref="E6023:G6023"/>
    <mergeCell ref="H6023:I6023"/>
    <mergeCell ref="A6024:D6024"/>
    <mergeCell ref="E6024:G6024"/>
    <mergeCell ref="H6024:I6024"/>
    <mergeCell ref="A6025:D6025"/>
    <mergeCell ref="E6025:G6025"/>
    <mergeCell ref="H6025:I6025"/>
    <mergeCell ref="A6026:D6026"/>
    <mergeCell ref="E6026:G6026"/>
    <mergeCell ref="H6026:I6026"/>
    <mergeCell ref="A6027:D6027"/>
    <mergeCell ref="E6027:G6027"/>
    <mergeCell ref="H6027:I6027"/>
    <mergeCell ref="A6028:D6028"/>
    <mergeCell ref="E6028:G6028"/>
    <mergeCell ref="H6028:I6028"/>
    <mergeCell ref="A6029:D6029"/>
    <mergeCell ref="E6029:G6029"/>
    <mergeCell ref="H6029:I6029"/>
    <mergeCell ref="A6030:D6030"/>
    <mergeCell ref="E6030:G6030"/>
    <mergeCell ref="H6030:I6030"/>
    <mergeCell ref="A6031:D6031"/>
    <mergeCell ref="E6031:G6031"/>
    <mergeCell ref="H6031:I6031"/>
    <mergeCell ref="A6032:D6032"/>
    <mergeCell ref="E6032:G6032"/>
    <mergeCell ref="H6032:I6032"/>
    <mergeCell ref="A6033:D6033"/>
    <mergeCell ref="E6033:G6033"/>
    <mergeCell ref="H6033:I6033"/>
    <mergeCell ref="A6034:D6034"/>
    <mergeCell ref="E6034:G6034"/>
    <mergeCell ref="H6034:I6034"/>
    <mergeCell ref="A6035:D6035"/>
    <mergeCell ref="E6035:G6035"/>
    <mergeCell ref="H6035:I6035"/>
    <mergeCell ref="A6036:D6036"/>
    <mergeCell ref="E6036:G6036"/>
    <mergeCell ref="H6036:I6036"/>
    <mergeCell ref="A6037:D6037"/>
    <mergeCell ref="E6037:G6037"/>
    <mergeCell ref="H6037:I6037"/>
    <mergeCell ref="A6038:D6038"/>
    <mergeCell ref="E6038:G6038"/>
    <mergeCell ref="H6038:I6038"/>
    <mergeCell ref="A6039:D6039"/>
    <mergeCell ref="E6039:G6039"/>
    <mergeCell ref="H6039:I6039"/>
    <mergeCell ref="A6040:D6040"/>
    <mergeCell ref="E6040:G6040"/>
    <mergeCell ref="H6040:I6040"/>
    <mergeCell ref="A6041:D6041"/>
    <mergeCell ref="E6041:G6041"/>
    <mergeCell ref="H6041:I6041"/>
    <mergeCell ref="A6043:H6043"/>
    <mergeCell ref="A6044:C6044"/>
    <mergeCell ref="D6044:F6044"/>
    <mergeCell ref="H6044:I6044"/>
    <mergeCell ref="A6045:C6045"/>
    <mergeCell ref="D6045:F6045"/>
    <mergeCell ref="H6045:I6045"/>
    <mergeCell ref="A6046:C6046"/>
    <mergeCell ref="D6046:F6046"/>
    <mergeCell ref="H6046:I6046"/>
    <mergeCell ref="A6047:C6047"/>
    <mergeCell ref="D6047:F6047"/>
    <mergeCell ref="H6047:I6047"/>
    <mergeCell ref="A6048:C6048"/>
    <mergeCell ref="D6048:F6048"/>
    <mergeCell ref="H6048:I6048"/>
    <mergeCell ref="A6049:C6049"/>
    <mergeCell ref="D6049:F6049"/>
    <mergeCell ref="H6049:I6049"/>
    <mergeCell ref="A6050:C6050"/>
    <mergeCell ref="D6050:F6050"/>
    <mergeCell ref="H6050:I6050"/>
    <mergeCell ref="A6051:C6051"/>
    <mergeCell ref="D6051:F6051"/>
    <mergeCell ref="H6051:I6051"/>
    <mergeCell ref="A6052:C6052"/>
    <mergeCell ref="D6052:F6052"/>
    <mergeCell ref="H6052:I6052"/>
    <mergeCell ref="A6053:C6053"/>
    <mergeCell ref="D6053:F6053"/>
    <mergeCell ref="H6053:I6053"/>
    <mergeCell ref="A6055:H6055"/>
    <mergeCell ref="A6056:I6056"/>
    <mergeCell ref="A6060:H6060"/>
    <mergeCell ref="A6061:I6061"/>
    <mergeCell ref="A6063:H6063"/>
    <mergeCell ref="A6064:D6064"/>
    <mergeCell ref="E6064:G6064"/>
    <mergeCell ref="H6064:I6064"/>
    <mergeCell ref="A6065:D6065"/>
    <mergeCell ref="E6065:G6065"/>
    <mergeCell ref="H6065:I6065"/>
    <mergeCell ref="A6066:D6066"/>
    <mergeCell ref="E6066:G6066"/>
    <mergeCell ref="H6066:I6066"/>
    <mergeCell ref="A6067:D6067"/>
    <mergeCell ref="E6067:G6067"/>
    <mergeCell ref="H6067:I6067"/>
    <mergeCell ref="A6068:D6068"/>
    <mergeCell ref="E6068:G6068"/>
    <mergeCell ref="H6068:I6068"/>
    <mergeCell ref="A6069:D6069"/>
    <mergeCell ref="E6069:G6069"/>
    <mergeCell ref="H6069:I6069"/>
    <mergeCell ref="A6070:D6070"/>
    <mergeCell ref="E6070:G6070"/>
    <mergeCell ref="H6070:I6070"/>
    <mergeCell ref="A6071:D6071"/>
    <mergeCell ref="E6071:G6071"/>
    <mergeCell ref="H6071:I6071"/>
    <mergeCell ref="A6072:D6072"/>
    <mergeCell ref="E6072:G6072"/>
    <mergeCell ref="H6072:I6072"/>
    <mergeCell ref="A6073:D6073"/>
    <mergeCell ref="E6073:G6073"/>
    <mergeCell ref="H6073:I6073"/>
    <mergeCell ref="A6074:D6074"/>
    <mergeCell ref="E6074:G6074"/>
    <mergeCell ref="H6074:I6074"/>
    <mergeCell ref="A6075:D6075"/>
    <mergeCell ref="E6075:G6075"/>
    <mergeCell ref="H6075:I6075"/>
    <mergeCell ref="A6076:D6076"/>
    <mergeCell ref="E6076:G6076"/>
    <mergeCell ref="H6076:I6076"/>
    <mergeCell ref="A6077:D6077"/>
    <mergeCell ref="E6077:G6077"/>
    <mergeCell ref="H6077:I6077"/>
    <mergeCell ref="A6078:D6078"/>
    <mergeCell ref="E6078:G6078"/>
    <mergeCell ref="H6078:I6078"/>
    <mergeCell ref="A6079:D6079"/>
    <mergeCell ref="E6079:G6079"/>
    <mergeCell ref="H6079:I6079"/>
    <mergeCell ref="A6080:D6080"/>
    <mergeCell ref="E6080:G6080"/>
    <mergeCell ref="H6080:I6080"/>
    <mergeCell ref="A6081:D6081"/>
    <mergeCell ref="E6081:G6081"/>
    <mergeCell ref="H6081:I6081"/>
    <mergeCell ref="A6082:D6082"/>
    <mergeCell ref="E6082:G6082"/>
    <mergeCell ref="H6082:I6082"/>
    <mergeCell ref="A6083:D6083"/>
    <mergeCell ref="E6083:G6083"/>
    <mergeCell ref="H6083:I6083"/>
    <mergeCell ref="A6084:D6084"/>
    <mergeCell ref="E6084:G6084"/>
    <mergeCell ref="H6084:I6084"/>
    <mergeCell ref="A6085:D6085"/>
    <mergeCell ref="E6085:G6085"/>
    <mergeCell ref="H6085:I6085"/>
    <mergeCell ref="A6086:D6086"/>
    <mergeCell ref="E6086:G6086"/>
    <mergeCell ref="H6086:I6086"/>
    <mergeCell ref="A6088:H6088"/>
    <mergeCell ref="A6089:C6089"/>
    <mergeCell ref="D6089:F6089"/>
    <mergeCell ref="H6089:I6089"/>
    <mergeCell ref="A6090:C6090"/>
    <mergeCell ref="D6090:F6090"/>
    <mergeCell ref="H6090:I6090"/>
    <mergeCell ref="A6091:C6091"/>
    <mergeCell ref="D6091:F6091"/>
    <mergeCell ref="H6091:I6091"/>
    <mergeCell ref="A6092:C6092"/>
    <mergeCell ref="D6092:F6092"/>
    <mergeCell ref="H6092:I6092"/>
    <mergeCell ref="A6093:C6093"/>
    <mergeCell ref="D6093:F6093"/>
    <mergeCell ref="H6093:I6093"/>
    <mergeCell ref="A6094:C6094"/>
    <mergeCell ref="D6094:F6094"/>
    <mergeCell ref="H6094:I6094"/>
    <mergeCell ref="A6095:C6095"/>
    <mergeCell ref="D6095:F6095"/>
    <mergeCell ref="H6095:I6095"/>
    <mergeCell ref="A6096:C6096"/>
    <mergeCell ref="D6096:F6096"/>
    <mergeCell ref="H6096:I6096"/>
    <mergeCell ref="A6097:C6097"/>
    <mergeCell ref="D6097:F6097"/>
    <mergeCell ref="H6097:I6097"/>
    <mergeCell ref="A6098:C6098"/>
    <mergeCell ref="D6098:F6098"/>
    <mergeCell ref="H6098:I6098"/>
    <mergeCell ref="A6100:H6100"/>
    <mergeCell ref="A6101:I6101"/>
    <mergeCell ref="A6105:H6105"/>
    <mergeCell ref="A6106:I6106"/>
    <mergeCell ref="A6108:H6108"/>
    <mergeCell ref="A6109:D6109"/>
    <mergeCell ref="E6109:G6109"/>
    <mergeCell ref="H6109:I6109"/>
    <mergeCell ref="A6110:D6110"/>
    <mergeCell ref="E6110:G6110"/>
    <mergeCell ref="H6110:I6110"/>
    <mergeCell ref="A6111:D6111"/>
    <mergeCell ref="E6111:G6111"/>
    <mergeCell ref="H6111:I6111"/>
    <mergeCell ref="A6112:D6112"/>
    <mergeCell ref="E6112:G6112"/>
    <mergeCell ref="H6112:I6112"/>
    <mergeCell ref="A6113:D6113"/>
    <mergeCell ref="E6113:G6113"/>
    <mergeCell ref="H6113:I6113"/>
    <mergeCell ref="A6114:D6114"/>
    <mergeCell ref="E6114:G6114"/>
    <mergeCell ref="H6114:I6114"/>
    <mergeCell ref="A6115:D6115"/>
    <mergeCell ref="E6115:G6115"/>
    <mergeCell ref="H6115:I6115"/>
    <mergeCell ref="A6116:D6116"/>
    <mergeCell ref="E6116:G6116"/>
    <mergeCell ref="H6116:I6116"/>
    <mergeCell ref="A6117:D6117"/>
    <mergeCell ref="E6117:G6117"/>
    <mergeCell ref="H6117:I6117"/>
    <mergeCell ref="A6118:D6118"/>
    <mergeCell ref="E6118:G6118"/>
    <mergeCell ref="H6118:I6118"/>
    <mergeCell ref="A6119:D6119"/>
    <mergeCell ref="E6119:G6119"/>
    <mergeCell ref="H6119:I6119"/>
    <mergeCell ref="A6120:D6120"/>
    <mergeCell ref="E6120:G6120"/>
    <mergeCell ref="H6120:I6120"/>
    <mergeCell ref="A6121:D6121"/>
    <mergeCell ref="E6121:G6121"/>
    <mergeCell ref="H6121:I6121"/>
    <mergeCell ref="A6122:D6122"/>
    <mergeCell ref="E6122:G6122"/>
    <mergeCell ref="H6122:I6122"/>
    <mergeCell ref="A6123:D6123"/>
    <mergeCell ref="E6123:G6123"/>
    <mergeCell ref="H6123:I6123"/>
    <mergeCell ref="A6124:D6124"/>
    <mergeCell ref="E6124:G6124"/>
    <mergeCell ref="H6124:I6124"/>
    <mergeCell ref="A6125:D6125"/>
    <mergeCell ref="E6125:G6125"/>
    <mergeCell ref="H6125:I6125"/>
    <mergeCell ref="A6126:D6126"/>
    <mergeCell ref="E6126:G6126"/>
    <mergeCell ref="H6126:I6126"/>
    <mergeCell ref="A6127:D6127"/>
    <mergeCell ref="E6127:G6127"/>
    <mergeCell ref="H6127:I6127"/>
    <mergeCell ref="A6128:D6128"/>
    <mergeCell ref="E6128:G6128"/>
    <mergeCell ref="H6128:I6128"/>
    <mergeCell ref="A6129:D6129"/>
    <mergeCell ref="E6129:G6129"/>
    <mergeCell ref="H6129:I6129"/>
    <mergeCell ref="A6130:D6130"/>
    <mergeCell ref="E6130:G6130"/>
    <mergeCell ref="H6130:I6130"/>
    <mergeCell ref="A6131:D6131"/>
    <mergeCell ref="E6131:G6131"/>
    <mergeCell ref="H6131:I6131"/>
    <mergeCell ref="A6133:H6133"/>
    <mergeCell ref="A6134:C6134"/>
    <mergeCell ref="D6134:F6134"/>
    <mergeCell ref="H6134:I6134"/>
    <mergeCell ref="A6135:C6135"/>
    <mergeCell ref="D6135:F6135"/>
    <mergeCell ref="H6135:I6135"/>
    <mergeCell ref="A6136:C6136"/>
    <mergeCell ref="D6136:F6136"/>
    <mergeCell ref="H6136:I6136"/>
    <mergeCell ref="A6137:C6137"/>
    <mergeCell ref="D6137:F6137"/>
    <mergeCell ref="H6137:I6137"/>
    <mergeCell ref="A6138:C6138"/>
    <mergeCell ref="D6138:F6138"/>
    <mergeCell ref="H6138:I6138"/>
    <mergeCell ref="A6139:C6139"/>
    <mergeCell ref="D6139:F6139"/>
    <mergeCell ref="H6139:I6139"/>
    <mergeCell ref="A6140:C6140"/>
    <mergeCell ref="D6140:F6140"/>
    <mergeCell ref="H6140:I6140"/>
    <mergeCell ref="A6141:C6141"/>
    <mergeCell ref="D6141:F6141"/>
    <mergeCell ref="H6141:I6141"/>
    <mergeCell ref="A6142:C6142"/>
    <mergeCell ref="D6142:F6142"/>
    <mergeCell ref="H6142:I6142"/>
    <mergeCell ref="A6143:C6143"/>
    <mergeCell ref="D6143:F6143"/>
    <mergeCell ref="H6143:I6143"/>
    <mergeCell ref="A6145:H6145"/>
    <mergeCell ref="A6146:I6146"/>
    <mergeCell ref="A6150:H6150"/>
    <mergeCell ref="A6151:I6151"/>
    <mergeCell ref="A6153:H6153"/>
    <mergeCell ref="A6154:D6154"/>
    <mergeCell ref="E6154:G6154"/>
    <mergeCell ref="H6154:I6154"/>
    <mergeCell ref="A6155:D6155"/>
    <mergeCell ref="E6155:G6155"/>
    <mergeCell ref="H6155:I6155"/>
    <mergeCell ref="A6156:D6156"/>
    <mergeCell ref="E6156:G6156"/>
    <mergeCell ref="H6156:I6156"/>
    <mergeCell ref="A6157:D6157"/>
    <mergeCell ref="E6157:G6157"/>
    <mergeCell ref="H6157:I6157"/>
    <mergeCell ref="A6158:D6158"/>
    <mergeCell ref="E6158:G6158"/>
    <mergeCell ref="H6158:I6158"/>
    <mergeCell ref="A6159:D6159"/>
    <mergeCell ref="E6159:G6159"/>
    <mergeCell ref="H6159:I6159"/>
    <mergeCell ref="A6160:D6160"/>
    <mergeCell ref="E6160:G6160"/>
    <mergeCell ref="H6160:I6160"/>
    <mergeCell ref="A6161:D6161"/>
    <mergeCell ref="E6161:G6161"/>
    <mergeCell ref="H6161:I6161"/>
    <mergeCell ref="A6162:D6162"/>
    <mergeCell ref="E6162:G6162"/>
    <mergeCell ref="H6162:I6162"/>
    <mergeCell ref="A6163:D6163"/>
    <mergeCell ref="E6163:G6163"/>
    <mergeCell ref="H6163:I6163"/>
    <mergeCell ref="A6164:D6164"/>
    <mergeCell ref="E6164:G6164"/>
    <mergeCell ref="H6164:I6164"/>
    <mergeCell ref="A6165:D6165"/>
    <mergeCell ref="E6165:G6165"/>
    <mergeCell ref="H6165:I6165"/>
    <mergeCell ref="A6166:D6166"/>
    <mergeCell ref="E6166:G6166"/>
    <mergeCell ref="H6166:I6166"/>
    <mergeCell ref="A6167:D6167"/>
    <mergeCell ref="E6167:G6167"/>
    <mergeCell ref="H6167:I6167"/>
    <mergeCell ref="A6168:D6168"/>
    <mergeCell ref="E6168:G6168"/>
    <mergeCell ref="H6168:I6168"/>
    <mergeCell ref="A6169:D6169"/>
    <mergeCell ref="E6169:G6169"/>
    <mergeCell ref="H6169:I6169"/>
    <mergeCell ref="A6170:D6170"/>
    <mergeCell ref="E6170:G6170"/>
    <mergeCell ref="H6170:I6170"/>
    <mergeCell ref="A6171:D6171"/>
    <mergeCell ref="E6171:G6171"/>
    <mergeCell ref="H6171:I6171"/>
    <mergeCell ref="A6172:D6172"/>
    <mergeCell ref="E6172:G6172"/>
    <mergeCell ref="H6172:I6172"/>
    <mergeCell ref="A6173:D6173"/>
    <mergeCell ref="E6173:G6173"/>
    <mergeCell ref="H6173:I6173"/>
    <mergeCell ref="A6174:D6174"/>
    <mergeCell ref="E6174:G6174"/>
    <mergeCell ref="H6174:I6174"/>
    <mergeCell ref="A6175:D6175"/>
    <mergeCell ref="E6175:G6175"/>
    <mergeCell ref="H6175:I6175"/>
    <mergeCell ref="A6176:D6176"/>
    <mergeCell ref="E6176:G6176"/>
    <mergeCell ref="H6176:I6176"/>
    <mergeCell ref="A6177:I6177"/>
    <mergeCell ref="A6179:H6179"/>
    <mergeCell ref="A6180:C6180"/>
    <mergeCell ref="D6180:F6180"/>
    <mergeCell ref="H6180:I6180"/>
    <mergeCell ref="A6181:C6181"/>
    <mergeCell ref="D6181:F6181"/>
    <mergeCell ref="H6181:I6181"/>
    <mergeCell ref="A6182:C6182"/>
    <mergeCell ref="D6182:F6182"/>
    <mergeCell ref="H6182:I6182"/>
    <mergeCell ref="A6183:C6183"/>
    <mergeCell ref="D6183:F6183"/>
    <mergeCell ref="H6183:I6183"/>
    <mergeCell ref="A6184:C6184"/>
    <mergeCell ref="D6184:F6184"/>
    <mergeCell ref="H6184:I6184"/>
    <mergeCell ref="A6185:C6185"/>
    <mergeCell ref="D6185:F6185"/>
    <mergeCell ref="H6185:I6185"/>
    <mergeCell ref="A6186:C6186"/>
    <mergeCell ref="D6186:F6186"/>
    <mergeCell ref="H6186:I6186"/>
    <mergeCell ref="A6187:C6187"/>
    <mergeCell ref="D6187:F6187"/>
    <mergeCell ref="H6187:I6187"/>
    <mergeCell ref="A6188:C6188"/>
    <mergeCell ref="D6188:F6188"/>
    <mergeCell ref="H6188:I6188"/>
    <mergeCell ref="A6189:C6189"/>
    <mergeCell ref="D6189:F6189"/>
    <mergeCell ref="H6189:I6189"/>
    <mergeCell ref="A6191:H6191"/>
    <mergeCell ref="A6192:I6192"/>
    <mergeCell ref="A6196:H6196"/>
    <mergeCell ref="A6197:I6197"/>
    <mergeCell ref="A6199:H6199"/>
    <mergeCell ref="A6200:D6200"/>
    <mergeCell ref="E6200:G6200"/>
    <mergeCell ref="H6200:I6200"/>
    <mergeCell ref="A6201:D6201"/>
    <mergeCell ref="E6201:G6201"/>
    <mergeCell ref="H6201:I6201"/>
    <mergeCell ref="A6202:D6202"/>
    <mergeCell ref="E6202:G6202"/>
    <mergeCell ref="H6202:I6202"/>
    <mergeCell ref="A6203:D6203"/>
    <mergeCell ref="E6203:G6203"/>
    <mergeCell ref="H6203:I6203"/>
    <mergeCell ref="A6204:D6204"/>
    <mergeCell ref="E6204:G6204"/>
    <mergeCell ref="H6204:I6204"/>
    <mergeCell ref="A6205:D6205"/>
    <mergeCell ref="E6205:G6205"/>
    <mergeCell ref="H6205:I6205"/>
    <mergeCell ref="A6206:D6206"/>
    <mergeCell ref="E6206:G6206"/>
    <mergeCell ref="H6206:I6206"/>
    <mergeCell ref="A6207:D6207"/>
    <mergeCell ref="E6207:G6207"/>
    <mergeCell ref="H6207:I6207"/>
    <mergeCell ref="A6208:D6208"/>
    <mergeCell ref="E6208:G6208"/>
    <mergeCell ref="H6208:I6208"/>
    <mergeCell ref="A6209:D6209"/>
    <mergeCell ref="E6209:G6209"/>
    <mergeCell ref="H6209:I6209"/>
    <mergeCell ref="A6210:D6210"/>
    <mergeCell ref="E6210:G6210"/>
    <mergeCell ref="H6210:I6210"/>
    <mergeCell ref="A6211:D6211"/>
    <mergeCell ref="E6211:G6211"/>
    <mergeCell ref="H6211:I6211"/>
    <mergeCell ref="A6212:D6212"/>
    <mergeCell ref="E6212:G6212"/>
    <mergeCell ref="H6212:I6212"/>
    <mergeCell ref="A6213:D6213"/>
    <mergeCell ref="E6213:G6213"/>
    <mergeCell ref="H6213:I6213"/>
    <mergeCell ref="A6214:D6214"/>
    <mergeCell ref="E6214:G6214"/>
    <mergeCell ref="H6214:I6214"/>
    <mergeCell ref="A6215:D6215"/>
    <mergeCell ref="E6215:G6215"/>
    <mergeCell ref="H6215:I6215"/>
    <mergeCell ref="A6216:D6216"/>
    <mergeCell ref="E6216:G6216"/>
    <mergeCell ref="H6216:I6216"/>
    <mergeCell ref="A6217:D6217"/>
    <mergeCell ref="E6217:G6217"/>
    <mergeCell ref="H6217:I6217"/>
    <mergeCell ref="A6218:D6218"/>
    <mergeCell ref="E6218:G6218"/>
    <mergeCell ref="H6218:I6218"/>
    <mergeCell ref="A6219:D6219"/>
    <mergeCell ref="E6219:G6219"/>
    <mergeCell ref="H6219:I6219"/>
    <mergeCell ref="A6220:D6220"/>
    <mergeCell ref="E6220:G6220"/>
    <mergeCell ref="H6220:I6220"/>
    <mergeCell ref="A6221:D6221"/>
    <mergeCell ref="E6221:G6221"/>
    <mergeCell ref="H6221:I6221"/>
    <mergeCell ref="A6222:D6222"/>
    <mergeCell ref="E6222:G6222"/>
    <mergeCell ref="H6222:I6222"/>
    <mergeCell ref="A6224:H6224"/>
    <mergeCell ref="A6225:C6225"/>
    <mergeCell ref="D6225:F6225"/>
    <mergeCell ref="H6225:I6225"/>
    <mergeCell ref="A6226:C6226"/>
    <mergeCell ref="D6226:F6226"/>
    <mergeCell ref="H6226:I6226"/>
    <mergeCell ref="A6227:C6227"/>
    <mergeCell ref="D6227:F6227"/>
    <mergeCell ref="H6227:I6227"/>
    <mergeCell ref="A6228:C6228"/>
    <mergeCell ref="D6228:F6228"/>
    <mergeCell ref="H6228:I6228"/>
    <mergeCell ref="A6229:C6229"/>
    <mergeCell ref="D6229:F6229"/>
    <mergeCell ref="H6229:I6229"/>
    <mergeCell ref="A6230:C6230"/>
    <mergeCell ref="D6230:F6230"/>
    <mergeCell ref="H6230:I6230"/>
    <mergeCell ref="A6231:C6231"/>
    <mergeCell ref="D6231:F6231"/>
    <mergeCell ref="H6231:I6231"/>
    <mergeCell ref="A6232:C6232"/>
    <mergeCell ref="D6232:F6232"/>
    <mergeCell ref="H6232:I6232"/>
    <mergeCell ref="A6233:C6233"/>
    <mergeCell ref="D6233:F6233"/>
    <mergeCell ref="H6233:I6233"/>
    <mergeCell ref="A6234:C6234"/>
    <mergeCell ref="D6234:F6234"/>
    <mergeCell ref="H6234:I6234"/>
    <mergeCell ref="A6236:H6236"/>
    <mergeCell ref="A6237:I6237"/>
    <mergeCell ref="A6241:H6241"/>
    <mergeCell ref="A6242:I6242"/>
    <mergeCell ref="A6244:H6244"/>
    <mergeCell ref="A6245:D6245"/>
    <mergeCell ref="E6245:G6245"/>
    <mergeCell ref="H6245:I6245"/>
    <mergeCell ref="A6246:D6246"/>
    <mergeCell ref="E6246:G6246"/>
    <mergeCell ref="H6246:I6246"/>
    <mergeCell ref="A6247:D6247"/>
    <mergeCell ref="E6247:G6247"/>
    <mergeCell ref="H6247:I6247"/>
    <mergeCell ref="A6248:D6248"/>
    <mergeCell ref="E6248:G6248"/>
    <mergeCell ref="H6248:I6248"/>
    <mergeCell ref="A6249:D6249"/>
    <mergeCell ref="E6249:G6249"/>
    <mergeCell ref="H6249:I6249"/>
    <mergeCell ref="A6250:D6250"/>
    <mergeCell ref="E6250:G6250"/>
    <mergeCell ref="H6250:I6250"/>
    <mergeCell ref="A6251:D6251"/>
    <mergeCell ref="E6251:G6251"/>
    <mergeCell ref="H6251:I6251"/>
    <mergeCell ref="A6252:D6252"/>
    <mergeCell ref="E6252:G6252"/>
    <mergeCell ref="H6252:I6252"/>
    <mergeCell ref="A6253:D6253"/>
    <mergeCell ref="E6253:G6253"/>
    <mergeCell ref="H6253:I6253"/>
    <mergeCell ref="A6254:D6254"/>
    <mergeCell ref="E6254:G6254"/>
    <mergeCell ref="H6254:I6254"/>
    <mergeCell ref="A6255:D6255"/>
    <mergeCell ref="E6255:G6255"/>
    <mergeCell ref="H6255:I6255"/>
    <mergeCell ref="A6256:D6256"/>
    <mergeCell ref="E6256:G6256"/>
    <mergeCell ref="H6256:I6256"/>
    <mergeCell ref="A6257:D6257"/>
    <mergeCell ref="E6257:G6257"/>
    <mergeCell ref="H6257:I6257"/>
    <mergeCell ref="A6258:D6258"/>
    <mergeCell ref="E6258:G6258"/>
    <mergeCell ref="H6258:I6258"/>
    <mergeCell ref="A6259:D6259"/>
    <mergeCell ref="E6259:G6259"/>
    <mergeCell ref="H6259:I6259"/>
    <mergeCell ref="A6260:D6260"/>
    <mergeCell ref="E6260:G6260"/>
    <mergeCell ref="H6260:I6260"/>
    <mergeCell ref="A6261:D6261"/>
    <mergeCell ref="E6261:G6261"/>
    <mergeCell ref="H6261:I6261"/>
    <mergeCell ref="A6262:D6262"/>
    <mergeCell ref="E6262:G6262"/>
    <mergeCell ref="H6262:I6262"/>
    <mergeCell ref="A6263:D6263"/>
    <mergeCell ref="E6263:G6263"/>
    <mergeCell ref="H6263:I6263"/>
    <mergeCell ref="A6264:D6264"/>
    <mergeCell ref="E6264:G6264"/>
    <mergeCell ref="H6264:I6264"/>
    <mergeCell ref="A6265:D6265"/>
    <mergeCell ref="E6265:G6265"/>
    <mergeCell ref="H6265:I6265"/>
    <mergeCell ref="A6266:D6266"/>
    <mergeCell ref="E6266:G6266"/>
    <mergeCell ref="H6266:I6266"/>
    <mergeCell ref="A6267:D6267"/>
    <mergeCell ref="E6267:G6267"/>
    <mergeCell ref="H6267:I6267"/>
    <mergeCell ref="A6269:H6269"/>
    <mergeCell ref="A6270:C6270"/>
    <mergeCell ref="D6270:F6270"/>
    <mergeCell ref="H6270:I6270"/>
    <mergeCell ref="A6271:C6271"/>
    <mergeCell ref="D6271:F6271"/>
    <mergeCell ref="H6271:I6271"/>
    <mergeCell ref="A6272:C6272"/>
    <mergeCell ref="D6272:F6272"/>
    <mergeCell ref="H6272:I6272"/>
    <mergeCell ref="A6273:C6273"/>
    <mergeCell ref="D6273:F6273"/>
    <mergeCell ref="H6273:I6273"/>
    <mergeCell ref="A6274:C6274"/>
    <mergeCell ref="D6274:F6274"/>
    <mergeCell ref="H6274:I6274"/>
    <mergeCell ref="A6275:C6275"/>
    <mergeCell ref="D6275:F6275"/>
    <mergeCell ref="H6275:I6275"/>
    <mergeCell ref="A6276:C6276"/>
    <mergeCell ref="D6276:F6276"/>
    <mergeCell ref="H6276:I6276"/>
    <mergeCell ref="A6277:C6277"/>
    <mergeCell ref="D6277:F6277"/>
    <mergeCell ref="H6277:I6277"/>
    <mergeCell ref="A6278:C6278"/>
    <mergeCell ref="D6278:F6278"/>
    <mergeCell ref="H6278:I6278"/>
    <mergeCell ref="A6279:C6279"/>
    <mergeCell ref="D6279:F6279"/>
    <mergeCell ref="H6279:I6279"/>
    <mergeCell ref="A6281:H6281"/>
    <mergeCell ref="A6282:I6282"/>
    <mergeCell ref="A6286:H6286"/>
    <mergeCell ref="A6287:I6287"/>
    <mergeCell ref="A6289:H6289"/>
    <mergeCell ref="A6290:D6290"/>
    <mergeCell ref="E6290:G6290"/>
    <mergeCell ref="H6290:I6290"/>
    <mergeCell ref="A6291:D6291"/>
    <mergeCell ref="E6291:G6291"/>
    <mergeCell ref="H6291:I6291"/>
    <mergeCell ref="A6292:D6292"/>
    <mergeCell ref="E6292:G6292"/>
    <mergeCell ref="H6292:I6292"/>
    <mergeCell ref="A6293:D6293"/>
    <mergeCell ref="E6293:G6293"/>
    <mergeCell ref="H6293:I6293"/>
    <mergeCell ref="A6294:D6294"/>
    <mergeCell ref="E6294:G6294"/>
    <mergeCell ref="H6294:I6294"/>
    <mergeCell ref="A6295:D6295"/>
    <mergeCell ref="E6295:G6295"/>
    <mergeCell ref="H6295:I6295"/>
    <mergeCell ref="A6296:D6296"/>
    <mergeCell ref="E6296:G6296"/>
    <mergeCell ref="H6296:I6296"/>
    <mergeCell ref="A6297:D6297"/>
    <mergeCell ref="E6297:G6297"/>
    <mergeCell ref="H6297:I6297"/>
    <mergeCell ref="A6298:D6298"/>
    <mergeCell ref="E6298:G6298"/>
    <mergeCell ref="H6298:I6298"/>
    <mergeCell ref="A6299:D6299"/>
    <mergeCell ref="E6299:G6299"/>
    <mergeCell ref="H6299:I6299"/>
    <mergeCell ref="A6300:D6300"/>
    <mergeCell ref="E6300:G6300"/>
    <mergeCell ref="H6300:I6300"/>
    <mergeCell ref="A6301:D6301"/>
    <mergeCell ref="E6301:G6301"/>
    <mergeCell ref="H6301:I6301"/>
    <mergeCell ref="A6302:D6302"/>
    <mergeCell ref="E6302:G6302"/>
    <mergeCell ref="H6302:I6302"/>
    <mergeCell ref="A6303:D6303"/>
    <mergeCell ref="E6303:G6303"/>
    <mergeCell ref="H6303:I6303"/>
    <mergeCell ref="A6304:D6304"/>
    <mergeCell ref="E6304:G6304"/>
    <mergeCell ref="H6304:I6304"/>
    <mergeCell ref="A6305:D6305"/>
    <mergeCell ref="E6305:G6305"/>
    <mergeCell ref="H6305:I6305"/>
    <mergeCell ref="A6306:D6306"/>
    <mergeCell ref="E6306:G6306"/>
    <mergeCell ref="H6306:I6306"/>
    <mergeCell ref="A6307:D6307"/>
    <mergeCell ref="E6307:G6307"/>
    <mergeCell ref="H6307:I6307"/>
    <mergeCell ref="A6308:D6308"/>
    <mergeCell ref="E6308:G6308"/>
    <mergeCell ref="H6308:I6308"/>
    <mergeCell ref="A6309:D6309"/>
    <mergeCell ref="E6309:G6309"/>
    <mergeCell ref="H6309:I6309"/>
    <mergeCell ref="A6310:D6310"/>
    <mergeCell ref="E6310:G6310"/>
    <mergeCell ref="H6310:I6310"/>
    <mergeCell ref="A6311:D6311"/>
    <mergeCell ref="E6311:G6311"/>
    <mergeCell ref="H6311:I6311"/>
    <mergeCell ref="A6312:D6312"/>
    <mergeCell ref="E6312:G6312"/>
    <mergeCell ref="H6312:I6312"/>
    <mergeCell ref="A6314:H6314"/>
    <mergeCell ref="A6315:C6315"/>
    <mergeCell ref="D6315:F6315"/>
    <mergeCell ref="H6315:I6315"/>
    <mergeCell ref="A6316:C6316"/>
    <mergeCell ref="D6316:F6316"/>
    <mergeCell ref="H6316:I6316"/>
    <mergeCell ref="A6317:C6317"/>
    <mergeCell ref="D6317:F6317"/>
    <mergeCell ref="H6317:I6317"/>
    <mergeCell ref="A6318:C6318"/>
    <mergeCell ref="D6318:F6318"/>
    <mergeCell ref="H6318:I6318"/>
    <mergeCell ref="A6319:C6319"/>
    <mergeCell ref="D6319:F6319"/>
    <mergeCell ref="H6319:I6319"/>
    <mergeCell ref="A6320:C6320"/>
    <mergeCell ref="D6320:F6320"/>
    <mergeCell ref="H6320:I6320"/>
    <mergeCell ref="A6321:C6321"/>
    <mergeCell ref="D6321:F6321"/>
    <mergeCell ref="H6321:I6321"/>
    <mergeCell ref="A6322:C6322"/>
    <mergeCell ref="D6322:F6322"/>
    <mergeCell ref="H6322:I6322"/>
    <mergeCell ref="A6323:C6323"/>
    <mergeCell ref="D6323:F6323"/>
    <mergeCell ref="H6323:I6323"/>
    <mergeCell ref="A6324:C6324"/>
    <mergeCell ref="D6324:F6324"/>
    <mergeCell ref="H6324:I6324"/>
    <mergeCell ref="A6326:H6326"/>
    <mergeCell ref="A6327:I6327"/>
    <mergeCell ref="A6331:H6331"/>
    <mergeCell ref="A6332:I6332"/>
    <mergeCell ref="A6334:H6334"/>
    <mergeCell ref="A6335:D6335"/>
    <mergeCell ref="E6335:G6335"/>
    <mergeCell ref="H6335:I6335"/>
    <mergeCell ref="A6336:D6336"/>
    <mergeCell ref="E6336:G6336"/>
    <mergeCell ref="H6336:I6336"/>
    <mergeCell ref="A6337:D6337"/>
    <mergeCell ref="E6337:G6337"/>
    <mergeCell ref="H6337:I6337"/>
    <mergeCell ref="A6338:D6338"/>
    <mergeCell ref="E6338:G6338"/>
    <mergeCell ref="H6338:I6338"/>
    <mergeCell ref="A6339:D6339"/>
    <mergeCell ref="E6339:G6339"/>
    <mergeCell ref="H6339:I6339"/>
    <mergeCell ref="A6340:D6340"/>
    <mergeCell ref="E6340:G6340"/>
    <mergeCell ref="H6340:I6340"/>
    <mergeCell ref="A6341:D6341"/>
    <mergeCell ref="E6341:G6341"/>
    <mergeCell ref="H6341:I6341"/>
    <mergeCell ref="A6342:D6342"/>
    <mergeCell ref="E6342:G6342"/>
    <mergeCell ref="H6342:I6342"/>
    <mergeCell ref="A6343:D6343"/>
    <mergeCell ref="E6343:G6343"/>
    <mergeCell ref="H6343:I6343"/>
    <mergeCell ref="A6344:D6344"/>
    <mergeCell ref="E6344:G6344"/>
    <mergeCell ref="H6344:I6344"/>
    <mergeCell ref="A6345:D6345"/>
    <mergeCell ref="E6345:G6345"/>
    <mergeCell ref="H6345:I6345"/>
    <mergeCell ref="A6346:D6346"/>
    <mergeCell ref="E6346:G6346"/>
    <mergeCell ref="H6346:I6346"/>
    <mergeCell ref="A6347:D6347"/>
    <mergeCell ref="E6347:G6347"/>
    <mergeCell ref="H6347:I6347"/>
    <mergeCell ref="A6348:D6348"/>
    <mergeCell ref="E6348:G6348"/>
    <mergeCell ref="H6348:I6348"/>
    <mergeCell ref="A6349:D6349"/>
    <mergeCell ref="E6349:G6349"/>
    <mergeCell ref="H6349:I6349"/>
    <mergeCell ref="A6350:D6350"/>
    <mergeCell ref="E6350:G6350"/>
    <mergeCell ref="H6350:I6350"/>
    <mergeCell ref="A6351:D6351"/>
    <mergeCell ref="E6351:G6351"/>
    <mergeCell ref="H6351:I6351"/>
    <mergeCell ref="A6352:D6352"/>
    <mergeCell ref="E6352:G6352"/>
    <mergeCell ref="H6352:I6352"/>
    <mergeCell ref="A6353:D6353"/>
    <mergeCell ref="E6353:G6353"/>
    <mergeCell ref="H6353:I6353"/>
    <mergeCell ref="A6354:D6354"/>
    <mergeCell ref="E6354:G6354"/>
    <mergeCell ref="H6354:I6354"/>
    <mergeCell ref="A6355:D6355"/>
    <mergeCell ref="E6355:G6355"/>
    <mergeCell ref="H6355:I6355"/>
    <mergeCell ref="A6356:D6356"/>
    <mergeCell ref="E6356:G6356"/>
    <mergeCell ref="H6356:I6356"/>
    <mergeCell ref="A6357:D6357"/>
    <mergeCell ref="E6357:G6357"/>
    <mergeCell ref="H6357:I6357"/>
    <mergeCell ref="A6359:H6359"/>
    <mergeCell ref="A6360:C6360"/>
    <mergeCell ref="D6360:F6360"/>
    <mergeCell ref="H6360:I6360"/>
    <mergeCell ref="A6361:C6361"/>
    <mergeCell ref="D6361:F6361"/>
    <mergeCell ref="H6361:I6361"/>
    <mergeCell ref="A6362:C6362"/>
    <mergeCell ref="D6362:F6362"/>
    <mergeCell ref="H6362:I6362"/>
    <mergeCell ref="A6363:C6363"/>
    <mergeCell ref="D6363:F6363"/>
    <mergeCell ref="H6363:I6363"/>
    <mergeCell ref="A6364:C6364"/>
    <mergeCell ref="D6364:F6364"/>
    <mergeCell ref="H6364:I6364"/>
    <mergeCell ref="A6365:C6365"/>
    <mergeCell ref="D6365:F6365"/>
    <mergeCell ref="H6365:I6365"/>
    <mergeCell ref="A6366:C6366"/>
    <mergeCell ref="D6366:F6366"/>
    <mergeCell ref="H6366:I6366"/>
    <mergeCell ref="A6367:C6367"/>
    <mergeCell ref="D6367:F6367"/>
    <mergeCell ref="H6367:I6367"/>
    <mergeCell ref="A6368:C6368"/>
    <mergeCell ref="D6368:F6368"/>
    <mergeCell ref="H6368:I6368"/>
    <mergeCell ref="A6369:C6369"/>
    <mergeCell ref="D6369:F6369"/>
    <mergeCell ref="H6369:I6369"/>
    <mergeCell ref="A6371:H6371"/>
    <mergeCell ref="A6372:I6372"/>
    <mergeCell ref="A6376:H6376"/>
    <mergeCell ref="A6377:I6377"/>
    <mergeCell ref="A6379:H6379"/>
    <mergeCell ref="A6380:D6380"/>
    <mergeCell ref="E6380:G6380"/>
    <mergeCell ref="H6380:I6380"/>
    <mergeCell ref="A6381:D6381"/>
    <mergeCell ref="E6381:G6381"/>
    <mergeCell ref="H6381:I6381"/>
    <mergeCell ref="A6382:D6382"/>
    <mergeCell ref="E6382:G6382"/>
    <mergeCell ref="H6382:I6382"/>
    <mergeCell ref="A6383:D6383"/>
    <mergeCell ref="E6383:G6383"/>
    <mergeCell ref="H6383:I6383"/>
    <mergeCell ref="A6384:D6384"/>
    <mergeCell ref="E6384:G6384"/>
    <mergeCell ref="H6384:I6384"/>
    <mergeCell ref="A6385:D6385"/>
    <mergeCell ref="E6385:G6385"/>
    <mergeCell ref="H6385:I6385"/>
    <mergeCell ref="A6386:D6386"/>
    <mergeCell ref="E6386:G6386"/>
    <mergeCell ref="H6386:I6386"/>
    <mergeCell ref="A6387:D6387"/>
    <mergeCell ref="E6387:G6387"/>
    <mergeCell ref="H6387:I6387"/>
    <mergeCell ref="A6388:D6388"/>
    <mergeCell ref="E6388:G6388"/>
    <mergeCell ref="H6388:I6388"/>
    <mergeCell ref="A6389:D6389"/>
    <mergeCell ref="E6389:G6389"/>
    <mergeCell ref="H6389:I6389"/>
    <mergeCell ref="A6390:D6390"/>
    <mergeCell ref="E6390:G6390"/>
    <mergeCell ref="H6390:I6390"/>
    <mergeCell ref="A6391:D6391"/>
    <mergeCell ref="E6391:G6391"/>
    <mergeCell ref="H6391:I6391"/>
    <mergeCell ref="A6392:D6392"/>
    <mergeCell ref="E6392:G6392"/>
    <mergeCell ref="H6392:I6392"/>
    <mergeCell ref="A6393:D6393"/>
    <mergeCell ref="E6393:G6393"/>
    <mergeCell ref="H6393:I6393"/>
    <mergeCell ref="A6394:D6394"/>
    <mergeCell ref="E6394:G6394"/>
    <mergeCell ref="H6394:I6394"/>
    <mergeCell ref="A6395:D6395"/>
    <mergeCell ref="E6395:G6395"/>
    <mergeCell ref="H6395:I6395"/>
    <mergeCell ref="A6396:D6396"/>
    <mergeCell ref="E6396:G6396"/>
    <mergeCell ref="H6396:I6396"/>
    <mergeCell ref="A6397:D6397"/>
    <mergeCell ref="E6397:G6397"/>
    <mergeCell ref="H6397:I6397"/>
    <mergeCell ref="A6398:D6398"/>
    <mergeCell ref="E6398:G6398"/>
    <mergeCell ref="H6398:I6398"/>
    <mergeCell ref="A6399:D6399"/>
    <mergeCell ref="E6399:G6399"/>
    <mergeCell ref="H6399:I6399"/>
    <mergeCell ref="A6400:D6400"/>
    <mergeCell ref="E6400:G6400"/>
    <mergeCell ref="H6400:I6400"/>
    <mergeCell ref="A6401:D6401"/>
    <mergeCell ref="E6401:G6401"/>
    <mergeCell ref="H6401:I6401"/>
    <mergeCell ref="A6402:D6402"/>
    <mergeCell ref="E6402:G6402"/>
    <mergeCell ref="H6402:I6402"/>
    <mergeCell ref="A6404:H6404"/>
    <mergeCell ref="A6405:C6405"/>
    <mergeCell ref="D6405:F6405"/>
    <mergeCell ref="H6405:I6405"/>
    <mergeCell ref="A6406:C6406"/>
    <mergeCell ref="D6406:F6406"/>
    <mergeCell ref="H6406:I6406"/>
    <mergeCell ref="A6407:C6407"/>
    <mergeCell ref="D6407:F6407"/>
    <mergeCell ref="H6407:I6407"/>
    <mergeCell ref="A6408:C6408"/>
    <mergeCell ref="D6408:F6408"/>
    <mergeCell ref="H6408:I6408"/>
    <mergeCell ref="A6409:C6409"/>
    <mergeCell ref="D6409:F6409"/>
    <mergeCell ref="H6409:I6409"/>
    <mergeCell ref="A6410:C6410"/>
    <mergeCell ref="D6410:F6410"/>
    <mergeCell ref="H6410:I6410"/>
    <mergeCell ref="A6411:C6411"/>
    <mergeCell ref="D6411:F6411"/>
    <mergeCell ref="H6411:I6411"/>
    <mergeCell ref="A6412:C6412"/>
    <mergeCell ref="D6412:F6412"/>
    <mergeCell ref="H6412:I6412"/>
    <mergeCell ref="A6413:C6413"/>
    <mergeCell ref="D6413:F6413"/>
    <mergeCell ref="H6413:I6413"/>
    <mergeCell ref="A6414:C6414"/>
    <mergeCell ref="D6414:F6414"/>
    <mergeCell ref="H6414:I6414"/>
    <mergeCell ref="A6416:H6416"/>
    <mergeCell ref="A6417:I6417"/>
    <mergeCell ref="A6421:H6421"/>
    <mergeCell ref="A6422:I6422"/>
    <mergeCell ref="A6424:H6424"/>
    <mergeCell ref="A6425:D6425"/>
    <mergeCell ref="E6425:G6425"/>
    <mergeCell ref="H6425:I6425"/>
    <mergeCell ref="A6426:D6426"/>
    <mergeCell ref="E6426:G6426"/>
    <mergeCell ref="H6426:I6426"/>
    <mergeCell ref="A6427:D6427"/>
    <mergeCell ref="E6427:G6427"/>
    <mergeCell ref="H6427:I6427"/>
    <mergeCell ref="A6428:D6428"/>
    <mergeCell ref="E6428:G6428"/>
    <mergeCell ref="H6428:I6428"/>
    <mergeCell ref="A6429:D6429"/>
    <mergeCell ref="E6429:G6429"/>
    <mergeCell ref="H6429:I6429"/>
    <mergeCell ref="A6430:D6430"/>
    <mergeCell ref="E6430:G6430"/>
    <mergeCell ref="H6430:I6430"/>
    <mergeCell ref="A6431:D6431"/>
    <mergeCell ref="E6431:G6431"/>
    <mergeCell ref="H6431:I6431"/>
    <mergeCell ref="A6432:D6432"/>
    <mergeCell ref="E6432:G6432"/>
    <mergeCell ref="H6432:I6432"/>
    <mergeCell ref="A6433:D6433"/>
    <mergeCell ref="E6433:G6433"/>
    <mergeCell ref="H6433:I6433"/>
    <mergeCell ref="A6434:D6434"/>
    <mergeCell ref="E6434:G6434"/>
    <mergeCell ref="H6434:I6434"/>
    <mergeCell ref="A6435:D6435"/>
    <mergeCell ref="E6435:G6435"/>
    <mergeCell ref="H6435:I6435"/>
    <mergeCell ref="A6436:D6436"/>
    <mergeCell ref="E6436:G6436"/>
    <mergeCell ref="H6436:I6436"/>
    <mergeCell ref="A6437:D6437"/>
    <mergeCell ref="E6437:G6437"/>
    <mergeCell ref="H6437:I6437"/>
    <mergeCell ref="A6438:D6438"/>
    <mergeCell ref="E6438:G6438"/>
    <mergeCell ref="H6438:I6438"/>
    <mergeCell ref="A6439:D6439"/>
    <mergeCell ref="E6439:G6439"/>
    <mergeCell ref="H6439:I6439"/>
    <mergeCell ref="A6440:D6440"/>
    <mergeCell ref="E6440:G6440"/>
    <mergeCell ref="H6440:I6440"/>
    <mergeCell ref="A6441:D6441"/>
    <mergeCell ref="E6441:G6441"/>
    <mergeCell ref="H6441:I6441"/>
    <mergeCell ref="A6442:D6442"/>
    <mergeCell ref="E6442:G6442"/>
    <mergeCell ref="H6442:I6442"/>
    <mergeCell ref="A6443:D6443"/>
    <mergeCell ref="E6443:G6443"/>
    <mergeCell ref="H6443:I6443"/>
    <mergeCell ref="A6444:D6444"/>
    <mergeCell ref="E6444:G6444"/>
    <mergeCell ref="H6444:I6444"/>
    <mergeCell ref="A6445:D6445"/>
    <mergeCell ref="E6445:G6445"/>
    <mergeCell ref="H6445:I6445"/>
    <mergeCell ref="A6446:D6446"/>
    <mergeCell ref="E6446:G6446"/>
    <mergeCell ref="H6446:I6446"/>
    <mergeCell ref="A6447:D6447"/>
    <mergeCell ref="E6447:G6447"/>
    <mergeCell ref="H6447:I6447"/>
    <mergeCell ref="A6449:H6449"/>
    <mergeCell ref="A6450:C6450"/>
    <mergeCell ref="D6450:F6450"/>
    <mergeCell ref="H6450:I6450"/>
    <mergeCell ref="A6451:C6451"/>
    <mergeCell ref="D6451:F6451"/>
    <mergeCell ref="H6451:I6451"/>
    <mergeCell ref="A6452:C6452"/>
    <mergeCell ref="D6452:F6452"/>
    <mergeCell ref="H6452:I6452"/>
    <mergeCell ref="A6453:C6453"/>
    <mergeCell ref="D6453:F6453"/>
    <mergeCell ref="H6453:I6453"/>
    <mergeCell ref="A6454:C6454"/>
    <mergeCell ref="D6454:F6454"/>
    <mergeCell ref="H6454:I6454"/>
    <mergeCell ref="A6455:C6455"/>
    <mergeCell ref="D6455:F6455"/>
    <mergeCell ref="H6455:I6455"/>
    <mergeCell ref="A6456:C6456"/>
    <mergeCell ref="D6456:F6456"/>
    <mergeCell ref="H6456:I6456"/>
    <mergeCell ref="A6457:C6457"/>
    <mergeCell ref="D6457:F6457"/>
    <mergeCell ref="H6457:I6457"/>
    <mergeCell ref="A6458:C6458"/>
    <mergeCell ref="D6458:F6458"/>
    <mergeCell ref="H6458:I6458"/>
    <mergeCell ref="A6459:C6459"/>
    <mergeCell ref="D6459:F6459"/>
    <mergeCell ref="H6459:I6459"/>
    <mergeCell ref="A6461:H6461"/>
    <mergeCell ref="A6462:I6462"/>
    <mergeCell ref="A6466:H6466"/>
    <mergeCell ref="A6467:I6467"/>
    <mergeCell ref="A6469:H6469"/>
    <mergeCell ref="A6470:D6470"/>
    <mergeCell ref="E6470:G6470"/>
    <mergeCell ref="H6470:I6470"/>
    <mergeCell ref="A6471:D6471"/>
    <mergeCell ref="E6471:G6471"/>
    <mergeCell ref="H6471:I6471"/>
    <mergeCell ref="A6472:D6472"/>
    <mergeCell ref="E6472:G6472"/>
    <mergeCell ref="H6472:I6472"/>
    <mergeCell ref="A6473:D6473"/>
    <mergeCell ref="E6473:G6473"/>
    <mergeCell ref="H6473:I6473"/>
    <mergeCell ref="A6474:D6474"/>
    <mergeCell ref="E6474:G6474"/>
    <mergeCell ref="H6474:I6474"/>
    <mergeCell ref="A6475:D6475"/>
    <mergeCell ref="E6475:G6475"/>
    <mergeCell ref="H6475:I6475"/>
    <mergeCell ref="A6476:D6476"/>
    <mergeCell ref="E6476:G6476"/>
    <mergeCell ref="H6476:I6476"/>
    <mergeCell ref="A6477:D6477"/>
    <mergeCell ref="E6477:G6477"/>
    <mergeCell ref="H6477:I6477"/>
    <mergeCell ref="A6478:D6478"/>
    <mergeCell ref="E6478:G6478"/>
    <mergeCell ref="H6478:I6478"/>
    <mergeCell ref="A6479:D6479"/>
    <mergeCell ref="E6479:G6479"/>
    <mergeCell ref="H6479:I6479"/>
    <mergeCell ref="A6480:D6480"/>
    <mergeCell ref="E6480:G6480"/>
    <mergeCell ref="H6480:I6480"/>
    <mergeCell ref="A6481:D6481"/>
    <mergeCell ref="E6481:G6481"/>
    <mergeCell ref="H6481:I6481"/>
    <mergeCell ref="A6482:D6482"/>
    <mergeCell ref="E6482:G6482"/>
    <mergeCell ref="H6482:I6482"/>
    <mergeCell ref="A6483:D6483"/>
    <mergeCell ref="E6483:G6483"/>
    <mergeCell ref="H6483:I6483"/>
    <mergeCell ref="A6484:D6484"/>
    <mergeCell ref="E6484:G6484"/>
    <mergeCell ref="H6484:I6484"/>
    <mergeCell ref="A6485:D6485"/>
    <mergeCell ref="E6485:G6485"/>
    <mergeCell ref="H6485:I6485"/>
    <mergeCell ref="A6486:D6486"/>
    <mergeCell ref="E6486:G6486"/>
    <mergeCell ref="H6486:I6486"/>
    <mergeCell ref="A6487:D6487"/>
    <mergeCell ref="E6487:G6487"/>
    <mergeCell ref="H6487:I6487"/>
    <mergeCell ref="A6488:D6488"/>
    <mergeCell ref="E6488:G6488"/>
    <mergeCell ref="H6488:I6488"/>
    <mergeCell ref="A6489:D6489"/>
    <mergeCell ref="E6489:G6489"/>
    <mergeCell ref="H6489:I6489"/>
    <mergeCell ref="A6490:D6490"/>
    <mergeCell ref="E6490:G6490"/>
    <mergeCell ref="H6490:I6490"/>
    <mergeCell ref="A6491:D6491"/>
    <mergeCell ref="E6491:G6491"/>
    <mergeCell ref="H6491:I6491"/>
    <mergeCell ref="A6492:D6492"/>
    <mergeCell ref="E6492:G6492"/>
    <mergeCell ref="H6492:I6492"/>
    <mergeCell ref="A6494:H6494"/>
    <mergeCell ref="A6495:C6495"/>
    <mergeCell ref="D6495:F6495"/>
    <mergeCell ref="H6495:I6495"/>
    <mergeCell ref="A6496:C6496"/>
    <mergeCell ref="D6496:F6496"/>
    <mergeCell ref="H6496:I6496"/>
    <mergeCell ref="A6497:C6497"/>
    <mergeCell ref="D6497:F6497"/>
    <mergeCell ref="H6497:I6497"/>
    <mergeCell ref="A6498:C6498"/>
    <mergeCell ref="D6498:F6498"/>
    <mergeCell ref="H6498:I6498"/>
    <mergeCell ref="A6499:C6499"/>
    <mergeCell ref="D6499:F6499"/>
    <mergeCell ref="H6499:I6499"/>
    <mergeCell ref="A6500:C6500"/>
    <mergeCell ref="D6500:F6500"/>
    <mergeCell ref="H6500:I6500"/>
    <mergeCell ref="A6501:C6501"/>
    <mergeCell ref="D6501:F6501"/>
    <mergeCell ref="H6501:I6501"/>
    <mergeCell ref="A6502:C6502"/>
    <mergeCell ref="D6502:F6502"/>
    <mergeCell ref="H6502:I6502"/>
    <mergeCell ref="A6503:C6503"/>
    <mergeCell ref="D6503:F6503"/>
    <mergeCell ref="H6503:I6503"/>
    <mergeCell ref="A6504:C6504"/>
    <mergeCell ref="D6504:F6504"/>
    <mergeCell ref="H6504:I6504"/>
    <mergeCell ref="A6506:H6506"/>
    <mergeCell ref="A6507:I6507"/>
    <mergeCell ref="A6511:H6511"/>
    <mergeCell ref="A6512:I6512"/>
    <mergeCell ref="A6514:H6514"/>
    <mergeCell ref="A6515:D6515"/>
    <mergeCell ref="E6515:G6515"/>
    <mergeCell ref="H6515:I6515"/>
    <mergeCell ref="A6516:D6516"/>
    <mergeCell ref="E6516:G6516"/>
    <mergeCell ref="H6516:I6516"/>
    <mergeCell ref="A6517:D6517"/>
    <mergeCell ref="E6517:G6517"/>
    <mergeCell ref="H6517:I6517"/>
    <mergeCell ref="A6518:D6518"/>
    <mergeCell ref="E6518:G6518"/>
    <mergeCell ref="H6518:I6518"/>
    <mergeCell ref="A6519:D6519"/>
    <mergeCell ref="E6519:G6519"/>
    <mergeCell ref="H6519:I6519"/>
    <mergeCell ref="A6520:D6520"/>
    <mergeCell ref="E6520:G6520"/>
    <mergeCell ref="H6520:I6520"/>
    <mergeCell ref="A6521:D6521"/>
    <mergeCell ref="E6521:G6521"/>
    <mergeCell ref="H6521:I6521"/>
    <mergeCell ref="A6522:D6522"/>
    <mergeCell ref="E6522:G6522"/>
    <mergeCell ref="H6522:I6522"/>
    <mergeCell ref="A6523:D6523"/>
    <mergeCell ref="E6523:G6523"/>
    <mergeCell ref="H6523:I6523"/>
    <mergeCell ref="A6524:D6524"/>
    <mergeCell ref="E6524:G6524"/>
    <mergeCell ref="H6524:I6524"/>
    <mergeCell ref="A6525:D6525"/>
    <mergeCell ref="E6525:G6525"/>
    <mergeCell ref="H6525:I6525"/>
    <mergeCell ref="A6526:D6526"/>
    <mergeCell ref="E6526:G6526"/>
    <mergeCell ref="H6526:I6526"/>
    <mergeCell ref="A6527:D6527"/>
    <mergeCell ref="E6527:G6527"/>
    <mergeCell ref="H6527:I6527"/>
    <mergeCell ref="A6528:D6528"/>
    <mergeCell ref="E6528:G6528"/>
    <mergeCell ref="H6528:I6528"/>
    <mergeCell ref="A6529:D6529"/>
    <mergeCell ref="E6529:G6529"/>
    <mergeCell ref="H6529:I6529"/>
    <mergeCell ref="A6530:D6530"/>
    <mergeCell ref="E6530:G6530"/>
    <mergeCell ref="H6530:I6530"/>
    <mergeCell ref="A6531:D6531"/>
    <mergeCell ref="E6531:G6531"/>
    <mergeCell ref="H6531:I6531"/>
    <mergeCell ref="A6532:D6532"/>
    <mergeCell ref="E6532:G6532"/>
    <mergeCell ref="H6532:I6532"/>
    <mergeCell ref="A6533:D6533"/>
    <mergeCell ref="E6533:G6533"/>
    <mergeCell ref="H6533:I6533"/>
    <mergeCell ref="A6534:D6534"/>
    <mergeCell ref="E6534:G6534"/>
    <mergeCell ref="H6534:I6534"/>
    <mergeCell ref="A6535:D6535"/>
    <mergeCell ref="E6535:G6535"/>
    <mergeCell ref="H6535:I6535"/>
    <mergeCell ref="A6536:D6536"/>
    <mergeCell ref="E6536:G6536"/>
    <mergeCell ref="H6536:I6536"/>
    <mergeCell ref="A6537:D6537"/>
    <mergeCell ref="E6537:G6537"/>
    <mergeCell ref="H6537:I6537"/>
    <mergeCell ref="A6539:H6539"/>
    <mergeCell ref="A6540:C6540"/>
    <mergeCell ref="D6540:F6540"/>
    <mergeCell ref="H6540:I6540"/>
    <mergeCell ref="A6541:C6541"/>
    <mergeCell ref="D6541:F6541"/>
    <mergeCell ref="H6541:I6541"/>
    <mergeCell ref="A6542:C6542"/>
    <mergeCell ref="D6542:F6542"/>
    <mergeCell ref="H6542:I6542"/>
    <mergeCell ref="A6543:C6543"/>
    <mergeCell ref="D6543:F6543"/>
    <mergeCell ref="H6543:I6543"/>
    <mergeCell ref="A6544:C6544"/>
    <mergeCell ref="D6544:F6544"/>
    <mergeCell ref="H6544:I6544"/>
    <mergeCell ref="A6545:C6545"/>
    <mergeCell ref="D6545:F6545"/>
    <mergeCell ref="H6545:I6545"/>
    <mergeCell ref="A6546:C6546"/>
    <mergeCell ref="D6546:F6546"/>
    <mergeCell ref="H6546:I6546"/>
    <mergeCell ref="A6547:C6547"/>
    <mergeCell ref="D6547:F6547"/>
    <mergeCell ref="H6547:I6547"/>
    <mergeCell ref="A6548:C6548"/>
    <mergeCell ref="D6548:F6548"/>
    <mergeCell ref="H6548:I6548"/>
    <mergeCell ref="A6549:C6549"/>
    <mergeCell ref="D6549:F6549"/>
    <mergeCell ref="H6549:I6549"/>
    <mergeCell ref="A6551:H6551"/>
    <mergeCell ref="A6552:I6552"/>
    <mergeCell ref="A6556:H6556"/>
    <mergeCell ref="A6557:I6557"/>
    <mergeCell ref="A6559:H6559"/>
    <mergeCell ref="A6560:D6560"/>
    <mergeCell ref="E6560:G6560"/>
    <mergeCell ref="H6560:I6560"/>
    <mergeCell ref="A6561:D6561"/>
    <mergeCell ref="E6561:G6561"/>
    <mergeCell ref="H6561:I6561"/>
    <mergeCell ref="A6562:D6562"/>
    <mergeCell ref="E6562:G6562"/>
    <mergeCell ref="H6562:I6562"/>
    <mergeCell ref="A6563:D6563"/>
    <mergeCell ref="E6563:G6563"/>
    <mergeCell ref="H6563:I6563"/>
    <mergeCell ref="A6564:D6564"/>
    <mergeCell ref="E6564:G6564"/>
    <mergeCell ref="H6564:I6564"/>
    <mergeCell ref="A6565:D6565"/>
    <mergeCell ref="E6565:G6565"/>
    <mergeCell ref="H6565:I6565"/>
    <mergeCell ref="A6566:D6566"/>
    <mergeCell ref="E6566:G6566"/>
    <mergeCell ref="H6566:I6566"/>
    <mergeCell ref="A6567:D6567"/>
    <mergeCell ref="E6567:G6567"/>
    <mergeCell ref="H6567:I6567"/>
    <mergeCell ref="A6568:D6568"/>
    <mergeCell ref="E6568:G6568"/>
    <mergeCell ref="H6568:I6568"/>
    <mergeCell ref="A6569:D6569"/>
    <mergeCell ref="E6569:G6569"/>
    <mergeCell ref="H6569:I6569"/>
    <mergeCell ref="A6570:D6570"/>
    <mergeCell ref="E6570:G6570"/>
    <mergeCell ref="H6570:I6570"/>
    <mergeCell ref="A6571:D6571"/>
    <mergeCell ref="E6571:G6571"/>
    <mergeCell ref="H6571:I6571"/>
    <mergeCell ref="A6572:D6572"/>
    <mergeCell ref="E6572:G6572"/>
    <mergeCell ref="H6572:I6572"/>
    <mergeCell ref="A6573:D6573"/>
    <mergeCell ref="E6573:G6573"/>
    <mergeCell ref="H6573:I6573"/>
    <mergeCell ref="A6574:D6574"/>
    <mergeCell ref="E6574:G6574"/>
    <mergeCell ref="H6574:I6574"/>
    <mergeCell ref="A6575:D6575"/>
    <mergeCell ref="E6575:G6575"/>
    <mergeCell ref="H6575:I6575"/>
    <mergeCell ref="A6576:D6576"/>
    <mergeCell ref="E6576:G6576"/>
    <mergeCell ref="H6576:I6576"/>
    <mergeCell ref="A6577:D6577"/>
    <mergeCell ref="E6577:G6577"/>
    <mergeCell ref="H6577:I6577"/>
    <mergeCell ref="A6578:D6578"/>
    <mergeCell ref="E6578:G6578"/>
    <mergeCell ref="H6578:I6578"/>
    <mergeCell ref="A6579:D6579"/>
    <mergeCell ref="E6579:G6579"/>
    <mergeCell ref="H6579:I6579"/>
    <mergeCell ref="A6580:D6580"/>
    <mergeCell ref="E6580:G6580"/>
    <mergeCell ref="H6580:I6580"/>
    <mergeCell ref="A6581:D6581"/>
    <mergeCell ref="E6581:G6581"/>
    <mergeCell ref="H6581:I6581"/>
    <mergeCell ref="A6582:D6582"/>
    <mergeCell ref="E6582:G6582"/>
    <mergeCell ref="H6582:I6582"/>
    <mergeCell ref="A6584:H6584"/>
    <mergeCell ref="A6585:C6585"/>
    <mergeCell ref="D6585:F6585"/>
    <mergeCell ref="H6585:I6585"/>
    <mergeCell ref="A6586:C6586"/>
    <mergeCell ref="D6586:F6586"/>
    <mergeCell ref="H6586:I6586"/>
    <mergeCell ref="A6587:C6587"/>
    <mergeCell ref="D6587:F6587"/>
    <mergeCell ref="H6587:I6587"/>
    <mergeCell ref="A6588:C6588"/>
    <mergeCell ref="D6588:F6588"/>
    <mergeCell ref="H6588:I6588"/>
    <mergeCell ref="A6589:C6589"/>
    <mergeCell ref="D6589:F6589"/>
    <mergeCell ref="H6589:I6589"/>
    <mergeCell ref="A6590:C6590"/>
    <mergeCell ref="D6590:F6590"/>
    <mergeCell ref="H6590:I6590"/>
    <mergeCell ref="A6591:C6591"/>
    <mergeCell ref="D6591:F6591"/>
    <mergeCell ref="H6591:I6591"/>
    <mergeCell ref="A6592:C6592"/>
    <mergeCell ref="D6592:F6592"/>
    <mergeCell ref="H6592:I6592"/>
    <mergeCell ref="A6593:C6593"/>
    <mergeCell ref="D6593:F6593"/>
    <mergeCell ref="H6593:I6593"/>
    <mergeCell ref="A6594:C6594"/>
    <mergeCell ref="D6594:F6594"/>
    <mergeCell ref="H6594:I6594"/>
    <mergeCell ref="A6596:H6596"/>
    <mergeCell ref="A6597:I6597"/>
    <mergeCell ref="A6601:H6601"/>
    <mergeCell ref="A6602:I6602"/>
    <mergeCell ref="A6604:H6604"/>
    <mergeCell ref="A6605:D6605"/>
    <mergeCell ref="E6605:G6605"/>
    <mergeCell ref="H6605:I6605"/>
    <mergeCell ref="A6606:D6606"/>
    <mergeCell ref="E6606:G6606"/>
    <mergeCell ref="H6606:I6606"/>
    <mergeCell ref="A6607:D6607"/>
    <mergeCell ref="E6607:G6607"/>
    <mergeCell ref="H6607:I6607"/>
    <mergeCell ref="A6608:D6608"/>
    <mergeCell ref="E6608:G6608"/>
    <mergeCell ref="H6608:I6608"/>
    <mergeCell ref="A6609:D6609"/>
    <mergeCell ref="E6609:G6609"/>
    <mergeCell ref="H6609:I6609"/>
    <mergeCell ref="A6610:D6610"/>
    <mergeCell ref="E6610:G6610"/>
    <mergeCell ref="H6610:I6610"/>
    <mergeCell ref="A6611:D6611"/>
    <mergeCell ref="E6611:G6611"/>
    <mergeCell ref="H6611:I6611"/>
    <mergeCell ref="A6612:D6612"/>
    <mergeCell ref="E6612:G6612"/>
    <mergeCell ref="H6612:I6612"/>
    <mergeCell ref="A6613:D6613"/>
    <mergeCell ref="E6613:G6613"/>
    <mergeCell ref="H6613:I6613"/>
    <mergeCell ref="A6614:D6614"/>
    <mergeCell ref="E6614:G6614"/>
    <mergeCell ref="H6614:I6614"/>
    <mergeCell ref="A6615:D6615"/>
    <mergeCell ref="E6615:G6615"/>
    <mergeCell ref="H6615:I6615"/>
    <mergeCell ref="A6616:D6616"/>
    <mergeCell ref="E6616:G6616"/>
    <mergeCell ref="H6616:I6616"/>
    <mergeCell ref="A6617:D6617"/>
    <mergeCell ref="E6617:G6617"/>
    <mergeCell ref="H6617:I6617"/>
    <mergeCell ref="A6618:D6618"/>
    <mergeCell ref="E6618:G6618"/>
    <mergeCell ref="H6618:I6618"/>
    <mergeCell ref="A6619:D6619"/>
    <mergeCell ref="E6619:G6619"/>
    <mergeCell ref="H6619:I6619"/>
    <mergeCell ref="A6620:D6620"/>
    <mergeCell ref="E6620:G6620"/>
    <mergeCell ref="H6620:I6620"/>
    <mergeCell ref="A6621:D6621"/>
    <mergeCell ref="E6621:G6621"/>
    <mergeCell ref="H6621:I6621"/>
    <mergeCell ref="A6622:D6622"/>
    <mergeCell ref="E6622:G6622"/>
    <mergeCell ref="H6622:I6622"/>
    <mergeCell ref="A6623:D6623"/>
    <mergeCell ref="E6623:G6623"/>
    <mergeCell ref="H6623:I6623"/>
    <mergeCell ref="A6624:D6624"/>
    <mergeCell ref="E6624:G6624"/>
    <mergeCell ref="H6624:I6624"/>
    <mergeCell ref="A6625:D6625"/>
    <mergeCell ref="E6625:G6625"/>
    <mergeCell ref="H6625:I6625"/>
    <mergeCell ref="A6626:D6626"/>
    <mergeCell ref="E6626:G6626"/>
    <mergeCell ref="H6626:I6626"/>
    <mergeCell ref="A6627:D6627"/>
    <mergeCell ref="E6627:G6627"/>
    <mergeCell ref="H6627:I6627"/>
    <mergeCell ref="A6629:H6629"/>
    <mergeCell ref="A6630:C6630"/>
    <mergeCell ref="D6630:F6630"/>
    <mergeCell ref="H6630:I6630"/>
    <mergeCell ref="A6631:C6631"/>
    <mergeCell ref="D6631:F6631"/>
    <mergeCell ref="H6631:I6631"/>
    <mergeCell ref="A6632:C6632"/>
    <mergeCell ref="D6632:F6632"/>
    <mergeCell ref="H6632:I6632"/>
    <mergeCell ref="A6633:C6633"/>
    <mergeCell ref="D6633:F6633"/>
    <mergeCell ref="H6633:I6633"/>
    <mergeCell ref="A6634:C6634"/>
    <mergeCell ref="D6634:F6634"/>
    <mergeCell ref="H6634:I6634"/>
    <mergeCell ref="A6635:C6635"/>
    <mergeCell ref="D6635:F6635"/>
    <mergeCell ref="H6635:I6635"/>
    <mergeCell ref="A6636:C6636"/>
    <mergeCell ref="D6636:F6636"/>
    <mergeCell ref="H6636:I6636"/>
    <mergeCell ref="A6637:C6637"/>
    <mergeCell ref="D6637:F6637"/>
    <mergeCell ref="H6637:I6637"/>
    <mergeCell ref="A6638:C6638"/>
    <mergeCell ref="D6638:F6638"/>
    <mergeCell ref="H6638:I6638"/>
    <mergeCell ref="A6639:C6639"/>
    <mergeCell ref="D6639:F6639"/>
    <mergeCell ref="H6639:I6639"/>
    <mergeCell ref="A6641:H6641"/>
    <mergeCell ref="A6642:I6642"/>
    <mergeCell ref="A6646:H6646"/>
    <mergeCell ref="A6647:I6647"/>
    <mergeCell ref="A6649:H6649"/>
    <mergeCell ref="A6650:D6650"/>
    <mergeCell ref="E6650:G6650"/>
    <mergeCell ref="H6650:I6650"/>
    <mergeCell ref="A6651:D6651"/>
    <mergeCell ref="E6651:G6651"/>
    <mergeCell ref="H6651:I6651"/>
    <mergeCell ref="A6652:D6652"/>
    <mergeCell ref="E6652:G6652"/>
    <mergeCell ref="H6652:I6652"/>
    <mergeCell ref="A6653:D6653"/>
    <mergeCell ref="E6653:G6653"/>
    <mergeCell ref="H6653:I6653"/>
    <mergeCell ref="A6654:D6654"/>
    <mergeCell ref="E6654:G6654"/>
    <mergeCell ref="H6654:I6654"/>
    <mergeCell ref="A6655:D6655"/>
    <mergeCell ref="E6655:G6655"/>
    <mergeCell ref="H6655:I6655"/>
    <mergeCell ref="A6656:D6656"/>
    <mergeCell ref="E6656:G6656"/>
    <mergeCell ref="H6656:I6656"/>
    <mergeCell ref="A6657:D6657"/>
    <mergeCell ref="E6657:G6657"/>
    <mergeCell ref="H6657:I6657"/>
    <mergeCell ref="A6658:D6658"/>
    <mergeCell ref="E6658:G6658"/>
    <mergeCell ref="H6658:I6658"/>
    <mergeCell ref="A6659:D6659"/>
    <mergeCell ref="E6659:G6659"/>
    <mergeCell ref="H6659:I6659"/>
    <mergeCell ref="A6660:D6660"/>
    <mergeCell ref="E6660:G6660"/>
    <mergeCell ref="H6660:I6660"/>
    <mergeCell ref="A6661:D6661"/>
    <mergeCell ref="E6661:G6661"/>
    <mergeCell ref="H6661:I6661"/>
    <mergeCell ref="A6662:D6662"/>
    <mergeCell ref="E6662:G6662"/>
    <mergeCell ref="H6662:I6662"/>
    <mergeCell ref="A6663:D6663"/>
    <mergeCell ref="E6663:G6663"/>
    <mergeCell ref="H6663:I6663"/>
    <mergeCell ref="A6664:D6664"/>
    <mergeCell ref="E6664:G6664"/>
    <mergeCell ref="H6664:I6664"/>
    <mergeCell ref="A6665:D6665"/>
    <mergeCell ref="E6665:G6665"/>
    <mergeCell ref="H6665:I6665"/>
    <mergeCell ref="A6666:D6666"/>
    <mergeCell ref="E6666:G6666"/>
    <mergeCell ref="H6666:I6666"/>
    <mergeCell ref="A6667:D6667"/>
    <mergeCell ref="E6667:G6667"/>
    <mergeCell ref="H6667:I6667"/>
    <mergeCell ref="A6668:D6668"/>
    <mergeCell ref="E6668:G6668"/>
    <mergeCell ref="H6668:I6668"/>
    <mergeCell ref="A6669:D6669"/>
    <mergeCell ref="E6669:G6669"/>
    <mergeCell ref="H6669:I6669"/>
    <mergeCell ref="A6670:D6670"/>
    <mergeCell ref="E6670:G6670"/>
    <mergeCell ref="H6670:I6670"/>
    <mergeCell ref="A6671:D6671"/>
    <mergeCell ref="E6671:G6671"/>
    <mergeCell ref="H6671:I6671"/>
    <mergeCell ref="A6672:D6672"/>
    <mergeCell ref="E6672:G6672"/>
    <mergeCell ref="H6672:I6672"/>
    <mergeCell ref="A6674:H6674"/>
    <mergeCell ref="A6675:C6675"/>
    <mergeCell ref="D6675:F6675"/>
    <mergeCell ref="H6675:I6675"/>
    <mergeCell ref="A6676:C6676"/>
    <mergeCell ref="D6676:F6676"/>
    <mergeCell ref="H6676:I6676"/>
    <mergeCell ref="A6677:C6677"/>
    <mergeCell ref="D6677:F6677"/>
    <mergeCell ref="H6677:I6677"/>
    <mergeCell ref="A6678:C6678"/>
    <mergeCell ref="D6678:F6678"/>
    <mergeCell ref="H6678:I6678"/>
    <mergeCell ref="A6679:C6679"/>
    <mergeCell ref="D6679:F6679"/>
    <mergeCell ref="H6679:I6679"/>
    <mergeCell ref="A6680:C6680"/>
    <mergeCell ref="D6680:F6680"/>
    <mergeCell ref="H6680:I6680"/>
    <mergeCell ref="A6681:C6681"/>
    <mergeCell ref="D6681:F6681"/>
    <mergeCell ref="H6681:I6681"/>
    <mergeCell ref="A6682:C6682"/>
    <mergeCell ref="D6682:F6682"/>
    <mergeCell ref="H6682:I6682"/>
    <mergeCell ref="A6683:C6683"/>
    <mergeCell ref="D6683:F6683"/>
    <mergeCell ref="H6683:I6683"/>
    <mergeCell ref="A6684:C6684"/>
    <mergeCell ref="D6684:F6684"/>
    <mergeCell ref="H6684:I6684"/>
    <mergeCell ref="A6686:H6686"/>
    <mergeCell ref="A6687:I6687"/>
    <mergeCell ref="A6691:H6691"/>
    <mergeCell ref="A6692:I6692"/>
    <mergeCell ref="A6694:H6694"/>
    <mergeCell ref="A6695:D6695"/>
    <mergeCell ref="E6695:G6695"/>
    <mergeCell ref="H6695:I6695"/>
    <mergeCell ref="A6696:D6696"/>
    <mergeCell ref="E6696:G6696"/>
    <mergeCell ref="H6696:I6696"/>
    <mergeCell ref="A6697:D6697"/>
    <mergeCell ref="E6697:G6697"/>
    <mergeCell ref="H6697:I6697"/>
    <mergeCell ref="A6698:D6698"/>
    <mergeCell ref="E6698:G6698"/>
    <mergeCell ref="H6698:I6698"/>
    <mergeCell ref="A6699:D6699"/>
    <mergeCell ref="E6699:G6699"/>
    <mergeCell ref="H6699:I6699"/>
    <mergeCell ref="A6700:D6700"/>
    <mergeCell ref="E6700:G6700"/>
    <mergeCell ref="H6700:I6700"/>
    <mergeCell ref="A6701:D6701"/>
    <mergeCell ref="E6701:G6701"/>
    <mergeCell ref="H6701:I6701"/>
    <mergeCell ref="A6702:D6702"/>
    <mergeCell ref="E6702:G6702"/>
    <mergeCell ref="H6702:I6702"/>
    <mergeCell ref="A6703:D6703"/>
    <mergeCell ref="E6703:G6703"/>
    <mergeCell ref="H6703:I6703"/>
    <mergeCell ref="A6704:D6704"/>
    <mergeCell ref="E6704:G6704"/>
    <mergeCell ref="H6704:I6704"/>
    <mergeCell ref="A6705:D6705"/>
    <mergeCell ref="E6705:G6705"/>
    <mergeCell ref="H6705:I6705"/>
    <mergeCell ref="A6706:D6706"/>
    <mergeCell ref="E6706:G6706"/>
    <mergeCell ref="H6706:I6706"/>
    <mergeCell ref="A6707:D6707"/>
    <mergeCell ref="E6707:G6707"/>
    <mergeCell ref="H6707:I6707"/>
    <mergeCell ref="A6708:D6708"/>
    <mergeCell ref="E6708:G6708"/>
    <mergeCell ref="H6708:I6708"/>
    <mergeCell ref="A6709:D6709"/>
    <mergeCell ref="E6709:G6709"/>
    <mergeCell ref="H6709:I6709"/>
    <mergeCell ref="A6710:D6710"/>
    <mergeCell ref="E6710:G6710"/>
    <mergeCell ref="H6710:I6710"/>
    <mergeCell ref="A6711:D6711"/>
    <mergeCell ref="E6711:G6711"/>
    <mergeCell ref="H6711:I6711"/>
    <mergeCell ref="A6712:D6712"/>
    <mergeCell ref="E6712:G6712"/>
    <mergeCell ref="H6712:I6712"/>
    <mergeCell ref="A6713:D6713"/>
    <mergeCell ref="E6713:G6713"/>
    <mergeCell ref="H6713:I6713"/>
    <mergeCell ref="A6714:D6714"/>
    <mergeCell ref="E6714:G6714"/>
    <mergeCell ref="H6714:I6714"/>
    <mergeCell ref="A6715:D6715"/>
    <mergeCell ref="E6715:G6715"/>
    <mergeCell ref="H6715:I6715"/>
    <mergeCell ref="A6716:D6716"/>
    <mergeCell ref="E6716:G6716"/>
    <mergeCell ref="H6716:I6716"/>
    <mergeCell ref="A6717:D6717"/>
    <mergeCell ref="E6717:G6717"/>
    <mergeCell ref="H6717:I6717"/>
    <mergeCell ref="A6719:H6719"/>
    <mergeCell ref="A6720:C6720"/>
    <mergeCell ref="D6720:F6720"/>
    <mergeCell ref="H6720:I6720"/>
    <mergeCell ref="A6721:C6721"/>
    <mergeCell ref="D6721:F6721"/>
    <mergeCell ref="H6721:I6721"/>
    <mergeCell ref="A6722:C6722"/>
    <mergeCell ref="D6722:F6722"/>
    <mergeCell ref="H6722:I6722"/>
    <mergeCell ref="A6723:C6723"/>
    <mergeCell ref="D6723:F6723"/>
    <mergeCell ref="H6723:I6723"/>
    <mergeCell ref="A6724:C6724"/>
    <mergeCell ref="D6724:F6724"/>
    <mergeCell ref="H6724:I6724"/>
    <mergeCell ref="A6725:C6725"/>
    <mergeCell ref="D6725:F6725"/>
    <mergeCell ref="H6725:I6725"/>
    <mergeCell ref="A6726:C6726"/>
    <mergeCell ref="D6726:F6726"/>
    <mergeCell ref="H6726:I6726"/>
    <mergeCell ref="A6727:C6727"/>
    <mergeCell ref="D6727:F6727"/>
    <mergeCell ref="H6727:I6727"/>
    <mergeCell ref="A6728:C6728"/>
    <mergeCell ref="D6728:F6728"/>
    <mergeCell ref="H6728:I6728"/>
    <mergeCell ref="A6729:C6729"/>
    <mergeCell ref="D6729:F6729"/>
    <mergeCell ref="H6729:I6729"/>
    <mergeCell ref="A6731:H6731"/>
    <mergeCell ref="A6732:I6732"/>
    <mergeCell ref="A6736:H6736"/>
    <mergeCell ref="A6737:I6737"/>
    <mergeCell ref="A6739:H6739"/>
    <mergeCell ref="A6740:D6740"/>
    <mergeCell ref="E6740:G6740"/>
    <mergeCell ref="H6740:I6740"/>
    <mergeCell ref="A6741:D6741"/>
    <mergeCell ref="E6741:G6741"/>
    <mergeCell ref="H6741:I6741"/>
    <mergeCell ref="A6742:D6742"/>
    <mergeCell ref="E6742:G6742"/>
    <mergeCell ref="H6742:I6742"/>
    <mergeCell ref="A6743:D6743"/>
    <mergeCell ref="E6743:G6743"/>
    <mergeCell ref="H6743:I6743"/>
    <mergeCell ref="A6744:D6744"/>
    <mergeCell ref="E6744:G6744"/>
    <mergeCell ref="H6744:I6744"/>
    <mergeCell ref="A6745:D6745"/>
    <mergeCell ref="E6745:G6745"/>
    <mergeCell ref="H6745:I6745"/>
    <mergeCell ref="A6746:D6746"/>
    <mergeCell ref="E6746:G6746"/>
    <mergeCell ref="H6746:I6746"/>
    <mergeCell ref="A6747:D6747"/>
    <mergeCell ref="E6747:G6747"/>
    <mergeCell ref="H6747:I6747"/>
    <mergeCell ref="A6748:D6748"/>
    <mergeCell ref="E6748:G6748"/>
    <mergeCell ref="H6748:I6748"/>
    <mergeCell ref="A6749:D6749"/>
    <mergeCell ref="E6749:G6749"/>
    <mergeCell ref="H6749:I6749"/>
    <mergeCell ref="A6750:D6750"/>
    <mergeCell ref="E6750:G6750"/>
    <mergeCell ref="H6750:I6750"/>
    <mergeCell ref="A6751:D6751"/>
    <mergeCell ref="E6751:G6751"/>
    <mergeCell ref="H6751:I6751"/>
    <mergeCell ref="A6752:D6752"/>
    <mergeCell ref="E6752:G6752"/>
    <mergeCell ref="H6752:I6752"/>
    <mergeCell ref="A6753:D6753"/>
    <mergeCell ref="E6753:G6753"/>
    <mergeCell ref="H6753:I6753"/>
    <mergeCell ref="A6754:D6754"/>
    <mergeCell ref="E6754:G6754"/>
    <mergeCell ref="H6754:I6754"/>
    <mergeCell ref="A6755:D6755"/>
    <mergeCell ref="E6755:G6755"/>
    <mergeCell ref="H6755:I6755"/>
    <mergeCell ref="A6756:D6756"/>
    <mergeCell ref="E6756:G6756"/>
    <mergeCell ref="H6756:I6756"/>
    <mergeCell ref="A6757:D6757"/>
    <mergeCell ref="E6757:G6757"/>
    <mergeCell ref="H6757:I6757"/>
    <mergeCell ref="A6758:D6758"/>
    <mergeCell ref="E6758:G6758"/>
    <mergeCell ref="H6758:I6758"/>
    <mergeCell ref="A6759:D6759"/>
    <mergeCell ref="E6759:G6759"/>
    <mergeCell ref="H6759:I6759"/>
    <mergeCell ref="A6760:D6760"/>
    <mergeCell ref="E6760:G6760"/>
    <mergeCell ref="H6760:I6760"/>
    <mergeCell ref="A6761:D6761"/>
    <mergeCell ref="E6761:G6761"/>
    <mergeCell ref="H6761:I6761"/>
    <mergeCell ref="A6762:D6762"/>
    <mergeCell ref="E6762:G6762"/>
    <mergeCell ref="H6762:I6762"/>
    <mergeCell ref="A6764:H6764"/>
    <mergeCell ref="A6765:C6765"/>
    <mergeCell ref="D6765:F6765"/>
    <mergeCell ref="H6765:I6765"/>
    <mergeCell ref="A6766:C6766"/>
    <mergeCell ref="D6766:F6766"/>
    <mergeCell ref="H6766:I6766"/>
    <mergeCell ref="A6767:C6767"/>
    <mergeCell ref="D6767:F6767"/>
    <mergeCell ref="H6767:I6767"/>
    <mergeCell ref="A6768:C6768"/>
    <mergeCell ref="D6768:F6768"/>
    <mergeCell ref="H6768:I6768"/>
    <mergeCell ref="A6769:C6769"/>
    <mergeCell ref="D6769:F6769"/>
    <mergeCell ref="H6769:I6769"/>
    <mergeCell ref="A6770:C6770"/>
    <mergeCell ref="D6770:F6770"/>
    <mergeCell ref="H6770:I6770"/>
    <mergeCell ref="A6771:C6771"/>
    <mergeCell ref="D6771:F6771"/>
    <mergeCell ref="H6771:I6771"/>
    <mergeCell ref="A6772:C6772"/>
    <mergeCell ref="D6772:F6772"/>
    <mergeCell ref="H6772:I6772"/>
    <mergeCell ref="A6773:C6773"/>
    <mergeCell ref="D6773:F6773"/>
    <mergeCell ref="H6773:I6773"/>
    <mergeCell ref="A6774:C6774"/>
    <mergeCell ref="D6774:F6774"/>
    <mergeCell ref="H6774:I6774"/>
    <mergeCell ref="A6776:H6776"/>
    <mergeCell ref="A6777:I6777"/>
    <mergeCell ref="A6781:H6781"/>
    <mergeCell ref="A6782:I6782"/>
    <mergeCell ref="A6784:H6784"/>
    <mergeCell ref="A6785:D6785"/>
    <mergeCell ref="E6785:G6785"/>
    <mergeCell ref="H6785:I6785"/>
    <mergeCell ref="A6786:D6786"/>
    <mergeCell ref="E6786:G6786"/>
    <mergeCell ref="H6786:I6786"/>
    <mergeCell ref="A6787:D6787"/>
    <mergeCell ref="E6787:G6787"/>
    <mergeCell ref="H6787:I6787"/>
    <mergeCell ref="A6788:D6788"/>
    <mergeCell ref="E6788:G6788"/>
    <mergeCell ref="H6788:I6788"/>
    <mergeCell ref="A6789:D6789"/>
    <mergeCell ref="E6789:G6789"/>
    <mergeCell ref="H6789:I6789"/>
    <mergeCell ref="A6790:D6790"/>
    <mergeCell ref="E6790:G6790"/>
    <mergeCell ref="H6790:I6790"/>
    <mergeCell ref="A6791:D6791"/>
    <mergeCell ref="E6791:G6791"/>
    <mergeCell ref="H6791:I6791"/>
    <mergeCell ref="A6792:D6792"/>
    <mergeCell ref="E6792:G6792"/>
    <mergeCell ref="H6792:I6792"/>
    <mergeCell ref="A6793:D6793"/>
    <mergeCell ref="E6793:G6793"/>
    <mergeCell ref="H6793:I6793"/>
    <mergeCell ref="A6794:D6794"/>
    <mergeCell ref="E6794:G6794"/>
    <mergeCell ref="H6794:I6794"/>
    <mergeCell ref="A6795:D6795"/>
    <mergeCell ref="E6795:G6795"/>
    <mergeCell ref="H6795:I6795"/>
    <mergeCell ref="A6796:D6796"/>
    <mergeCell ref="E6796:G6796"/>
    <mergeCell ref="H6796:I6796"/>
    <mergeCell ref="A6797:D6797"/>
    <mergeCell ref="E6797:G6797"/>
    <mergeCell ref="H6797:I6797"/>
    <mergeCell ref="A6798:D6798"/>
    <mergeCell ref="E6798:G6798"/>
    <mergeCell ref="H6798:I6798"/>
    <mergeCell ref="A6799:D6799"/>
    <mergeCell ref="E6799:G6799"/>
    <mergeCell ref="H6799:I6799"/>
    <mergeCell ref="A6800:D6800"/>
    <mergeCell ref="E6800:G6800"/>
    <mergeCell ref="H6800:I6800"/>
    <mergeCell ref="A6801:D6801"/>
    <mergeCell ref="E6801:G6801"/>
    <mergeCell ref="H6801:I6801"/>
    <mergeCell ref="A6802:D6802"/>
    <mergeCell ref="E6802:G6802"/>
    <mergeCell ref="H6802:I6802"/>
    <mergeCell ref="A6803:D6803"/>
    <mergeCell ref="E6803:G6803"/>
    <mergeCell ref="H6803:I6803"/>
    <mergeCell ref="A6804:D6804"/>
    <mergeCell ref="E6804:G6804"/>
    <mergeCell ref="H6804:I6804"/>
    <mergeCell ref="A6805:D6805"/>
    <mergeCell ref="E6805:G6805"/>
    <mergeCell ref="H6805:I6805"/>
    <mergeCell ref="A6806:D6806"/>
    <mergeCell ref="E6806:G6806"/>
    <mergeCell ref="H6806:I6806"/>
    <mergeCell ref="A6807:D6807"/>
    <mergeCell ref="E6807:G6807"/>
    <mergeCell ref="H6807:I6807"/>
    <mergeCell ref="A6809:H6809"/>
    <mergeCell ref="A6810:C6810"/>
    <mergeCell ref="D6810:F6810"/>
    <mergeCell ref="H6810:I6810"/>
    <mergeCell ref="A6811:C6811"/>
    <mergeCell ref="D6811:F6811"/>
    <mergeCell ref="H6811:I6811"/>
    <mergeCell ref="A6812:C6812"/>
    <mergeCell ref="D6812:F6812"/>
    <mergeCell ref="H6812:I6812"/>
    <mergeCell ref="A6813:C6813"/>
    <mergeCell ref="D6813:F6813"/>
    <mergeCell ref="H6813:I6813"/>
    <mergeCell ref="A6814:C6814"/>
    <mergeCell ref="D6814:F6814"/>
    <mergeCell ref="H6814:I6814"/>
    <mergeCell ref="A6815:C6815"/>
    <mergeCell ref="D6815:F6815"/>
    <mergeCell ref="H6815:I6815"/>
    <mergeCell ref="A6816:C6816"/>
    <mergeCell ref="D6816:F6816"/>
    <mergeCell ref="H6816:I6816"/>
    <mergeCell ref="A6817:C6817"/>
    <mergeCell ref="D6817:F6817"/>
    <mergeCell ref="H6817:I6817"/>
    <mergeCell ref="A6818:C6818"/>
    <mergeCell ref="D6818:F6818"/>
    <mergeCell ref="H6818:I6818"/>
    <mergeCell ref="A6819:C6819"/>
    <mergeCell ref="D6819:F6819"/>
    <mergeCell ref="H6819:I6819"/>
    <mergeCell ref="A6821:H6821"/>
    <mergeCell ref="A6822:I6822"/>
    <mergeCell ref="A6826:H6826"/>
    <mergeCell ref="A6827:I6827"/>
    <mergeCell ref="A6829:H6829"/>
    <mergeCell ref="A6830:D6830"/>
    <mergeCell ref="E6830:G6830"/>
    <mergeCell ref="H6830:I6830"/>
    <mergeCell ref="A6831:D6831"/>
    <mergeCell ref="E6831:G6831"/>
    <mergeCell ref="H6831:I6831"/>
    <mergeCell ref="A6832:D6832"/>
    <mergeCell ref="E6832:G6832"/>
    <mergeCell ref="H6832:I6832"/>
    <mergeCell ref="A6833:D6833"/>
    <mergeCell ref="E6833:G6833"/>
    <mergeCell ref="H6833:I6833"/>
    <mergeCell ref="A6834:D6834"/>
    <mergeCell ref="E6834:G6834"/>
    <mergeCell ref="H6834:I6834"/>
    <mergeCell ref="A6835:D6835"/>
    <mergeCell ref="E6835:G6835"/>
    <mergeCell ref="H6835:I6835"/>
    <mergeCell ref="A6836:D6836"/>
    <mergeCell ref="E6836:G6836"/>
    <mergeCell ref="H6836:I6836"/>
    <mergeCell ref="A6837:D6837"/>
    <mergeCell ref="E6837:G6837"/>
    <mergeCell ref="H6837:I6837"/>
    <mergeCell ref="A6838:D6838"/>
    <mergeCell ref="E6838:G6838"/>
    <mergeCell ref="H6838:I6838"/>
    <mergeCell ref="A6839:D6839"/>
    <mergeCell ref="E6839:G6839"/>
    <mergeCell ref="H6839:I6839"/>
    <mergeCell ref="A6840:D6840"/>
    <mergeCell ref="E6840:G6840"/>
    <mergeCell ref="H6840:I6840"/>
    <mergeCell ref="A6841:D6841"/>
    <mergeCell ref="E6841:G6841"/>
    <mergeCell ref="H6841:I6841"/>
    <mergeCell ref="A6842:D6842"/>
    <mergeCell ref="E6842:G6842"/>
    <mergeCell ref="H6842:I6842"/>
    <mergeCell ref="A6843:D6843"/>
    <mergeCell ref="E6843:G6843"/>
    <mergeCell ref="H6843:I6843"/>
    <mergeCell ref="A6844:D6844"/>
    <mergeCell ref="E6844:G6844"/>
    <mergeCell ref="H6844:I6844"/>
    <mergeCell ref="A6845:D6845"/>
    <mergeCell ref="E6845:G6845"/>
    <mergeCell ref="H6845:I6845"/>
    <mergeCell ref="A6846:D6846"/>
    <mergeCell ref="E6846:G6846"/>
    <mergeCell ref="H6846:I6846"/>
    <mergeCell ref="A6847:D6847"/>
    <mergeCell ref="E6847:G6847"/>
    <mergeCell ref="H6847:I6847"/>
    <mergeCell ref="A6848:D6848"/>
    <mergeCell ref="E6848:G6848"/>
    <mergeCell ref="H6848:I6848"/>
    <mergeCell ref="A6849:D6849"/>
    <mergeCell ref="E6849:G6849"/>
    <mergeCell ref="H6849:I6849"/>
    <mergeCell ref="A6850:D6850"/>
    <mergeCell ref="E6850:G6850"/>
    <mergeCell ref="H6850:I6850"/>
    <mergeCell ref="A6851:D6851"/>
    <mergeCell ref="E6851:G6851"/>
    <mergeCell ref="H6851:I6851"/>
    <mergeCell ref="A6852:D6852"/>
    <mergeCell ref="E6852:G6852"/>
    <mergeCell ref="H6852:I6852"/>
    <mergeCell ref="A6853:D6853"/>
    <mergeCell ref="E6853:G6853"/>
    <mergeCell ref="H6853:I6853"/>
    <mergeCell ref="A6854:D6854"/>
    <mergeCell ref="E6854:G6854"/>
    <mergeCell ref="H6854:I6854"/>
    <mergeCell ref="A6856:H6856"/>
    <mergeCell ref="A6857:C6857"/>
    <mergeCell ref="D6857:F6857"/>
    <mergeCell ref="H6857:I6857"/>
    <mergeCell ref="A6858:C6858"/>
    <mergeCell ref="D6858:F6858"/>
    <mergeCell ref="H6858:I6858"/>
    <mergeCell ref="A6859:C6859"/>
    <mergeCell ref="D6859:F6859"/>
    <mergeCell ref="H6859:I6859"/>
    <mergeCell ref="A6860:C6860"/>
    <mergeCell ref="D6860:F6860"/>
    <mergeCell ref="H6860:I6860"/>
    <mergeCell ref="A6862:H6862"/>
    <mergeCell ref="A6863:I6863"/>
    <mergeCell ref="A6867:H6867"/>
    <mergeCell ref="A6868:I6868"/>
    <mergeCell ref="A6870:H6870"/>
    <mergeCell ref="A6871:D6871"/>
    <mergeCell ref="E6871:G6871"/>
    <mergeCell ref="H6871:I6871"/>
    <mergeCell ref="A6872:D6872"/>
    <mergeCell ref="E6872:G6872"/>
    <mergeCell ref="H6872:I6872"/>
    <mergeCell ref="A6873:D6873"/>
    <mergeCell ref="E6873:G6873"/>
    <mergeCell ref="H6873:I6873"/>
    <mergeCell ref="A6874:D6874"/>
    <mergeCell ref="E6874:G6874"/>
    <mergeCell ref="H6874:I6874"/>
    <mergeCell ref="A6875:D6875"/>
    <mergeCell ref="E6875:G6875"/>
    <mergeCell ref="H6875:I6875"/>
    <mergeCell ref="A6876:D6876"/>
    <mergeCell ref="E6876:G6876"/>
    <mergeCell ref="H6876:I6876"/>
    <mergeCell ref="A6877:D6877"/>
    <mergeCell ref="E6877:G6877"/>
    <mergeCell ref="H6877:I6877"/>
    <mergeCell ref="A6878:D6878"/>
    <mergeCell ref="E6878:G6878"/>
    <mergeCell ref="H6878:I6878"/>
    <mergeCell ref="A6879:D6879"/>
    <mergeCell ref="E6879:G6879"/>
    <mergeCell ref="H6879:I6879"/>
    <mergeCell ref="A6880:D6880"/>
    <mergeCell ref="E6880:G6880"/>
    <mergeCell ref="H6880:I6880"/>
    <mergeCell ref="A6881:D6881"/>
    <mergeCell ref="E6881:G6881"/>
    <mergeCell ref="H6881:I6881"/>
    <mergeCell ref="A6882:D6882"/>
    <mergeCell ref="E6882:G6882"/>
    <mergeCell ref="H6882:I6882"/>
    <mergeCell ref="A6883:D6883"/>
    <mergeCell ref="E6883:G6883"/>
    <mergeCell ref="H6883:I6883"/>
    <mergeCell ref="A6884:D6884"/>
    <mergeCell ref="E6884:G6884"/>
    <mergeCell ref="H6884:I6884"/>
    <mergeCell ref="A6885:D6885"/>
    <mergeCell ref="E6885:G6885"/>
    <mergeCell ref="H6885:I6885"/>
    <mergeCell ref="A6886:D6886"/>
    <mergeCell ref="E6886:G6886"/>
    <mergeCell ref="H6886:I6886"/>
    <mergeCell ref="A6887:D6887"/>
    <mergeCell ref="E6887:G6887"/>
    <mergeCell ref="H6887:I6887"/>
    <mergeCell ref="A6888:D6888"/>
    <mergeCell ref="E6888:G6888"/>
    <mergeCell ref="H6888:I6888"/>
    <mergeCell ref="A6889:D6889"/>
    <mergeCell ref="E6889:G6889"/>
    <mergeCell ref="H6889:I6889"/>
    <mergeCell ref="A6890:D6890"/>
    <mergeCell ref="E6890:G6890"/>
    <mergeCell ref="H6890:I6890"/>
    <mergeCell ref="A6891:D6891"/>
    <mergeCell ref="E6891:G6891"/>
    <mergeCell ref="H6891:I6891"/>
    <mergeCell ref="A6892:D6892"/>
    <mergeCell ref="E6892:G6892"/>
    <mergeCell ref="H6892:I6892"/>
    <mergeCell ref="A6893:D6893"/>
    <mergeCell ref="E6893:G6893"/>
    <mergeCell ref="H6893:I6893"/>
    <mergeCell ref="A6894:D6894"/>
    <mergeCell ref="E6894:G6894"/>
    <mergeCell ref="H6894:I6894"/>
    <mergeCell ref="A6895:D6895"/>
    <mergeCell ref="E6895:G6895"/>
    <mergeCell ref="H6895:I6895"/>
    <mergeCell ref="A6897:H6897"/>
    <mergeCell ref="A6898:C6898"/>
    <mergeCell ref="D6898:F6898"/>
    <mergeCell ref="H6898:I6898"/>
    <mergeCell ref="A6899:C6899"/>
    <mergeCell ref="D6899:F6899"/>
    <mergeCell ref="H6899:I6899"/>
    <mergeCell ref="A6900:C6900"/>
    <mergeCell ref="D6900:F6900"/>
    <mergeCell ref="H6900:I6900"/>
    <mergeCell ref="A6901:C6901"/>
    <mergeCell ref="D6901:F6901"/>
    <mergeCell ref="H6901:I6901"/>
    <mergeCell ref="A6903:H6903"/>
    <mergeCell ref="A6904:I6904"/>
    <mergeCell ref="A6908:H6908"/>
    <mergeCell ref="A6909:I6909"/>
    <mergeCell ref="A6911:H6911"/>
    <mergeCell ref="A6912:D6912"/>
    <mergeCell ref="E6912:G6912"/>
    <mergeCell ref="H6912:I6912"/>
    <mergeCell ref="A6913:D6913"/>
    <mergeCell ref="E6913:G6913"/>
    <mergeCell ref="H6913:I6913"/>
    <mergeCell ref="A6914:D6914"/>
    <mergeCell ref="E6914:G6914"/>
    <mergeCell ref="H6914:I6914"/>
    <mergeCell ref="A6915:D6915"/>
    <mergeCell ref="E6915:G6915"/>
    <mergeCell ref="H6915:I6915"/>
    <mergeCell ref="A6916:D6916"/>
    <mergeCell ref="E6916:G6916"/>
    <mergeCell ref="H6916:I6916"/>
    <mergeCell ref="A6917:D6917"/>
    <mergeCell ref="E6917:G6917"/>
    <mergeCell ref="H6917:I6917"/>
    <mergeCell ref="A6918:D6918"/>
    <mergeCell ref="E6918:G6918"/>
    <mergeCell ref="H6918:I6918"/>
    <mergeCell ref="A6919:D6919"/>
    <mergeCell ref="E6919:G6919"/>
    <mergeCell ref="H6919:I6919"/>
    <mergeCell ref="A6920:D6920"/>
    <mergeCell ref="E6920:G6920"/>
    <mergeCell ref="H6920:I6920"/>
    <mergeCell ref="A6921:D6921"/>
    <mergeCell ref="E6921:G6921"/>
    <mergeCell ref="H6921:I6921"/>
    <mergeCell ref="A6922:D6922"/>
    <mergeCell ref="E6922:G6922"/>
    <mergeCell ref="H6922:I6922"/>
    <mergeCell ref="A6923:D6923"/>
    <mergeCell ref="E6923:G6923"/>
    <mergeCell ref="H6923:I6923"/>
    <mergeCell ref="A6924:D6924"/>
    <mergeCell ref="E6924:G6924"/>
    <mergeCell ref="H6924:I6924"/>
    <mergeCell ref="A6925:D6925"/>
    <mergeCell ref="E6925:G6925"/>
    <mergeCell ref="H6925:I6925"/>
    <mergeCell ref="A6926:D6926"/>
    <mergeCell ref="E6926:G6926"/>
    <mergeCell ref="H6926:I6926"/>
    <mergeCell ref="A6927:D6927"/>
    <mergeCell ref="E6927:G6927"/>
    <mergeCell ref="H6927:I6927"/>
    <mergeCell ref="A6928:D6928"/>
    <mergeCell ref="E6928:G6928"/>
    <mergeCell ref="H6928:I6928"/>
    <mergeCell ref="A6929:D6929"/>
    <mergeCell ref="E6929:G6929"/>
    <mergeCell ref="H6929:I6929"/>
    <mergeCell ref="A6930:D6930"/>
    <mergeCell ref="E6930:G6930"/>
    <mergeCell ref="H6930:I6930"/>
    <mergeCell ref="A6931:D6931"/>
    <mergeCell ref="E6931:G6931"/>
    <mergeCell ref="H6931:I6931"/>
    <mergeCell ref="A6932:D6932"/>
    <mergeCell ref="E6932:G6932"/>
    <mergeCell ref="H6932:I6932"/>
    <mergeCell ref="A6933:D6933"/>
    <mergeCell ref="E6933:G6933"/>
    <mergeCell ref="H6933:I6933"/>
    <mergeCell ref="A6934:D6934"/>
    <mergeCell ref="E6934:G6934"/>
    <mergeCell ref="H6934:I6934"/>
    <mergeCell ref="A6935:D6935"/>
    <mergeCell ref="E6935:G6935"/>
    <mergeCell ref="H6935:I6935"/>
    <mergeCell ref="A6936:D6936"/>
    <mergeCell ref="E6936:G6936"/>
    <mergeCell ref="H6936:I6936"/>
    <mergeCell ref="A6938:H6938"/>
    <mergeCell ref="A6939:C6939"/>
    <mergeCell ref="D6939:F6939"/>
    <mergeCell ref="H6939:I6939"/>
    <mergeCell ref="A6940:C6940"/>
    <mergeCell ref="D6940:F6940"/>
    <mergeCell ref="H6940:I6940"/>
    <mergeCell ref="A6941:C6941"/>
    <mergeCell ref="D6941:F6941"/>
    <mergeCell ref="H6941:I6941"/>
    <mergeCell ref="A6942:C6942"/>
    <mergeCell ref="D6942:F6942"/>
    <mergeCell ref="H6942:I6942"/>
    <mergeCell ref="A6944:H6944"/>
    <mergeCell ref="A6945:I6945"/>
    <mergeCell ref="A6949:H6949"/>
    <mergeCell ref="A6950:I6950"/>
    <mergeCell ref="A6952:H6952"/>
    <mergeCell ref="A6953:D6953"/>
    <mergeCell ref="E6953:G6953"/>
    <mergeCell ref="H6953:I6953"/>
    <mergeCell ref="A6954:D6954"/>
    <mergeCell ref="E6954:G6954"/>
    <mergeCell ref="H6954:I6954"/>
    <mergeCell ref="A6955:D6955"/>
    <mergeCell ref="E6955:G6955"/>
    <mergeCell ref="H6955:I6955"/>
    <mergeCell ref="A6956:D6956"/>
    <mergeCell ref="E6956:G6956"/>
    <mergeCell ref="H6956:I6956"/>
    <mergeCell ref="A6957:D6957"/>
    <mergeCell ref="E6957:G6957"/>
    <mergeCell ref="H6957:I6957"/>
    <mergeCell ref="A6958:D6958"/>
    <mergeCell ref="E6958:G6958"/>
    <mergeCell ref="H6958:I6958"/>
    <mergeCell ref="A6959:D6959"/>
    <mergeCell ref="E6959:G6959"/>
    <mergeCell ref="H6959:I6959"/>
    <mergeCell ref="A6960:D6960"/>
    <mergeCell ref="E6960:G6960"/>
    <mergeCell ref="H6960:I6960"/>
    <mergeCell ref="A6961:D6961"/>
    <mergeCell ref="E6961:G6961"/>
    <mergeCell ref="H6961:I6961"/>
    <mergeCell ref="A6962:D6962"/>
    <mergeCell ref="E6962:G6962"/>
    <mergeCell ref="H6962:I6962"/>
    <mergeCell ref="A6963:D6963"/>
    <mergeCell ref="E6963:G6963"/>
    <mergeCell ref="H6963:I6963"/>
    <mergeCell ref="A6964:D6964"/>
    <mergeCell ref="E6964:G6964"/>
    <mergeCell ref="H6964:I6964"/>
    <mergeCell ref="A6965:D6965"/>
    <mergeCell ref="E6965:G6965"/>
    <mergeCell ref="H6965:I6965"/>
    <mergeCell ref="A6966:D6966"/>
    <mergeCell ref="E6966:G6966"/>
    <mergeCell ref="H6966:I6966"/>
    <mergeCell ref="A6967:D6967"/>
    <mergeCell ref="E6967:G6967"/>
    <mergeCell ref="H6967:I6967"/>
    <mergeCell ref="A6968:D6968"/>
    <mergeCell ref="E6968:G6968"/>
    <mergeCell ref="H6968:I6968"/>
    <mergeCell ref="A6969:D6969"/>
    <mergeCell ref="E6969:G6969"/>
    <mergeCell ref="H6969:I6969"/>
    <mergeCell ref="A6970:D6970"/>
    <mergeCell ref="E6970:G6970"/>
    <mergeCell ref="H6970:I6970"/>
    <mergeCell ref="A6971:D6971"/>
    <mergeCell ref="E6971:G6971"/>
    <mergeCell ref="H6971:I6971"/>
    <mergeCell ref="A6972:D6972"/>
    <mergeCell ref="E6972:G6972"/>
    <mergeCell ref="H6972:I6972"/>
    <mergeCell ref="A6973:D6973"/>
    <mergeCell ref="E6973:G6973"/>
    <mergeCell ref="H6973:I6973"/>
    <mergeCell ref="A6974:D6974"/>
    <mergeCell ref="E6974:G6974"/>
    <mergeCell ref="H6974:I6974"/>
    <mergeCell ref="A6975:D6975"/>
    <mergeCell ref="E6975:G6975"/>
    <mergeCell ref="H6975:I6975"/>
    <mergeCell ref="A6976:D6976"/>
    <mergeCell ref="E6976:G6976"/>
    <mergeCell ref="H6976:I6976"/>
    <mergeCell ref="A6977:D6977"/>
    <mergeCell ref="E6977:G6977"/>
    <mergeCell ref="H6977:I6977"/>
    <mergeCell ref="A6979:H6979"/>
    <mergeCell ref="A6980:C6980"/>
    <mergeCell ref="D6980:F6980"/>
    <mergeCell ref="H6980:I6980"/>
    <mergeCell ref="A6981:C6981"/>
    <mergeCell ref="D6981:F6981"/>
    <mergeCell ref="H6981:I6981"/>
    <mergeCell ref="A6982:C6982"/>
    <mergeCell ref="D6982:F6982"/>
    <mergeCell ref="H6982:I6982"/>
    <mergeCell ref="A6983:C6983"/>
    <mergeCell ref="D6983:F6983"/>
    <mergeCell ref="H6983:I6983"/>
    <mergeCell ref="A6985:H6985"/>
    <mergeCell ref="A6986:I6986"/>
    <mergeCell ref="A6990:H6990"/>
    <mergeCell ref="A6991:I6991"/>
    <mergeCell ref="A6993:H6993"/>
    <mergeCell ref="A6994:D6994"/>
    <mergeCell ref="E6994:G6994"/>
    <mergeCell ref="H6994:I6994"/>
    <mergeCell ref="A6995:D6995"/>
    <mergeCell ref="E6995:G6995"/>
    <mergeCell ref="H6995:I6995"/>
    <mergeCell ref="A6996:D6996"/>
    <mergeCell ref="E6996:G6996"/>
    <mergeCell ref="H6996:I6996"/>
    <mergeCell ref="A6997:D6997"/>
    <mergeCell ref="E6997:G6997"/>
    <mergeCell ref="H6997:I6997"/>
    <mergeCell ref="A6998:D6998"/>
    <mergeCell ref="E6998:G6998"/>
    <mergeCell ref="H6998:I6998"/>
    <mergeCell ref="A6999:D6999"/>
    <mergeCell ref="E6999:G6999"/>
    <mergeCell ref="H6999:I6999"/>
    <mergeCell ref="A7000:D7000"/>
    <mergeCell ref="E7000:G7000"/>
    <mergeCell ref="H7000:I7000"/>
    <mergeCell ref="A7001:D7001"/>
    <mergeCell ref="E7001:G7001"/>
    <mergeCell ref="H7001:I7001"/>
    <mergeCell ref="A7002:D7002"/>
    <mergeCell ref="E7002:G7002"/>
    <mergeCell ref="H7002:I7002"/>
    <mergeCell ref="A7003:D7003"/>
    <mergeCell ref="E7003:G7003"/>
    <mergeCell ref="H7003:I7003"/>
    <mergeCell ref="A7004:D7004"/>
    <mergeCell ref="E7004:G7004"/>
    <mergeCell ref="H7004:I7004"/>
    <mergeCell ref="A7005:D7005"/>
    <mergeCell ref="E7005:G7005"/>
    <mergeCell ref="H7005:I7005"/>
    <mergeCell ref="A7006:D7006"/>
    <mergeCell ref="E7006:G7006"/>
    <mergeCell ref="H7006:I7006"/>
    <mergeCell ref="A7007:D7007"/>
    <mergeCell ref="E7007:G7007"/>
    <mergeCell ref="H7007:I7007"/>
    <mergeCell ref="A7008:D7008"/>
    <mergeCell ref="E7008:G7008"/>
    <mergeCell ref="H7008:I7008"/>
    <mergeCell ref="A7009:D7009"/>
    <mergeCell ref="E7009:G7009"/>
    <mergeCell ref="H7009:I7009"/>
    <mergeCell ref="A7010:D7010"/>
    <mergeCell ref="E7010:G7010"/>
    <mergeCell ref="H7010:I7010"/>
    <mergeCell ref="A7011:D7011"/>
    <mergeCell ref="E7011:G7011"/>
    <mergeCell ref="H7011:I7011"/>
    <mergeCell ref="A7012:D7012"/>
    <mergeCell ref="E7012:G7012"/>
    <mergeCell ref="H7012:I7012"/>
    <mergeCell ref="A7013:D7013"/>
    <mergeCell ref="E7013:G7013"/>
    <mergeCell ref="H7013:I7013"/>
    <mergeCell ref="A7014:D7014"/>
    <mergeCell ref="E7014:G7014"/>
    <mergeCell ref="H7014:I7014"/>
    <mergeCell ref="A7015:D7015"/>
    <mergeCell ref="E7015:G7015"/>
    <mergeCell ref="H7015:I7015"/>
    <mergeCell ref="A7016:D7016"/>
    <mergeCell ref="E7016:G7016"/>
    <mergeCell ref="H7016:I7016"/>
    <mergeCell ref="A7017:D7017"/>
    <mergeCell ref="E7017:G7017"/>
    <mergeCell ref="H7017:I7017"/>
    <mergeCell ref="A7018:D7018"/>
    <mergeCell ref="E7018:G7018"/>
    <mergeCell ref="H7018:I7018"/>
    <mergeCell ref="A7020:H7020"/>
    <mergeCell ref="A7021:C7021"/>
    <mergeCell ref="D7021:F7021"/>
    <mergeCell ref="H7021:I7021"/>
    <mergeCell ref="A7022:C7022"/>
    <mergeCell ref="D7022:F7022"/>
    <mergeCell ref="H7022:I7022"/>
    <mergeCell ref="A7023:C7023"/>
    <mergeCell ref="D7023:F7023"/>
    <mergeCell ref="H7023:I7023"/>
    <mergeCell ref="A7024:C7024"/>
    <mergeCell ref="D7024:F7024"/>
    <mergeCell ref="H7024:I7024"/>
    <mergeCell ref="A7026:H7026"/>
    <mergeCell ref="A7027:I7027"/>
    <mergeCell ref="A7031:H7031"/>
    <mergeCell ref="A7032:I7032"/>
    <mergeCell ref="A7034:H7034"/>
    <mergeCell ref="A7035:D7035"/>
    <mergeCell ref="E7035:G7035"/>
    <mergeCell ref="H7035:I7035"/>
    <mergeCell ref="A7036:D7036"/>
    <mergeCell ref="E7036:G7036"/>
    <mergeCell ref="H7036:I7036"/>
    <mergeCell ref="A7037:D7037"/>
    <mergeCell ref="E7037:G7037"/>
    <mergeCell ref="H7037:I7037"/>
    <mergeCell ref="A7038:D7038"/>
    <mergeCell ref="E7038:G7038"/>
    <mergeCell ref="H7038:I7038"/>
    <mergeCell ref="A7039:D7039"/>
    <mergeCell ref="E7039:G7039"/>
    <mergeCell ref="H7039:I7039"/>
    <mergeCell ref="A7040:D7040"/>
    <mergeCell ref="E7040:G7040"/>
    <mergeCell ref="H7040:I7040"/>
    <mergeCell ref="A7041:D7041"/>
    <mergeCell ref="E7041:G7041"/>
    <mergeCell ref="H7041:I7041"/>
    <mergeCell ref="A7042:D7042"/>
    <mergeCell ref="E7042:G7042"/>
    <mergeCell ref="H7042:I7042"/>
    <mergeCell ref="A7043:D7043"/>
    <mergeCell ref="E7043:G7043"/>
    <mergeCell ref="H7043:I7043"/>
    <mergeCell ref="A7044:D7044"/>
    <mergeCell ref="E7044:G7044"/>
    <mergeCell ref="H7044:I7044"/>
    <mergeCell ref="A7045:D7045"/>
    <mergeCell ref="E7045:G7045"/>
    <mergeCell ref="H7045:I7045"/>
    <mergeCell ref="A7046:D7046"/>
    <mergeCell ref="E7046:G7046"/>
    <mergeCell ref="H7046:I7046"/>
    <mergeCell ref="A7047:D7047"/>
    <mergeCell ref="E7047:G7047"/>
    <mergeCell ref="H7047:I7047"/>
    <mergeCell ref="A7048:D7048"/>
    <mergeCell ref="E7048:G7048"/>
    <mergeCell ref="H7048:I7048"/>
    <mergeCell ref="A7049:D7049"/>
    <mergeCell ref="E7049:G7049"/>
    <mergeCell ref="H7049:I7049"/>
    <mergeCell ref="A7050:D7050"/>
    <mergeCell ref="E7050:G7050"/>
    <mergeCell ref="H7050:I7050"/>
    <mergeCell ref="A7051:D7051"/>
    <mergeCell ref="E7051:G7051"/>
    <mergeCell ref="H7051:I7051"/>
    <mergeCell ref="A7052:D7052"/>
    <mergeCell ref="E7052:G7052"/>
    <mergeCell ref="H7052:I7052"/>
    <mergeCell ref="A7053:D7053"/>
    <mergeCell ref="E7053:G7053"/>
    <mergeCell ref="H7053:I7053"/>
    <mergeCell ref="A7054:D7054"/>
    <mergeCell ref="E7054:G7054"/>
    <mergeCell ref="H7054:I7054"/>
    <mergeCell ref="A7055:D7055"/>
    <mergeCell ref="E7055:G7055"/>
    <mergeCell ref="H7055:I7055"/>
    <mergeCell ref="A7056:D7056"/>
    <mergeCell ref="E7056:G7056"/>
    <mergeCell ref="H7056:I7056"/>
    <mergeCell ref="A7057:D7057"/>
    <mergeCell ref="E7057:G7057"/>
    <mergeCell ref="H7057:I7057"/>
    <mergeCell ref="A7058:D7058"/>
    <mergeCell ref="E7058:G7058"/>
    <mergeCell ref="H7058:I7058"/>
    <mergeCell ref="A7059:D7059"/>
    <mergeCell ref="E7059:G7059"/>
    <mergeCell ref="H7059:I7059"/>
    <mergeCell ref="A7061:H7061"/>
    <mergeCell ref="A7062:C7062"/>
    <mergeCell ref="D7062:F7062"/>
    <mergeCell ref="H7062:I7062"/>
    <mergeCell ref="A7063:C7063"/>
    <mergeCell ref="D7063:F7063"/>
    <mergeCell ref="H7063:I7063"/>
    <mergeCell ref="A7064:C7064"/>
    <mergeCell ref="D7064:F7064"/>
    <mergeCell ref="H7064:I7064"/>
    <mergeCell ref="A7065:C7065"/>
    <mergeCell ref="D7065:F7065"/>
    <mergeCell ref="H7065:I7065"/>
    <mergeCell ref="A7067:H7067"/>
    <mergeCell ref="A7068:I7068"/>
    <mergeCell ref="A7072:H7072"/>
    <mergeCell ref="A7073:I7073"/>
    <mergeCell ref="A7075:H7075"/>
    <mergeCell ref="A7076:D7076"/>
    <mergeCell ref="E7076:G7076"/>
    <mergeCell ref="H7076:I7076"/>
    <mergeCell ref="A7077:D7077"/>
    <mergeCell ref="E7077:G7077"/>
    <mergeCell ref="H7077:I7077"/>
    <mergeCell ref="A7078:D7078"/>
    <mergeCell ref="E7078:G7078"/>
    <mergeCell ref="H7078:I7078"/>
    <mergeCell ref="A7079:D7079"/>
    <mergeCell ref="E7079:G7079"/>
    <mergeCell ref="H7079:I7079"/>
    <mergeCell ref="A7080:D7080"/>
    <mergeCell ref="E7080:G7080"/>
    <mergeCell ref="H7080:I7080"/>
    <mergeCell ref="A7081:D7081"/>
    <mergeCell ref="E7081:G7081"/>
    <mergeCell ref="H7081:I7081"/>
    <mergeCell ref="A7082:D7082"/>
    <mergeCell ref="E7082:G7082"/>
    <mergeCell ref="H7082:I7082"/>
    <mergeCell ref="A7083:D7083"/>
    <mergeCell ref="E7083:G7083"/>
    <mergeCell ref="H7083:I7083"/>
    <mergeCell ref="A7084:D7084"/>
    <mergeCell ref="E7084:G7084"/>
    <mergeCell ref="H7084:I7084"/>
    <mergeCell ref="A7085:D7085"/>
    <mergeCell ref="E7085:G7085"/>
    <mergeCell ref="H7085:I7085"/>
    <mergeCell ref="A7086:D7086"/>
    <mergeCell ref="E7086:G7086"/>
    <mergeCell ref="H7086:I7086"/>
    <mergeCell ref="A7087:D7087"/>
    <mergeCell ref="E7087:G7087"/>
    <mergeCell ref="H7087:I7087"/>
    <mergeCell ref="A7088:D7088"/>
    <mergeCell ref="E7088:G7088"/>
    <mergeCell ref="H7088:I7088"/>
    <mergeCell ref="A7089:D7089"/>
    <mergeCell ref="E7089:G7089"/>
    <mergeCell ref="H7089:I7089"/>
    <mergeCell ref="A7090:D7090"/>
    <mergeCell ref="E7090:G7090"/>
    <mergeCell ref="H7090:I7090"/>
    <mergeCell ref="A7091:D7091"/>
    <mergeCell ref="E7091:G7091"/>
    <mergeCell ref="H7091:I7091"/>
    <mergeCell ref="A7092:D7092"/>
    <mergeCell ref="E7092:G7092"/>
    <mergeCell ref="H7092:I7092"/>
    <mergeCell ref="A7093:D7093"/>
    <mergeCell ref="E7093:G7093"/>
    <mergeCell ref="H7093:I7093"/>
    <mergeCell ref="A7094:D7094"/>
    <mergeCell ref="E7094:G7094"/>
    <mergeCell ref="H7094:I7094"/>
    <mergeCell ref="A7095:D7095"/>
    <mergeCell ref="E7095:G7095"/>
    <mergeCell ref="H7095:I7095"/>
    <mergeCell ref="A7096:D7096"/>
    <mergeCell ref="E7096:G7096"/>
    <mergeCell ref="H7096:I7096"/>
    <mergeCell ref="A7097:D7097"/>
    <mergeCell ref="E7097:G7097"/>
    <mergeCell ref="H7097:I7097"/>
    <mergeCell ref="A7098:D7098"/>
    <mergeCell ref="E7098:G7098"/>
    <mergeCell ref="H7098:I7098"/>
    <mergeCell ref="A7099:D7099"/>
    <mergeCell ref="E7099:G7099"/>
    <mergeCell ref="H7099:I7099"/>
    <mergeCell ref="A7100:D7100"/>
    <mergeCell ref="E7100:G7100"/>
    <mergeCell ref="H7100:I7100"/>
    <mergeCell ref="A7102:H7102"/>
    <mergeCell ref="A7103:C7103"/>
    <mergeCell ref="D7103:F7103"/>
    <mergeCell ref="H7103:I7103"/>
    <mergeCell ref="A7104:C7104"/>
    <mergeCell ref="D7104:F7104"/>
    <mergeCell ref="H7104:I7104"/>
    <mergeCell ref="A7105:C7105"/>
    <mergeCell ref="D7105:F7105"/>
    <mergeCell ref="H7105:I7105"/>
    <mergeCell ref="A7106:C7106"/>
    <mergeCell ref="D7106:F7106"/>
    <mergeCell ref="H7106:I7106"/>
    <mergeCell ref="A7108:H7108"/>
    <mergeCell ref="A7109:I7109"/>
    <mergeCell ref="A7113:H7113"/>
    <mergeCell ref="A7114:I7114"/>
    <mergeCell ref="A7116:H7116"/>
    <mergeCell ref="A7117:D7117"/>
    <mergeCell ref="E7117:G7117"/>
    <mergeCell ref="H7117:I7117"/>
    <mergeCell ref="A7118:D7118"/>
    <mergeCell ref="E7118:G7118"/>
    <mergeCell ref="H7118:I7118"/>
    <mergeCell ref="A7119:D7119"/>
    <mergeCell ref="E7119:G7119"/>
    <mergeCell ref="H7119:I7119"/>
    <mergeCell ref="A7120:D7120"/>
    <mergeCell ref="E7120:G7120"/>
    <mergeCell ref="H7120:I7120"/>
    <mergeCell ref="A7121:D7121"/>
    <mergeCell ref="E7121:G7121"/>
    <mergeCell ref="H7121:I7121"/>
    <mergeCell ref="A7122:D7122"/>
    <mergeCell ref="E7122:G7122"/>
    <mergeCell ref="H7122:I7122"/>
    <mergeCell ref="A7123:D7123"/>
    <mergeCell ref="E7123:G7123"/>
    <mergeCell ref="H7123:I7123"/>
    <mergeCell ref="A7124:D7124"/>
    <mergeCell ref="E7124:G7124"/>
    <mergeCell ref="H7124:I7124"/>
    <mergeCell ref="A7125:D7125"/>
    <mergeCell ref="E7125:G7125"/>
    <mergeCell ref="H7125:I7125"/>
    <mergeCell ref="A7126:D7126"/>
    <mergeCell ref="E7126:G7126"/>
    <mergeCell ref="H7126:I7126"/>
    <mergeCell ref="A7127:D7127"/>
    <mergeCell ref="E7127:G7127"/>
    <mergeCell ref="H7127:I7127"/>
    <mergeCell ref="A7128:D7128"/>
    <mergeCell ref="E7128:G7128"/>
    <mergeCell ref="H7128:I7128"/>
    <mergeCell ref="A7129:D7129"/>
    <mergeCell ref="E7129:G7129"/>
    <mergeCell ref="H7129:I7129"/>
    <mergeCell ref="A7130:D7130"/>
    <mergeCell ref="E7130:G7130"/>
    <mergeCell ref="H7130:I7130"/>
    <mergeCell ref="A7131:D7131"/>
    <mergeCell ref="E7131:G7131"/>
    <mergeCell ref="H7131:I7131"/>
    <mergeCell ref="A7132:D7132"/>
    <mergeCell ref="E7132:G7132"/>
    <mergeCell ref="H7132:I7132"/>
    <mergeCell ref="A7133:D7133"/>
    <mergeCell ref="E7133:G7133"/>
    <mergeCell ref="H7133:I7133"/>
    <mergeCell ref="A7134:D7134"/>
    <mergeCell ref="E7134:G7134"/>
    <mergeCell ref="H7134:I7134"/>
    <mergeCell ref="A7135:D7135"/>
    <mergeCell ref="E7135:G7135"/>
    <mergeCell ref="H7135:I7135"/>
    <mergeCell ref="A7136:D7136"/>
    <mergeCell ref="E7136:G7136"/>
    <mergeCell ref="H7136:I7136"/>
    <mergeCell ref="A7137:D7137"/>
    <mergeCell ref="E7137:G7137"/>
    <mergeCell ref="H7137:I7137"/>
    <mergeCell ref="A7138:D7138"/>
    <mergeCell ref="E7138:G7138"/>
    <mergeCell ref="H7138:I7138"/>
    <mergeCell ref="A7139:D7139"/>
    <mergeCell ref="E7139:G7139"/>
    <mergeCell ref="H7139:I7139"/>
    <mergeCell ref="A7140:D7140"/>
    <mergeCell ref="E7140:G7140"/>
    <mergeCell ref="H7140:I7140"/>
    <mergeCell ref="A7141:D7141"/>
    <mergeCell ref="E7141:G7141"/>
    <mergeCell ref="H7141:I7141"/>
    <mergeCell ref="A7143:H7143"/>
    <mergeCell ref="A7144:C7144"/>
    <mergeCell ref="D7144:F7144"/>
    <mergeCell ref="H7144:I7144"/>
    <mergeCell ref="A7145:C7145"/>
    <mergeCell ref="D7145:F7145"/>
    <mergeCell ref="H7145:I7145"/>
    <mergeCell ref="A7146:C7146"/>
    <mergeCell ref="D7146:F7146"/>
    <mergeCell ref="H7146:I7146"/>
    <mergeCell ref="A7147:C7147"/>
    <mergeCell ref="D7147:F7147"/>
    <mergeCell ref="H7147:I7147"/>
    <mergeCell ref="A7149:H7149"/>
    <mergeCell ref="A7150:I7150"/>
    <mergeCell ref="A7154:H7154"/>
    <mergeCell ref="A7155:I7155"/>
    <mergeCell ref="A7157:H7157"/>
    <mergeCell ref="A7158:D7158"/>
    <mergeCell ref="E7158:G7158"/>
    <mergeCell ref="H7158:I7158"/>
    <mergeCell ref="A7159:D7159"/>
    <mergeCell ref="E7159:G7159"/>
    <mergeCell ref="H7159:I7159"/>
    <mergeCell ref="A7160:D7160"/>
    <mergeCell ref="E7160:G7160"/>
    <mergeCell ref="H7160:I7160"/>
    <mergeCell ref="A7161:D7161"/>
    <mergeCell ref="E7161:G7161"/>
    <mergeCell ref="H7161:I7161"/>
    <mergeCell ref="A7162:D7162"/>
    <mergeCell ref="E7162:G7162"/>
    <mergeCell ref="H7162:I7162"/>
    <mergeCell ref="A7163:D7163"/>
    <mergeCell ref="E7163:G7163"/>
    <mergeCell ref="H7163:I7163"/>
    <mergeCell ref="A7164:D7164"/>
    <mergeCell ref="E7164:G7164"/>
    <mergeCell ref="H7164:I7164"/>
    <mergeCell ref="A7165:D7165"/>
    <mergeCell ref="E7165:G7165"/>
    <mergeCell ref="H7165:I7165"/>
    <mergeCell ref="A7166:D7166"/>
    <mergeCell ref="E7166:G7166"/>
    <mergeCell ref="H7166:I7166"/>
    <mergeCell ref="A7167:D7167"/>
    <mergeCell ref="E7167:G7167"/>
    <mergeCell ref="H7167:I7167"/>
    <mergeCell ref="A7168:D7168"/>
    <mergeCell ref="E7168:G7168"/>
    <mergeCell ref="H7168:I7168"/>
    <mergeCell ref="A7169:D7169"/>
    <mergeCell ref="E7169:G7169"/>
    <mergeCell ref="H7169:I7169"/>
    <mergeCell ref="A7170:D7170"/>
    <mergeCell ref="E7170:G7170"/>
    <mergeCell ref="H7170:I7170"/>
    <mergeCell ref="A7171:D7171"/>
    <mergeCell ref="E7171:G7171"/>
    <mergeCell ref="H7171:I7171"/>
    <mergeCell ref="A7172:D7172"/>
    <mergeCell ref="E7172:G7172"/>
    <mergeCell ref="H7172:I7172"/>
    <mergeCell ref="A7173:D7173"/>
    <mergeCell ref="E7173:G7173"/>
    <mergeCell ref="H7173:I7173"/>
    <mergeCell ref="A7175:H7175"/>
    <mergeCell ref="A7176:C7176"/>
    <mergeCell ref="D7176:F7176"/>
    <mergeCell ref="H7176:I7176"/>
    <mergeCell ref="A7177:C7177"/>
    <mergeCell ref="D7177:F7177"/>
    <mergeCell ref="H7177:I7177"/>
    <mergeCell ref="A7178:C7178"/>
    <mergeCell ref="D7178:F7178"/>
    <mergeCell ref="H7178:I7178"/>
    <mergeCell ref="A7179:C7179"/>
    <mergeCell ref="D7179:F7179"/>
    <mergeCell ref="H7179:I7179"/>
    <mergeCell ref="A7181:H7181"/>
    <mergeCell ref="A7182:I7182"/>
    <mergeCell ref="A7186:H7186"/>
    <mergeCell ref="A7187:I7187"/>
    <mergeCell ref="A7189:H7189"/>
    <mergeCell ref="A7190:D7190"/>
    <mergeCell ref="E7190:G7190"/>
    <mergeCell ref="H7190:I7190"/>
    <mergeCell ref="A7191:D7191"/>
    <mergeCell ref="E7191:G7191"/>
    <mergeCell ref="H7191:I7191"/>
    <mergeCell ref="A7192:D7192"/>
    <mergeCell ref="E7192:G7192"/>
    <mergeCell ref="H7192:I7192"/>
    <mergeCell ref="A7193:D7193"/>
    <mergeCell ref="E7193:G7193"/>
    <mergeCell ref="H7193:I7193"/>
    <mergeCell ref="A7194:D7194"/>
    <mergeCell ref="E7194:G7194"/>
    <mergeCell ref="H7194:I7194"/>
    <mergeCell ref="A7195:D7195"/>
    <mergeCell ref="E7195:G7195"/>
    <mergeCell ref="H7195:I7195"/>
    <mergeCell ref="A7196:D7196"/>
    <mergeCell ref="E7196:G7196"/>
    <mergeCell ref="H7196:I7196"/>
    <mergeCell ref="A7197:D7197"/>
    <mergeCell ref="E7197:G7197"/>
    <mergeCell ref="H7197:I7197"/>
    <mergeCell ref="A7198:D7198"/>
    <mergeCell ref="E7198:G7198"/>
    <mergeCell ref="H7198:I7198"/>
    <mergeCell ref="A7199:D7199"/>
    <mergeCell ref="E7199:G7199"/>
    <mergeCell ref="H7199:I7199"/>
    <mergeCell ref="A7200:D7200"/>
    <mergeCell ref="E7200:G7200"/>
    <mergeCell ref="H7200:I7200"/>
    <mergeCell ref="A7201:D7201"/>
    <mergeCell ref="E7201:G7201"/>
    <mergeCell ref="H7201:I7201"/>
    <mergeCell ref="A7202:D7202"/>
    <mergeCell ref="E7202:G7202"/>
    <mergeCell ref="H7202:I7202"/>
    <mergeCell ref="A7203:D7203"/>
    <mergeCell ref="E7203:G7203"/>
    <mergeCell ref="H7203:I7203"/>
    <mergeCell ref="A7204:D7204"/>
    <mergeCell ref="E7204:G7204"/>
    <mergeCell ref="H7204:I7204"/>
    <mergeCell ref="A7205:D7205"/>
    <mergeCell ref="E7205:G7205"/>
    <mergeCell ref="H7205:I7205"/>
    <mergeCell ref="A7207:H7207"/>
    <mergeCell ref="A7208:C7208"/>
    <mergeCell ref="D7208:F7208"/>
    <mergeCell ref="H7208:I7208"/>
    <mergeCell ref="A7209:C7209"/>
    <mergeCell ref="D7209:F7209"/>
    <mergeCell ref="H7209:I7209"/>
    <mergeCell ref="A7210:C7210"/>
    <mergeCell ref="D7210:F7210"/>
    <mergeCell ref="H7210:I7210"/>
    <mergeCell ref="A7211:C7211"/>
    <mergeCell ref="D7211:F7211"/>
    <mergeCell ref="H7211:I7211"/>
    <mergeCell ref="A7213:H7213"/>
    <mergeCell ref="A7214:I7214"/>
    <mergeCell ref="A7218:H7218"/>
    <mergeCell ref="A7219:I7219"/>
    <mergeCell ref="A7221:H7221"/>
    <mergeCell ref="A7222:D7222"/>
    <mergeCell ref="E7222:G7222"/>
    <mergeCell ref="H7222:I7222"/>
    <mergeCell ref="A7223:D7223"/>
    <mergeCell ref="E7223:G7223"/>
    <mergeCell ref="H7223:I7223"/>
    <mergeCell ref="A7224:D7224"/>
    <mergeCell ref="E7224:G7224"/>
    <mergeCell ref="H7224:I7224"/>
    <mergeCell ref="A7225:D7225"/>
    <mergeCell ref="E7225:G7225"/>
    <mergeCell ref="H7225:I7225"/>
    <mergeCell ref="A7226:D7226"/>
    <mergeCell ref="E7226:G7226"/>
    <mergeCell ref="H7226:I7226"/>
    <mergeCell ref="A7227:D7227"/>
    <mergeCell ref="E7227:G7227"/>
    <mergeCell ref="H7227:I7227"/>
    <mergeCell ref="A7228:D7228"/>
    <mergeCell ref="E7228:G7228"/>
    <mergeCell ref="H7228:I7228"/>
    <mergeCell ref="A7229:D7229"/>
    <mergeCell ref="E7229:G7229"/>
    <mergeCell ref="H7229:I7229"/>
    <mergeCell ref="A7230:D7230"/>
    <mergeCell ref="E7230:G7230"/>
    <mergeCell ref="H7230:I7230"/>
    <mergeCell ref="A7231:D7231"/>
    <mergeCell ref="E7231:G7231"/>
    <mergeCell ref="H7231:I7231"/>
    <mergeCell ref="A7232:D7232"/>
    <mergeCell ref="E7232:G7232"/>
    <mergeCell ref="H7232:I7232"/>
    <mergeCell ref="A7233:D7233"/>
    <mergeCell ref="E7233:G7233"/>
    <mergeCell ref="H7233:I7233"/>
    <mergeCell ref="A7234:D7234"/>
    <mergeCell ref="E7234:G7234"/>
    <mergeCell ref="H7234:I7234"/>
    <mergeCell ref="A7235:D7235"/>
    <mergeCell ref="E7235:G7235"/>
    <mergeCell ref="H7235:I7235"/>
    <mergeCell ref="A7236:D7236"/>
    <mergeCell ref="E7236:G7236"/>
    <mergeCell ref="H7236:I7236"/>
    <mergeCell ref="A7237:D7237"/>
    <mergeCell ref="E7237:G7237"/>
    <mergeCell ref="H7237:I7237"/>
    <mergeCell ref="A7239:H7239"/>
    <mergeCell ref="A7240:C7240"/>
    <mergeCell ref="D7240:F7240"/>
    <mergeCell ref="H7240:I7240"/>
    <mergeCell ref="A7241:C7241"/>
    <mergeCell ref="D7241:F7241"/>
    <mergeCell ref="H7241:I7241"/>
    <mergeCell ref="A7242:C7242"/>
    <mergeCell ref="D7242:F7242"/>
    <mergeCell ref="H7242:I7242"/>
    <mergeCell ref="A7243:C7243"/>
    <mergeCell ref="D7243:F7243"/>
    <mergeCell ref="H7243:I7243"/>
    <mergeCell ref="A7245:H7245"/>
    <mergeCell ref="A7246:I7246"/>
    <mergeCell ref="A7250:H7250"/>
    <mergeCell ref="A7251:I7251"/>
    <mergeCell ref="A7253:H7253"/>
    <mergeCell ref="A7254:D7254"/>
    <mergeCell ref="E7254:G7254"/>
    <mergeCell ref="H7254:I7254"/>
    <mergeCell ref="A7255:D7255"/>
    <mergeCell ref="E7255:G7255"/>
    <mergeCell ref="H7255:I7255"/>
    <mergeCell ref="A7256:D7256"/>
    <mergeCell ref="E7256:G7256"/>
    <mergeCell ref="H7256:I7256"/>
    <mergeCell ref="A7257:D7257"/>
    <mergeCell ref="E7257:G7257"/>
    <mergeCell ref="H7257:I7257"/>
    <mergeCell ref="A7258:D7258"/>
    <mergeCell ref="E7258:G7258"/>
    <mergeCell ref="H7258:I7258"/>
    <mergeCell ref="A7259:D7259"/>
    <mergeCell ref="E7259:G7259"/>
    <mergeCell ref="H7259:I7259"/>
    <mergeCell ref="A7260:D7260"/>
    <mergeCell ref="E7260:G7260"/>
    <mergeCell ref="H7260:I7260"/>
    <mergeCell ref="A7261:D7261"/>
    <mergeCell ref="E7261:G7261"/>
    <mergeCell ref="H7261:I7261"/>
    <mergeCell ref="A7262:D7262"/>
    <mergeCell ref="E7262:G7262"/>
    <mergeCell ref="H7262:I7262"/>
    <mergeCell ref="A7263:D7263"/>
    <mergeCell ref="E7263:G7263"/>
    <mergeCell ref="H7263:I7263"/>
    <mergeCell ref="A7264:D7264"/>
    <mergeCell ref="E7264:G7264"/>
    <mergeCell ref="H7264:I7264"/>
    <mergeCell ref="A7265:D7265"/>
    <mergeCell ref="E7265:G7265"/>
    <mergeCell ref="H7265:I7265"/>
    <mergeCell ref="A7266:D7266"/>
    <mergeCell ref="E7266:G7266"/>
    <mergeCell ref="H7266:I7266"/>
    <mergeCell ref="A7267:D7267"/>
    <mergeCell ref="E7267:G7267"/>
    <mergeCell ref="H7267:I7267"/>
    <mergeCell ref="A7268:D7268"/>
    <mergeCell ref="E7268:G7268"/>
    <mergeCell ref="H7268:I7268"/>
    <mergeCell ref="A7269:D7269"/>
    <mergeCell ref="E7269:G7269"/>
    <mergeCell ref="H7269:I7269"/>
    <mergeCell ref="A7271:H7271"/>
    <mergeCell ref="A7272:C7272"/>
    <mergeCell ref="D7272:F7272"/>
    <mergeCell ref="H7272:I7272"/>
    <mergeCell ref="A7273:C7273"/>
    <mergeCell ref="D7273:F7273"/>
    <mergeCell ref="H7273:I7273"/>
    <mergeCell ref="A7274:C7274"/>
    <mergeCell ref="D7274:F7274"/>
    <mergeCell ref="H7274:I7274"/>
    <mergeCell ref="A7275:C7275"/>
    <mergeCell ref="D7275:F7275"/>
    <mergeCell ref="H7275:I7275"/>
    <mergeCell ref="A7277:H7277"/>
    <mergeCell ref="A7278:I7278"/>
    <mergeCell ref="A7282:H7282"/>
    <mergeCell ref="A7283:I7283"/>
    <mergeCell ref="A7285:H7285"/>
    <mergeCell ref="A7286:D7286"/>
    <mergeCell ref="E7286:G7286"/>
    <mergeCell ref="H7286:I7286"/>
    <mergeCell ref="A7287:D7287"/>
    <mergeCell ref="E7287:G7287"/>
    <mergeCell ref="H7287:I7287"/>
    <mergeCell ref="A7288:D7288"/>
    <mergeCell ref="E7288:G7288"/>
    <mergeCell ref="H7288:I7288"/>
    <mergeCell ref="A7289:D7289"/>
    <mergeCell ref="E7289:G7289"/>
    <mergeCell ref="H7289:I7289"/>
    <mergeCell ref="A7290:D7290"/>
    <mergeCell ref="E7290:G7290"/>
    <mergeCell ref="H7290:I7290"/>
    <mergeCell ref="A7291:D7291"/>
    <mergeCell ref="E7291:G7291"/>
    <mergeCell ref="H7291:I7291"/>
    <mergeCell ref="A7292:D7292"/>
    <mergeCell ref="E7292:G7292"/>
    <mergeCell ref="H7292:I7292"/>
    <mergeCell ref="A7293:D7293"/>
    <mergeCell ref="E7293:G7293"/>
    <mergeCell ref="H7293:I7293"/>
    <mergeCell ref="A7294:D7294"/>
    <mergeCell ref="E7294:G7294"/>
    <mergeCell ref="H7294:I7294"/>
    <mergeCell ref="A7295:D7295"/>
    <mergeCell ref="E7295:G7295"/>
    <mergeCell ref="H7295:I7295"/>
    <mergeCell ref="A7296:D7296"/>
    <mergeCell ref="E7296:G7296"/>
    <mergeCell ref="H7296:I7296"/>
    <mergeCell ref="A7297:D7297"/>
    <mergeCell ref="E7297:G7297"/>
    <mergeCell ref="H7297:I7297"/>
    <mergeCell ref="A7298:D7298"/>
    <mergeCell ref="E7298:G7298"/>
    <mergeCell ref="H7298:I7298"/>
    <mergeCell ref="A7299:D7299"/>
    <mergeCell ref="E7299:G7299"/>
    <mergeCell ref="H7299:I7299"/>
    <mergeCell ref="A7300:D7300"/>
    <mergeCell ref="E7300:G7300"/>
    <mergeCell ref="H7300:I7300"/>
    <mergeCell ref="A7301:D7301"/>
    <mergeCell ref="E7301:G7301"/>
    <mergeCell ref="H7301:I7301"/>
    <mergeCell ref="A7302:I7302"/>
    <mergeCell ref="A7304:H7304"/>
    <mergeCell ref="A7305:C7305"/>
    <mergeCell ref="D7305:F7305"/>
    <mergeCell ref="H7305:I7305"/>
    <mergeCell ref="A7306:C7306"/>
    <mergeCell ref="D7306:F7306"/>
    <mergeCell ref="H7306:I7306"/>
    <mergeCell ref="A7307:C7307"/>
    <mergeCell ref="D7307:F7307"/>
    <mergeCell ref="H7307:I7307"/>
    <mergeCell ref="A7308:C7308"/>
    <mergeCell ref="D7308:F7308"/>
    <mergeCell ref="H7308:I7308"/>
    <mergeCell ref="A7310:H7310"/>
    <mergeCell ref="A7311:I7311"/>
    <mergeCell ref="A7315:H7315"/>
    <mergeCell ref="A7316:I7316"/>
    <mergeCell ref="A7318:H7318"/>
    <mergeCell ref="A7319:D7319"/>
    <mergeCell ref="E7319:G7319"/>
    <mergeCell ref="H7319:I7319"/>
    <mergeCell ref="A7320:D7320"/>
    <mergeCell ref="E7320:G7320"/>
    <mergeCell ref="H7320:I7320"/>
    <mergeCell ref="A7321:D7321"/>
    <mergeCell ref="E7321:G7321"/>
    <mergeCell ref="H7321:I7321"/>
    <mergeCell ref="A7322:D7322"/>
    <mergeCell ref="E7322:G7322"/>
    <mergeCell ref="H7322:I7322"/>
    <mergeCell ref="A7323:D7323"/>
    <mergeCell ref="E7323:G7323"/>
    <mergeCell ref="H7323:I7323"/>
    <mergeCell ref="A7324:D7324"/>
    <mergeCell ref="E7324:G7324"/>
    <mergeCell ref="H7324:I7324"/>
    <mergeCell ref="A7325:D7325"/>
    <mergeCell ref="E7325:G7325"/>
    <mergeCell ref="H7325:I7325"/>
    <mergeCell ref="A7326:D7326"/>
    <mergeCell ref="E7326:G7326"/>
    <mergeCell ref="H7326:I7326"/>
    <mergeCell ref="A7327:D7327"/>
    <mergeCell ref="E7327:G7327"/>
    <mergeCell ref="H7327:I7327"/>
    <mergeCell ref="A7328:D7328"/>
    <mergeCell ref="E7328:G7328"/>
    <mergeCell ref="H7328:I7328"/>
    <mergeCell ref="A7329:D7329"/>
    <mergeCell ref="E7329:G7329"/>
    <mergeCell ref="H7329:I7329"/>
    <mergeCell ref="A7330:D7330"/>
    <mergeCell ref="E7330:G7330"/>
    <mergeCell ref="H7330:I7330"/>
    <mergeCell ref="A7331:D7331"/>
    <mergeCell ref="E7331:G7331"/>
    <mergeCell ref="H7331:I7331"/>
    <mergeCell ref="A7332:D7332"/>
    <mergeCell ref="E7332:G7332"/>
    <mergeCell ref="H7332:I7332"/>
    <mergeCell ref="A7333:D7333"/>
    <mergeCell ref="E7333:G7333"/>
    <mergeCell ref="H7333:I7333"/>
    <mergeCell ref="A7334:D7334"/>
    <mergeCell ref="E7334:G7334"/>
    <mergeCell ref="H7334:I7334"/>
    <mergeCell ref="A7335:I7335"/>
    <mergeCell ref="A7337:H7337"/>
    <mergeCell ref="A7338:C7338"/>
    <mergeCell ref="D7338:F7338"/>
    <mergeCell ref="H7338:I7338"/>
    <mergeCell ref="A7339:C7339"/>
    <mergeCell ref="D7339:F7339"/>
    <mergeCell ref="H7339:I7339"/>
    <mergeCell ref="A7340:C7340"/>
    <mergeCell ref="D7340:F7340"/>
    <mergeCell ref="H7340:I7340"/>
    <mergeCell ref="A7341:C7341"/>
    <mergeCell ref="D7341:F7341"/>
    <mergeCell ref="H7341:I7341"/>
    <mergeCell ref="A7343:H7343"/>
    <mergeCell ref="A7344:I7344"/>
    <mergeCell ref="A7348:H7348"/>
    <mergeCell ref="A7349:I7349"/>
    <mergeCell ref="A7351:H7351"/>
    <mergeCell ref="A7352:D7352"/>
    <mergeCell ref="E7352:G7352"/>
    <mergeCell ref="H7352:I7352"/>
    <mergeCell ref="A7353:D7353"/>
    <mergeCell ref="E7353:G7353"/>
    <mergeCell ref="H7353:I7353"/>
    <mergeCell ref="A7354:D7354"/>
    <mergeCell ref="E7354:G7354"/>
    <mergeCell ref="H7354:I7354"/>
    <mergeCell ref="A7355:D7355"/>
    <mergeCell ref="E7355:G7355"/>
    <mergeCell ref="H7355:I7355"/>
    <mergeCell ref="A7356:D7356"/>
    <mergeCell ref="E7356:G7356"/>
    <mergeCell ref="H7356:I7356"/>
    <mergeCell ref="A7357:D7357"/>
    <mergeCell ref="E7357:G7357"/>
    <mergeCell ref="H7357:I7357"/>
    <mergeCell ref="A7358:D7358"/>
    <mergeCell ref="E7358:G7358"/>
    <mergeCell ref="H7358:I7358"/>
    <mergeCell ref="A7359:D7359"/>
    <mergeCell ref="E7359:G7359"/>
    <mergeCell ref="H7359:I7359"/>
    <mergeCell ref="A7360:D7360"/>
    <mergeCell ref="E7360:G7360"/>
    <mergeCell ref="H7360:I7360"/>
    <mergeCell ref="A7361:D7361"/>
    <mergeCell ref="E7361:G7361"/>
    <mergeCell ref="H7361:I7361"/>
    <mergeCell ref="A7362:D7362"/>
    <mergeCell ref="E7362:G7362"/>
    <mergeCell ref="H7362:I7362"/>
    <mergeCell ref="A7363:D7363"/>
    <mergeCell ref="E7363:G7363"/>
    <mergeCell ref="H7363:I7363"/>
    <mergeCell ref="A7364:D7364"/>
    <mergeCell ref="E7364:G7364"/>
    <mergeCell ref="H7364:I7364"/>
    <mergeCell ref="A7365:D7365"/>
    <mergeCell ref="E7365:G7365"/>
    <mergeCell ref="H7365:I7365"/>
    <mergeCell ref="A7366:D7366"/>
    <mergeCell ref="E7366:G7366"/>
    <mergeCell ref="H7366:I7366"/>
    <mergeCell ref="A7367:D7367"/>
    <mergeCell ref="E7367:G7367"/>
    <mergeCell ref="H7367:I7367"/>
    <mergeCell ref="A7368:I7368"/>
    <mergeCell ref="A7370:H7370"/>
    <mergeCell ref="A7371:C7371"/>
    <mergeCell ref="D7371:F7371"/>
    <mergeCell ref="H7371:I7371"/>
    <mergeCell ref="A7372:C7372"/>
    <mergeCell ref="D7372:F7372"/>
    <mergeCell ref="H7372:I7372"/>
    <mergeCell ref="A7373:C7373"/>
    <mergeCell ref="D7373:F7373"/>
    <mergeCell ref="H7373:I7373"/>
    <mergeCell ref="A7374:C7374"/>
    <mergeCell ref="D7374:F7374"/>
    <mergeCell ref="H7374:I7374"/>
    <mergeCell ref="A7376:H7376"/>
    <mergeCell ref="A7377:I7377"/>
    <mergeCell ref="A7381:H7381"/>
    <mergeCell ref="A7382:I7382"/>
    <mergeCell ref="A7384:H7384"/>
    <mergeCell ref="A7385:D7385"/>
    <mergeCell ref="E7385:G7385"/>
    <mergeCell ref="H7385:I7385"/>
    <mergeCell ref="A7386:D7386"/>
    <mergeCell ref="E7386:G7386"/>
    <mergeCell ref="H7386:I7386"/>
    <mergeCell ref="A7387:D7387"/>
    <mergeCell ref="E7387:G7387"/>
    <mergeCell ref="H7387:I7387"/>
    <mergeCell ref="A7388:D7388"/>
    <mergeCell ref="E7388:G7388"/>
    <mergeCell ref="H7388:I7388"/>
    <mergeCell ref="A7389:D7389"/>
    <mergeCell ref="E7389:G7389"/>
    <mergeCell ref="H7389:I7389"/>
    <mergeCell ref="A7390:D7390"/>
    <mergeCell ref="E7390:G7390"/>
    <mergeCell ref="H7390:I7390"/>
    <mergeCell ref="A7391:D7391"/>
    <mergeCell ref="E7391:G7391"/>
    <mergeCell ref="H7391:I7391"/>
    <mergeCell ref="A7392:D7392"/>
    <mergeCell ref="E7392:G7392"/>
    <mergeCell ref="H7392:I7392"/>
    <mergeCell ref="A7393:D7393"/>
    <mergeCell ref="E7393:G7393"/>
    <mergeCell ref="H7393:I7393"/>
    <mergeCell ref="A7394:D7394"/>
    <mergeCell ref="E7394:G7394"/>
    <mergeCell ref="H7394:I7394"/>
    <mergeCell ref="A7395:D7395"/>
    <mergeCell ref="E7395:G7395"/>
    <mergeCell ref="H7395:I7395"/>
    <mergeCell ref="A7396:D7396"/>
    <mergeCell ref="E7396:G7396"/>
    <mergeCell ref="H7396:I7396"/>
    <mergeCell ref="A7397:D7397"/>
    <mergeCell ref="E7397:G7397"/>
    <mergeCell ref="H7397:I7397"/>
    <mergeCell ref="A7398:D7398"/>
    <mergeCell ref="E7398:G7398"/>
    <mergeCell ref="H7398:I7398"/>
    <mergeCell ref="A7399:D7399"/>
    <mergeCell ref="E7399:G7399"/>
    <mergeCell ref="H7399:I7399"/>
    <mergeCell ref="A7400:D7400"/>
    <mergeCell ref="E7400:G7400"/>
    <mergeCell ref="H7400:I7400"/>
    <mergeCell ref="A7401:D7401"/>
    <mergeCell ref="E7401:G7401"/>
    <mergeCell ref="H7401:I7401"/>
    <mergeCell ref="A7402:D7402"/>
    <mergeCell ref="E7402:G7402"/>
    <mergeCell ref="H7402:I7402"/>
    <mergeCell ref="A7403:D7403"/>
    <mergeCell ref="E7403:G7403"/>
    <mergeCell ref="H7403:I7403"/>
    <mergeCell ref="A7404:D7404"/>
    <mergeCell ref="E7404:G7404"/>
    <mergeCell ref="H7404:I7404"/>
    <mergeCell ref="A7406:H7406"/>
    <mergeCell ref="A7407:C7407"/>
    <mergeCell ref="D7407:F7407"/>
    <mergeCell ref="H7407:I7407"/>
    <mergeCell ref="A7408:C7408"/>
    <mergeCell ref="D7408:F7408"/>
    <mergeCell ref="H7408:I7408"/>
    <mergeCell ref="A7409:C7409"/>
    <mergeCell ref="D7409:F7409"/>
    <mergeCell ref="H7409:I7409"/>
    <mergeCell ref="A7410:C7410"/>
    <mergeCell ref="D7410:F7410"/>
    <mergeCell ref="H7410:I7410"/>
    <mergeCell ref="A7412:H7412"/>
    <mergeCell ref="A7413:I7413"/>
    <mergeCell ref="A7417:H7417"/>
    <mergeCell ref="A7418:I7418"/>
    <mergeCell ref="A7420:H7420"/>
    <mergeCell ref="A7421:D7421"/>
    <mergeCell ref="E7421:G7421"/>
    <mergeCell ref="H7421:I7421"/>
    <mergeCell ref="A7422:D7422"/>
    <mergeCell ref="E7422:G7422"/>
    <mergeCell ref="H7422:I7422"/>
    <mergeCell ref="A7423:D7423"/>
    <mergeCell ref="E7423:G7423"/>
    <mergeCell ref="H7423:I7423"/>
    <mergeCell ref="A7424:D7424"/>
    <mergeCell ref="E7424:G7424"/>
    <mergeCell ref="H7424:I7424"/>
    <mergeCell ref="A7425:D7425"/>
    <mergeCell ref="E7425:G7425"/>
    <mergeCell ref="H7425:I7425"/>
    <mergeCell ref="A7426:D7426"/>
    <mergeCell ref="E7426:G7426"/>
    <mergeCell ref="H7426:I7426"/>
    <mergeCell ref="A7427:D7427"/>
    <mergeCell ref="E7427:G7427"/>
    <mergeCell ref="H7427:I7427"/>
    <mergeCell ref="A7428:D7428"/>
    <mergeCell ref="E7428:G7428"/>
    <mergeCell ref="H7428:I7428"/>
    <mergeCell ref="A7429:D7429"/>
    <mergeCell ref="E7429:G7429"/>
    <mergeCell ref="H7429:I7429"/>
    <mergeCell ref="A7430:D7430"/>
    <mergeCell ref="E7430:G7430"/>
    <mergeCell ref="H7430:I7430"/>
    <mergeCell ref="A7431:D7431"/>
    <mergeCell ref="E7431:G7431"/>
    <mergeCell ref="H7431:I7431"/>
    <mergeCell ref="A7432:D7432"/>
    <mergeCell ref="E7432:G7432"/>
    <mergeCell ref="H7432:I7432"/>
    <mergeCell ref="A7433:D7433"/>
    <mergeCell ref="E7433:G7433"/>
    <mergeCell ref="H7433:I7433"/>
    <mergeCell ref="A7434:D7434"/>
    <mergeCell ref="E7434:G7434"/>
    <mergeCell ref="H7434:I7434"/>
    <mergeCell ref="A7435:D7435"/>
    <mergeCell ref="E7435:G7435"/>
    <mergeCell ref="H7435:I7435"/>
    <mergeCell ref="A7436:D7436"/>
    <mergeCell ref="E7436:G7436"/>
    <mergeCell ref="H7436:I7436"/>
    <mergeCell ref="A7437:D7437"/>
    <mergeCell ref="E7437:G7437"/>
    <mergeCell ref="H7437:I7437"/>
    <mergeCell ref="A7438:D7438"/>
    <mergeCell ref="E7438:G7438"/>
    <mergeCell ref="H7438:I7438"/>
    <mergeCell ref="A7439:D7439"/>
    <mergeCell ref="E7439:G7439"/>
    <mergeCell ref="H7439:I7439"/>
    <mergeCell ref="A7440:D7440"/>
    <mergeCell ref="E7440:G7440"/>
    <mergeCell ref="H7440:I7440"/>
    <mergeCell ref="A7442:H7442"/>
    <mergeCell ref="A7443:C7443"/>
    <mergeCell ref="D7443:F7443"/>
    <mergeCell ref="H7443:I7443"/>
    <mergeCell ref="A7444:C7444"/>
    <mergeCell ref="D7444:F7444"/>
    <mergeCell ref="H7444:I7444"/>
    <mergeCell ref="A7445:C7445"/>
    <mergeCell ref="D7445:F7445"/>
    <mergeCell ref="H7445:I7445"/>
    <mergeCell ref="A7446:C7446"/>
    <mergeCell ref="D7446:F7446"/>
    <mergeCell ref="H7446:I7446"/>
    <mergeCell ref="A7448:H7448"/>
    <mergeCell ref="A7449:I7449"/>
    <mergeCell ref="A7453:H7453"/>
    <mergeCell ref="A7454:I7454"/>
    <mergeCell ref="A7456:H7456"/>
    <mergeCell ref="A7457:D7457"/>
    <mergeCell ref="E7457:G7457"/>
    <mergeCell ref="H7457:I7457"/>
    <mergeCell ref="A7458:D7458"/>
    <mergeCell ref="E7458:G7458"/>
    <mergeCell ref="H7458:I7458"/>
    <mergeCell ref="A7459:D7459"/>
    <mergeCell ref="E7459:G7459"/>
    <mergeCell ref="H7459:I7459"/>
    <mergeCell ref="A7460:D7460"/>
    <mergeCell ref="E7460:G7460"/>
    <mergeCell ref="H7460:I7460"/>
    <mergeCell ref="A7461:D7461"/>
    <mergeCell ref="E7461:G7461"/>
    <mergeCell ref="H7461:I7461"/>
    <mergeCell ref="A7462:D7462"/>
    <mergeCell ref="E7462:G7462"/>
    <mergeCell ref="H7462:I7462"/>
    <mergeCell ref="A7463:D7463"/>
    <mergeCell ref="E7463:G7463"/>
    <mergeCell ref="H7463:I7463"/>
    <mergeCell ref="A7464:D7464"/>
    <mergeCell ref="E7464:G7464"/>
    <mergeCell ref="H7464:I7464"/>
    <mergeCell ref="A7465:D7465"/>
    <mergeCell ref="E7465:G7465"/>
    <mergeCell ref="H7465:I7465"/>
    <mergeCell ref="A7466:D7466"/>
    <mergeCell ref="E7466:G7466"/>
    <mergeCell ref="H7466:I7466"/>
    <mergeCell ref="A7467:D7467"/>
    <mergeCell ref="E7467:G7467"/>
    <mergeCell ref="H7467:I7467"/>
    <mergeCell ref="A7468:D7468"/>
    <mergeCell ref="E7468:G7468"/>
    <mergeCell ref="H7468:I7468"/>
    <mergeCell ref="A7469:D7469"/>
    <mergeCell ref="E7469:G7469"/>
    <mergeCell ref="H7469:I7469"/>
    <mergeCell ref="A7470:D7470"/>
    <mergeCell ref="E7470:G7470"/>
    <mergeCell ref="H7470:I7470"/>
    <mergeCell ref="A7471:D7471"/>
    <mergeCell ref="E7471:G7471"/>
    <mergeCell ref="H7471:I7471"/>
    <mergeCell ref="A7472:D7472"/>
    <mergeCell ref="E7472:G7472"/>
    <mergeCell ref="H7472:I7472"/>
    <mergeCell ref="A7473:D7473"/>
    <mergeCell ref="E7473:G7473"/>
    <mergeCell ref="H7473:I7473"/>
    <mergeCell ref="A7474:D7474"/>
    <mergeCell ref="E7474:G7474"/>
    <mergeCell ref="H7474:I7474"/>
    <mergeCell ref="A7475:D7475"/>
    <mergeCell ref="E7475:G7475"/>
    <mergeCell ref="H7475:I7475"/>
    <mergeCell ref="A7476:D7476"/>
    <mergeCell ref="E7476:G7476"/>
    <mergeCell ref="H7476:I7476"/>
    <mergeCell ref="A7478:H7478"/>
    <mergeCell ref="A7479:C7479"/>
    <mergeCell ref="D7479:F7479"/>
    <mergeCell ref="H7479:I7479"/>
    <mergeCell ref="A7480:C7480"/>
    <mergeCell ref="D7480:F7480"/>
    <mergeCell ref="H7480:I7480"/>
    <mergeCell ref="A7481:C7481"/>
    <mergeCell ref="D7481:F7481"/>
    <mergeCell ref="H7481:I7481"/>
    <mergeCell ref="A7482:C7482"/>
    <mergeCell ref="D7482:F7482"/>
    <mergeCell ref="H7482:I7482"/>
    <mergeCell ref="A7484:H7484"/>
    <mergeCell ref="A7485:I7485"/>
    <mergeCell ref="A7489:H7489"/>
    <mergeCell ref="A7490:I7490"/>
    <mergeCell ref="A7492:H7492"/>
    <mergeCell ref="A7493:D7493"/>
    <mergeCell ref="E7493:G7493"/>
    <mergeCell ref="H7493:I7493"/>
    <mergeCell ref="A7494:D7494"/>
    <mergeCell ref="E7494:G7494"/>
    <mergeCell ref="H7494:I7494"/>
    <mergeCell ref="A7495:D7495"/>
    <mergeCell ref="E7495:G7495"/>
    <mergeCell ref="H7495:I7495"/>
    <mergeCell ref="A7496:D7496"/>
    <mergeCell ref="E7496:G7496"/>
    <mergeCell ref="H7496:I7496"/>
    <mergeCell ref="A7497:D7497"/>
    <mergeCell ref="E7497:G7497"/>
    <mergeCell ref="H7497:I7497"/>
    <mergeCell ref="A7498:D7498"/>
    <mergeCell ref="E7498:G7498"/>
    <mergeCell ref="H7498:I7498"/>
    <mergeCell ref="A7499:D7499"/>
    <mergeCell ref="E7499:G7499"/>
    <mergeCell ref="H7499:I7499"/>
    <mergeCell ref="A7500:D7500"/>
    <mergeCell ref="E7500:G7500"/>
    <mergeCell ref="H7500:I7500"/>
    <mergeCell ref="A7501:D7501"/>
    <mergeCell ref="E7501:G7501"/>
    <mergeCell ref="H7501:I7501"/>
    <mergeCell ref="A7502:D7502"/>
    <mergeCell ref="E7502:G7502"/>
    <mergeCell ref="H7502:I7502"/>
    <mergeCell ref="A7503:D7503"/>
    <mergeCell ref="E7503:G7503"/>
    <mergeCell ref="H7503:I7503"/>
    <mergeCell ref="A7504:D7504"/>
    <mergeCell ref="E7504:G7504"/>
    <mergeCell ref="H7504:I7504"/>
    <mergeCell ref="A7505:D7505"/>
    <mergeCell ref="E7505:G7505"/>
    <mergeCell ref="H7505:I7505"/>
    <mergeCell ref="A7506:D7506"/>
    <mergeCell ref="E7506:G7506"/>
    <mergeCell ref="H7506:I7506"/>
    <mergeCell ref="A7507:D7507"/>
    <mergeCell ref="E7507:G7507"/>
    <mergeCell ref="H7507:I7507"/>
    <mergeCell ref="A7508:D7508"/>
    <mergeCell ref="E7508:G7508"/>
    <mergeCell ref="H7508:I7508"/>
    <mergeCell ref="A7509:D7509"/>
    <mergeCell ref="E7509:G7509"/>
    <mergeCell ref="H7509:I7509"/>
    <mergeCell ref="A7510:D7510"/>
    <mergeCell ref="E7510:G7510"/>
    <mergeCell ref="H7510:I7510"/>
    <mergeCell ref="A7511:D7511"/>
    <mergeCell ref="E7511:G7511"/>
    <mergeCell ref="H7511:I7511"/>
    <mergeCell ref="A7512:D7512"/>
    <mergeCell ref="E7512:G7512"/>
    <mergeCell ref="H7512:I7512"/>
    <mergeCell ref="A7514:H7514"/>
    <mergeCell ref="A7515:C7515"/>
    <mergeCell ref="D7515:F7515"/>
    <mergeCell ref="H7515:I7515"/>
    <mergeCell ref="A7516:C7516"/>
    <mergeCell ref="D7516:F7516"/>
    <mergeCell ref="H7516:I7516"/>
    <mergeCell ref="A7517:C7517"/>
    <mergeCell ref="D7517:F7517"/>
    <mergeCell ref="H7517:I7517"/>
    <mergeCell ref="A7518:C7518"/>
    <mergeCell ref="D7518:F7518"/>
    <mergeCell ref="H7518:I7518"/>
    <mergeCell ref="A7520:H7520"/>
    <mergeCell ref="A7521:I7521"/>
    <mergeCell ref="A7525:H7525"/>
    <mergeCell ref="A7526:I7526"/>
    <mergeCell ref="A7528:H7528"/>
    <mergeCell ref="A7529:D7529"/>
    <mergeCell ref="E7529:G7529"/>
    <mergeCell ref="H7529:I7529"/>
    <mergeCell ref="A7530:D7530"/>
    <mergeCell ref="E7530:G7530"/>
    <mergeCell ref="H7530:I7530"/>
    <mergeCell ref="A7531:D7531"/>
    <mergeCell ref="E7531:G7531"/>
    <mergeCell ref="H7531:I7531"/>
    <mergeCell ref="A7532:D7532"/>
    <mergeCell ref="E7532:G7532"/>
    <mergeCell ref="H7532:I7532"/>
    <mergeCell ref="A7533:D7533"/>
    <mergeCell ref="E7533:G7533"/>
    <mergeCell ref="H7533:I7533"/>
    <mergeCell ref="A7534:D7534"/>
    <mergeCell ref="E7534:G7534"/>
    <mergeCell ref="H7534:I7534"/>
    <mergeCell ref="A7535:D7535"/>
    <mergeCell ref="E7535:G7535"/>
    <mergeCell ref="H7535:I7535"/>
    <mergeCell ref="A7536:D7536"/>
    <mergeCell ref="E7536:G7536"/>
    <mergeCell ref="H7536:I7536"/>
    <mergeCell ref="A7537:D7537"/>
    <mergeCell ref="E7537:G7537"/>
    <mergeCell ref="H7537:I7537"/>
    <mergeCell ref="A7538:D7538"/>
    <mergeCell ref="E7538:G7538"/>
    <mergeCell ref="H7538:I7538"/>
    <mergeCell ref="A7539:D7539"/>
    <mergeCell ref="E7539:G7539"/>
    <mergeCell ref="H7539:I7539"/>
    <mergeCell ref="A7540:D7540"/>
    <mergeCell ref="E7540:G7540"/>
    <mergeCell ref="H7540:I7540"/>
    <mergeCell ref="A7541:D7541"/>
    <mergeCell ref="E7541:G7541"/>
    <mergeCell ref="H7541:I7541"/>
    <mergeCell ref="A7542:D7542"/>
    <mergeCell ref="E7542:G7542"/>
    <mergeCell ref="H7542:I7542"/>
    <mergeCell ref="A7543:D7543"/>
    <mergeCell ref="E7543:G7543"/>
    <mergeCell ref="H7543:I7543"/>
    <mergeCell ref="A7544:D7544"/>
    <mergeCell ref="E7544:G7544"/>
    <mergeCell ref="H7544:I7544"/>
    <mergeCell ref="A7545:D7545"/>
    <mergeCell ref="E7545:G7545"/>
    <mergeCell ref="H7545:I7545"/>
    <mergeCell ref="A7546:D7546"/>
    <mergeCell ref="E7546:G7546"/>
    <mergeCell ref="H7546:I7546"/>
    <mergeCell ref="A7547:D7547"/>
    <mergeCell ref="E7547:G7547"/>
    <mergeCell ref="H7547:I7547"/>
    <mergeCell ref="A7548:D7548"/>
    <mergeCell ref="E7548:G7548"/>
    <mergeCell ref="H7548:I7548"/>
    <mergeCell ref="A7550:H7550"/>
    <mergeCell ref="A7551:C7551"/>
    <mergeCell ref="D7551:F7551"/>
    <mergeCell ref="H7551:I7551"/>
    <mergeCell ref="A7552:C7552"/>
    <mergeCell ref="D7552:F7552"/>
    <mergeCell ref="H7552:I7552"/>
    <mergeCell ref="A7553:C7553"/>
    <mergeCell ref="D7553:F7553"/>
    <mergeCell ref="H7553:I7553"/>
    <mergeCell ref="A7554:C7554"/>
    <mergeCell ref="D7554:F7554"/>
    <mergeCell ref="H7554:I7554"/>
    <mergeCell ref="A7556:H7556"/>
    <mergeCell ref="A7557:I7557"/>
    <mergeCell ref="A7561:H7561"/>
    <mergeCell ref="A7562:I7562"/>
    <mergeCell ref="A7564:H7564"/>
    <mergeCell ref="A7565:D7565"/>
    <mergeCell ref="E7565:G7565"/>
    <mergeCell ref="H7565:I7565"/>
    <mergeCell ref="A7566:D7566"/>
    <mergeCell ref="E7566:G7566"/>
    <mergeCell ref="H7566:I7566"/>
    <mergeCell ref="A7567:D7567"/>
    <mergeCell ref="E7567:G7567"/>
    <mergeCell ref="H7567:I7567"/>
    <mergeCell ref="A7568:D7568"/>
    <mergeCell ref="E7568:G7568"/>
    <mergeCell ref="H7568:I7568"/>
    <mergeCell ref="A7569:D7569"/>
    <mergeCell ref="E7569:G7569"/>
    <mergeCell ref="H7569:I7569"/>
    <mergeCell ref="A7570:D7570"/>
    <mergeCell ref="E7570:G7570"/>
    <mergeCell ref="H7570:I7570"/>
    <mergeCell ref="A7571:D7571"/>
    <mergeCell ref="E7571:G7571"/>
    <mergeCell ref="H7571:I7571"/>
    <mergeCell ref="A7572:D7572"/>
    <mergeCell ref="E7572:G7572"/>
    <mergeCell ref="H7572:I7572"/>
    <mergeCell ref="A7573:D7573"/>
    <mergeCell ref="E7573:G7573"/>
    <mergeCell ref="H7573:I7573"/>
    <mergeCell ref="A7574:D7574"/>
    <mergeCell ref="E7574:G7574"/>
    <mergeCell ref="H7574:I7574"/>
    <mergeCell ref="A7575:D7575"/>
    <mergeCell ref="E7575:G7575"/>
    <mergeCell ref="H7575:I7575"/>
    <mergeCell ref="A7576:D7576"/>
    <mergeCell ref="E7576:G7576"/>
    <mergeCell ref="H7576:I7576"/>
    <mergeCell ref="A7577:D7577"/>
    <mergeCell ref="E7577:G7577"/>
    <mergeCell ref="H7577:I7577"/>
    <mergeCell ref="A7578:D7578"/>
    <mergeCell ref="E7578:G7578"/>
    <mergeCell ref="H7578:I7578"/>
    <mergeCell ref="A7579:D7579"/>
    <mergeCell ref="E7579:G7579"/>
    <mergeCell ref="H7579:I7579"/>
    <mergeCell ref="A7580:D7580"/>
    <mergeCell ref="E7580:G7580"/>
    <mergeCell ref="H7580:I7580"/>
    <mergeCell ref="A7581:D7581"/>
    <mergeCell ref="E7581:G7581"/>
    <mergeCell ref="H7581:I7581"/>
    <mergeCell ref="A7582:D7582"/>
    <mergeCell ref="E7582:G7582"/>
    <mergeCell ref="H7582:I7582"/>
    <mergeCell ref="A7583:D7583"/>
    <mergeCell ref="E7583:G7583"/>
    <mergeCell ref="H7583:I7583"/>
    <mergeCell ref="A7584:D7584"/>
    <mergeCell ref="E7584:G7584"/>
    <mergeCell ref="H7584:I7584"/>
    <mergeCell ref="A7585:D7585"/>
    <mergeCell ref="E7585:G7585"/>
    <mergeCell ref="H7585:I7585"/>
    <mergeCell ref="A7586:D7586"/>
    <mergeCell ref="E7586:G7586"/>
    <mergeCell ref="H7586:I7586"/>
    <mergeCell ref="A7587:D7587"/>
    <mergeCell ref="E7587:G7587"/>
    <mergeCell ref="H7587:I7587"/>
    <mergeCell ref="A7588:D7588"/>
    <mergeCell ref="E7588:G7588"/>
    <mergeCell ref="H7588:I7588"/>
    <mergeCell ref="A7589:D7589"/>
    <mergeCell ref="E7589:G7589"/>
    <mergeCell ref="H7589:I7589"/>
    <mergeCell ref="A7590:D7590"/>
    <mergeCell ref="E7590:G7590"/>
    <mergeCell ref="H7590:I7590"/>
    <mergeCell ref="A7591:I7591"/>
    <mergeCell ref="A7593:H7593"/>
    <mergeCell ref="A7594:C7594"/>
    <mergeCell ref="D7594:F7594"/>
    <mergeCell ref="H7594:I7594"/>
    <mergeCell ref="A7595:C7595"/>
    <mergeCell ref="D7595:F7595"/>
    <mergeCell ref="H7595:I7595"/>
    <mergeCell ref="A7596:C7596"/>
    <mergeCell ref="D7596:F7596"/>
    <mergeCell ref="H7596:I7596"/>
    <mergeCell ref="A7597:C7597"/>
    <mergeCell ref="D7597:F7597"/>
    <mergeCell ref="H7597:I7597"/>
    <mergeCell ref="A7598:C7598"/>
    <mergeCell ref="D7598:F7598"/>
    <mergeCell ref="H7598:I7598"/>
    <mergeCell ref="A7600:H7600"/>
    <mergeCell ref="A7601:I7601"/>
    <mergeCell ref="A7605:H7605"/>
    <mergeCell ref="A7606:I7606"/>
    <mergeCell ref="A7608:H7608"/>
    <mergeCell ref="A7609:D7609"/>
    <mergeCell ref="E7609:G7609"/>
    <mergeCell ref="H7609:I7609"/>
    <mergeCell ref="A7610:D7610"/>
    <mergeCell ref="E7610:G7610"/>
    <mergeCell ref="H7610:I7610"/>
    <mergeCell ref="A7611:D7611"/>
    <mergeCell ref="E7611:G7611"/>
    <mergeCell ref="H7611:I7611"/>
    <mergeCell ref="A7612:D7612"/>
    <mergeCell ref="E7612:G7612"/>
    <mergeCell ref="H7612:I7612"/>
    <mergeCell ref="A7613:D7613"/>
    <mergeCell ref="E7613:G7613"/>
    <mergeCell ref="H7613:I7613"/>
    <mergeCell ref="A7614:D7614"/>
    <mergeCell ref="E7614:G7614"/>
    <mergeCell ref="H7614:I7614"/>
    <mergeCell ref="A7615:D7615"/>
    <mergeCell ref="E7615:G7615"/>
    <mergeCell ref="H7615:I7615"/>
    <mergeCell ref="A7616:D7616"/>
    <mergeCell ref="E7616:G7616"/>
    <mergeCell ref="H7616:I7616"/>
    <mergeCell ref="A7617:D7617"/>
    <mergeCell ref="E7617:G7617"/>
    <mergeCell ref="H7617:I7617"/>
    <mergeCell ref="A7618:D7618"/>
    <mergeCell ref="E7618:G7618"/>
    <mergeCell ref="H7618:I7618"/>
    <mergeCell ref="A7619:D7619"/>
    <mergeCell ref="E7619:G7619"/>
    <mergeCell ref="H7619:I7619"/>
    <mergeCell ref="A7620:D7620"/>
    <mergeCell ref="E7620:G7620"/>
    <mergeCell ref="H7620:I7620"/>
    <mergeCell ref="A7621:D7621"/>
    <mergeCell ref="E7621:G7621"/>
    <mergeCell ref="H7621:I7621"/>
    <mergeCell ref="A7622:D7622"/>
    <mergeCell ref="E7622:G7622"/>
    <mergeCell ref="H7622:I7622"/>
    <mergeCell ref="A7623:D7623"/>
    <mergeCell ref="E7623:G7623"/>
    <mergeCell ref="H7623:I7623"/>
    <mergeCell ref="A7624:D7624"/>
    <mergeCell ref="E7624:G7624"/>
    <mergeCell ref="H7624:I7624"/>
    <mergeCell ref="A7625:D7625"/>
    <mergeCell ref="E7625:G7625"/>
    <mergeCell ref="H7625:I7625"/>
    <mergeCell ref="A7626:D7626"/>
    <mergeCell ref="E7626:G7626"/>
    <mergeCell ref="H7626:I7626"/>
    <mergeCell ref="A7627:D7627"/>
    <mergeCell ref="E7627:G7627"/>
    <mergeCell ref="H7627:I7627"/>
    <mergeCell ref="A7628:D7628"/>
    <mergeCell ref="E7628:G7628"/>
    <mergeCell ref="H7628:I7628"/>
    <mergeCell ref="A7629:D7629"/>
    <mergeCell ref="E7629:G7629"/>
    <mergeCell ref="H7629:I7629"/>
    <mergeCell ref="A7630:D7630"/>
    <mergeCell ref="E7630:G7630"/>
    <mergeCell ref="H7630:I7630"/>
    <mergeCell ref="A7631:D7631"/>
    <mergeCell ref="E7631:G7631"/>
    <mergeCell ref="H7631:I7631"/>
    <mergeCell ref="A7632:D7632"/>
    <mergeCell ref="E7632:G7632"/>
    <mergeCell ref="H7632:I7632"/>
    <mergeCell ref="A7633:D7633"/>
    <mergeCell ref="E7633:G7633"/>
    <mergeCell ref="H7633:I7633"/>
    <mergeCell ref="A7634:D7634"/>
    <mergeCell ref="E7634:G7634"/>
    <mergeCell ref="H7634:I7634"/>
    <mergeCell ref="A7635:I7635"/>
    <mergeCell ref="A7637:H7637"/>
    <mergeCell ref="A7638:C7638"/>
    <mergeCell ref="D7638:F7638"/>
    <mergeCell ref="H7638:I7638"/>
    <mergeCell ref="A7639:C7639"/>
    <mergeCell ref="D7639:F7639"/>
    <mergeCell ref="H7639:I7639"/>
    <mergeCell ref="A7640:C7640"/>
    <mergeCell ref="D7640:F7640"/>
    <mergeCell ref="H7640:I7640"/>
    <mergeCell ref="A7641:C7641"/>
    <mergeCell ref="D7641:F7641"/>
    <mergeCell ref="H7641:I7641"/>
    <mergeCell ref="A7642:C7642"/>
    <mergeCell ref="D7642:F7642"/>
    <mergeCell ref="H7642:I7642"/>
    <mergeCell ref="A7644:H7644"/>
    <mergeCell ref="A7645:I7645"/>
    <mergeCell ref="A7649:H7649"/>
    <mergeCell ref="A7650:I7650"/>
    <mergeCell ref="A7652:H7652"/>
    <mergeCell ref="A7653:D7653"/>
    <mergeCell ref="E7653:G7653"/>
    <mergeCell ref="H7653:I7653"/>
    <mergeCell ref="A7654:D7654"/>
    <mergeCell ref="E7654:G7654"/>
    <mergeCell ref="H7654:I7654"/>
    <mergeCell ref="A7655:D7655"/>
    <mergeCell ref="E7655:G7655"/>
    <mergeCell ref="H7655:I7655"/>
    <mergeCell ref="A7656:D7656"/>
    <mergeCell ref="E7656:G7656"/>
    <mergeCell ref="H7656:I7656"/>
    <mergeCell ref="A7657:D7657"/>
    <mergeCell ref="E7657:G7657"/>
    <mergeCell ref="H7657:I7657"/>
    <mergeCell ref="A7658:D7658"/>
    <mergeCell ref="E7658:G7658"/>
    <mergeCell ref="H7658:I7658"/>
    <mergeCell ref="A7659:D7659"/>
    <mergeCell ref="E7659:G7659"/>
    <mergeCell ref="H7659:I7659"/>
    <mergeCell ref="A7660:D7660"/>
    <mergeCell ref="E7660:G7660"/>
    <mergeCell ref="H7660:I7660"/>
    <mergeCell ref="A7661:D7661"/>
    <mergeCell ref="E7661:G7661"/>
    <mergeCell ref="H7661:I7661"/>
    <mergeCell ref="A7662:D7662"/>
    <mergeCell ref="E7662:G7662"/>
    <mergeCell ref="H7662:I7662"/>
    <mergeCell ref="A7663:D7663"/>
    <mergeCell ref="E7663:G7663"/>
    <mergeCell ref="H7663:I7663"/>
    <mergeCell ref="A7664:D7664"/>
    <mergeCell ref="E7664:G7664"/>
    <mergeCell ref="H7664:I7664"/>
    <mergeCell ref="A7665:D7665"/>
    <mergeCell ref="E7665:G7665"/>
    <mergeCell ref="H7665:I7665"/>
    <mergeCell ref="A7666:D7666"/>
    <mergeCell ref="E7666:G7666"/>
    <mergeCell ref="H7666:I7666"/>
    <mergeCell ref="A7667:D7667"/>
    <mergeCell ref="E7667:G7667"/>
    <mergeCell ref="H7667:I7667"/>
    <mergeCell ref="A7668:D7668"/>
    <mergeCell ref="E7668:G7668"/>
    <mergeCell ref="H7668:I7668"/>
    <mergeCell ref="A7669:D7669"/>
    <mergeCell ref="E7669:G7669"/>
    <mergeCell ref="H7669:I7669"/>
    <mergeCell ref="A7670:D7670"/>
    <mergeCell ref="E7670:G7670"/>
    <mergeCell ref="H7670:I7670"/>
    <mergeCell ref="A7671:D7671"/>
    <mergeCell ref="E7671:G7671"/>
    <mergeCell ref="H7671:I7671"/>
    <mergeCell ref="A7672:D7672"/>
    <mergeCell ref="E7672:G7672"/>
    <mergeCell ref="H7672:I7672"/>
    <mergeCell ref="A7673:D7673"/>
    <mergeCell ref="E7673:G7673"/>
    <mergeCell ref="H7673:I7673"/>
    <mergeCell ref="A7674:D7674"/>
    <mergeCell ref="E7674:G7674"/>
    <mergeCell ref="H7674:I7674"/>
    <mergeCell ref="A7675:D7675"/>
    <mergeCell ref="E7675:G7675"/>
    <mergeCell ref="H7675:I7675"/>
    <mergeCell ref="A7676:D7676"/>
    <mergeCell ref="E7676:G7676"/>
    <mergeCell ref="H7676:I7676"/>
    <mergeCell ref="A7677:D7677"/>
    <mergeCell ref="E7677:G7677"/>
    <mergeCell ref="H7677:I7677"/>
    <mergeCell ref="A7678:D7678"/>
    <mergeCell ref="E7678:G7678"/>
    <mergeCell ref="H7678:I7678"/>
    <mergeCell ref="A7679:I7679"/>
    <mergeCell ref="A7681:H7681"/>
    <mergeCell ref="A7682:C7682"/>
    <mergeCell ref="D7682:F7682"/>
    <mergeCell ref="H7682:I7682"/>
    <mergeCell ref="A7683:C7683"/>
    <mergeCell ref="D7683:F7683"/>
    <mergeCell ref="H7683:I7683"/>
    <mergeCell ref="A7684:C7684"/>
    <mergeCell ref="D7684:F7684"/>
    <mergeCell ref="H7684:I7684"/>
    <mergeCell ref="A7685:C7685"/>
    <mergeCell ref="D7685:F7685"/>
    <mergeCell ref="H7685:I7685"/>
    <mergeCell ref="A7686:C7686"/>
    <mergeCell ref="D7686:F7686"/>
    <mergeCell ref="H7686:I7686"/>
    <mergeCell ref="A7688:H7688"/>
    <mergeCell ref="A7689:I7689"/>
    <mergeCell ref="A7693:H7693"/>
    <mergeCell ref="A7694:I7694"/>
    <mergeCell ref="A7696:H7696"/>
    <mergeCell ref="A7697:D7697"/>
    <mergeCell ref="E7697:G7697"/>
    <mergeCell ref="H7697:I7697"/>
    <mergeCell ref="A7698:D7698"/>
    <mergeCell ref="E7698:G7698"/>
    <mergeCell ref="H7698:I7698"/>
    <mergeCell ref="A7699:D7699"/>
    <mergeCell ref="E7699:G7699"/>
    <mergeCell ref="H7699:I7699"/>
    <mergeCell ref="A7700:D7700"/>
    <mergeCell ref="E7700:G7700"/>
    <mergeCell ref="H7700:I7700"/>
    <mergeCell ref="A7701:D7701"/>
    <mergeCell ref="E7701:G7701"/>
    <mergeCell ref="H7701:I7701"/>
    <mergeCell ref="A7702:D7702"/>
    <mergeCell ref="E7702:G7702"/>
    <mergeCell ref="H7702:I7702"/>
    <mergeCell ref="A7703:D7703"/>
    <mergeCell ref="E7703:G7703"/>
    <mergeCell ref="H7703:I7703"/>
    <mergeCell ref="A7704:D7704"/>
    <mergeCell ref="E7704:G7704"/>
    <mergeCell ref="H7704:I7704"/>
    <mergeCell ref="A7705:D7705"/>
    <mergeCell ref="E7705:G7705"/>
    <mergeCell ref="H7705:I7705"/>
    <mergeCell ref="A7706:D7706"/>
    <mergeCell ref="E7706:G7706"/>
    <mergeCell ref="H7706:I7706"/>
    <mergeCell ref="A7707:D7707"/>
    <mergeCell ref="E7707:G7707"/>
    <mergeCell ref="H7707:I7707"/>
    <mergeCell ref="A7708:D7708"/>
    <mergeCell ref="E7708:G7708"/>
    <mergeCell ref="H7708:I7708"/>
    <mergeCell ref="A7709:D7709"/>
    <mergeCell ref="E7709:G7709"/>
    <mergeCell ref="H7709:I7709"/>
    <mergeCell ref="A7710:D7710"/>
    <mergeCell ref="E7710:G7710"/>
    <mergeCell ref="H7710:I7710"/>
    <mergeCell ref="A7711:D7711"/>
    <mergeCell ref="E7711:G7711"/>
    <mergeCell ref="H7711:I7711"/>
    <mergeCell ref="A7712:D7712"/>
    <mergeCell ref="E7712:G7712"/>
    <mergeCell ref="H7712:I7712"/>
    <mergeCell ref="A7713:D7713"/>
    <mergeCell ref="E7713:G7713"/>
    <mergeCell ref="H7713:I7713"/>
    <mergeCell ref="A7714:D7714"/>
    <mergeCell ref="E7714:G7714"/>
    <mergeCell ref="H7714:I7714"/>
    <mergeCell ref="A7715:D7715"/>
    <mergeCell ref="E7715:G7715"/>
    <mergeCell ref="H7715:I7715"/>
    <mergeCell ref="A7716:D7716"/>
    <mergeCell ref="E7716:G7716"/>
    <mergeCell ref="H7716:I7716"/>
    <mergeCell ref="A7717:D7717"/>
    <mergeCell ref="E7717:G7717"/>
    <mergeCell ref="H7717:I7717"/>
    <mergeCell ref="A7718:D7718"/>
    <mergeCell ref="E7718:G7718"/>
    <mergeCell ref="H7718:I7718"/>
    <mergeCell ref="A7719:D7719"/>
    <mergeCell ref="E7719:G7719"/>
    <mergeCell ref="H7719:I7719"/>
    <mergeCell ref="A7720:D7720"/>
    <mergeCell ref="E7720:G7720"/>
    <mergeCell ref="H7720:I7720"/>
    <mergeCell ref="A7721:D7721"/>
    <mergeCell ref="E7721:G7721"/>
    <mergeCell ref="H7721:I7721"/>
    <mergeCell ref="A7722:D7722"/>
    <mergeCell ref="E7722:G7722"/>
    <mergeCell ref="H7722:I7722"/>
    <mergeCell ref="A7723:I7723"/>
    <mergeCell ref="A7725:H7725"/>
    <mergeCell ref="A7726:C7726"/>
    <mergeCell ref="D7726:F7726"/>
    <mergeCell ref="H7726:I7726"/>
    <mergeCell ref="A7727:C7727"/>
    <mergeCell ref="D7727:F7727"/>
    <mergeCell ref="H7727:I7727"/>
    <mergeCell ref="A7728:C7728"/>
    <mergeCell ref="D7728:F7728"/>
    <mergeCell ref="H7728:I7728"/>
    <mergeCell ref="A7729:C7729"/>
    <mergeCell ref="D7729:F7729"/>
    <mergeCell ref="H7729:I7729"/>
    <mergeCell ref="A7730:C7730"/>
    <mergeCell ref="D7730:F7730"/>
    <mergeCell ref="H7730:I7730"/>
    <mergeCell ref="A7732:H7732"/>
    <mergeCell ref="A7733:I7733"/>
    <mergeCell ref="A7737:H7737"/>
    <mergeCell ref="A7738:I7738"/>
    <mergeCell ref="A7740:H7740"/>
    <mergeCell ref="A7741:D7741"/>
    <mergeCell ref="E7741:G7741"/>
    <mergeCell ref="H7741:I7741"/>
    <mergeCell ref="A7742:D7742"/>
    <mergeCell ref="E7742:G7742"/>
    <mergeCell ref="H7742:I7742"/>
    <mergeCell ref="A7743:D7743"/>
    <mergeCell ref="E7743:G7743"/>
    <mergeCell ref="H7743:I7743"/>
    <mergeCell ref="A7744:D7744"/>
    <mergeCell ref="E7744:G7744"/>
    <mergeCell ref="H7744:I7744"/>
    <mergeCell ref="A7745:D7745"/>
    <mergeCell ref="E7745:G7745"/>
    <mergeCell ref="H7745:I7745"/>
    <mergeCell ref="A7746:D7746"/>
    <mergeCell ref="E7746:G7746"/>
    <mergeCell ref="H7746:I7746"/>
    <mergeCell ref="A7747:D7747"/>
    <mergeCell ref="E7747:G7747"/>
    <mergeCell ref="H7747:I7747"/>
    <mergeCell ref="A7748:D7748"/>
    <mergeCell ref="E7748:G7748"/>
    <mergeCell ref="H7748:I7748"/>
    <mergeCell ref="A7749:D7749"/>
    <mergeCell ref="E7749:G7749"/>
    <mergeCell ref="H7749:I7749"/>
    <mergeCell ref="A7750:D7750"/>
    <mergeCell ref="E7750:G7750"/>
    <mergeCell ref="H7750:I7750"/>
    <mergeCell ref="A7751:D7751"/>
    <mergeCell ref="E7751:G7751"/>
    <mergeCell ref="H7751:I7751"/>
    <mergeCell ref="A7752:D7752"/>
    <mergeCell ref="E7752:G7752"/>
    <mergeCell ref="H7752:I7752"/>
    <mergeCell ref="A7753:D7753"/>
    <mergeCell ref="E7753:G7753"/>
    <mergeCell ref="H7753:I7753"/>
    <mergeCell ref="A7754:D7754"/>
    <mergeCell ref="E7754:G7754"/>
    <mergeCell ref="H7754:I7754"/>
    <mergeCell ref="A7755:D7755"/>
    <mergeCell ref="E7755:G7755"/>
    <mergeCell ref="H7755:I7755"/>
    <mergeCell ref="A7756:D7756"/>
    <mergeCell ref="E7756:G7756"/>
    <mergeCell ref="H7756:I7756"/>
    <mergeCell ref="A7757:D7757"/>
    <mergeCell ref="E7757:G7757"/>
    <mergeCell ref="H7757:I7757"/>
    <mergeCell ref="A7758:D7758"/>
    <mergeCell ref="E7758:G7758"/>
    <mergeCell ref="H7758:I7758"/>
    <mergeCell ref="A7759:D7759"/>
    <mergeCell ref="E7759:G7759"/>
    <mergeCell ref="H7759:I7759"/>
    <mergeCell ref="A7760:D7760"/>
    <mergeCell ref="E7760:G7760"/>
    <mergeCell ref="H7760:I7760"/>
    <mergeCell ref="A7761:D7761"/>
    <mergeCell ref="E7761:G7761"/>
    <mergeCell ref="H7761:I7761"/>
    <mergeCell ref="A7762:D7762"/>
    <mergeCell ref="E7762:G7762"/>
    <mergeCell ref="H7762:I7762"/>
    <mergeCell ref="A7763:D7763"/>
    <mergeCell ref="E7763:G7763"/>
    <mergeCell ref="H7763:I7763"/>
    <mergeCell ref="A7764:D7764"/>
    <mergeCell ref="E7764:G7764"/>
    <mergeCell ref="H7764:I7764"/>
    <mergeCell ref="A7765:D7765"/>
    <mergeCell ref="E7765:G7765"/>
    <mergeCell ref="H7765:I7765"/>
    <mergeCell ref="A7766:D7766"/>
    <mergeCell ref="E7766:G7766"/>
    <mergeCell ref="H7766:I7766"/>
    <mergeCell ref="A7767:I7767"/>
    <mergeCell ref="A7769:H7769"/>
    <mergeCell ref="A7770:C7770"/>
    <mergeCell ref="D7770:F7770"/>
    <mergeCell ref="H7770:I7770"/>
    <mergeCell ref="A7771:C7771"/>
    <mergeCell ref="D7771:F7771"/>
    <mergeCell ref="H7771:I7771"/>
    <mergeCell ref="A7772:C7772"/>
    <mergeCell ref="D7772:F7772"/>
    <mergeCell ref="H7772:I7772"/>
    <mergeCell ref="A7773:C7773"/>
    <mergeCell ref="D7773:F7773"/>
    <mergeCell ref="H7773:I7773"/>
    <mergeCell ref="A7774:C7774"/>
    <mergeCell ref="D7774:F7774"/>
    <mergeCell ref="H7774:I7774"/>
    <mergeCell ref="A7776:H7776"/>
    <mergeCell ref="A7777:I7777"/>
    <mergeCell ref="A7781:H7781"/>
    <mergeCell ref="A7782:I7782"/>
    <mergeCell ref="A7784:H7784"/>
    <mergeCell ref="A7785:D7785"/>
    <mergeCell ref="E7785:G7785"/>
    <mergeCell ref="H7785:I7785"/>
    <mergeCell ref="A7786:D7786"/>
    <mergeCell ref="E7786:G7786"/>
    <mergeCell ref="H7786:I7786"/>
    <mergeCell ref="A7787:D7787"/>
    <mergeCell ref="E7787:G7787"/>
    <mergeCell ref="H7787:I7787"/>
    <mergeCell ref="A7788:D7788"/>
    <mergeCell ref="E7788:G7788"/>
    <mergeCell ref="H7788:I7788"/>
    <mergeCell ref="A7789:D7789"/>
    <mergeCell ref="E7789:G7789"/>
    <mergeCell ref="H7789:I7789"/>
    <mergeCell ref="A7790:D7790"/>
    <mergeCell ref="E7790:G7790"/>
    <mergeCell ref="H7790:I7790"/>
    <mergeCell ref="A7791:D7791"/>
    <mergeCell ref="E7791:G7791"/>
    <mergeCell ref="H7791:I7791"/>
    <mergeCell ref="A7792:D7792"/>
    <mergeCell ref="E7792:G7792"/>
    <mergeCell ref="H7792:I7792"/>
    <mergeCell ref="A7793:D7793"/>
    <mergeCell ref="E7793:G7793"/>
    <mergeCell ref="H7793:I7793"/>
    <mergeCell ref="A7794:D7794"/>
    <mergeCell ref="E7794:G7794"/>
    <mergeCell ref="H7794:I7794"/>
    <mergeCell ref="A7795:D7795"/>
    <mergeCell ref="E7795:G7795"/>
    <mergeCell ref="H7795:I7795"/>
    <mergeCell ref="A7796:D7796"/>
    <mergeCell ref="E7796:G7796"/>
    <mergeCell ref="H7796:I7796"/>
    <mergeCell ref="A7797:D7797"/>
    <mergeCell ref="E7797:G7797"/>
    <mergeCell ref="H7797:I7797"/>
    <mergeCell ref="A7798:D7798"/>
    <mergeCell ref="E7798:G7798"/>
    <mergeCell ref="H7798:I7798"/>
    <mergeCell ref="A7799:D7799"/>
    <mergeCell ref="E7799:G7799"/>
    <mergeCell ref="H7799:I7799"/>
    <mergeCell ref="A7800:D7800"/>
    <mergeCell ref="E7800:G7800"/>
    <mergeCell ref="H7800:I7800"/>
    <mergeCell ref="A7801:D7801"/>
    <mergeCell ref="E7801:G7801"/>
    <mergeCell ref="H7801:I7801"/>
    <mergeCell ref="A7802:D7802"/>
    <mergeCell ref="E7802:G7802"/>
    <mergeCell ref="H7802:I7802"/>
    <mergeCell ref="A7803:D7803"/>
    <mergeCell ref="E7803:G7803"/>
    <mergeCell ref="H7803:I7803"/>
    <mergeCell ref="A7804:D7804"/>
    <mergeCell ref="E7804:G7804"/>
    <mergeCell ref="H7804:I7804"/>
    <mergeCell ref="A7805:D7805"/>
    <mergeCell ref="E7805:G7805"/>
    <mergeCell ref="H7805:I7805"/>
    <mergeCell ref="A7806:D7806"/>
    <mergeCell ref="E7806:G7806"/>
    <mergeCell ref="H7806:I7806"/>
    <mergeCell ref="A7807:D7807"/>
    <mergeCell ref="E7807:G7807"/>
    <mergeCell ref="H7807:I7807"/>
    <mergeCell ref="A7808:D7808"/>
    <mergeCell ref="E7808:G7808"/>
    <mergeCell ref="H7808:I7808"/>
    <mergeCell ref="A7809:D7809"/>
    <mergeCell ref="E7809:G7809"/>
    <mergeCell ref="H7809:I7809"/>
    <mergeCell ref="A7810:D7810"/>
    <mergeCell ref="E7810:G7810"/>
    <mergeCell ref="H7810:I7810"/>
    <mergeCell ref="A7811:I7811"/>
    <mergeCell ref="A7813:H7813"/>
    <mergeCell ref="A7814:C7814"/>
    <mergeCell ref="D7814:F7814"/>
    <mergeCell ref="H7814:I7814"/>
    <mergeCell ref="A7815:C7815"/>
    <mergeCell ref="D7815:F7815"/>
    <mergeCell ref="H7815:I7815"/>
    <mergeCell ref="A7816:C7816"/>
    <mergeCell ref="D7816:F7816"/>
    <mergeCell ref="H7816:I7816"/>
    <mergeCell ref="A7817:C7817"/>
    <mergeCell ref="D7817:F7817"/>
    <mergeCell ref="H7817:I7817"/>
    <mergeCell ref="A7818:C7818"/>
    <mergeCell ref="D7818:F7818"/>
    <mergeCell ref="H7818:I7818"/>
    <mergeCell ref="A7820:H7820"/>
    <mergeCell ref="A7821:I7821"/>
    <mergeCell ref="A7825:H7825"/>
    <mergeCell ref="A7826:I7826"/>
    <mergeCell ref="A7828:H7828"/>
    <mergeCell ref="A7829:D7829"/>
    <mergeCell ref="E7829:G7829"/>
    <mergeCell ref="H7829:I7829"/>
    <mergeCell ref="A7830:D7830"/>
    <mergeCell ref="E7830:G7830"/>
    <mergeCell ref="H7830:I7830"/>
    <mergeCell ref="A7831:D7831"/>
    <mergeCell ref="E7831:G7831"/>
    <mergeCell ref="H7831:I7831"/>
    <mergeCell ref="A7832:D7832"/>
    <mergeCell ref="E7832:G7832"/>
    <mergeCell ref="H7832:I7832"/>
    <mergeCell ref="A7833:D7833"/>
    <mergeCell ref="E7833:G7833"/>
    <mergeCell ref="H7833:I7833"/>
    <mergeCell ref="A7834:D7834"/>
    <mergeCell ref="E7834:G7834"/>
    <mergeCell ref="H7834:I7834"/>
    <mergeCell ref="A7835:D7835"/>
    <mergeCell ref="E7835:G7835"/>
    <mergeCell ref="H7835:I7835"/>
    <mergeCell ref="A7836:D7836"/>
    <mergeCell ref="E7836:G7836"/>
    <mergeCell ref="H7836:I7836"/>
    <mergeCell ref="A7837:D7837"/>
    <mergeCell ref="E7837:G7837"/>
    <mergeCell ref="H7837:I7837"/>
    <mergeCell ref="A7838:D7838"/>
    <mergeCell ref="E7838:G7838"/>
    <mergeCell ref="H7838:I7838"/>
    <mergeCell ref="A7839:D7839"/>
    <mergeCell ref="E7839:G7839"/>
    <mergeCell ref="H7839:I7839"/>
    <mergeCell ref="A7840:D7840"/>
    <mergeCell ref="E7840:G7840"/>
    <mergeCell ref="H7840:I7840"/>
    <mergeCell ref="A7841:D7841"/>
    <mergeCell ref="E7841:G7841"/>
    <mergeCell ref="H7841:I7841"/>
    <mergeCell ref="A7842:D7842"/>
    <mergeCell ref="E7842:G7842"/>
    <mergeCell ref="H7842:I7842"/>
    <mergeCell ref="A7843:D7843"/>
    <mergeCell ref="E7843:G7843"/>
    <mergeCell ref="H7843:I7843"/>
    <mergeCell ref="A7844:D7844"/>
    <mergeCell ref="E7844:G7844"/>
    <mergeCell ref="H7844:I7844"/>
    <mergeCell ref="A7845:D7845"/>
    <mergeCell ref="E7845:G7845"/>
    <mergeCell ref="H7845:I7845"/>
    <mergeCell ref="A7846:D7846"/>
    <mergeCell ref="E7846:G7846"/>
    <mergeCell ref="H7846:I7846"/>
    <mergeCell ref="A7847:D7847"/>
    <mergeCell ref="E7847:G7847"/>
    <mergeCell ref="H7847:I7847"/>
    <mergeCell ref="A7848:D7848"/>
    <mergeCell ref="E7848:G7848"/>
    <mergeCell ref="H7848:I7848"/>
    <mergeCell ref="A7849:D7849"/>
    <mergeCell ref="E7849:G7849"/>
    <mergeCell ref="H7849:I7849"/>
    <mergeCell ref="A7850:D7850"/>
    <mergeCell ref="E7850:G7850"/>
    <mergeCell ref="H7850:I7850"/>
    <mergeCell ref="A7851:D7851"/>
    <mergeCell ref="E7851:G7851"/>
    <mergeCell ref="H7851:I7851"/>
    <mergeCell ref="A7852:D7852"/>
    <mergeCell ref="E7852:G7852"/>
    <mergeCell ref="H7852:I7852"/>
    <mergeCell ref="A7853:D7853"/>
    <mergeCell ref="E7853:G7853"/>
    <mergeCell ref="H7853:I7853"/>
    <mergeCell ref="A7854:D7854"/>
    <mergeCell ref="E7854:G7854"/>
    <mergeCell ref="H7854:I7854"/>
    <mergeCell ref="A7855:I7855"/>
    <mergeCell ref="A7857:H7857"/>
    <mergeCell ref="A7858:C7858"/>
    <mergeCell ref="D7858:F7858"/>
    <mergeCell ref="H7858:I7858"/>
    <mergeCell ref="A7859:C7859"/>
    <mergeCell ref="D7859:F7859"/>
    <mergeCell ref="H7859:I7859"/>
    <mergeCell ref="A7860:C7860"/>
    <mergeCell ref="D7860:F7860"/>
    <mergeCell ref="H7860:I7860"/>
    <mergeCell ref="A7861:C7861"/>
    <mergeCell ref="D7861:F7861"/>
    <mergeCell ref="H7861:I7861"/>
    <mergeCell ref="A7862:C7862"/>
    <mergeCell ref="D7862:F7862"/>
    <mergeCell ref="H7862:I7862"/>
    <mergeCell ref="A7864:H7864"/>
    <mergeCell ref="A7865:I7865"/>
    <mergeCell ref="A7869:H7869"/>
    <mergeCell ref="A7870:I7870"/>
    <mergeCell ref="A7872:H7872"/>
    <mergeCell ref="A7873:D7873"/>
    <mergeCell ref="E7873:G7873"/>
    <mergeCell ref="H7873:I7873"/>
    <mergeCell ref="A7874:D7874"/>
    <mergeCell ref="E7874:G7874"/>
    <mergeCell ref="H7874:I7874"/>
    <mergeCell ref="A7875:D7875"/>
    <mergeCell ref="E7875:G7875"/>
    <mergeCell ref="H7875:I7875"/>
    <mergeCell ref="A7876:D7876"/>
    <mergeCell ref="E7876:G7876"/>
    <mergeCell ref="H7876:I7876"/>
    <mergeCell ref="A7877:D7877"/>
    <mergeCell ref="E7877:G7877"/>
    <mergeCell ref="H7877:I7877"/>
    <mergeCell ref="A7878:D7878"/>
    <mergeCell ref="E7878:G7878"/>
    <mergeCell ref="H7878:I7878"/>
    <mergeCell ref="A7879:D7879"/>
    <mergeCell ref="E7879:G7879"/>
    <mergeCell ref="H7879:I7879"/>
    <mergeCell ref="A7880:D7880"/>
    <mergeCell ref="E7880:G7880"/>
    <mergeCell ref="H7880:I7880"/>
    <mergeCell ref="A7881:D7881"/>
    <mergeCell ref="E7881:G7881"/>
    <mergeCell ref="H7881:I7881"/>
    <mergeCell ref="A7882:D7882"/>
    <mergeCell ref="E7882:G7882"/>
    <mergeCell ref="H7882:I7882"/>
    <mergeCell ref="A7883:D7883"/>
    <mergeCell ref="E7883:G7883"/>
    <mergeCell ref="H7883:I7883"/>
    <mergeCell ref="A7884:D7884"/>
    <mergeCell ref="E7884:G7884"/>
    <mergeCell ref="H7884:I7884"/>
    <mergeCell ref="A7885:D7885"/>
    <mergeCell ref="E7885:G7885"/>
    <mergeCell ref="H7885:I7885"/>
    <mergeCell ref="A7886:D7886"/>
    <mergeCell ref="E7886:G7886"/>
    <mergeCell ref="H7886:I7886"/>
    <mergeCell ref="A7887:D7887"/>
    <mergeCell ref="E7887:G7887"/>
    <mergeCell ref="H7887:I7887"/>
    <mergeCell ref="A7888:D7888"/>
    <mergeCell ref="E7888:G7888"/>
    <mergeCell ref="H7888:I7888"/>
    <mergeCell ref="A7889:D7889"/>
    <mergeCell ref="E7889:G7889"/>
    <mergeCell ref="H7889:I7889"/>
    <mergeCell ref="A7890:D7890"/>
    <mergeCell ref="E7890:G7890"/>
    <mergeCell ref="H7890:I7890"/>
    <mergeCell ref="A7891:D7891"/>
    <mergeCell ref="E7891:G7891"/>
    <mergeCell ref="H7891:I7891"/>
    <mergeCell ref="A7892:D7892"/>
    <mergeCell ref="E7892:G7892"/>
    <mergeCell ref="H7892:I7892"/>
    <mergeCell ref="A7893:D7893"/>
    <mergeCell ref="E7893:G7893"/>
    <mergeCell ref="H7893:I7893"/>
    <mergeCell ref="A7894:D7894"/>
    <mergeCell ref="E7894:G7894"/>
    <mergeCell ref="H7894:I7894"/>
    <mergeCell ref="A7895:D7895"/>
    <mergeCell ref="E7895:G7895"/>
    <mergeCell ref="H7895:I7895"/>
    <mergeCell ref="A7896:D7896"/>
    <mergeCell ref="E7896:G7896"/>
    <mergeCell ref="H7896:I7896"/>
    <mergeCell ref="A7897:D7897"/>
    <mergeCell ref="E7897:G7897"/>
    <mergeCell ref="H7897:I7897"/>
    <mergeCell ref="A7898:D7898"/>
    <mergeCell ref="E7898:G7898"/>
    <mergeCell ref="H7898:I7898"/>
    <mergeCell ref="A7899:I7899"/>
    <mergeCell ref="A7901:H7901"/>
    <mergeCell ref="A7902:C7902"/>
    <mergeCell ref="D7902:F7902"/>
    <mergeCell ref="H7902:I7902"/>
    <mergeCell ref="A7903:C7903"/>
    <mergeCell ref="D7903:F7903"/>
    <mergeCell ref="H7903:I7903"/>
    <mergeCell ref="A7904:C7904"/>
    <mergeCell ref="D7904:F7904"/>
    <mergeCell ref="H7904:I7904"/>
    <mergeCell ref="A7905:C7905"/>
    <mergeCell ref="D7905:F7905"/>
    <mergeCell ref="H7905:I7905"/>
    <mergeCell ref="A7906:C7906"/>
    <mergeCell ref="D7906:F7906"/>
    <mergeCell ref="H7906:I7906"/>
    <mergeCell ref="A7908:H7908"/>
    <mergeCell ref="A7909:I7909"/>
    <mergeCell ref="A7913:H7913"/>
    <mergeCell ref="A7914:I7914"/>
    <mergeCell ref="A7916:H7916"/>
    <mergeCell ref="A7917:D7917"/>
    <mergeCell ref="E7917:G7917"/>
    <mergeCell ref="H7917:I7917"/>
    <mergeCell ref="A7918:D7918"/>
    <mergeCell ref="E7918:G7918"/>
    <mergeCell ref="H7918:I7918"/>
    <mergeCell ref="A7919:D7919"/>
    <mergeCell ref="E7919:G7919"/>
    <mergeCell ref="H7919:I7919"/>
    <mergeCell ref="A7920:D7920"/>
    <mergeCell ref="E7920:G7920"/>
    <mergeCell ref="H7920:I7920"/>
    <mergeCell ref="A7921:D7921"/>
    <mergeCell ref="E7921:G7921"/>
    <mergeCell ref="H7921:I7921"/>
    <mergeCell ref="A7922:D7922"/>
    <mergeCell ref="E7922:G7922"/>
    <mergeCell ref="H7922:I7922"/>
    <mergeCell ref="A7923:D7923"/>
    <mergeCell ref="E7923:G7923"/>
    <mergeCell ref="H7923:I7923"/>
    <mergeCell ref="A7924:D7924"/>
    <mergeCell ref="E7924:G7924"/>
    <mergeCell ref="H7924:I7924"/>
    <mergeCell ref="A7925:D7925"/>
    <mergeCell ref="E7925:G7925"/>
    <mergeCell ref="H7925:I7925"/>
    <mergeCell ref="A7926:D7926"/>
    <mergeCell ref="E7926:G7926"/>
    <mergeCell ref="H7926:I7926"/>
    <mergeCell ref="A7927:D7927"/>
    <mergeCell ref="E7927:G7927"/>
    <mergeCell ref="H7927:I7927"/>
    <mergeCell ref="A7928:D7928"/>
    <mergeCell ref="E7928:G7928"/>
    <mergeCell ref="H7928:I7928"/>
    <mergeCell ref="A7929:D7929"/>
    <mergeCell ref="E7929:G7929"/>
    <mergeCell ref="H7929:I7929"/>
    <mergeCell ref="A7930:D7930"/>
    <mergeCell ref="E7930:G7930"/>
    <mergeCell ref="H7930:I7930"/>
    <mergeCell ref="A7931:D7931"/>
    <mergeCell ref="E7931:G7931"/>
    <mergeCell ref="H7931:I7931"/>
    <mergeCell ref="A7932:D7932"/>
    <mergeCell ref="E7932:G7932"/>
    <mergeCell ref="H7932:I7932"/>
    <mergeCell ref="A7933:D7933"/>
    <mergeCell ref="E7933:G7933"/>
    <mergeCell ref="H7933:I7933"/>
    <mergeCell ref="A7934:D7934"/>
    <mergeCell ref="E7934:G7934"/>
    <mergeCell ref="H7934:I7934"/>
    <mergeCell ref="A7935:D7935"/>
    <mergeCell ref="E7935:G7935"/>
    <mergeCell ref="H7935:I7935"/>
    <mergeCell ref="A7936:D7936"/>
    <mergeCell ref="E7936:G7936"/>
    <mergeCell ref="H7936:I7936"/>
    <mergeCell ref="A7937:D7937"/>
    <mergeCell ref="E7937:G7937"/>
    <mergeCell ref="H7937:I7937"/>
    <mergeCell ref="A7938:D7938"/>
    <mergeCell ref="E7938:G7938"/>
    <mergeCell ref="H7938:I7938"/>
    <mergeCell ref="A7939:D7939"/>
    <mergeCell ref="E7939:G7939"/>
    <mergeCell ref="H7939:I7939"/>
    <mergeCell ref="A7940:D7940"/>
    <mergeCell ref="E7940:G7940"/>
    <mergeCell ref="H7940:I7940"/>
    <mergeCell ref="A7941:D7941"/>
    <mergeCell ref="E7941:G7941"/>
    <mergeCell ref="H7941:I7941"/>
    <mergeCell ref="A7942:D7942"/>
    <mergeCell ref="E7942:G7942"/>
    <mergeCell ref="H7942:I7942"/>
    <mergeCell ref="A7943:I7943"/>
    <mergeCell ref="A7945:H7945"/>
    <mergeCell ref="A7946:C7946"/>
    <mergeCell ref="D7946:F7946"/>
    <mergeCell ref="H7946:I7946"/>
    <mergeCell ref="A7947:C7947"/>
    <mergeCell ref="D7947:F7947"/>
    <mergeCell ref="H7947:I7947"/>
    <mergeCell ref="A7948:C7948"/>
    <mergeCell ref="D7948:F7948"/>
    <mergeCell ref="H7948:I7948"/>
    <mergeCell ref="A7949:C7949"/>
    <mergeCell ref="D7949:F7949"/>
    <mergeCell ref="H7949:I7949"/>
    <mergeCell ref="A7950:C7950"/>
    <mergeCell ref="D7950:F7950"/>
    <mergeCell ref="H7950:I7950"/>
    <mergeCell ref="A7952:H7952"/>
    <mergeCell ref="A7953:I7953"/>
    <mergeCell ref="A7957:H7957"/>
    <mergeCell ref="A7958:I7958"/>
    <mergeCell ref="A7960:H7960"/>
    <mergeCell ref="A7961:D7961"/>
    <mergeCell ref="E7961:G7961"/>
    <mergeCell ref="H7961:I7961"/>
    <mergeCell ref="A7962:D7962"/>
    <mergeCell ref="E7962:G7962"/>
    <mergeCell ref="H7962:I7962"/>
    <mergeCell ref="A7963:D7963"/>
    <mergeCell ref="E7963:G7963"/>
    <mergeCell ref="H7963:I7963"/>
    <mergeCell ref="A7964:D7964"/>
    <mergeCell ref="E7964:G7964"/>
    <mergeCell ref="H7964:I7964"/>
    <mergeCell ref="A7965:D7965"/>
    <mergeCell ref="E7965:G7965"/>
    <mergeCell ref="H7965:I7965"/>
    <mergeCell ref="A7966:D7966"/>
    <mergeCell ref="E7966:G7966"/>
    <mergeCell ref="H7966:I7966"/>
    <mergeCell ref="A7967:D7967"/>
    <mergeCell ref="E7967:G7967"/>
    <mergeCell ref="H7967:I7967"/>
    <mergeCell ref="A7968:D7968"/>
    <mergeCell ref="E7968:G7968"/>
    <mergeCell ref="H7968:I7968"/>
    <mergeCell ref="A7969:D7969"/>
    <mergeCell ref="E7969:G7969"/>
    <mergeCell ref="H7969:I7969"/>
    <mergeCell ref="A7970:D7970"/>
    <mergeCell ref="E7970:G7970"/>
    <mergeCell ref="H7970:I7970"/>
    <mergeCell ref="A7971:D7971"/>
    <mergeCell ref="E7971:G7971"/>
    <mergeCell ref="H7971:I7971"/>
    <mergeCell ref="A7972:D7972"/>
    <mergeCell ref="E7972:G7972"/>
    <mergeCell ref="H7972:I7972"/>
    <mergeCell ref="A7973:D7973"/>
    <mergeCell ref="E7973:G7973"/>
    <mergeCell ref="H7973:I7973"/>
    <mergeCell ref="A7974:D7974"/>
    <mergeCell ref="E7974:G7974"/>
    <mergeCell ref="H7974:I7974"/>
    <mergeCell ref="A7975:D7975"/>
    <mergeCell ref="E7975:G7975"/>
    <mergeCell ref="H7975:I7975"/>
    <mergeCell ref="A7976:D7976"/>
    <mergeCell ref="E7976:G7976"/>
    <mergeCell ref="H7976:I7976"/>
    <mergeCell ref="A7977:D7977"/>
    <mergeCell ref="E7977:G7977"/>
    <mergeCell ref="H7977:I7977"/>
    <mergeCell ref="A7978:D7978"/>
    <mergeCell ref="E7978:G7978"/>
    <mergeCell ref="H7978:I7978"/>
    <mergeCell ref="A7979:D7979"/>
    <mergeCell ref="E7979:G7979"/>
    <mergeCell ref="H7979:I7979"/>
    <mergeCell ref="A7980:D7980"/>
    <mergeCell ref="E7980:G7980"/>
    <mergeCell ref="H7980:I7980"/>
    <mergeCell ref="A7981:D7981"/>
    <mergeCell ref="E7981:G7981"/>
    <mergeCell ref="H7981:I7981"/>
    <mergeCell ref="A7982:D7982"/>
    <mergeCell ref="E7982:G7982"/>
    <mergeCell ref="H7982:I7982"/>
    <mergeCell ref="A7983:D7983"/>
    <mergeCell ref="E7983:G7983"/>
    <mergeCell ref="H7983:I7983"/>
    <mergeCell ref="A7984:D7984"/>
    <mergeCell ref="E7984:G7984"/>
    <mergeCell ref="H7984:I7984"/>
    <mergeCell ref="A7985:D7985"/>
    <mergeCell ref="E7985:G7985"/>
    <mergeCell ref="H7985:I7985"/>
    <mergeCell ref="A7986:D7986"/>
    <mergeCell ref="E7986:G7986"/>
    <mergeCell ref="H7986:I7986"/>
    <mergeCell ref="A7987:D7987"/>
    <mergeCell ref="E7987:G7987"/>
    <mergeCell ref="H7987:I7987"/>
    <mergeCell ref="A7988:D7988"/>
    <mergeCell ref="E7988:G7988"/>
    <mergeCell ref="H7988:I7988"/>
    <mergeCell ref="A7989:I7989"/>
    <mergeCell ref="A7991:H7991"/>
    <mergeCell ref="A7992:C7992"/>
    <mergeCell ref="D7992:F7992"/>
    <mergeCell ref="H7992:I7992"/>
    <mergeCell ref="A7993:C7993"/>
    <mergeCell ref="D7993:F7993"/>
    <mergeCell ref="H7993:I7993"/>
    <mergeCell ref="A7994:C7994"/>
    <mergeCell ref="D7994:F7994"/>
    <mergeCell ref="H7994:I7994"/>
    <mergeCell ref="A7995:C7995"/>
    <mergeCell ref="D7995:F7995"/>
    <mergeCell ref="H7995:I7995"/>
    <mergeCell ref="A7996:C7996"/>
    <mergeCell ref="D7996:F7996"/>
    <mergeCell ref="H7996:I7996"/>
    <mergeCell ref="A7998:H7998"/>
    <mergeCell ref="A7999:I7999"/>
    <mergeCell ref="A8003:H8003"/>
    <mergeCell ref="A8004:I8004"/>
    <mergeCell ref="A8006:H8006"/>
    <mergeCell ref="A8007:D8007"/>
    <mergeCell ref="E8007:G8007"/>
    <mergeCell ref="H8007:I8007"/>
    <mergeCell ref="A8008:D8008"/>
    <mergeCell ref="E8008:G8008"/>
    <mergeCell ref="H8008:I8008"/>
    <mergeCell ref="A8009:D8009"/>
    <mergeCell ref="E8009:G8009"/>
    <mergeCell ref="H8009:I8009"/>
    <mergeCell ref="A8010:D8010"/>
    <mergeCell ref="E8010:G8010"/>
    <mergeCell ref="H8010:I8010"/>
    <mergeCell ref="A8011:D8011"/>
    <mergeCell ref="E8011:G8011"/>
    <mergeCell ref="H8011:I8011"/>
    <mergeCell ref="A8012:D8012"/>
    <mergeCell ref="E8012:G8012"/>
    <mergeCell ref="H8012:I8012"/>
    <mergeCell ref="A8013:D8013"/>
    <mergeCell ref="E8013:G8013"/>
    <mergeCell ref="H8013:I8013"/>
    <mergeCell ref="A8014:D8014"/>
    <mergeCell ref="E8014:G8014"/>
    <mergeCell ref="H8014:I8014"/>
    <mergeCell ref="A8015:D8015"/>
    <mergeCell ref="E8015:G8015"/>
    <mergeCell ref="H8015:I8015"/>
    <mergeCell ref="A8016:D8016"/>
    <mergeCell ref="E8016:G8016"/>
    <mergeCell ref="H8016:I8016"/>
    <mergeCell ref="A8017:D8017"/>
    <mergeCell ref="E8017:G8017"/>
    <mergeCell ref="H8017:I8017"/>
    <mergeCell ref="A8018:D8018"/>
    <mergeCell ref="E8018:G8018"/>
    <mergeCell ref="H8018:I8018"/>
    <mergeCell ref="A8019:D8019"/>
    <mergeCell ref="E8019:G8019"/>
    <mergeCell ref="H8019:I8019"/>
    <mergeCell ref="A8020:D8020"/>
    <mergeCell ref="E8020:G8020"/>
    <mergeCell ref="H8020:I8020"/>
    <mergeCell ref="A8021:D8021"/>
    <mergeCell ref="E8021:G8021"/>
    <mergeCell ref="H8021:I8021"/>
    <mergeCell ref="A8022:D8022"/>
    <mergeCell ref="E8022:G8022"/>
    <mergeCell ref="H8022:I8022"/>
    <mergeCell ref="A8023:D8023"/>
    <mergeCell ref="E8023:G8023"/>
    <mergeCell ref="H8023:I8023"/>
    <mergeCell ref="A8024:D8024"/>
    <mergeCell ref="E8024:G8024"/>
    <mergeCell ref="H8024:I8024"/>
    <mergeCell ref="A8025:D8025"/>
    <mergeCell ref="E8025:G8025"/>
    <mergeCell ref="H8025:I8025"/>
    <mergeCell ref="A8026:D8026"/>
    <mergeCell ref="E8026:G8026"/>
    <mergeCell ref="H8026:I8026"/>
    <mergeCell ref="A8027:D8027"/>
    <mergeCell ref="E8027:G8027"/>
    <mergeCell ref="H8027:I8027"/>
    <mergeCell ref="A8028:D8028"/>
    <mergeCell ref="E8028:G8028"/>
    <mergeCell ref="H8028:I8028"/>
    <mergeCell ref="A8029:D8029"/>
    <mergeCell ref="E8029:G8029"/>
    <mergeCell ref="H8029:I8029"/>
    <mergeCell ref="A8030:D8030"/>
    <mergeCell ref="E8030:G8030"/>
    <mergeCell ref="H8030:I8030"/>
    <mergeCell ref="A8031:D8031"/>
    <mergeCell ref="E8031:G8031"/>
    <mergeCell ref="H8031:I8031"/>
    <mergeCell ref="A8032:D8032"/>
    <mergeCell ref="E8032:G8032"/>
    <mergeCell ref="H8032:I8032"/>
    <mergeCell ref="A8033:D8033"/>
    <mergeCell ref="E8033:G8033"/>
    <mergeCell ref="H8033:I8033"/>
    <mergeCell ref="A8034:I8034"/>
    <mergeCell ref="A8036:H8036"/>
    <mergeCell ref="A8037:C8037"/>
    <mergeCell ref="D8037:F8037"/>
    <mergeCell ref="H8037:I8037"/>
    <mergeCell ref="A8038:C8038"/>
    <mergeCell ref="D8038:F8038"/>
    <mergeCell ref="H8038:I8038"/>
    <mergeCell ref="A8039:C8039"/>
    <mergeCell ref="D8039:F8039"/>
    <mergeCell ref="H8039:I8039"/>
    <mergeCell ref="A8040:C8040"/>
    <mergeCell ref="D8040:F8040"/>
    <mergeCell ref="H8040:I8040"/>
    <mergeCell ref="A8041:C8041"/>
    <mergeCell ref="D8041:F8041"/>
    <mergeCell ref="H8041:I8041"/>
    <mergeCell ref="A8043:H8043"/>
    <mergeCell ref="A8044:I8044"/>
    <mergeCell ref="A8048:H8048"/>
    <mergeCell ref="A8049:I8049"/>
    <mergeCell ref="A8051:H8051"/>
    <mergeCell ref="A8052:D8052"/>
    <mergeCell ref="E8052:G8052"/>
    <mergeCell ref="H8052:I8052"/>
    <mergeCell ref="A8053:D8053"/>
    <mergeCell ref="E8053:G8053"/>
    <mergeCell ref="H8053:I8053"/>
    <mergeCell ref="A8054:D8054"/>
    <mergeCell ref="E8054:G8054"/>
    <mergeCell ref="H8054:I8054"/>
    <mergeCell ref="A8055:D8055"/>
    <mergeCell ref="E8055:G8055"/>
    <mergeCell ref="H8055:I8055"/>
    <mergeCell ref="A8056:D8056"/>
    <mergeCell ref="E8056:G8056"/>
    <mergeCell ref="H8056:I8056"/>
    <mergeCell ref="A8057:D8057"/>
    <mergeCell ref="E8057:G8057"/>
    <mergeCell ref="H8057:I8057"/>
    <mergeCell ref="A8058:D8058"/>
    <mergeCell ref="E8058:G8058"/>
    <mergeCell ref="H8058:I8058"/>
    <mergeCell ref="A8059:D8059"/>
    <mergeCell ref="E8059:G8059"/>
    <mergeCell ref="H8059:I8059"/>
    <mergeCell ref="A8060:D8060"/>
    <mergeCell ref="E8060:G8060"/>
    <mergeCell ref="H8060:I8060"/>
    <mergeCell ref="A8061:D8061"/>
    <mergeCell ref="E8061:G8061"/>
    <mergeCell ref="H8061:I8061"/>
    <mergeCell ref="A8062:D8062"/>
    <mergeCell ref="E8062:G8062"/>
    <mergeCell ref="H8062:I8062"/>
    <mergeCell ref="A8063:D8063"/>
    <mergeCell ref="E8063:G8063"/>
    <mergeCell ref="H8063:I8063"/>
    <mergeCell ref="A8064:D8064"/>
    <mergeCell ref="E8064:G8064"/>
    <mergeCell ref="H8064:I8064"/>
    <mergeCell ref="A8065:D8065"/>
    <mergeCell ref="E8065:G8065"/>
    <mergeCell ref="H8065:I8065"/>
    <mergeCell ref="A8066:D8066"/>
    <mergeCell ref="E8066:G8066"/>
    <mergeCell ref="H8066:I8066"/>
    <mergeCell ref="A8067:D8067"/>
    <mergeCell ref="E8067:G8067"/>
    <mergeCell ref="H8067:I8067"/>
    <mergeCell ref="A8068:D8068"/>
    <mergeCell ref="E8068:G8068"/>
    <mergeCell ref="H8068:I8068"/>
    <mergeCell ref="A8069:D8069"/>
    <mergeCell ref="E8069:G8069"/>
    <mergeCell ref="H8069:I8069"/>
    <mergeCell ref="A8070:D8070"/>
    <mergeCell ref="E8070:G8070"/>
    <mergeCell ref="H8070:I8070"/>
    <mergeCell ref="A8071:D8071"/>
    <mergeCell ref="E8071:G8071"/>
    <mergeCell ref="H8071:I8071"/>
    <mergeCell ref="A8072:D8072"/>
    <mergeCell ref="E8072:G8072"/>
    <mergeCell ref="H8072:I8072"/>
    <mergeCell ref="A8073:D8073"/>
    <mergeCell ref="E8073:G8073"/>
    <mergeCell ref="H8073:I8073"/>
    <mergeCell ref="A8074:D8074"/>
    <mergeCell ref="E8074:G8074"/>
    <mergeCell ref="H8074:I8074"/>
    <mergeCell ref="A8075:D8075"/>
    <mergeCell ref="E8075:G8075"/>
    <mergeCell ref="H8075:I8075"/>
    <mergeCell ref="A8076:D8076"/>
    <mergeCell ref="E8076:G8076"/>
    <mergeCell ref="H8076:I8076"/>
    <mergeCell ref="A8077:D8077"/>
    <mergeCell ref="E8077:G8077"/>
    <mergeCell ref="H8077:I8077"/>
    <mergeCell ref="A8078:D8078"/>
    <mergeCell ref="E8078:G8078"/>
    <mergeCell ref="H8078:I8078"/>
    <mergeCell ref="A8079:I8079"/>
    <mergeCell ref="A8081:H8081"/>
    <mergeCell ref="A8082:C8082"/>
    <mergeCell ref="D8082:F8082"/>
    <mergeCell ref="H8082:I8082"/>
    <mergeCell ref="A8083:C8083"/>
    <mergeCell ref="D8083:F8083"/>
    <mergeCell ref="H8083:I8083"/>
    <mergeCell ref="A8084:C8084"/>
    <mergeCell ref="D8084:F8084"/>
    <mergeCell ref="H8084:I8084"/>
    <mergeCell ref="A8085:C8085"/>
    <mergeCell ref="D8085:F8085"/>
    <mergeCell ref="H8085:I8085"/>
    <mergeCell ref="A8086:C8086"/>
    <mergeCell ref="D8086:F8086"/>
    <mergeCell ref="H8086:I8086"/>
    <mergeCell ref="A8088:H8088"/>
    <mergeCell ref="A8089:I8089"/>
    <mergeCell ref="A8093:H8093"/>
    <mergeCell ref="A8094:I8094"/>
    <mergeCell ref="A8096:H8096"/>
    <mergeCell ref="A8097:D8097"/>
    <mergeCell ref="E8097:G8097"/>
    <mergeCell ref="H8097:I8097"/>
    <mergeCell ref="A8098:D8098"/>
    <mergeCell ref="E8098:G8098"/>
    <mergeCell ref="H8098:I8098"/>
    <mergeCell ref="A8099:D8099"/>
    <mergeCell ref="E8099:G8099"/>
    <mergeCell ref="H8099:I8099"/>
    <mergeCell ref="A8100:D8100"/>
    <mergeCell ref="E8100:G8100"/>
    <mergeCell ref="H8100:I8100"/>
    <mergeCell ref="A8101:D8101"/>
    <mergeCell ref="E8101:G8101"/>
    <mergeCell ref="H8101:I8101"/>
    <mergeCell ref="A8102:D8102"/>
    <mergeCell ref="E8102:G8102"/>
    <mergeCell ref="H8102:I8102"/>
    <mergeCell ref="A8103:D8103"/>
    <mergeCell ref="E8103:G8103"/>
    <mergeCell ref="H8103:I8103"/>
    <mergeCell ref="A8104:D8104"/>
    <mergeCell ref="E8104:G8104"/>
    <mergeCell ref="H8104:I8104"/>
    <mergeCell ref="A8105:D8105"/>
    <mergeCell ref="E8105:G8105"/>
    <mergeCell ref="H8105:I8105"/>
    <mergeCell ref="A8106:D8106"/>
    <mergeCell ref="E8106:G8106"/>
    <mergeCell ref="H8106:I8106"/>
    <mergeCell ref="A8107:D8107"/>
    <mergeCell ref="E8107:G8107"/>
    <mergeCell ref="H8107:I8107"/>
    <mergeCell ref="A8108:D8108"/>
    <mergeCell ref="E8108:G8108"/>
    <mergeCell ref="H8108:I8108"/>
    <mergeCell ref="A8109:D8109"/>
    <mergeCell ref="E8109:G8109"/>
    <mergeCell ref="H8109:I8109"/>
    <mergeCell ref="A8110:D8110"/>
    <mergeCell ref="E8110:G8110"/>
    <mergeCell ref="H8110:I8110"/>
    <mergeCell ref="A8111:D8111"/>
    <mergeCell ref="E8111:G8111"/>
    <mergeCell ref="H8111:I8111"/>
    <mergeCell ref="A8112:D8112"/>
    <mergeCell ref="E8112:G8112"/>
    <mergeCell ref="H8112:I8112"/>
    <mergeCell ref="A8113:D8113"/>
    <mergeCell ref="E8113:G8113"/>
    <mergeCell ref="H8113:I8113"/>
    <mergeCell ref="A8114:D8114"/>
    <mergeCell ref="E8114:G8114"/>
    <mergeCell ref="H8114:I8114"/>
    <mergeCell ref="A8115:D8115"/>
    <mergeCell ref="E8115:G8115"/>
    <mergeCell ref="H8115:I8115"/>
    <mergeCell ref="A8116:D8116"/>
    <mergeCell ref="E8116:G8116"/>
    <mergeCell ref="H8116:I8116"/>
    <mergeCell ref="A8117:D8117"/>
    <mergeCell ref="E8117:G8117"/>
    <mergeCell ref="H8117:I8117"/>
    <mergeCell ref="A8118:D8118"/>
    <mergeCell ref="E8118:G8118"/>
    <mergeCell ref="H8118:I8118"/>
    <mergeCell ref="A8119:D8119"/>
    <mergeCell ref="E8119:G8119"/>
    <mergeCell ref="H8119:I8119"/>
    <mergeCell ref="A8120:D8120"/>
    <mergeCell ref="E8120:G8120"/>
    <mergeCell ref="H8120:I8120"/>
    <mergeCell ref="A8121:D8121"/>
    <mergeCell ref="E8121:G8121"/>
    <mergeCell ref="H8121:I8121"/>
    <mergeCell ref="A8122:D8122"/>
    <mergeCell ref="E8122:G8122"/>
    <mergeCell ref="H8122:I8122"/>
    <mergeCell ref="A8123:D8123"/>
    <mergeCell ref="E8123:G8123"/>
    <mergeCell ref="H8123:I8123"/>
    <mergeCell ref="A8124:I8124"/>
    <mergeCell ref="A8126:H8126"/>
    <mergeCell ref="A8127:C8127"/>
    <mergeCell ref="D8127:F8127"/>
    <mergeCell ref="H8127:I8127"/>
    <mergeCell ref="A8128:C8128"/>
    <mergeCell ref="D8128:F8128"/>
    <mergeCell ref="H8128:I8128"/>
    <mergeCell ref="A8129:C8129"/>
    <mergeCell ref="D8129:F8129"/>
    <mergeCell ref="H8129:I8129"/>
    <mergeCell ref="A8130:C8130"/>
    <mergeCell ref="D8130:F8130"/>
    <mergeCell ref="H8130:I8130"/>
    <mergeCell ref="A8131:C8131"/>
    <mergeCell ref="D8131:F8131"/>
    <mergeCell ref="H8131:I8131"/>
    <mergeCell ref="A8133:H8133"/>
    <mergeCell ref="A8134:I8134"/>
    <mergeCell ref="A8138:H8138"/>
    <mergeCell ref="A8139:I8139"/>
    <mergeCell ref="A8141:H8141"/>
    <mergeCell ref="A8142:D8142"/>
    <mergeCell ref="E8142:G8142"/>
    <mergeCell ref="H8142:I8142"/>
    <mergeCell ref="A8143:D8143"/>
    <mergeCell ref="E8143:G8143"/>
    <mergeCell ref="H8143:I8143"/>
    <mergeCell ref="A8144:D8144"/>
    <mergeCell ref="E8144:G8144"/>
    <mergeCell ref="H8144:I8144"/>
    <mergeCell ref="A8145:D8145"/>
    <mergeCell ref="E8145:G8145"/>
    <mergeCell ref="H8145:I8145"/>
    <mergeCell ref="A8146:D8146"/>
    <mergeCell ref="E8146:G8146"/>
    <mergeCell ref="H8146:I8146"/>
    <mergeCell ref="A8147:D8147"/>
    <mergeCell ref="E8147:G8147"/>
    <mergeCell ref="H8147:I8147"/>
    <mergeCell ref="A8148:D8148"/>
    <mergeCell ref="E8148:G8148"/>
    <mergeCell ref="H8148:I8148"/>
    <mergeCell ref="A8149:D8149"/>
    <mergeCell ref="E8149:G8149"/>
    <mergeCell ref="H8149:I8149"/>
    <mergeCell ref="A8150:D8150"/>
    <mergeCell ref="E8150:G8150"/>
    <mergeCell ref="H8150:I8150"/>
    <mergeCell ref="A8151:D8151"/>
    <mergeCell ref="E8151:G8151"/>
    <mergeCell ref="H8151:I8151"/>
    <mergeCell ref="A8152:D8152"/>
    <mergeCell ref="E8152:G8152"/>
    <mergeCell ref="H8152:I8152"/>
    <mergeCell ref="A8153:D8153"/>
    <mergeCell ref="E8153:G8153"/>
    <mergeCell ref="H8153:I8153"/>
    <mergeCell ref="A8154:D8154"/>
    <mergeCell ref="E8154:G8154"/>
    <mergeCell ref="H8154:I8154"/>
    <mergeCell ref="A8155:D8155"/>
    <mergeCell ref="E8155:G8155"/>
    <mergeCell ref="H8155:I8155"/>
    <mergeCell ref="A8156:D8156"/>
    <mergeCell ref="E8156:G8156"/>
    <mergeCell ref="H8156:I8156"/>
    <mergeCell ref="A8157:D8157"/>
    <mergeCell ref="E8157:G8157"/>
    <mergeCell ref="H8157:I8157"/>
    <mergeCell ref="A8158:D8158"/>
    <mergeCell ref="E8158:G8158"/>
    <mergeCell ref="H8158:I8158"/>
    <mergeCell ref="A8159:D8159"/>
    <mergeCell ref="E8159:G8159"/>
    <mergeCell ref="H8159:I8159"/>
    <mergeCell ref="A8160:D8160"/>
    <mergeCell ref="E8160:G8160"/>
    <mergeCell ref="H8160:I8160"/>
    <mergeCell ref="A8161:D8161"/>
    <mergeCell ref="E8161:G8161"/>
    <mergeCell ref="H8161:I8161"/>
    <mergeCell ref="A8162:D8162"/>
    <mergeCell ref="E8162:G8162"/>
    <mergeCell ref="H8162:I8162"/>
    <mergeCell ref="A8163:D8163"/>
    <mergeCell ref="E8163:G8163"/>
    <mergeCell ref="H8163:I8163"/>
    <mergeCell ref="A8164:D8164"/>
    <mergeCell ref="E8164:G8164"/>
    <mergeCell ref="H8164:I8164"/>
    <mergeCell ref="A8165:D8165"/>
    <mergeCell ref="E8165:G8165"/>
    <mergeCell ref="H8165:I8165"/>
    <mergeCell ref="A8166:D8166"/>
    <mergeCell ref="E8166:G8166"/>
    <mergeCell ref="H8166:I8166"/>
    <mergeCell ref="A8167:D8167"/>
    <mergeCell ref="E8167:G8167"/>
    <mergeCell ref="H8167:I8167"/>
    <mergeCell ref="A8168:D8168"/>
    <mergeCell ref="E8168:G8168"/>
    <mergeCell ref="H8168:I8168"/>
    <mergeCell ref="A8169:I8169"/>
    <mergeCell ref="A8171:H8171"/>
    <mergeCell ref="A8172:C8172"/>
    <mergeCell ref="D8172:F8172"/>
    <mergeCell ref="H8172:I8172"/>
    <mergeCell ref="A8173:C8173"/>
    <mergeCell ref="D8173:F8173"/>
    <mergeCell ref="H8173:I8173"/>
    <mergeCell ref="A8174:C8174"/>
    <mergeCell ref="D8174:F8174"/>
    <mergeCell ref="H8174:I8174"/>
    <mergeCell ref="A8175:C8175"/>
    <mergeCell ref="D8175:F8175"/>
    <mergeCell ref="H8175:I8175"/>
    <mergeCell ref="A8176:C8176"/>
    <mergeCell ref="D8176:F8176"/>
    <mergeCell ref="H8176:I8176"/>
    <mergeCell ref="A8178:H8178"/>
    <mergeCell ref="A8179:I8179"/>
    <mergeCell ref="A8183:H8183"/>
    <mergeCell ref="A8184:I8184"/>
    <mergeCell ref="A8186:H8186"/>
    <mergeCell ref="A8187:D8187"/>
    <mergeCell ref="E8187:G8187"/>
    <mergeCell ref="H8187:I8187"/>
    <mergeCell ref="A8188:D8188"/>
    <mergeCell ref="E8188:G8188"/>
    <mergeCell ref="H8188:I8188"/>
    <mergeCell ref="A8189:D8189"/>
    <mergeCell ref="E8189:G8189"/>
    <mergeCell ref="H8189:I8189"/>
    <mergeCell ref="A8190:D8190"/>
    <mergeCell ref="E8190:G8190"/>
    <mergeCell ref="H8190:I8190"/>
    <mergeCell ref="A8191:D8191"/>
    <mergeCell ref="E8191:G8191"/>
    <mergeCell ref="H8191:I8191"/>
    <mergeCell ref="A8192:D8192"/>
    <mergeCell ref="E8192:G8192"/>
    <mergeCell ref="H8192:I8192"/>
    <mergeCell ref="A8193:D8193"/>
    <mergeCell ref="E8193:G8193"/>
    <mergeCell ref="H8193:I8193"/>
    <mergeCell ref="A8194:D8194"/>
    <mergeCell ref="E8194:G8194"/>
    <mergeCell ref="H8194:I8194"/>
    <mergeCell ref="A8195:D8195"/>
    <mergeCell ref="E8195:G8195"/>
    <mergeCell ref="H8195:I8195"/>
    <mergeCell ref="A8196:D8196"/>
    <mergeCell ref="E8196:G8196"/>
    <mergeCell ref="H8196:I8196"/>
    <mergeCell ref="A8197:D8197"/>
    <mergeCell ref="E8197:G8197"/>
    <mergeCell ref="H8197:I8197"/>
    <mergeCell ref="A8198:D8198"/>
    <mergeCell ref="E8198:G8198"/>
    <mergeCell ref="H8198:I8198"/>
    <mergeCell ref="A8199:D8199"/>
    <mergeCell ref="E8199:G8199"/>
    <mergeCell ref="H8199:I8199"/>
    <mergeCell ref="A8200:D8200"/>
    <mergeCell ref="E8200:G8200"/>
    <mergeCell ref="H8200:I8200"/>
    <mergeCell ref="A8201:D8201"/>
    <mergeCell ref="E8201:G8201"/>
    <mergeCell ref="H8201:I8201"/>
    <mergeCell ref="A8202:D8202"/>
    <mergeCell ref="E8202:G8202"/>
    <mergeCell ref="H8202:I8202"/>
    <mergeCell ref="A8203:D8203"/>
    <mergeCell ref="E8203:G8203"/>
    <mergeCell ref="H8203:I8203"/>
    <mergeCell ref="A8204:D8204"/>
    <mergeCell ref="E8204:G8204"/>
    <mergeCell ref="H8204:I8204"/>
    <mergeCell ref="A8205:D8205"/>
    <mergeCell ref="E8205:G8205"/>
    <mergeCell ref="H8205:I8205"/>
    <mergeCell ref="A8206:D8206"/>
    <mergeCell ref="E8206:G8206"/>
    <mergeCell ref="H8206:I8206"/>
    <mergeCell ref="A8207:D8207"/>
    <mergeCell ref="E8207:G8207"/>
    <mergeCell ref="H8207:I8207"/>
    <mergeCell ref="A8208:D8208"/>
    <mergeCell ref="E8208:G8208"/>
    <mergeCell ref="H8208:I8208"/>
    <mergeCell ref="A8209:D8209"/>
    <mergeCell ref="E8209:G8209"/>
    <mergeCell ref="H8209:I8209"/>
    <mergeCell ref="A8210:D8210"/>
    <mergeCell ref="E8210:G8210"/>
    <mergeCell ref="H8210:I8210"/>
    <mergeCell ref="A8211:D8211"/>
    <mergeCell ref="E8211:G8211"/>
    <mergeCell ref="H8211:I8211"/>
    <mergeCell ref="A8212:D8212"/>
    <mergeCell ref="E8212:G8212"/>
    <mergeCell ref="H8212:I8212"/>
    <mergeCell ref="A8213:D8213"/>
    <mergeCell ref="E8213:G8213"/>
    <mergeCell ref="H8213:I8213"/>
    <mergeCell ref="A8214:I8214"/>
    <mergeCell ref="A8216:H8216"/>
    <mergeCell ref="A8217:C8217"/>
    <mergeCell ref="D8217:F8217"/>
    <mergeCell ref="H8217:I8217"/>
    <mergeCell ref="A8218:C8218"/>
    <mergeCell ref="D8218:F8218"/>
    <mergeCell ref="H8218:I8218"/>
    <mergeCell ref="A8219:C8219"/>
    <mergeCell ref="D8219:F8219"/>
    <mergeCell ref="H8219:I8219"/>
    <mergeCell ref="A8220:C8220"/>
    <mergeCell ref="D8220:F8220"/>
    <mergeCell ref="H8220:I8220"/>
    <mergeCell ref="A8221:C8221"/>
    <mergeCell ref="D8221:F8221"/>
    <mergeCell ref="H8221:I8221"/>
    <mergeCell ref="A8223:H8223"/>
    <mergeCell ref="A8224:I8224"/>
    <mergeCell ref="A8228:H8228"/>
    <mergeCell ref="A8229:I8229"/>
    <mergeCell ref="A8231:H8231"/>
    <mergeCell ref="A8232:D8232"/>
    <mergeCell ref="E8232:G8232"/>
    <mergeCell ref="H8232:I8232"/>
    <mergeCell ref="A8233:D8233"/>
    <mergeCell ref="E8233:G8233"/>
    <mergeCell ref="H8233:I8233"/>
    <mergeCell ref="A8234:D8234"/>
    <mergeCell ref="E8234:G8234"/>
    <mergeCell ref="H8234:I8234"/>
    <mergeCell ref="A8235:D8235"/>
    <mergeCell ref="E8235:G8235"/>
    <mergeCell ref="H8235:I8235"/>
    <mergeCell ref="A8236:D8236"/>
    <mergeCell ref="E8236:G8236"/>
    <mergeCell ref="H8236:I8236"/>
    <mergeCell ref="A8237:D8237"/>
    <mergeCell ref="E8237:G8237"/>
    <mergeCell ref="H8237:I8237"/>
    <mergeCell ref="A8238:D8238"/>
    <mergeCell ref="E8238:G8238"/>
    <mergeCell ref="H8238:I8238"/>
    <mergeCell ref="A8239:D8239"/>
    <mergeCell ref="E8239:G8239"/>
    <mergeCell ref="H8239:I8239"/>
    <mergeCell ref="A8240:D8240"/>
    <mergeCell ref="E8240:G8240"/>
    <mergeCell ref="H8240:I8240"/>
    <mergeCell ref="A8241:D8241"/>
    <mergeCell ref="E8241:G8241"/>
    <mergeCell ref="H8241:I8241"/>
    <mergeCell ref="A8242:D8242"/>
    <mergeCell ref="E8242:G8242"/>
    <mergeCell ref="H8242:I8242"/>
    <mergeCell ref="A8243:D8243"/>
    <mergeCell ref="E8243:G8243"/>
    <mergeCell ref="H8243:I8243"/>
    <mergeCell ref="A8244:D8244"/>
    <mergeCell ref="E8244:G8244"/>
    <mergeCell ref="H8244:I8244"/>
    <mergeCell ref="A8245:D8245"/>
    <mergeCell ref="E8245:G8245"/>
    <mergeCell ref="H8245:I8245"/>
    <mergeCell ref="A8246:D8246"/>
    <mergeCell ref="E8246:G8246"/>
    <mergeCell ref="H8246:I8246"/>
    <mergeCell ref="A8247:D8247"/>
    <mergeCell ref="E8247:G8247"/>
    <mergeCell ref="H8247:I8247"/>
    <mergeCell ref="A8248:D8248"/>
    <mergeCell ref="E8248:G8248"/>
    <mergeCell ref="H8248:I8248"/>
    <mergeCell ref="A8249:D8249"/>
    <mergeCell ref="E8249:G8249"/>
    <mergeCell ref="H8249:I8249"/>
    <mergeCell ref="A8250:D8250"/>
    <mergeCell ref="E8250:G8250"/>
    <mergeCell ref="H8250:I8250"/>
    <mergeCell ref="A8251:D8251"/>
    <mergeCell ref="E8251:G8251"/>
    <mergeCell ref="H8251:I8251"/>
    <mergeCell ref="A8252:D8252"/>
    <mergeCell ref="E8252:G8252"/>
    <mergeCell ref="H8252:I8252"/>
    <mergeCell ref="A8253:D8253"/>
    <mergeCell ref="E8253:G8253"/>
    <mergeCell ref="H8253:I8253"/>
    <mergeCell ref="A8254:I8254"/>
    <mergeCell ref="A8256:H8256"/>
    <mergeCell ref="A8257:C8257"/>
    <mergeCell ref="D8257:F8257"/>
    <mergeCell ref="H8257:I8257"/>
    <mergeCell ref="A8258:C8258"/>
    <mergeCell ref="D8258:F8258"/>
    <mergeCell ref="H8258:I8258"/>
    <mergeCell ref="A8259:C8259"/>
    <mergeCell ref="D8259:F8259"/>
    <mergeCell ref="H8259:I8259"/>
    <mergeCell ref="A8260:C8260"/>
    <mergeCell ref="D8260:F8260"/>
    <mergeCell ref="H8260:I8260"/>
    <mergeCell ref="A8261:C8261"/>
    <mergeCell ref="D8261:F8261"/>
    <mergeCell ref="H8261:I8261"/>
    <mergeCell ref="A8262:C8262"/>
    <mergeCell ref="D8262:F8262"/>
    <mergeCell ref="H8262:I8262"/>
    <mergeCell ref="A8263:C8263"/>
    <mergeCell ref="D8263:F8263"/>
    <mergeCell ref="H8263:I8263"/>
    <mergeCell ref="A8264:C8264"/>
    <mergeCell ref="D8264:F8264"/>
    <mergeCell ref="H8264:I8264"/>
    <mergeCell ref="A8265:C8265"/>
    <mergeCell ref="D8265:F8265"/>
    <mergeCell ref="H8265:I8265"/>
    <mergeCell ref="A8266:C8266"/>
    <mergeCell ref="D8266:F8266"/>
    <mergeCell ref="H8266:I8266"/>
    <mergeCell ref="A8267:C8267"/>
    <mergeCell ref="D8267:F8267"/>
    <mergeCell ref="H8267:I8267"/>
    <mergeCell ref="A8268:C8268"/>
    <mergeCell ref="D8268:F8268"/>
    <mergeCell ref="H8268:I8268"/>
    <mergeCell ref="A8269:C8269"/>
    <mergeCell ref="D8269:F8269"/>
    <mergeCell ref="H8269:I8269"/>
    <mergeCell ref="A8270:C8270"/>
    <mergeCell ref="D8270:F8270"/>
    <mergeCell ref="H8270:I8270"/>
    <mergeCell ref="A8271:C8271"/>
    <mergeCell ref="D8271:F8271"/>
    <mergeCell ref="H8271:I8271"/>
    <mergeCell ref="A8273:H8273"/>
    <mergeCell ref="A8274:I8274"/>
    <mergeCell ref="A8278:H8278"/>
    <mergeCell ref="A8279:I8279"/>
    <mergeCell ref="A8281:H8281"/>
    <mergeCell ref="A8282:D8282"/>
    <mergeCell ref="E8282:G8282"/>
    <mergeCell ref="H8282:I8282"/>
    <mergeCell ref="A8283:D8283"/>
    <mergeCell ref="E8283:G8283"/>
    <mergeCell ref="H8283:I8283"/>
    <mergeCell ref="A8284:D8284"/>
    <mergeCell ref="E8284:G8284"/>
    <mergeCell ref="H8284:I8284"/>
    <mergeCell ref="A8285:D8285"/>
    <mergeCell ref="E8285:G8285"/>
    <mergeCell ref="H8285:I8285"/>
    <mergeCell ref="A8286:D8286"/>
    <mergeCell ref="E8286:G8286"/>
    <mergeCell ref="H8286:I8286"/>
    <mergeCell ref="A8287:D8287"/>
    <mergeCell ref="E8287:G8287"/>
    <mergeCell ref="H8287:I8287"/>
    <mergeCell ref="A8288:D8288"/>
    <mergeCell ref="E8288:G8288"/>
    <mergeCell ref="H8288:I8288"/>
    <mergeCell ref="A8289:D8289"/>
    <mergeCell ref="E8289:G8289"/>
    <mergeCell ref="H8289:I8289"/>
    <mergeCell ref="A8290:D8290"/>
    <mergeCell ref="E8290:G8290"/>
    <mergeCell ref="H8290:I8290"/>
    <mergeCell ref="A8291:D8291"/>
    <mergeCell ref="E8291:G8291"/>
    <mergeCell ref="H8291:I8291"/>
    <mergeCell ref="A8292:D8292"/>
    <mergeCell ref="E8292:G8292"/>
    <mergeCell ref="H8292:I8292"/>
    <mergeCell ref="A8293:D8293"/>
    <mergeCell ref="E8293:G8293"/>
    <mergeCell ref="H8293:I8293"/>
    <mergeCell ref="A8294:D8294"/>
    <mergeCell ref="E8294:G8294"/>
    <mergeCell ref="H8294:I8294"/>
    <mergeCell ref="A8295:D8295"/>
    <mergeCell ref="E8295:G8295"/>
    <mergeCell ref="H8295:I8295"/>
    <mergeCell ref="A8296:D8296"/>
    <mergeCell ref="E8296:G8296"/>
    <mergeCell ref="H8296:I8296"/>
    <mergeCell ref="A8297:D8297"/>
    <mergeCell ref="E8297:G8297"/>
    <mergeCell ref="H8297:I8297"/>
    <mergeCell ref="A8298:D8298"/>
    <mergeCell ref="E8298:G8298"/>
    <mergeCell ref="H8298:I8298"/>
    <mergeCell ref="A8299:D8299"/>
    <mergeCell ref="E8299:G8299"/>
    <mergeCell ref="H8299:I8299"/>
    <mergeCell ref="A8300:D8300"/>
    <mergeCell ref="E8300:G8300"/>
    <mergeCell ref="H8300:I8300"/>
    <mergeCell ref="A8301:D8301"/>
    <mergeCell ref="E8301:G8301"/>
    <mergeCell ref="H8301:I8301"/>
    <mergeCell ref="A8302:D8302"/>
    <mergeCell ref="E8302:G8302"/>
    <mergeCell ref="H8302:I8302"/>
    <mergeCell ref="A8303:D8303"/>
    <mergeCell ref="E8303:G8303"/>
    <mergeCell ref="H8303:I8303"/>
    <mergeCell ref="A8304:I8304"/>
    <mergeCell ref="A8306:H8306"/>
    <mergeCell ref="A8307:C8307"/>
    <mergeCell ref="D8307:F8307"/>
    <mergeCell ref="H8307:I8307"/>
    <mergeCell ref="A8308:C8308"/>
    <mergeCell ref="D8308:F8308"/>
    <mergeCell ref="H8308:I8308"/>
    <mergeCell ref="A8309:C8309"/>
    <mergeCell ref="D8309:F8309"/>
    <mergeCell ref="H8309:I8309"/>
    <mergeCell ref="A8310:C8310"/>
    <mergeCell ref="D8310:F8310"/>
    <mergeCell ref="H8310:I8310"/>
    <mergeCell ref="A8311:C8311"/>
    <mergeCell ref="D8311:F8311"/>
    <mergeCell ref="H8311:I8311"/>
    <mergeCell ref="A8312:C8312"/>
    <mergeCell ref="D8312:F8312"/>
    <mergeCell ref="H8312:I8312"/>
    <mergeCell ref="A8313:C8313"/>
    <mergeCell ref="D8313:F8313"/>
    <mergeCell ref="H8313:I8313"/>
    <mergeCell ref="A8314:C8314"/>
    <mergeCell ref="D8314:F8314"/>
    <mergeCell ref="H8314:I8314"/>
    <mergeCell ref="A8315:C8315"/>
    <mergeCell ref="D8315:F8315"/>
    <mergeCell ref="H8315:I8315"/>
    <mergeCell ref="A8316:C8316"/>
    <mergeCell ref="D8316:F8316"/>
    <mergeCell ref="H8316:I8316"/>
    <mergeCell ref="A8317:C8317"/>
    <mergeCell ref="D8317:F8317"/>
    <mergeCell ref="H8317:I8317"/>
    <mergeCell ref="A8318:C8318"/>
    <mergeCell ref="D8318:F8318"/>
    <mergeCell ref="H8318:I8318"/>
    <mergeCell ref="A8319:C8319"/>
    <mergeCell ref="D8319:F8319"/>
    <mergeCell ref="H8319:I8319"/>
    <mergeCell ref="A8320:C8320"/>
    <mergeCell ref="D8320:F8320"/>
    <mergeCell ref="H8320:I8320"/>
    <mergeCell ref="A8321:C8321"/>
    <mergeCell ref="D8321:F8321"/>
    <mergeCell ref="H8321:I8321"/>
    <mergeCell ref="A8323:H8323"/>
    <mergeCell ref="A8324:I8324"/>
    <mergeCell ref="A8328:H8328"/>
    <mergeCell ref="A8329:I8329"/>
    <mergeCell ref="A8331:H8331"/>
    <mergeCell ref="A8332:D8332"/>
    <mergeCell ref="E8332:G8332"/>
    <mergeCell ref="H8332:I8332"/>
    <mergeCell ref="A8333:D8333"/>
    <mergeCell ref="E8333:G8333"/>
    <mergeCell ref="H8333:I8333"/>
    <mergeCell ref="A8334:D8334"/>
    <mergeCell ref="E8334:G8334"/>
    <mergeCell ref="H8334:I8334"/>
    <mergeCell ref="A8335:D8335"/>
    <mergeCell ref="E8335:G8335"/>
    <mergeCell ref="H8335:I8335"/>
    <mergeCell ref="A8336:D8336"/>
    <mergeCell ref="E8336:G8336"/>
    <mergeCell ref="H8336:I8336"/>
    <mergeCell ref="A8337:D8337"/>
    <mergeCell ref="E8337:G8337"/>
    <mergeCell ref="H8337:I8337"/>
    <mergeCell ref="A8338:D8338"/>
    <mergeCell ref="E8338:G8338"/>
    <mergeCell ref="H8338:I8338"/>
    <mergeCell ref="A8339:D8339"/>
    <mergeCell ref="E8339:G8339"/>
    <mergeCell ref="H8339:I8339"/>
    <mergeCell ref="A8340:D8340"/>
    <mergeCell ref="E8340:G8340"/>
    <mergeCell ref="H8340:I8340"/>
    <mergeCell ref="A8341:D8341"/>
    <mergeCell ref="E8341:G8341"/>
    <mergeCell ref="H8341:I8341"/>
    <mergeCell ref="A8342:D8342"/>
    <mergeCell ref="E8342:G8342"/>
    <mergeCell ref="H8342:I8342"/>
    <mergeCell ref="A8343:D8343"/>
    <mergeCell ref="E8343:G8343"/>
    <mergeCell ref="H8343:I8343"/>
    <mergeCell ref="A8344:D8344"/>
    <mergeCell ref="E8344:G8344"/>
    <mergeCell ref="H8344:I8344"/>
    <mergeCell ref="A8345:D8345"/>
    <mergeCell ref="E8345:G8345"/>
    <mergeCell ref="H8345:I8345"/>
    <mergeCell ref="A8346:D8346"/>
    <mergeCell ref="E8346:G8346"/>
    <mergeCell ref="H8346:I8346"/>
    <mergeCell ref="A8347:D8347"/>
    <mergeCell ref="E8347:G8347"/>
    <mergeCell ref="H8347:I8347"/>
    <mergeCell ref="A8348:D8348"/>
    <mergeCell ref="E8348:G8348"/>
    <mergeCell ref="H8348:I8348"/>
    <mergeCell ref="A8349:D8349"/>
    <mergeCell ref="E8349:G8349"/>
    <mergeCell ref="H8349:I8349"/>
    <mergeCell ref="A8350:D8350"/>
    <mergeCell ref="E8350:G8350"/>
    <mergeCell ref="H8350:I8350"/>
    <mergeCell ref="A8351:D8351"/>
    <mergeCell ref="E8351:G8351"/>
    <mergeCell ref="H8351:I8351"/>
    <mergeCell ref="A8352:D8352"/>
    <mergeCell ref="E8352:G8352"/>
    <mergeCell ref="H8352:I8352"/>
    <mergeCell ref="A8353:D8353"/>
    <mergeCell ref="E8353:G8353"/>
    <mergeCell ref="H8353:I8353"/>
    <mergeCell ref="A8354:I8354"/>
    <mergeCell ref="A8356:H8356"/>
    <mergeCell ref="A8357:C8357"/>
    <mergeCell ref="D8357:F8357"/>
    <mergeCell ref="H8357:I8357"/>
    <mergeCell ref="A8358:C8358"/>
    <mergeCell ref="D8358:F8358"/>
    <mergeCell ref="H8358:I8358"/>
    <mergeCell ref="A8359:C8359"/>
    <mergeCell ref="D8359:F8359"/>
    <mergeCell ref="H8359:I8359"/>
    <mergeCell ref="A8360:C8360"/>
    <mergeCell ref="D8360:F8360"/>
    <mergeCell ref="H8360:I8360"/>
    <mergeCell ref="A8361:C8361"/>
    <mergeCell ref="D8361:F8361"/>
    <mergeCell ref="H8361:I8361"/>
    <mergeCell ref="A8362:C8362"/>
    <mergeCell ref="D8362:F8362"/>
    <mergeCell ref="H8362:I8362"/>
    <mergeCell ref="A8363:C8363"/>
    <mergeCell ref="D8363:F8363"/>
    <mergeCell ref="H8363:I8363"/>
    <mergeCell ref="A8364:C8364"/>
    <mergeCell ref="D8364:F8364"/>
    <mergeCell ref="H8364:I8364"/>
    <mergeCell ref="A8365:C8365"/>
    <mergeCell ref="D8365:F8365"/>
    <mergeCell ref="H8365:I8365"/>
    <mergeCell ref="A8366:C8366"/>
    <mergeCell ref="D8366:F8366"/>
    <mergeCell ref="H8366:I8366"/>
    <mergeCell ref="A8367:C8367"/>
    <mergeCell ref="D8367:F8367"/>
    <mergeCell ref="H8367:I8367"/>
    <mergeCell ref="A8368:C8368"/>
    <mergeCell ref="D8368:F8368"/>
    <mergeCell ref="H8368:I8368"/>
    <mergeCell ref="A8369:C8369"/>
    <mergeCell ref="D8369:F8369"/>
    <mergeCell ref="H8369:I8369"/>
    <mergeCell ref="A8370:C8370"/>
    <mergeCell ref="D8370:F8370"/>
    <mergeCell ref="H8370:I8370"/>
    <mergeCell ref="A8371:C8371"/>
    <mergeCell ref="D8371:F8371"/>
    <mergeCell ref="H8371:I8371"/>
    <mergeCell ref="A8373:H8373"/>
    <mergeCell ref="A8374:I8374"/>
    <mergeCell ref="A8378:H8378"/>
    <mergeCell ref="A8379:I8379"/>
    <mergeCell ref="A8381:H8381"/>
    <mergeCell ref="A8382:D8382"/>
    <mergeCell ref="E8382:G8382"/>
    <mergeCell ref="H8382:I8382"/>
    <mergeCell ref="A8383:D8383"/>
    <mergeCell ref="E8383:G8383"/>
    <mergeCell ref="H8383:I8383"/>
    <mergeCell ref="A8384:D8384"/>
    <mergeCell ref="E8384:G8384"/>
    <mergeCell ref="H8384:I8384"/>
    <mergeCell ref="A8385:D8385"/>
    <mergeCell ref="E8385:G8385"/>
    <mergeCell ref="H8385:I8385"/>
    <mergeCell ref="A8386:D8386"/>
    <mergeCell ref="E8386:G8386"/>
    <mergeCell ref="H8386:I8386"/>
    <mergeCell ref="A8387:D8387"/>
    <mergeCell ref="E8387:G8387"/>
    <mergeCell ref="H8387:I8387"/>
    <mergeCell ref="A8388:D8388"/>
    <mergeCell ref="E8388:G8388"/>
    <mergeCell ref="H8388:I8388"/>
    <mergeCell ref="A8389:D8389"/>
    <mergeCell ref="E8389:G8389"/>
    <mergeCell ref="H8389:I8389"/>
    <mergeCell ref="A8390:D8390"/>
    <mergeCell ref="E8390:G8390"/>
    <mergeCell ref="H8390:I8390"/>
    <mergeCell ref="A8391:D8391"/>
    <mergeCell ref="E8391:G8391"/>
    <mergeCell ref="H8391:I8391"/>
    <mergeCell ref="A8392:D8392"/>
    <mergeCell ref="E8392:G8392"/>
    <mergeCell ref="H8392:I8392"/>
    <mergeCell ref="A8393:D8393"/>
    <mergeCell ref="E8393:G8393"/>
    <mergeCell ref="H8393:I8393"/>
    <mergeCell ref="A8394:D8394"/>
    <mergeCell ref="E8394:G8394"/>
    <mergeCell ref="H8394:I8394"/>
    <mergeCell ref="A8395:D8395"/>
    <mergeCell ref="E8395:G8395"/>
    <mergeCell ref="H8395:I8395"/>
    <mergeCell ref="A8396:D8396"/>
    <mergeCell ref="E8396:G8396"/>
    <mergeCell ref="H8396:I8396"/>
    <mergeCell ref="A8397:D8397"/>
    <mergeCell ref="E8397:G8397"/>
    <mergeCell ref="H8397:I8397"/>
    <mergeCell ref="A8398:D8398"/>
    <mergeCell ref="E8398:G8398"/>
    <mergeCell ref="H8398:I8398"/>
    <mergeCell ref="A8399:D8399"/>
    <mergeCell ref="E8399:G8399"/>
    <mergeCell ref="H8399:I8399"/>
    <mergeCell ref="A8400:D8400"/>
    <mergeCell ref="E8400:G8400"/>
    <mergeCell ref="H8400:I8400"/>
    <mergeCell ref="A8401:D8401"/>
    <mergeCell ref="E8401:G8401"/>
    <mergeCell ref="H8401:I8401"/>
    <mergeCell ref="A8402:D8402"/>
    <mergeCell ref="E8402:G8402"/>
    <mergeCell ref="H8402:I8402"/>
    <mergeCell ref="A8403:D8403"/>
    <mergeCell ref="E8403:G8403"/>
    <mergeCell ref="H8403:I8403"/>
    <mergeCell ref="A8404:I8404"/>
    <mergeCell ref="A8406:H8406"/>
    <mergeCell ref="A8407:C8407"/>
    <mergeCell ref="D8407:F8407"/>
    <mergeCell ref="H8407:I8407"/>
    <mergeCell ref="A8408:C8408"/>
    <mergeCell ref="D8408:F8408"/>
    <mergeCell ref="H8408:I8408"/>
    <mergeCell ref="A8409:C8409"/>
    <mergeCell ref="D8409:F8409"/>
    <mergeCell ref="H8409:I8409"/>
    <mergeCell ref="A8410:C8410"/>
    <mergeCell ref="D8410:F8410"/>
    <mergeCell ref="H8410:I8410"/>
    <mergeCell ref="A8411:C8411"/>
    <mergeCell ref="D8411:F8411"/>
    <mergeCell ref="H8411:I8411"/>
    <mergeCell ref="A8412:C8412"/>
    <mergeCell ref="D8412:F8412"/>
    <mergeCell ref="H8412:I8412"/>
    <mergeCell ref="A8413:C8413"/>
    <mergeCell ref="D8413:F8413"/>
    <mergeCell ref="H8413:I8413"/>
    <mergeCell ref="A8414:C8414"/>
    <mergeCell ref="D8414:F8414"/>
    <mergeCell ref="H8414:I8414"/>
    <mergeCell ref="A8415:C8415"/>
    <mergeCell ref="D8415:F8415"/>
    <mergeCell ref="H8415:I8415"/>
    <mergeCell ref="A8416:C8416"/>
    <mergeCell ref="D8416:F8416"/>
    <mergeCell ref="H8416:I8416"/>
    <mergeCell ref="A8417:C8417"/>
    <mergeCell ref="D8417:F8417"/>
    <mergeCell ref="H8417:I8417"/>
    <mergeCell ref="A8418:C8418"/>
    <mergeCell ref="D8418:F8418"/>
    <mergeCell ref="H8418:I8418"/>
    <mergeCell ref="A8419:C8419"/>
    <mergeCell ref="D8419:F8419"/>
    <mergeCell ref="H8419:I8419"/>
    <mergeCell ref="A8420:C8420"/>
    <mergeCell ref="D8420:F8420"/>
    <mergeCell ref="H8420:I8420"/>
    <mergeCell ref="A8421:C8421"/>
    <mergeCell ref="D8421:F8421"/>
    <mergeCell ref="H8421:I8421"/>
    <mergeCell ref="A8423:H8423"/>
    <mergeCell ref="A8424:I8424"/>
    <mergeCell ref="A8428:H8428"/>
    <mergeCell ref="A8429:I8429"/>
    <mergeCell ref="A8431:H8431"/>
    <mergeCell ref="A8432:D8432"/>
    <mergeCell ref="E8432:G8432"/>
    <mergeCell ref="H8432:I8432"/>
    <mergeCell ref="A8433:D8433"/>
    <mergeCell ref="E8433:G8433"/>
    <mergeCell ref="H8433:I8433"/>
    <mergeCell ref="A8434:D8434"/>
    <mergeCell ref="E8434:G8434"/>
    <mergeCell ref="H8434:I8434"/>
    <mergeCell ref="A8435:D8435"/>
    <mergeCell ref="E8435:G8435"/>
    <mergeCell ref="H8435:I8435"/>
    <mergeCell ref="A8436:D8436"/>
    <mergeCell ref="E8436:G8436"/>
    <mergeCell ref="H8436:I8436"/>
    <mergeCell ref="A8437:D8437"/>
    <mergeCell ref="E8437:G8437"/>
    <mergeCell ref="H8437:I8437"/>
    <mergeCell ref="A8438:D8438"/>
    <mergeCell ref="E8438:G8438"/>
    <mergeCell ref="H8438:I8438"/>
    <mergeCell ref="A8439:D8439"/>
    <mergeCell ref="E8439:G8439"/>
    <mergeCell ref="H8439:I8439"/>
    <mergeCell ref="A8440:D8440"/>
    <mergeCell ref="E8440:G8440"/>
    <mergeCell ref="H8440:I8440"/>
    <mergeCell ref="A8441:D8441"/>
    <mergeCell ref="E8441:G8441"/>
    <mergeCell ref="H8441:I8441"/>
    <mergeCell ref="A8442:D8442"/>
    <mergeCell ref="E8442:G8442"/>
    <mergeCell ref="H8442:I8442"/>
    <mergeCell ref="A8443:D8443"/>
    <mergeCell ref="E8443:G8443"/>
    <mergeCell ref="H8443:I8443"/>
    <mergeCell ref="A8444:D8444"/>
    <mergeCell ref="E8444:G8444"/>
    <mergeCell ref="H8444:I8444"/>
    <mergeCell ref="A8445:D8445"/>
    <mergeCell ref="E8445:G8445"/>
    <mergeCell ref="H8445:I8445"/>
    <mergeCell ref="A8446:D8446"/>
    <mergeCell ref="E8446:G8446"/>
    <mergeCell ref="H8446:I8446"/>
    <mergeCell ref="A8447:D8447"/>
    <mergeCell ref="E8447:G8447"/>
    <mergeCell ref="H8447:I8447"/>
    <mergeCell ref="A8448:D8448"/>
    <mergeCell ref="E8448:G8448"/>
    <mergeCell ref="H8448:I8448"/>
    <mergeCell ref="A8449:D8449"/>
    <mergeCell ref="E8449:G8449"/>
    <mergeCell ref="H8449:I8449"/>
    <mergeCell ref="A8450:D8450"/>
    <mergeCell ref="E8450:G8450"/>
    <mergeCell ref="H8450:I8450"/>
    <mergeCell ref="A8451:D8451"/>
    <mergeCell ref="E8451:G8451"/>
    <mergeCell ref="H8451:I8451"/>
    <mergeCell ref="A8452:D8452"/>
    <mergeCell ref="E8452:G8452"/>
    <mergeCell ref="H8452:I8452"/>
    <mergeCell ref="A8453:D8453"/>
    <mergeCell ref="E8453:G8453"/>
    <mergeCell ref="H8453:I8453"/>
    <mergeCell ref="A8454:I8454"/>
    <mergeCell ref="A8456:H8456"/>
    <mergeCell ref="A8457:C8457"/>
    <mergeCell ref="D8457:F8457"/>
    <mergeCell ref="H8457:I8457"/>
    <mergeCell ref="A8458:C8458"/>
    <mergeCell ref="D8458:F8458"/>
    <mergeCell ref="H8458:I8458"/>
    <mergeCell ref="A8459:C8459"/>
    <mergeCell ref="D8459:F8459"/>
    <mergeCell ref="H8459:I8459"/>
    <mergeCell ref="A8460:C8460"/>
    <mergeCell ref="D8460:F8460"/>
    <mergeCell ref="H8460:I8460"/>
    <mergeCell ref="A8461:C8461"/>
    <mergeCell ref="D8461:F8461"/>
    <mergeCell ref="H8461:I8461"/>
    <mergeCell ref="A8462:C8462"/>
    <mergeCell ref="D8462:F8462"/>
    <mergeCell ref="H8462:I8462"/>
    <mergeCell ref="A8463:C8463"/>
    <mergeCell ref="D8463:F8463"/>
    <mergeCell ref="H8463:I8463"/>
    <mergeCell ref="A8464:C8464"/>
    <mergeCell ref="D8464:F8464"/>
    <mergeCell ref="H8464:I8464"/>
    <mergeCell ref="A8465:C8465"/>
    <mergeCell ref="D8465:F8465"/>
    <mergeCell ref="H8465:I8465"/>
    <mergeCell ref="A8466:C8466"/>
    <mergeCell ref="D8466:F8466"/>
    <mergeCell ref="H8466:I8466"/>
    <mergeCell ref="A8467:C8467"/>
    <mergeCell ref="D8467:F8467"/>
    <mergeCell ref="H8467:I8467"/>
    <mergeCell ref="A8468:C8468"/>
    <mergeCell ref="D8468:F8468"/>
    <mergeCell ref="H8468:I8468"/>
    <mergeCell ref="A8469:C8469"/>
    <mergeCell ref="D8469:F8469"/>
    <mergeCell ref="H8469:I8469"/>
    <mergeCell ref="A8470:C8470"/>
    <mergeCell ref="D8470:F8470"/>
    <mergeCell ref="H8470:I8470"/>
    <mergeCell ref="A8471:C8471"/>
    <mergeCell ref="D8471:F8471"/>
    <mergeCell ref="H8471:I8471"/>
    <mergeCell ref="A8473:H8473"/>
    <mergeCell ref="A8474:I8474"/>
    <mergeCell ref="A8478:H8478"/>
    <mergeCell ref="A8479:I8479"/>
    <mergeCell ref="A8481:H8481"/>
    <mergeCell ref="A8482:D8482"/>
    <mergeCell ref="E8482:G8482"/>
    <mergeCell ref="H8482:I8482"/>
    <mergeCell ref="A8483:D8483"/>
    <mergeCell ref="E8483:G8483"/>
    <mergeCell ref="H8483:I8483"/>
    <mergeCell ref="A8484:D8484"/>
    <mergeCell ref="E8484:G8484"/>
    <mergeCell ref="H8484:I8484"/>
    <mergeCell ref="A8485:D8485"/>
    <mergeCell ref="E8485:G8485"/>
    <mergeCell ref="H8485:I8485"/>
    <mergeCell ref="A8486:D8486"/>
    <mergeCell ref="E8486:G8486"/>
    <mergeCell ref="H8486:I8486"/>
    <mergeCell ref="A8487:D8487"/>
    <mergeCell ref="E8487:G8487"/>
    <mergeCell ref="H8487:I8487"/>
    <mergeCell ref="A8488:D8488"/>
    <mergeCell ref="E8488:G8488"/>
    <mergeCell ref="H8488:I8488"/>
    <mergeCell ref="A8489:D8489"/>
    <mergeCell ref="E8489:G8489"/>
    <mergeCell ref="H8489:I8489"/>
    <mergeCell ref="A8490:D8490"/>
    <mergeCell ref="E8490:G8490"/>
    <mergeCell ref="H8490:I8490"/>
    <mergeCell ref="A8491:D8491"/>
    <mergeCell ref="E8491:G8491"/>
    <mergeCell ref="H8491:I8491"/>
    <mergeCell ref="A8492:D8492"/>
    <mergeCell ref="E8492:G8492"/>
    <mergeCell ref="H8492:I8492"/>
    <mergeCell ref="A8493:D8493"/>
    <mergeCell ref="E8493:G8493"/>
    <mergeCell ref="H8493:I8493"/>
    <mergeCell ref="A8494:D8494"/>
    <mergeCell ref="E8494:G8494"/>
    <mergeCell ref="H8494:I8494"/>
    <mergeCell ref="A8495:D8495"/>
    <mergeCell ref="E8495:G8495"/>
    <mergeCell ref="H8495:I8495"/>
    <mergeCell ref="A8496:D8496"/>
    <mergeCell ref="E8496:G8496"/>
    <mergeCell ref="H8496:I8496"/>
    <mergeCell ref="A8497:D8497"/>
    <mergeCell ref="E8497:G8497"/>
    <mergeCell ref="H8497:I8497"/>
    <mergeCell ref="A8498:D8498"/>
    <mergeCell ref="E8498:G8498"/>
    <mergeCell ref="H8498:I8498"/>
    <mergeCell ref="A8499:D8499"/>
    <mergeCell ref="E8499:G8499"/>
    <mergeCell ref="H8499:I8499"/>
    <mergeCell ref="A8500:D8500"/>
    <mergeCell ref="E8500:G8500"/>
    <mergeCell ref="H8500:I8500"/>
    <mergeCell ref="A8501:D8501"/>
    <mergeCell ref="E8501:G8501"/>
    <mergeCell ref="H8501:I8501"/>
    <mergeCell ref="A8502:D8502"/>
    <mergeCell ref="E8502:G8502"/>
    <mergeCell ref="H8502:I8502"/>
    <mergeCell ref="A8503:D8503"/>
    <mergeCell ref="E8503:G8503"/>
    <mergeCell ref="H8503:I8503"/>
    <mergeCell ref="A8504:I8504"/>
    <mergeCell ref="A8506:H8506"/>
    <mergeCell ref="A8507:C8507"/>
    <mergeCell ref="D8507:F8507"/>
    <mergeCell ref="H8507:I8507"/>
    <mergeCell ref="A8508:C8508"/>
    <mergeCell ref="D8508:F8508"/>
    <mergeCell ref="H8508:I8508"/>
    <mergeCell ref="A8509:C8509"/>
    <mergeCell ref="D8509:F8509"/>
    <mergeCell ref="H8509:I8509"/>
    <mergeCell ref="A8510:C8510"/>
    <mergeCell ref="D8510:F8510"/>
    <mergeCell ref="H8510:I8510"/>
    <mergeCell ref="A8511:C8511"/>
    <mergeCell ref="D8511:F8511"/>
    <mergeCell ref="H8511:I8511"/>
    <mergeCell ref="A8512:C8512"/>
    <mergeCell ref="D8512:F8512"/>
    <mergeCell ref="H8512:I8512"/>
    <mergeCell ref="A8513:C8513"/>
    <mergeCell ref="D8513:F8513"/>
    <mergeCell ref="H8513:I8513"/>
    <mergeCell ref="A8514:C8514"/>
    <mergeCell ref="D8514:F8514"/>
    <mergeCell ref="H8514:I8514"/>
    <mergeCell ref="A8515:C8515"/>
    <mergeCell ref="D8515:F8515"/>
    <mergeCell ref="H8515:I8515"/>
    <mergeCell ref="A8516:C8516"/>
    <mergeCell ref="D8516:F8516"/>
    <mergeCell ref="H8516:I8516"/>
    <mergeCell ref="A8517:C8517"/>
    <mergeCell ref="D8517:F8517"/>
    <mergeCell ref="H8517:I8517"/>
    <mergeCell ref="A8518:C8518"/>
    <mergeCell ref="D8518:F8518"/>
    <mergeCell ref="H8518:I8518"/>
    <mergeCell ref="A8519:C8519"/>
    <mergeCell ref="D8519:F8519"/>
    <mergeCell ref="H8519:I8519"/>
    <mergeCell ref="A8520:C8520"/>
    <mergeCell ref="D8520:F8520"/>
    <mergeCell ref="H8520:I8520"/>
    <mergeCell ref="A8521:C8521"/>
    <mergeCell ref="D8521:F8521"/>
    <mergeCell ref="H8521:I8521"/>
    <mergeCell ref="A8523:H8523"/>
    <mergeCell ref="A8524:I8524"/>
    <mergeCell ref="A8528:H8528"/>
    <mergeCell ref="A8529:I8529"/>
    <mergeCell ref="A8531:H8531"/>
    <mergeCell ref="A8532:D8532"/>
    <mergeCell ref="E8532:G8532"/>
    <mergeCell ref="H8532:I8532"/>
    <mergeCell ref="A8533:D8533"/>
    <mergeCell ref="E8533:G8533"/>
    <mergeCell ref="H8533:I8533"/>
    <mergeCell ref="A8534:D8534"/>
    <mergeCell ref="E8534:G8534"/>
    <mergeCell ref="H8534:I8534"/>
    <mergeCell ref="A8535:D8535"/>
    <mergeCell ref="E8535:G8535"/>
    <mergeCell ref="H8535:I8535"/>
    <mergeCell ref="A8536:D8536"/>
    <mergeCell ref="E8536:G8536"/>
    <mergeCell ref="H8536:I8536"/>
    <mergeCell ref="A8537:D8537"/>
    <mergeCell ref="E8537:G8537"/>
    <mergeCell ref="H8537:I8537"/>
    <mergeCell ref="A8538:D8538"/>
    <mergeCell ref="E8538:G8538"/>
    <mergeCell ref="H8538:I8538"/>
    <mergeCell ref="A8539:D8539"/>
    <mergeCell ref="E8539:G8539"/>
    <mergeCell ref="H8539:I8539"/>
    <mergeCell ref="A8540:D8540"/>
    <mergeCell ref="E8540:G8540"/>
    <mergeCell ref="H8540:I8540"/>
    <mergeCell ref="A8541:D8541"/>
    <mergeCell ref="E8541:G8541"/>
    <mergeCell ref="H8541:I8541"/>
    <mergeCell ref="A8542:D8542"/>
    <mergeCell ref="E8542:G8542"/>
    <mergeCell ref="H8542:I8542"/>
    <mergeCell ref="A8543:D8543"/>
    <mergeCell ref="E8543:G8543"/>
    <mergeCell ref="H8543:I8543"/>
    <mergeCell ref="A8544:D8544"/>
    <mergeCell ref="E8544:G8544"/>
    <mergeCell ref="H8544:I8544"/>
    <mergeCell ref="A8545:D8545"/>
    <mergeCell ref="E8545:G8545"/>
    <mergeCell ref="H8545:I8545"/>
    <mergeCell ref="A8546:D8546"/>
    <mergeCell ref="E8546:G8546"/>
    <mergeCell ref="H8546:I8546"/>
    <mergeCell ref="A8547:D8547"/>
    <mergeCell ref="E8547:G8547"/>
    <mergeCell ref="H8547:I8547"/>
    <mergeCell ref="A8548:D8548"/>
    <mergeCell ref="E8548:G8548"/>
    <mergeCell ref="H8548:I8548"/>
    <mergeCell ref="A8549:D8549"/>
    <mergeCell ref="E8549:G8549"/>
    <mergeCell ref="H8549:I8549"/>
    <mergeCell ref="A8550:D8550"/>
    <mergeCell ref="E8550:G8550"/>
    <mergeCell ref="H8550:I8550"/>
    <mergeCell ref="A8551:D8551"/>
    <mergeCell ref="E8551:G8551"/>
    <mergeCell ref="H8551:I8551"/>
    <mergeCell ref="A8552:D8552"/>
    <mergeCell ref="E8552:G8552"/>
    <mergeCell ref="H8552:I8552"/>
    <mergeCell ref="A8553:D8553"/>
    <mergeCell ref="E8553:G8553"/>
    <mergeCell ref="H8553:I8553"/>
    <mergeCell ref="A8554:I8554"/>
    <mergeCell ref="A8556:H8556"/>
    <mergeCell ref="A8557:C8557"/>
    <mergeCell ref="D8557:F8557"/>
    <mergeCell ref="H8557:I8557"/>
    <mergeCell ref="A8558:C8558"/>
    <mergeCell ref="D8558:F8558"/>
    <mergeCell ref="H8558:I8558"/>
    <mergeCell ref="A8559:C8559"/>
    <mergeCell ref="D8559:F8559"/>
    <mergeCell ref="H8559:I8559"/>
    <mergeCell ref="A8560:C8560"/>
    <mergeCell ref="D8560:F8560"/>
    <mergeCell ref="H8560:I8560"/>
    <mergeCell ref="A8561:C8561"/>
    <mergeCell ref="D8561:F8561"/>
    <mergeCell ref="H8561:I8561"/>
    <mergeCell ref="A8562:C8562"/>
    <mergeCell ref="D8562:F8562"/>
    <mergeCell ref="H8562:I8562"/>
    <mergeCell ref="A8563:C8563"/>
    <mergeCell ref="D8563:F8563"/>
    <mergeCell ref="H8563:I8563"/>
    <mergeCell ref="A8564:C8564"/>
    <mergeCell ref="D8564:F8564"/>
    <mergeCell ref="H8564:I8564"/>
    <mergeCell ref="A8565:C8565"/>
    <mergeCell ref="D8565:F8565"/>
    <mergeCell ref="H8565:I8565"/>
    <mergeCell ref="A8566:C8566"/>
    <mergeCell ref="D8566:F8566"/>
    <mergeCell ref="H8566:I8566"/>
    <mergeCell ref="A8567:C8567"/>
    <mergeCell ref="D8567:F8567"/>
    <mergeCell ref="H8567:I8567"/>
    <mergeCell ref="A8568:C8568"/>
    <mergeCell ref="D8568:F8568"/>
    <mergeCell ref="H8568:I8568"/>
    <mergeCell ref="A8569:C8569"/>
    <mergeCell ref="D8569:F8569"/>
    <mergeCell ref="H8569:I8569"/>
    <mergeCell ref="A8570:C8570"/>
    <mergeCell ref="D8570:F8570"/>
    <mergeCell ref="H8570:I8570"/>
    <mergeCell ref="A8571:C8571"/>
    <mergeCell ref="D8571:F8571"/>
    <mergeCell ref="H8571:I8571"/>
    <mergeCell ref="A8573:H8573"/>
    <mergeCell ref="A8574:I8574"/>
    <mergeCell ref="A8578:H8578"/>
    <mergeCell ref="A8579:I8579"/>
    <mergeCell ref="A8581:H8581"/>
    <mergeCell ref="A8582:D8582"/>
    <mergeCell ref="E8582:G8582"/>
    <mergeCell ref="H8582:I8582"/>
    <mergeCell ref="A8583:D8583"/>
    <mergeCell ref="E8583:G8583"/>
    <mergeCell ref="H8583:I8583"/>
    <mergeCell ref="A8584:D8584"/>
    <mergeCell ref="E8584:G8584"/>
    <mergeCell ref="H8584:I8584"/>
    <mergeCell ref="A8585:D8585"/>
    <mergeCell ref="E8585:G8585"/>
    <mergeCell ref="H8585:I8585"/>
    <mergeCell ref="A8586:D8586"/>
    <mergeCell ref="E8586:G8586"/>
    <mergeCell ref="H8586:I8586"/>
    <mergeCell ref="A8587:D8587"/>
    <mergeCell ref="E8587:G8587"/>
    <mergeCell ref="H8587:I8587"/>
    <mergeCell ref="A8588:D8588"/>
    <mergeCell ref="E8588:G8588"/>
    <mergeCell ref="H8588:I8588"/>
    <mergeCell ref="A8589:D8589"/>
    <mergeCell ref="E8589:G8589"/>
    <mergeCell ref="H8589:I8589"/>
    <mergeCell ref="A8590:D8590"/>
    <mergeCell ref="E8590:G8590"/>
    <mergeCell ref="H8590:I8590"/>
    <mergeCell ref="A8591:D8591"/>
    <mergeCell ref="E8591:G8591"/>
    <mergeCell ref="H8591:I8591"/>
    <mergeCell ref="A8592:D8592"/>
    <mergeCell ref="E8592:G8592"/>
    <mergeCell ref="H8592:I8592"/>
    <mergeCell ref="A8593:D8593"/>
    <mergeCell ref="E8593:G8593"/>
    <mergeCell ref="H8593:I8593"/>
    <mergeCell ref="A8594:D8594"/>
    <mergeCell ref="E8594:G8594"/>
    <mergeCell ref="H8594:I8594"/>
    <mergeCell ref="A8595:D8595"/>
    <mergeCell ref="E8595:G8595"/>
    <mergeCell ref="H8595:I8595"/>
    <mergeCell ref="A8596:D8596"/>
    <mergeCell ref="E8596:G8596"/>
    <mergeCell ref="H8596:I8596"/>
    <mergeCell ref="A8597:D8597"/>
    <mergeCell ref="E8597:G8597"/>
    <mergeCell ref="H8597:I8597"/>
    <mergeCell ref="A8598:D8598"/>
    <mergeCell ref="E8598:G8598"/>
    <mergeCell ref="H8598:I8598"/>
    <mergeCell ref="A8599:D8599"/>
    <mergeCell ref="E8599:G8599"/>
    <mergeCell ref="H8599:I8599"/>
    <mergeCell ref="A8600:D8600"/>
    <mergeCell ref="E8600:G8600"/>
    <mergeCell ref="H8600:I8600"/>
    <mergeCell ref="A8601:D8601"/>
    <mergeCell ref="E8601:G8601"/>
    <mergeCell ref="H8601:I8601"/>
    <mergeCell ref="A8602:D8602"/>
    <mergeCell ref="E8602:G8602"/>
    <mergeCell ref="H8602:I8602"/>
    <mergeCell ref="A8603:D8603"/>
    <mergeCell ref="E8603:G8603"/>
    <mergeCell ref="H8603:I8603"/>
    <mergeCell ref="A8604:I8604"/>
    <mergeCell ref="A8606:H8606"/>
    <mergeCell ref="A8607:C8607"/>
    <mergeCell ref="D8607:F8607"/>
    <mergeCell ref="H8607:I8607"/>
    <mergeCell ref="A8608:C8608"/>
    <mergeCell ref="D8608:F8608"/>
    <mergeCell ref="H8608:I8608"/>
    <mergeCell ref="A8609:C8609"/>
    <mergeCell ref="D8609:F8609"/>
    <mergeCell ref="H8609:I8609"/>
    <mergeCell ref="A8610:C8610"/>
    <mergeCell ref="D8610:F8610"/>
    <mergeCell ref="H8610:I8610"/>
    <mergeCell ref="A8611:C8611"/>
    <mergeCell ref="D8611:F8611"/>
    <mergeCell ref="H8611:I8611"/>
    <mergeCell ref="A8612:C8612"/>
    <mergeCell ref="D8612:F8612"/>
    <mergeCell ref="H8612:I8612"/>
    <mergeCell ref="A8613:C8613"/>
    <mergeCell ref="D8613:F8613"/>
    <mergeCell ref="H8613:I8613"/>
    <mergeCell ref="A8614:C8614"/>
    <mergeCell ref="D8614:F8614"/>
    <mergeCell ref="H8614:I8614"/>
    <mergeCell ref="A8615:C8615"/>
    <mergeCell ref="D8615:F8615"/>
    <mergeCell ref="H8615:I8615"/>
    <mergeCell ref="A8616:C8616"/>
    <mergeCell ref="D8616:F8616"/>
    <mergeCell ref="H8616:I8616"/>
    <mergeCell ref="A8617:C8617"/>
    <mergeCell ref="D8617:F8617"/>
    <mergeCell ref="H8617:I8617"/>
    <mergeCell ref="A8618:C8618"/>
    <mergeCell ref="D8618:F8618"/>
    <mergeCell ref="H8618:I8618"/>
    <mergeCell ref="A8619:C8619"/>
    <mergeCell ref="D8619:F8619"/>
    <mergeCell ref="H8619:I8619"/>
    <mergeCell ref="A8620:C8620"/>
    <mergeCell ref="D8620:F8620"/>
    <mergeCell ref="H8620:I8620"/>
    <mergeCell ref="A8621:C8621"/>
    <mergeCell ref="D8621:F8621"/>
    <mergeCell ref="H8621:I8621"/>
    <mergeCell ref="A8623:H8623"/>
    <mergeCell ref="A8624:I8624"/>
    <mergeCell ref="A8628:H8628"/>
    <mergeCell ref="A8629:I8629"/>
    <mergeCell ref="A8631:H8631"/>
    <mergeCell ref="A8632:D8632"/>
    <mergeCell ref="E8632:G8632"/>
    <mergeCell ref="H8632:I8632"/>
    <mergeCell ref="A8633:D8633"/>
    <mergeCell ref="E8633:G8633"/>
    <mergeCell ref="H8633:I8633"/>
    <mergeCell ref="A8634:D8634"/>
    <mergeCell ref="E8634:G8634"/>
    <mergeCell ref="H8634:I8634"/>
    <mergeCell ref="A8635:D8635"/>
    <mergeCell ref="E8635:G8635"/>
    <mergeCell ref="H8635:I8635"/>
    <mergeCell ref="A8636:D8636"/>
    <mergeCell ref="E8636:G8636"/>
    <mergeCell ref="H8636:I8636"/>
    <mergeCell ref="A8637:D8637"/>
    <mergeCell ref="E8637:G8637"/>
    <mergeCell ref="H8637:I8637"/>
    <mergeCell ref="A8638:D8638"/>
    <mergeCell ref="E8638:G8638"/>
    <mergeCell ref="H8638:I8638"/>
    <mergeCell ref="A8639:D8639"/>
    <mergeCell ref="E8639:G8639"/>
    <mergeCell ref="H8639:I8639"/>
    <mergeCell ref="A8640:D8640"/>
    <mergeCell ref="E8640:G8640"/>
    <mergeCell ref="H8640:I8640"/>
    <mergeCell ref="A8641:D8641"/>
    <mergeCell ref="E8641:G8641"/>
    <mergeCell ref="H8641:I8641"/>
    <mergeCell ref="A8642:D8642"/>
    <mergeCell ref="E8642:G8642"/>
    <mergeCell ref="H8642:I8642"/>
    <mergeCell ref="A8643:D8643"/>
    <mergeCell ref="E8643:G8643"/>
    <mergeCell ref="H8643:I8643"/>
    <mergeCell ref="A8644:D8644"/>
    <mergeCell ref="E8644:G8644"/>
    <mergeCell ref="H8644:I8644"/>
    <mergeCell ref="A8645:D8645"/>
    <mergeCell ref="E8645:G8645"/>
    <mergeCell ref="H8645:I8645"/>
    <mergeCell ref="A8646:D8646"/>
    <mergeCell ref="E8646:G8646"/>
    <mergeCell ref="H8646:I8646"/>
    <mergeCell ref="A8647:D8647"/>
    <mergeCell ref="E8647:G8647"/>
    <mergeCell ref="H8647:I8647"/>
    <mergeCell ref="A8648:D8648"/>
    <mergeCell ref="E8648:G8648"/>
    <mergeCell ref="H8648:I8648"/>
    <mergeCell ref="A8649:D8649"/>
    <mergeCell ref="E8649:G8649"/>
    <mergeCell ref="H8649:I8649"/>
    <mergeCell ref="A8650:D8650"/>
    <mergeCell ref="E8650:G8650"/>
    <mergeCell ref="H8650:I8650"/>
    <mergeCell ref="A8651:D8651"/>
    <mergeCell ref="E8651:G8651"/>
    <mergeCell ref="H8651:I8651"/>
    <mergeCell ref="A8652:D8652"/>
    <mergeCell ref="E8652:G8652"/>
    <mergeCell ref="H8652:I8652"/>
    <mergeCell ref="A8653:D8653"/>
    <mergeCell ref="E8653:G8653"/>
    <mergeCell ref="H8653:I8653"/>
    <mergeCell ref="A8654:I8654"/>
    <mergeCell ref="A8656:H8656"/>
    <mergeCell ref="A8657:C8657"/>
    <mergeCell ref="D8657:F8657"/>
    <mergeCell ref="H8657:I8657"/>
    <mergeCell ref="A8658:C8658"/>
    <mergeCell ref="D8658:F8658"/>
    <mergeCell ref="H8658:I8658"/>
    <mergeCell ref="A8659:C8659"/>
    <mergeCell ref="D8659:F8659"/>
    <mergeCell ref="H8659:I8659"/>
    <mergeCell ref="A8660:C8660"/>
    <mergeCell ref="D8660:F8660"/>
    <mergeCell ref="H8660:I8660"/>
    <mergeCell ref="A8661:C8661"/>
    <mergeCell ref="D8661:F8661"/>
    <mergeCell ref="H8661:I8661"/>
    <mergeCell ref="A8662:C8662"/>
    <mergeCell ref="D8662:F8662"/>
    <mergeCell ref="H8662:I8662"/>
    <mergeCell ref="A8663:C8663"/>
    <mergeCell ref="D8663:F8663"/>
    <mergeCell ref="H8663:I8663"/>
    <mergeCell ref="A8664:C8664"/>
    <mergeCell ref="D8664:F8664"/>
    <mergeCell ref="H8664:I8664"/>
    <mergeCell ref="A8665:C8665"/>
    <mergeCell ref="D8665:F8665"/>
    <mergeCell ref="H8665:I8665"/>
    <mergeCell ref="A8666:C8666"/>
    <mergeCell ref="D8666:F8666"/>
    <mergeCell ref="H8666:I8666"/>
    <mergeCell ref="A8667:C8667"/>
    <mergeCell ref="D8667:F8667"/>
    <mergeCell ref="H8667:I8667"/>
    <mergeCell ref="A8668:C8668"/>
    <mergeCell ref="D8668:F8668"/>
    <mergeCell ref="H8668:I8668"/>
    <mergeCell ref="A8669:C8669"/>
    <mergeCell ref="D8669:F8669"/>
    <mergeCell ref="H8669:I8669"/>
    <mergeCell ref="A8670:C8670"/>
    <mergeCell ref="D8670:F8670"/>
    <mergeCell ref="H8670:I8670"/>
    <mergeCell ref="A8671:C8671"/>
    <mergeCell ref="D8671:F8671"/>
    <mergeCell ref="H8671:I8671"/>
    <mergeCell ref="A8673:H8673"/>
    <mergeCell ref="A8674:I8674"/>
    <mergeCell ref="A8678:H8678"/>
    <mergeCell ref="A8679:I8679"/>
    <mergeCell ref="A8681:H8681"/>
    <mergeCell ref="A8682:D8682"/>
    <mergeCell ref="E8682:G8682"/>
    <mergeCell ref="H8682:I8682"/>
    <mergeCell ref="A8683:D8683"/>
    <mergeCell ref="E8683:G8683"/>
    <mergeCell ref="H8683:I8683"/>
    <mergeCell ref="A8684:D8684"/>
    <mergeCell ref="E8684:G8684"/>
    <mergeCell ref="H8684:I8684"/>
    <mergeCell ref="A8685:D8685"/>
    <mergeCell ref="E8685:G8685"/>
    <mergeCell ref="H8685:I8685"/>
    <mergeCell ref="A8686:D8686"/>
    <mergeCell ref="E8686:G8686"/>
    <mergeCell ref="H8686:I8686"/>
    <mergeCell ref="A8687:D8687"/>
    <mergeCell ref="E8687:G8687"/>
    <mergeCell ref="H8687:I8687"/>
    <mergeCell ref="A8688:D8688"/>
    <mergeCell ref="E8688:G8688"/>
    <mergeCell ref="H8688:I8688"/>
    <mergeCell ref="A8689:D8689"/>
    <mergeCell ref="E8689:G8689"/>
    <mergeCell ref="H8689:I8689"/>
    <mergeCell ref="A8690:D8690"/>
    <mergeCell ref="E8690:G8690"/>
    <mergeCell ref="H8690:I8690"/>
    <mergeCell ref="A8691:D8691"/>
    <mergeCell ref="E8691:G8691"/>
    <mergeCell ref="H8691:I8691"/>
    <mergeCell ref="A8692:D8692"/>
    <mergeCell ref="E8692:G8692"/>
    <mergeCell ref="H8692:I8692"/>
    <mergeCell ref="A8693:D8693"/>
    <mergeCell ref="E8693:G8693"/>
    <mergeCell ref="H8693:I8693"/>
    <mergeCell ref="A8694:D8694"/>
    <mergeCell ref="E8694:G8694"/>
    <mergeCell ref="H8694:I8694"/>
    <mergeCell ref="A8695:D8695"/>
    <mergeCell ref="E8695:G8695"/>
    <mergeCell ref="H8695:I8695"/>
    <mergeCell ref="A8696:D8696"/>
    <mergeCell ref="E8696:G8696"/>
    <mergeCell ref="H8696:I8696"/>
    <mergeCell ref="A8697:D8697"/>
    <mergeCell ref="E8697:G8697"/>
    <mergeCell ref="H8697:I8697"/>
    <mergeCell ref="A8698:D8698"/>
    <mergeCell ref="E8698:G8698"/>
    <mergeCell ref="H8698:I8698"/>
    <mergeCell ref="A8699:D8699"/>
    <mergeCell ref="E8699:G8699"/>
    <mergeCell ref="H8699:I8699"/>
    <mergeCell ref="A8700:D8700"/>
    <mergeCell ref="E8700:G8700"/>
    <mergeCell ref="H8700:I8700"/>
    <mergeCell ref="A8701:D8701"/>
    <mergeCell ref="E8701:G8701"/>
    <mergeCell ref="H8701:I8701"/>
    <mergeCell ref="A8702:D8702"/>
    <mergeCell ref="E8702:G8702"/>
    <mergeCell ref="H8702:I8702"/>
    <mergeCell ref="A8703:D8703"/>
    <mergeCell ref="E8703:G8703"/>
    <mergeCell ref="H8703:I8703"/>
    <mergeCell ref="A8704:I8704"/>
    <mergeCell ref="A8706:H8706"/>
    <mergeCell ref="A8707:C8707"/>
    <mergeCell ref="D8707:F8707"/>
    <mergeCell ref="H8707:I8707"/>
    <mergeCell ref="A8708:C8708"/>
    <mergeCell ref="D8708:F8708"/>
    <mergeCell ref="H8708:I8708"/>
    <mergeCell ref="A8709:C8709"/>
    <mergeCell ref="D8709:F8709"/>
    <mergeCell ref="H8709:I8709"/>
    <mergeCell ref="A8710:C8710"/>
    <mergeCell ref="D8710:F8710"/>
    <mergeCell ref="H8710:I8710"/>
    <mergeCell ref="A8711:C8711"/>
    <mergeCell ref="D8711:F8711"/>
    <mergeCell ref="H8711:I8711"/>
    <mergeCell ref="A8712:C8712"/>
    <mergeCell ref="D8712:F8712"/>
    <mergeCell ref="H8712:I8712"/>
    <mergeCell ref="A8713:C8713"/>
    <mergeCell ref="D8713:F8713"/>
    <mergeCell ref="H8713:I8713"/>
    <mergeCell ref="A8714:C8714"/>
    <mergeCell ref="D8714:F8714"/>
    <mergeCell ref="H8714:I8714"/>
    <mergeCell ref="A8715:C8715"/>
    <mergeCell ref="D8715:F8715"/>
    <mergeCell ref="H8715:I8715"/>
    <mergeCell ref="A8716:C8716"/>
    <mergeCell ref="D8716:F8716"/>
    <mergeCell ref="H8716:I8716"/>
    <mergeCell ref="A8717:C8717"/>
    <mergeCell ref="D8717:F8717"/>
    <mergeCell ref="H8717:I8717"/>
    <mergeCell ref="A8718:C8718"/>
    <mergeCell ref="D8718:F8718"/>
    <mergeCell ref="H8718:I8718"/>
    <mergeCell ref="A8719:C8719"/>
    <mergeCell ref="D8719:F8719"/>
    <mergeCell ref="H8719:I8719"/>
    <mergeCell ref="A8720:C8720"/>
    <mergeCell ref="D8720:F8720"/>
    <mergeCell ref="H8720:I8720"/>
    <mergeCell ref="A8721:C8721"/>
    <mergeCell ref="D8721:F8721"/>
    <mergeCell ref="H8721:I8721"/>
    <mergeCell ref="A8723:H8723"/>
    <mergeCell ref="A8724:I8724"/>
    <mergeCell ref="A8728:H8728"/>
    <mergeCell ref="A8729:I8729"/>
    <mergeCell ref="A8731:H8731"/>
    <mergeCell ref="A8732:D8732"/>
    <mergeCell ref="E8732:G8732"/>
    <mergeCell ref="H8732:I8732"/>
    <mergeCell ref="A8733:D8733"/>
    <mergeCell ref="E8733:G8733"/>
    <mergeCell ref="H8733:I8733"/>
    <mergeCell ref="A8734:D8734"/>
    <mergeCell ref="E8734:G8734"/>
    <mergeCell ref="H8734:I8734"/>
    <mergeCell ref="A8735:D8735"/>
    <mergeCell ref="E8735:G8735"/>
    <mergeCell ref="H8735:I8735"/>
    <mergeCell ref="A8736:D8736"/>
    <mergeCell ref="E8736:G8736"/>
    <mergeCell ref="H8736:I8736"/>
    <mergeCell ref="A8737:D8737"/>
    <mergeCell ref="E8737:G8737"/>
    <mergeCell ref="H8737:I8737"/>
    <mergeCell ref="A8738:D8738"/>
    <mergeCell ref="E8738:G8738"/>
    <mergeCell ref="H8738:I8738"/>
    <mergeCell ref="A8739:D8739"/>
    <mergeCell ref="E8739:G8739"/>
    <mergeCell ref="H8739:I8739"/>
    <mergeCell ref="A8740:D8740"/>
    <mergeCell ref="E8740:G8740"/>
    <mergeCell ref="H8740:I8740"/>
    <mergeCell ref="A8741:D8741"/>
    <mergeCell ref="E8741:G8741"/>
    <mergeCell ref="H8741:I8741"/>
    <mergeCell ref="A8742:D8742"/>
    <mergeCell ref="E8742:G8742"/>
    <mergeCell ref="H8742:I8742"/>
    <mergeCell ref="A8743:D8743"/>
    <mergeCell ref="E8743:G8743"/>
    <mergeCell ref="H8743:I8743"/>
    <mergeCell ref="A8744:D8744"/>
    <mergeCell ref="E8744:G8744"/>
    <mergeCell ref="H8744:I8744"/>
    <mergeCell ref="A8745:D8745"/>
    <mergeCell ref="E8745:G8745"/>
    <mergeCell ref="H8745:I8745"/>
    <mergeCell ref="A8746:D8746"/>
    <mergeCell ref="E8746:G8746"/>
    <mergeCell ref="H8746:I8746"/>
    <mergeCell ref="A8747:D8747"/>
    <mergeCell ref="E8747:G8747"/>
    <mergeCell ref="H8747:I8747"/>
    <mergeCell ref="A8748:D8748"/>
    <mergeCell ref="E8748:G8748"/>
    <mergeCell ref="H8748:I8748"/>
    <mergeCell ref="A8749:D8749"/>
    <mergeCell ref="E8749:G8749"/>
    <mergeCell ref="H8749:I8749"/>
    <mergeCell ref="A8750:D8750"/>
    <mergeCell ref="E8750:G8750"/>
    <mergeCell ref="H8750:I8750"/>
    <mergeCell ref="A8751:D8751"/>
    <mergeCell ref="E8751:G8751"/>
    <mergeCell ref="H8751:I8751"/>
    <mergeCell ref="A8752:D8752"/>
    <mergeCell ref="E8752:G8752"/>
    <mergeCell ref="H8752:I8752"/>
    <mergeCell ref="A8753:D8753"/>
    <mergeCell ref="E8753:G8753"/>
    <mergeCell ref="H8753:I8753"/>
    <mergeCell ref="A8754:I8754"/>
    <mergeCell ref="A8756:H8756"/>
    <mergeCell ref="A8757:C8757"/>
    <mergeCell ref="D8757:F8757"/>
    <mergeCell ref="H8757:I8757"/>
    <mergeCell ref="A8758:C8758"/>
    <mergeCell ref="D8758:F8758"/>
    <mergeCell ref="H8758:I8758"/>
    <mergeCell ref="A8759:C8759"/>
    <mergeCell ref="D8759:F8759"/>
    <mergeCell ref="H8759:I8759"/>
    <mergeCell ref="A8760:C8760"/>
    <mergeCell ref="D8760:F8760"/>
    <mergeCell ref="H8760:I8760"/>
    <mergeCell ref="A8761:C8761"/>
    <mergeCell ref="D8761:F8761"/>
    <mergeCell ref="H8761:I8761"/>
    <mergeCell ref="A8762:C8762"/>
    <mergeCell ref="D8762:F8762"/>
    <mergeCell ref="H8762:I8762"/>
    <mergeCell ref="A8763:C8763"/>
    <mergeCell ref="D8763:F8763"/>
    <mergeCell ref="H8763:I8763"/>
    <mergeCell ref="A8764:C8764"/>
    <mergeCell ref="D8764:F8764"/>
    <mergeCell ref="H8764:I8764"/>
    <mergeCell ref="A8765:C8765"/>
    <mergeCell ref="D8765:F8765"/>
    <mergeCell ref="H8765:I8765"/>
    <mergeCell ref="A8766:C8766"/>
    <mergeCell ref="D8766:F8766"/>
    <mergeCell ref="H8766:I8766"/>
    <mergeCell ref="A8767:C8767"/>
    <mergeCell ref="D8767:F8767"/>
    <mergeCell ref="H8767:I8767"/>
    <mergeCell ref="A8768:C8768"/>
    <mergeCell ref="D8768:F8768"/>
    <mergeCell ref="H8768:I8768"/>
    <mergeCell ref="A8769:C8769"/>
    <mergeCell ref="D8769:F8769"/>
    <mergeCell ref="H8769:I8769"/>
    <mergeCell ref="A8770:C8770"/>
    <mergeCell ref="D8770:F8770"/>
    <mergeCell ref="H8770:I8770"/>
    <mergeCell ref="A8771:C8771"/>
    <mergeCell ref="D8771:F8771"/>
    <mergeCell ref="H8771:I8771"/>
    <mergeCell ref="A8773:H8773"/>
    <mergeCell ref="A8774:I8774"/>
    <mergeCell ref="A8778:H8778"/>
    <mergeCell ref="A8779:I8779"/>
    <mergeCell ref="A8781:H8781"/>
    <mergeCell ref="A8782:D8782"/>
    <mergeCell ref="E8782:G8782"/>
    <mergeCell ref="H8782:I8782"/>
    <mergeCell ref="A8783:D8783"/>
    <mergeCell ref="E8783:G8783"/>
    <mergeCell ref="H8783:I8783"/>
    <mergeCell ref="A8784:D8784"/>
    <mergeCell ref="E8784:G8784"/>
    <mergeCell ref="H8784:I8784"/>
    <mergeCell ref="A8785:D8785"/>
    <mergeCell ref="E8785:G8785"/>
    <mergeCell ref="H8785:I8785"/>
    <mergeCell ref="A8786:D8786"/>
    <mergeCell ref="E8786:G8786"/>
    <mergeCell ref="H8786:I8786"/>
    <mergeCell ref="A8787:D8787"/>
    <mergeCell ref="E8787:G8787"/>
    <mergeCell ref="H8787:I8787"/>
    <mergeCell ref="A8788:D8788"/>
    <mergeCell ref="E8788:G8788"/>
    <mergeCell ref="H8788:I8788"/>
    <mergeCell ref="A8789:D8789"/>
    <mergeCell ref="E8789:G8789"/>
    <mergeCell ref="H8789:I8789"/>
    <mergeCell ref="A8790:D8790"/>
    <mergeCell ref="E8790:G8790"/>
    <mergeCell ref="H8790:I8790"/>
    <mergeCell ref="A8791:D8791"/>
    <mergeCell ref="E8791:G8791"/>
    <mergeCell ref="H8791:I8791"/>
    <mergeCell ref="A8792:D8792"/>
    <mergeCell ref="E8792:G8792"/>
    <mergeCell ref="H8792:I8792"/>
    <mergeCell ref="A8793:D8793"/>
    <mergeCell ref="E8793:G8793"/>
    <mergeCell ref="H8793:I8793"/>
    <mergeCell ref="A8794:D8794"/>
    <mergeCell ref="E8794:G8794"/>
    <mergeCell ref="H8794:I8794"/>
    <mergeCell ref="A8795:D8795"/>
    <mergeCell ref="E8795:G8795"/>
    <mergeCell ref="H8795:I8795"/>
    <mergeCell ref="A8796:D8796"/>
    <mergeCell ref="E8796:G8796"/>
    <mergeCell ref="H8796:I8796"/>
    <mergeCell ref="A8797:D8797"/>
    <mergeCell ref="E8797:G8797"/>
    <mergeCell ref="H8797:I8797"/>
    <mergeCell ref="A8798:D8798"/>
    <mergeCell ref="E8798:G8798"/>
    <mergeCell ref="H8798:I8798"/>
    <mergeCell ref="A8799:D8799"/>
    <mergeCell ref="E8799:G8799"/>
    <mergeCell ref="H8799:I8799"/>
    <mergeCell ref="A8800:D8800"/>
    <mergeCell ref="E8800:G8800"/>
    <mergeCell ref="H8800:I8800"/>
    <mergeCell ref="A8801:D8801"/>
    <mergeCell ref="E8801:G8801"/>
    <mergeCell ref="H8801:I8801"/>
    <mergeCell ref="A8802:D8802"/>
    <mergeCell ref="E8802:G8802"/>
    <mergeCell ref="H8802:I8802"/>
    <mergeCell ref="A8803:D8803"/>
    <mergeCell ref="E8803:G8803"/>
    <mergeCell ref="H8803:I8803"/>
    <mergeCell ref="A8804:I8804"/>
    <mergeCell ref="A8806:H8806"/>
    <mergeCell ref="A8807:C8807"/>
    <mergeCell ref="D8807:F8807"/>
    <mergeCell ref="H8807:I8807"/>
    <mergeCell ref="A8808:C8808"/>
    <mergeCell ref="D8808:F8808"/>
    <mergeCell ref="H8808:I8808"/>
    <mergeCell ref="A8809:C8809"/>
    <mergeCell ref="D8809:F8809"/>
    <mergeCell ref="H8809:I8809"/>
    <mergeCell ref="A8810:C8810"/>
    <mergeCell ref="D8810:F8810"/>
    <mergeCell ref="H8810:I8810"/>
    <mergeCell ref="A8811:C8811"/>
    <mergeCell ref="D8811:F8811"/>
    <mergeCell ref="H8811:I8811"/>
    <mergeCell ref="A8812:C8812"/>
    <mergeCell ref="D8812:F8812"/>
    <mergeCell ref="H8812:I8812"/>
    <mergeCell ref="A8813:C8813"/>
    <mergeCell ref="D8813:F8813"/>
    <mergeCell ref="H8813:I8813"/>
    <mergeCell ref="A8814:C8814"/>
    <mergeCell ref="D8814:F8814"/>
    <mergeCell ref="H8814:I8814"/>
    <mergeCell ref="A8815:C8815"/>
    <mergeCell ref="D8815:F8815"/>
    <mergeCell ref="H8815:I8815"/>
    <mergeCell ref="A8816:C8816"/>
    <mergeCell ref="D8816:F8816"/>
    <mergeCell ref="H8816:I8816"/>
    <mergeCell ref="A8817:C8817"/>
    <mergeCell ref="D8817:F8817"/>
    <mergeCell ref="H8817:I8817"/>
    <mergeCell ref="A8818:C8818"/>
    <mergeCell ref="D8818:F8818"/>
    <mergeCell ref="H8818:I8818"/>
    <mergeCell ref="A8819:C8819"/>
    <mergeCell ref="D8819:F8819"/>
    <mergeCell ref="H8819:I8819"/>
    <mergeCell ref="A8820:C8820"/>
    <mergeCell ref="D8820:F8820"/>
    <mergeCell ref="H8820:I8820"/>
    <mergeCell ref="A8821:C8821"/>
    <mergeCell ref="D8821:F8821"/>
    <mergeCell ref="H8821:I8821"/>
    <mergeCell ref="A8823:H8823"/>
    <mergeCell ref="A8824:I8824"/>
    <mergeCell ref="A8828:H8828"/>
    <mergeCell ref="A8829:I8829"/>
    <mergeCell ref="A8831:H8831"/>
    <mergeCell ref="A8832:D8832"/>
    <mergeCell ref="E8832:G8832"/>
    <mergeCell ref="H8832:I8832"/>
    <mergeCell ref="A8833:D8833"/>
    <mergeCell ref="E8833:G8833"/>
    <mergeCell ref="H8833:I8833"/>
    <mergeCell ref="A8834:D8834"/>
    <mergeCell ref="E8834:G8834"/>
    <mergeCell ref="H8834:I8834"/>
    <mergeCell ref="A8835:D8835"/>
    <mergeCell ref="E8835:G8835"/>
    <mergeCell ref="H8835:I8835"/>
    <mergeCell ref="A8836:D8836"/>
    <mergeCell ref="E8836:G8836"/>
    <mergeCell ref="H8836:I8836"/>
    <mergeCell ref="A8837:D8837"/>
    <mergeCell ref="E8837:G8837"/>
    <mergeCell ref="H8837:I8837"/>
    <mergeCell ref="A8838:D8838"/>
    <mergeCell ref="E8838:G8838"/>
    <mergeCell ref="H8838:I8838"/>
    <mergeCell ref="A8839:D8839"/>
    <mergeCell ref="E8839:G8839"/>
    <mergeCell ref="H8839:I8839"/>
    <mergeCell ref="A8840:D8840"/>
    <mergeCell ref="E8840:G8840"/>
    <mergeCell ref="H8840:I8840"/>
    <mergeCell ref="A8841:D8841"/>
    <mergeCell ref="E8841:G8841"/>
    <mergeCell ref="H8841:I8841"/>
    <mergeCell ref="A8842:D8842"/>
    <mergeCell ref="E8842:G8842"/>
    <mergeCell ref="H8842:I8842"/>
    <mergeCell ref="A8843:D8843"/>
    <mergeCell ref="E8843:G8843"/>
    <mergeCell ref="H8843:I8843"/>
    <mergeCell ref="A8844:D8844"/>
    <mergeCell ref="E8844:G8844"/>
    <mergeCell ref="H8844:I8844"/>
    <mergeCell ref="A8845:D8845"/>
    <mergeCell ref="E8845:G8845"/>
    <mergeCell ref="H8845:I8845"/>
    <mergeCell ref="A8846:D8846"/>
    <mergeCell ref="E8846:G8846"/>
    <mergeCell ref="H8846:I8846"/>
    <mergeCell ref="A8847:D8847"/>
    <mergeCell ref="E8847:G8847"/>
    <mergeCell ref="H8847:I8847"/>
    <mergeCell ref="A8848:D8848"/>
    <mergeCell ref="E8848:G8848"/>
    <mergeCell ref="H8848:I8848"/>
    <mergeCell ref="A8849:D8849"/>
    <mergeCell ref="E8849:G8849"/>
    <mergeCell ref="H8849:I8849"/>
    <mergeCell ref="A8850:D8850"/>
    <mergeCell ref="E8850:G8850"/>
    <mergeCell ref="H8850:I8850"/>
    <mergeCell ref="A8851:D8851"/>
    <mergeCell ref="E8851:G8851"/>
    <mergeCell ref="H8851:I8851"/>
    <mergeCell ref="A8852:D8852"/>
    <mergeCell ref="E8852:G8852"/>
    <mergeCell ref="H8852:I8852"/>
    <mergeCell ref="A8853:D8853"/>
    <mergeCell ref="E8853:G8853"/>
    <mergeCell ref="H8853:I8853"/>
    <mergeCell ref="A8854:D8854"/>
    <mergeCell ref="E8854:G8854"/>
    <mergeCell ref="H8854:I8854"/>
    <mergeCell ref="A8855:D8855"/>
    <mergeCell ref="E8855:G8855"/>
    <mergeCell ref="H8855:I8855"/>
    <mergeCell ref="A8856:D8856"/>
    <mergeCell ref="E8856:G8856"/>
    <mergeCell ref="H8856:I8856"/>
    <mergeCell ref="A8857:D8857"/>
    <mergeCell ref="E8857:G8857"/>
    <mergeCell ref="H8857:I8857"/>
    <mergeCell ref="A8858:D8858"/>
    <mergeCell ref="E8858:G8858"/>
    <mergeCell ref="H8858:I8858"/>
    <mergeCell ref="A8859:D8859"/>
    <mergeCell ref="E8859:G8859"/>
    <mergeCell ref="H8859:I8859"/>
    <mergeCell ref="A8860:D8860"/>
    <mergeCell ref="E8860:G8860"/>
    <mergeCell ref="H8860:I8860"/>
    <mergeCell ref="A8861:D8861"/>
    <mergeCell ref="E8861:G8861"/>
    <mergeCell ref="H8861:I8861"/>
    <mergeCell ref="A8862:D8862"/>
    <mergeCell ref="E8862:G8862"/>
    <mergeCell ref="H8862:I8862"/>
    <mergeCell ref="A8863:D8863"/>
    <mergeCell ref="E8863:G8863"/>
    <mergeCell ref="H8863:I8863"/>
    <mergeCell ref="A8864:I8864"/>
    <mergeCell ref="A8866:H8866"/>
    <mergeCell ref="A8867:C8867"/>
    <mergeCell ref="D8867:F8867"/>
    <mergeCell ref="H8867:I8867"/>
    <mergeCell ref="A8868:C8868"/>
    <mergeCell ref="D8868:F8868"/>
    <mergeCell ref="H8868:I8868"/>
    <mergeCell ref="A8869:C8869"/>
    <mergeCell ref="D8869:F8869"/>
    <mergeCell ref="H8869:I8869"/>
    <mergeCell ref="A8870:C8870"/>
    <mergeCell ref="D8870:F8870"/>
    <mergeCell ref="H8870:I8870"/>
    <mergeCell ref="A8871:C8871"/>
    <mergeCell ref="D8871:F8871"/>
    <mergeCell ref="H8871:I8871"/>
    <mergeCell ref="A8872:C8872"/>
    <mergeCell ref="D8872:F8872"/>
    <mergeCell ref="H8872:I8872"/>
    <mergeCell ref="A8874:H8874"/>
    <mergeCell ref="A8875:I8875"/>
    <mergeCell ref="A8879:H8879"/>
    <mergeCell ref="A8880:I8880"/>
    <mergeCell ref="A8882:H8882"/>
    <mergeCell ref="A8883:D8883"/>
    <mergeCell ref="E8883:G8883"/>
    <mergeCell ref="H8883:I8883"/>
    <mergeCell ref="A8884:D8884"/>
    <mergeCell ref="E8884:G8884"/>
    <mergeCell ref="H8884:I8884"/>
    <mergeCell ref="A8885:D8885"/>
    <mergeCell ref="E8885:G8885"/>
    <mergeCell ref="H8885:I8885"/>
    <mergeCell ref="A8886:D8886"/>
    <mergeCell ref="E8886:G8886"/>
    <mergeCell ref="H8886:I8886"/>
    <mergeCell ref="A8887:D8887"/>
    <mergeCell ref="E8887:G8887"/>
    <mergeCell ref="H8887:I8887"/>
    <mergeCell ref="A8888:D8888"/>
    <mergeCell ref="E8888:G8888"/>
    <mergeCell ref="H8888:I8888"/>
    <mergeCell ref="A8889:D8889"/>
    <mergeCell ref="E8889:G8889"/>
    <mergeCell ref="H8889:I8889"/>
    <mergeCell ref="A8890:D8890"/>
    <mergeCell ref="E8890:G8890"/>
    <mergeCell ref="H8890:I8890"/>
    <mergeCell ref="A8891:D8891"/>
    <mergeCell ref="E8891:G8891"/>
    <mergeCell ref="H8891:I8891"/>
    <mergeCell ref="A8892:D8892"/>
    <mergeCell ref="E8892:G8892"/>
    <mergeCell ref="H8892:I8892"/>
    <mergeCell ref="A8893:D8893"/>
    <mergeCell ref="E8893:G8893"/>
    <mergeCell ref="H8893:I8893"/>
    <mergeCell ref="A8894:D8894"/>
    <mergeCell ref="E8894:G8894"/>
    <mergeCell ref="H8894:I8894"/>
    <mergeCell ref="A8895:D8895"/>
    <mergeCell ref="E8895:G8895"/>
    <mergeCell ref="H8895:I8895"/>
    <mergeCell ref="A8896:D8896"/>
    <mergeCell ref="E8896:G8896"/>
    <mergeCell ref="H8896:I8896"/>
    <mergeCell ref="A8897:D8897"/>
    <mergeCell ref="E8897:G8897"/>
    <mergeCell ref="H8897:I8897"/>
    <mergeCell ref="A8898:D8898"/>
    <mergeCell ref="E8898:G8898"/>
    <mergeCell ref="H8898:I8898"/>
    <mergeCell ref="A8899:D8899"/>
    <mergeCell ref="E8899:G8899"/>
    <mergeCell ref="H8899:I8899"/>
    <mergeCell ref="A8900:D8900"/>
    <mergeCell ref="E8900:G8900"/>
    <mergeCell ref="H8900:I8900"/>
    <mergeCell ref="A8901:D8901"/>
    <mergeCell ref="E8901:G8901"/>
    <mergeCell ref="H8901:I8901"/>
    <mergeCell ref="A8902:D8902"/>
    <mergeCell ref="E8902:G8902"/>
    <mergeCell ref="H8902:I8902"/>
    <mergeCell ref="A8903:D8903"/>
    <mergeCell ref="E8903:G8903"/>
    <mergeCell ref="H8903:I8903"/>
    <mergeCell ref="A8904:D8904"/>
    <mergeCell ref="E8904:G8904"/>
    <mergeCell ref="H8904:I8904"/>
    <mergeCell ref="A8905:D8905"/>
    <mergeCell ref="E8905:G8905"/>
    <mergeCell ref="H8905:I8905"/>
    <mergeCell ref="A8906:D8906"/>
    <mergeCell ref="E8906:G8906"/>
    <mergeCell ref="H8906:I8906"/>
    <mergeCell ref="A8907:D8907"/>
    <mergeCell ref="E8907:G8907"/>
    <mergeCell ref="H8907:I8907"/>
    <mergeCell ref="A8908:D8908"/>
    <mergeCell ref="E8908:G8908"/>
    <mergeCell ref="H8908:I8908"/>
    <mergeCell ref="A8909:D8909"/>
    <mergeCell ref="E8909:G8909"/>
    <mergeCell ref="H8909:I8909"/>
    <mergeCell ref="A8910:D8910"/>
    <mergeCell ref="E8910:G8910"/>
    <mergeCell ref="H8910:I8910"/>
    <mergeCell ref="A8911:D8911"/>
    <mergeCell ref="E8911:G8911"/>
    <mergeCell ref="H8911:I8911"/>
    <mergeCell ref="A8912:D8912"/>
    <mergeCell ref="E8912:G8912"/>
    <mergeCell ref="H8912:I8912"/>
    <mergeCell ref="A8913:D8913"/>
    <mergeCell ref="E8913:G8913"/>
    <mergeCell ref="H8913:I8913"/>
    <mergeCell ref="A8914:D8914"/>
    <mergeCell ref="E8914:G8914"/>
    <mergeCell ref="H8914:I8914"/>
    <mergeCell ref="A8915:I8915"/>
    <mergeCell ref="A8917:H8917"/>
    <mergeCell ref="A8918:C8918"/>
    <mergeCell ref="D8918:F8918"/>
    <mergeCell ref="H8918:I8918"/>
    <mergeCell ref="A8919:C8919"/>
    <mergeCell ref="D8919:F8919"/>
    <mergeCell ref="H8919:I8919"/>
    <mergeCell ref="A8920:C8920"/>
    <mergeCell ref="D8920:F8920"/>
    <mergeCell ref="H8920:I8920"/>
    <mergeCell ref="A8921:C8921"/>
    <mergeCell ref="D8921:F8921"/>
    <mergeCell ref="H8921:I8921"/>
    <mergeCell ref="A8922:C8922"/>
    <mergeCell ref="D8922:F8922"/>
    <mergeCell ref="H8922:I8922"/>
    <mergeCell ref="A8923:C8923"/>
    <mergeCell ref="D8923:F8923"/>
    <mergeCell ref="H8923:I8923"/>
    <mergeCell ref="A8925:H8925"/>
    <mergeCell ref="A8926:I8926"/>
    <mergeCell ref="A8930:H8930"/>
    <mergeCell ref="A8931:I8931"/>
    <mergeCell ref="A8933:H8933"/>
    <mergeCell ref="A8934:D8934"/>
    <mergeCell ref="E8934:G8934"/>
    <mergeCell ref="H8934:I8934"/>
    <mergeCell ref="A8935:D8935"/>
    <mergeCell ref="E8935:G8935"/>
    <mergeCell ref="H8935:I8935"/>
    <mergeCell ref="A8936:D8936"/>
    <mergeCell ref="E8936:G8936"/>
    <mergeCell ref="H8936:I8936"/>
    <mergeCell ref="A8937:D8937"/>
    <mergeCell ref="E8937:G8937"/>
    <mergeCell ref="H8937:I8937"/>
    <mergeCell ref="A8938:D8938"/>
    <mergeCell ref="E8938:G8938"/>
    <mergeCell ref="H8938:I8938"/>
    <mergeCell ref="A8939:D8939"/>
    <mergeCell ref="E8939:G8939"/>
    <mergeCell ref="H8939:I8939"/>
    <mergeCell ref="A8940:D8940"/>
    <mergeCell ref="E8940:G8940"/>
    <mergeCell ref="H8940:I8940"/>
    <mergeCell ref="A8941:D8941"/>
    <mergeCell ref="E8941:G8941"/>
    <mergeCell ref="H8941:I8941"/>
    <mergeCell ref="A8942:D8942"/>
    <mergeCell ref="E8942:G8942"/>
    <mergeCell ref="H8942:I8942"/>
    <mergeCell ref="A8943:D8943"/>
    <mergeCell ref="E8943:G8943"/>
    <mergeCell ref="H8943:I8943"/>
    <mergeCell ref="A8944:D8944"/>
    <mergeCell ref="E8944:G8944"/>
    <mergeCell ref="H8944:I8944"/>
    <mergeCell ref="A8945:D8945"/>
    <mergeCell ref="E8945:G8945"/>
    <mergeCell ref="H8945:I8945"/>
    <mergeCell ref="A8946:D8946"/>
    <mergeCell ref="E8946:G8946"/>
    <mergeCell ref="H8946:I8946"/>
    <mergeCell ref="A8947:D8947"/>
    <mergeCell ref="E8947:G8947"/>
    <mergeCell ref="H8947:I8947"/>
    <mergeCell ref="A8948:D8948"/>
    <mergeCell ref="E8948:G8948"/>
    <mergeCell ref="H8948:I8948"/>
    <mergeCell ref="A8949:D8949"/>
    <mergeCell ref="E8949:G8949"/>
    <mergeCell ref="H8949:I8949"/>
    <mergeCell ref="A8950:D8950"/>
    <mergeCell ref="E8950:G8950"/>
    <mergeCell ref="H8950:I8950"/>
    <mergeCell ref="A8951:D8951"/>
    <mergeCell ref="E8951:G8951"/>
    <mergeCell ref="H8951:I8951"/>
    <mergeCell ref="A8952:D8952"/>
    <mergeCell ref="E8952:G8952"/>
    <mergeCell ref="H8952:I8952"/>
    <mergeCell ref="A8953:D8953"/>
    <mergeCell ref="E8953:G8953"/>
    <mergeCell ref="H8953:I8953"/>
    <mergeCell ref="A8954:D8954"/>
    <mergeCell ref="E8954:G8954"/>
    <mergeCell ref="H8954:I8954"/>
    <mergeCell ref="A8955:D8955"/>
    <mergeCell ref="E8955:G8955"/>
    <mergeCell ref="H8955:I8955"/>
    <mergeCell ref="A8956:D8956"/>
    <mergeCell ref="E8956:G8956"/>
    <mergeCell ref="H8956:I8956"/>
    <mergeCell ref="A8957:D8957"/>
    <mergeCell ref="E8957:G8957"/>
    <mergeCell ref="H8957:I8957"/>
    <mergeCell ref="A8958:D8958"/>
    <mergeCell ref="E8958:G8958"/>
    <mergeCell ref="H8958:I8958"/>
    <mergeCell ref="A8959:D8959"/>
    <mergeCell ref="E8959:G8959"/>
    <mergeCell ref="H8959:I8959"/>
    <mergeCell ref="A8960:D8960"/>
    <mergeCell ref="E8960:G8960"/>
    <mergeCell ref="H8960:I8960"/>
    <mergeCell ref="A8961:D8961"/>
    <mergeCell ref="E8961:G8961"/>
    <mergeCell ref="H8961:I8961"/>
    <mergeCell ref="A8962:D8962"/>
    <mergeCell ref="E8962:G8962"/>
    <mergeCell ref="H8962:I8962"/>
    <mergeCell ref="A8963:D8963"/>
    <mergeCell ref="E8963:G8963"/>
    <mergeCell ref="H8963:I8963"/>
    <mergeCell ref="A8964:D8964"/>
    <mergeCell ref="E8964:G8964"/>
    <mergeCell ref="H8964:I8964"/>
    <mergeCell ref="A8965:D8965"/>
    <mergeCell ref="E8965:G8965"/>
    <mergeCell ref="H8965:I8965"/>
    <mergeCell ref="A8966:I8966"/>
    <mergeCell ref="A8968:H8968"/>
    <mergeCell ref="A8969:C8969"/>
    <mergeCell ref="D8969:F8969"/>
    <mergeCell ref="H8969:I8969"/>
    <mergeCell ref="A8970:C8970"/>
    <mergeCell ref="D8970:F8970"/>
    <mergeCell ref="H8970:I8970"/>
    <mergeCell ref="A8971:C8971"/>
    <mergeCell ref="D8971:F8971"/>
    <mergeCell ref="H8971:I8971"/>
    <mergeCell ref="A8972:C8972"/>
    <mergeCell ref="D8972:F8972"/>
    <mergeCell ref="H8972:I8972"/>
    <mergeCell ref="A8973:C8973"/>
    <mergeCell ref="D8973:F8973"/>
    <mergeCell ref="H8973:I8973"/>
    <mergeCell ref="A8974:C8974"/>
    <mergeCell ref="D8974:F8974"/>
    <mergeCell ref="H8974:I8974"/>
    <mergeCell ref="A8976:H8976"/>
    <mergeCell ref="A8977:I8977"/>
    <mergeCell ref="A8981:H8981"/>
    <mergeCell ref="A8982:I8982"/>
    <mergeCell ref="A8984:H8984"/>
    <mergeCell ref="A8985:D8985"/>
    <mergeCell ref="E8985:G8985"/>
    <mergeCell ref="H8985:I8985"/>
    <mergeCell ref="A8986:D8986"/>
    <mergeCell ref="E8986:G8986"/>
    <mergeCell ref="H8986:I8986"/>
    <mergeCell ref="A8987:D8987"/>
    <mergeCell ref="E8987:G8987"/>
    <mergeCell ref="H8987:I8987"/>
    <mergeCell ref="A8988:D8988"/>
    <mergeCell ref="E8988:G8988"/>
    <mergeCell ref="H8988:I8988"/>
    <mergeCell ref="A8989:D8989"/>
    <mergeCell ref="E8989:G8989"/>
    <mergeCell ref="H8989:I8989"/>
    <mergeCell ref="A8990:D8990"/>
    <mergeCell ref="E8990:G8990"/>
    <mergeCell ref="H8990:I8990"/>
    <mergeCell ref="A8991:D8991"/>
    <mergeCell ref="E8991:G8991"/>
    <mergeCell ref="H8991:I8991"/>
    <mergeCell ref="A8992:D8992"/>
    <mergeCell ref="E8992:G8992"/>
    <mergeCell ref="H8992:I8992"/>
    <mergeCell ref="A8993:D8993"/>
    <mergeCell ref="E8993:G8993"/>
    <mergeCell ref="H8993:I8993"/>
    <mergeCell ref="A8994:D8994"/>
    <mergeCell ref="E8994:G8994"/>
    <mergeCell ref="H8994:I8994"/>
    <mergeCell ref="A8995:D8995"/>
    <mergeCell ref="E8995:G8995"/>
    <mergeCell ref="H8995:I8995"/>
    <mergeCell ref="A8996:D8996"/>
    <mergeCell ref="E8996:G8996"/>
    <mergeCell ref="H8996:I8996"/>
    <mergeCell ref="A8997:D8997"/>
    <mergeCell ref="E8997:G8997"/>
    <mergeCell ref="H8997:I8997"/>
    <mergeCell ref="A8998:D8998"/>
    <mergeCell ref="E8998:G8998"/>
    <mergeCell ref="H8998:I8998"/>
    <mergeCell ref="A8999:D8999"/>
    <mergeCell ref="E8999:G8999"/>
    <mergeCell ref="H8999:I8999"/>
    <mergeCell ref="A9000:D9000"/>
    <mergeCell ref="E9000:G9000"/>
    <mergeCell ref="H9000:I9000"/>
    <mergeCell ref="A9001:D9001"/>
    <mergeCell ref="E9001:G9001"/>
    <mergeCell ref="H9001:I9001"/>
    <mergeCell ref="A9002:D9002"/>
    <mergeCell ref="E9002:G9002"/>
    <mergeCell ref="H9002:I9002"/>
    <mergeCell ref="A9003:D9003"/>
    <mergeCell ref="E9003:G9003"/>
    <mergeCell ref="H9003:I9003"/>
    <mergeCell ref="A9004:D9004"/>
    <mergeCell ref="E9004:G9004"/>
    <mergeCell ref="H9004:I9004"/>
    <mergeCell ref="A9005:D9005"/>
    <mergeCell ref="E9005:G9005"/>
    <mergeCell ref="H9005:I9005"/>
    <mergeCell ref="A9006:D9006"/>
    <mergeCell ref="E9006:G9006"/>
    <mergeCell ref="H9006:I9006"/>
    <mergeCell ref="A9007:D9007"/>
    <mergeCell ref="E9007:G9007"/>
    <mergeCell ref="H9007:I9007"/>
    <mergeCell ref="A9008:D9008"/>
    <mergeCell ref="E9008:G9008"/>
    <mergeCell ref="H9008:I9008"/>
    <mergeCell ref="A9009:D9009"/>
    <mergeCell ref="E9009:G9009"/>
    <mergeCell ref="H9009:I9009"/>
    <mergeCell ref="A9010:D9010"/>
    <mergeCell ref="E9010:G9010"/>
    <mergeCell ref="H9010:I9010"/>
    <mergeCell ref="A9011:D9011"/>
    <mergeCell ref="E9011:G9011"/>
    <mergeCell ref="H9011:I9011"/>
    <mergeCell ref="A9012:D9012"/>
    <mergeCell ref="E9012:G9012"/>
    <mergeCell ref="H9012:I9012"/>
    <mergeCell ref="A9013:D9013"/>
    <mergeCell ref="E9013:G9013"/>
    <mergeCell ref="H9013:I9013"/>
    <mergeCell ref="A9014:D9014"/>
    <mergeCell ref="E9014:G9014"/>
    <mergeCell ref="H9014:I9014"/>
    <mergeCell ref="A9015:D9015"/>
    <mergeCell ref="E9015:G9015"/>
    <mergeCell ref="H9015:I9015"/>
    <mergeCell ref="A9016:D9016"/>
    <mergeCell ref="E9016:G9016"/>
    <mergeCell ref="H9016:I9016"/>
    <mergeCell ref="A9017:I9017"/>
    <mergeCell ref="A9019:H9019"/>
    <mergeCell ref="A9020:C9020"/>
    <mergeCell ref="D9020:F9020"/>
    <mergeCell ref="H9020:I9020"/>
    <mergeCell ref="A9021:C9021"/>
    <mergeCell ref="D9021:F9021"/>
    <mergeCell ref="H9021:I9021"/>
    <mergeCell ref="A9022:C9022"/>
    <mergeCell ref="D9022:F9022"/>
    <mergeCell ref="H9022:I9022"/>
    <mergeCell ref="A9023:C9023"/>
    <mergeCell ref="D9023:F9023"/>
    <mergeCell ref="H9023:I9023"/>
    <mergeCell ref="A9024:C9024"/>
    <mergeCell ref="D9024:F9024"/>
    <mergeCell ref="H9024:I9024"/>
    <mergeCell ref="A9025:C9025"/>
    <mergeCell ref="D9025:F9025"/>
    <mergeCell ref="H9025:I9025"/>
    <mergeCell ref="A9027:H9027"/>
    <mergeCell ref="A9028:I9028"/>
    <mergeCell ref="A9032:H9032"/>
    <mergeCell ref="A9033:I9033"/>
    <mergeCell ref="A9035:H9035"/>
    <mergeCell ref="A9036:D9036"/>
    <mergeCell ref="E9036:G9036"/>
    <mergeCell ref="H9036:I9036"/>
    <mergeCell ref="A9037:D9037"/>
    <mergeCell ref="E9037:G9037"/>
    <mergeCell ref="H9037:I9037"/>
    <mergeCell ref="A9038:D9038"/>
    <mergeCell ref="E9038:G9038"/>
    <mergeCell ref="H9038:I9038"/>
    <mergeCell ref="A9039:D9039"/>
    <mergeCell ref="E9039:G9039"/>
    <mergeCell ref="H9039:I9039"/>
    <mergeCell ref="A9040:D9040"/>
    <mergeCell ref="E9040:G9040"/>
    <mergeCell ref="H9040:I9040"/>
    <mergeCell ref="A9041:D9041"/>
    <mergeCell ref="E9041:G9041"/>
    <mergeCell ref="H9041:I9041"/>
    <mergeCell ref="A9042:D9042"/>
    <mergeCell ref="E9042:G9042"/>
    <mergeCell ref="H9042:I9042"/>
    <mergeCell ref="A9043:D9043"/>
    <mergeCell ref="E9043:G9043"/>
    <mergeCell ref="H9043:I9043"/>
    <mergeCell ref="A9044:D9044"/>
    <mergeCell ref="E9044:G9044"/>
    <mergeCell ref="H9044:I9044"/>
    <mergeCell ref="A9045:D9045"/>
    <mergeCell ref="E9045:G9045"/>
    <mergeCell ref="H9045:I9045"/>
    <mergeCell ref="A9046:D9046"/>
    <mergeCell ref="E9046:G9046"/>
    <mergeCell ref="H9046:I9046"/>
    <mergeCell ref="A9047:D9047"/>
    <mergeCell ref="E9047:G9047"/>
    <mergeCell ref="H9047:I9047"/>
    <mergeCell ref="A9048:D9048"/>
    <mergeCell ref="E9048:G9048"/>
    <mergeCell ref="H9048:I9048"/>
    <mergeCell ref="A9049:D9049"/>
    <mergeCell ref="E9049:G9049"/>
    <mergeCell ref="H9049:I9049"/>
    <mergeCell ref="A9050:D9050"/>
    <mergeCell ref="E9050:G9050"/>
    <mergeCell ref="H9050:I9050"/>
    <mergeCell ref="A9051:D9051"/>
    <mergeCell ref="E9051:G9051"/>
    <mergeCell ref="H9051:I9051"/>
    <mergeCell ref="A9052:D9052"/>
    <mergeCell ref="E9052:G9052"/>
    <mergeCell ref="H9052:I9052"/>
    <mergeCell ref="A9053:D9053"/>
    <mergeCell ref="E9053:G9053"/>
    <mergeCell ref="H9053:I9053"/>
    <mergeCell ref="A9054:D9054"/>
    <mergeCell ref="E9054:G9054"/>
    <mergeCell ref="H9054:I9054"/>
    <mergeCell ref="A9055:D9055"/>
    <mergeCell ref="E9055:G9055"/>
    <mergeCell ref="H9055:I9055"/>
    <mergeCell ref="A9056:D9056"/>
    <mergeCell ref="E9056:G9056"/>
    <mergeCell ref="H9056:I9056"/>
    <mergeCell ref="A9057:D9057"/>
    <mergeCell ref="E9057:G9057"/>
    <mergeCell ref="H9057:I9057"/>
    <mergeCell ref="A9058:D9058"/>
    <mergeCell ref="E9058:G9058"/>
    <mergeCell ref="H9058:I9058"/>
    <mergeCell ref="A9059:D9059"/>
    <mergeCell ref="E9059:G9059"/>
    <mergeCell ref="H9059:I9059"/>
    <mergeCell ref="A9060:D9060"/>
    <mergeCell ref="E9060:G9060"/>
    <mergeCell ref="H9060:I9060"/>
    <mergeCell ref="A9061:D9061"/>
    <mergeCell ref="E9061:G9061"/>
    <mergeCell ref="H9061:I9061"/>
    <mergeCell ref="A9062:D9062"/>
    <mergeCell ref="E9062:G9062"/>
    <mergeCell ref="H9062:I9062"/>
    <mergeCell ref="A9063:D9063"/>
    <mergeCell ref="E9063:G9063"/>
    <mergeCell ref="H9063:I9063"/>
    <mergeCell ref="A9064:D9064"/>
    <mergeCell ref="E9064:G9064"/>
    <mergeCell ref="H9064:I9064"/>
    <mergeCell ref="A9065:D9065"/>
    <mergeCell ref="E9065:G9065"/>
    <mergeCell ref="H9065:I9065"/>
    <mergeCell ref="A9066:D9066"/>
    <mergeCell ref="E9066:G9066"/>
    <mergeCell ref="H9066:I9066"/>
    <mergeCell ref="A9067:D9067"/>
    <mergeCell ref="E9067:G9067"/>
    <mergeCell ref="H9067:I9067"/>
    <mergeCell ref="A9068:I9068"/>
    <mergeCell ref="A9070:H9070"/>
    <mergeCell ref="A9071:C9071"/>
    <mergeCell ref="D9071:F9071"/>
    <mergeCell ref="H9071:I9071"/>
    <mergeCell ref="A9072:C9072"/>
    <mergeCell ref="D9072:F9072"/>
    <mergeCell ref="H9072:I9072"/>
    <mergeCell ref="A9073:C9073"/>
    <mergeCell ref="D9073:F9073"/>
    <mergeCell ref="H9073:I9073"/>
    <mergeCell ref="A9074:C9074"/>
    <mergeCell ref="D9074:F9074"/>
    <mergeCell ref="H9074:I9074"/>
    <mergeCell ref="A9075:C9075"/>
    <mergeCell ref="D9075:F9075"/>
    <mergeCell ref="H9075:I9075"/>
    <mergeCell ref="A9076:C9076"/>
    <mergeCell ref="D9076:F9076"/>
    <mergeCell ref="H9076:I9076"/>
    <mergeCell ref="A9078:H9078"/>
    <mergeCell ref="A9079:I9079"/>
    <mergeCell ref="A9083:H9083"/>
    <mergeCell ref="A9084:I9084"/>
    <mergeCell ref="A9086:H9086"/>
    <mergeCell ref="A9087:D9087"/>
    <mergeCell ref="E9087:G9087"/>
    <mergeCell ref="H9087:I9087"/>
    <mergeCell ref="A9088:D9088"/>
    <mergeCell ref="E9088:G9088"/>
    <mergeCell ref="H9088:I9088"/>
    <mergeCell ref="A9089:D9089"/>
    <mergeCell ref="E9089:G9089"/>
    <mergeCell ref="H9089:I9089"/>
    <mergeCell ref="A9090:D9090"/>
    <mergeCell ref="E9090:G9090"/>
    <mergeCell ref="H9090:I9090"/>
    <mergeCell ref="A9091:D9091"/>
    <mergeCell ref="E9091:G9091"/>
    <mergeCell ref="H9091:I9091"/>
    <mergeCell ref="A9092:D9092"/>
    <mergeCell ref="E9092:G9092"/>
    <mergeCell ref="H9092:I9092"/>
    <mergeCell ref="A9093:D9093"/>
    <mergeCell ref="E9093:G9093"/>
    <mergeCell ref="H9093:I9093"/>
    <mergeCell ref="A9094:D9094"/>
    <mergeCell ref="E9094:G9094"/>
    <mergeCell ref="H9094:I9094"/>
    <mergeCell ref="A9095:D9095"/>
    <mergeCell ref="E9095:G9095"/>
    <mergeCell ref="H9095:I9095"/>
    <mergeCell ref="A9096:D9096"/>
    <mergeCell ref="E9096:G9096"/>
    <mergeCell ref="H9096:I9096"/>
    <mergeCell ref="A9097:D9097"/>
    <mergeCell ref="E9097:G9097"/>
    <mergeCell ref="H9097:I9097"/>
    <mergeCell ref="A9098:D9098"/>
    <mergeCell ref="E9098:G9098"/>
    <mergeCell ref="H9098:I9098"/>
    <mergeCell ref="A9099:D9099"/>
    <mergeCell ref="E9099:G9099"/>
    <mergeCell ref="H9099:I9099"/>
    <mergeCell ref="A9100:D9100"/>
    <mergeCell ref="E9100:G9100"/>
    <mergeCell ref="H9100:I9100"/>
    <mergeCell ref="A9101:D9101"/>
    <mergeCell ref="E9101:G9101"/>
    <mergeCell ref="H9101:I9101"/>
    <mergeCell ref="A9102:D9102"/>
    <mergeCell ref="E9102:G9102"/>
    <mergeCell ref="H9102:I9102"/>
    <mergeCell ref="A9103:D9103"/>
    <mergeCell ref="E9103:G9103"/>
    <mergeCell ref="H9103:I9103"/>
    <mergeCell ref="A9104:D9104"/>
    <mergeCell ref="E9104:G9104"/>
    <mergeCell ref="H9104:I9104"/>
    <mergeCell ref="A9105:D9105"/>
    <mergeCell ref="E9105:G9105"/>
    <mergeCell ref="H9105:I9105"/>
    <mergeCell ref="A9106:D9106"/>
    <mergeCell ref="E9106:G9106"/>
    <mergeCell ref="H9106:I9106"/>
    <mergeCell ref="A9107:D9107"/>
    <mergeCell ref="E9107:G9107"/>
    <mergeCell ref="H9107:I9107"/>
    <mergeCell ref="A9108:D9108"/>
    <mergeCell ref="E9108:G9108"/>
    <mergeCell ref="H9108:I9108"/>
    <mergeCell ref="A9109:D9109"/>
    <mergeCell ref="E9109:G9109"/>
    <mergeCell ref="H9109:I9109"/>
    <mergeCell ref="A9110:D9110"/>
    <mergeCell ref="E9110:G9110"/>
    <mergeCell ref="H9110:I9110"/>
    <mergeCell ref="A9111:D9111"/>
    <mergeCell ref="E9111:G9111"/>
    <mergeCell ref="H9111:I9111"/>
    <mergeCell ref="A9112:D9112"/>
    <mergeCell ref="E9112:G9112"/>
    <mergeCell ref="H9112:I9112"/>
    <mergeCell ref="A9113:D9113"/>
    <mergeCell ref="E9113:G9113"/>
    <mergeCell ref="H9113:I9113"/>
    <mergeCell ref="A9114:D9114"/>
    <mergeCell ref="E9114:G9114"/>
    <mergeCell ref="H9114:I9114"/>
    <mergeCell ref="A9115:D9115"/>
    <mergeCell ref="E9115:G9115"/>
    <mergeCell ref="H9115:I9115"/>
    <mergeCell ref="A9116:D9116"/>
    <mergeCell ref="E9116:G9116"/>
    <mergeCell ref="H9116:I9116"/>
    <mergeCell ref="A9117:D9117"/>
    <mergeCell ref="E9117:G9117"/>
    <mergeCell ref="H9117:I9117"/>
    <mergeCell ref="A9118:D9118"/>
    <mergeCell ref="E9118:G9118"/>
    <mergeCell ref="H9118:I9118"/>
    <mergeCell ref="A9119:I9119"/>
    <mergeCell ref="A9121:H9121"/>
    <mergeCell ref="A9122:C9122"/>
    <mergeCell ref="D9122:F9122"/>
    <mergeCell ref="H9122:I9122"/>
    <mergeCell ref="A9123:C9123"/>
    <mergeCell ref="D9123:F9123"/>
    <mergeCell ref="H9123:I9123"/>
    <mergeCell ref="A9124:C9124"/>
    <mergeCell ref="D9124:F9124"/>
    <mergeCell ref="H9124:I9124"/>
    <mergeCell ref="A9125:C9125"/>
    <mergeCell ref="D9125:F9125"/>
    <mergeCell ref="H9125:I9125"/>
    <mergeCell ref="A9126:C9126"/>
    <mergeCell ref="D9126:F9126"/>
    <mergeCell ref="H9126:I9126"/>
    <mergeCell ref="A9127:C9127"/>
    <mergeCell ref="D9127:F9127"/>
    <mergeCell ref="H9127:I9127"/>
    <mergeCell ref="A9129:H9129"/>
    <mergeCell ref="A9130:I9130"/>
    <mergeCell ref="A9134:H9134"/>
    <mergeCell ref="A9135:I9135"/>
    <mergeCell ref="A9137:H9137"/>
    <mergeCell ref="A9138:D9138"/>
    <mergeCell ref="E9138:G9138"/>
    <mergeCell ref="H9138:I9138"/>
    <mergeCell ref="A9139:D9139"/>
    <mergeCell ref="E9139:G9139"/>
    <mergeCell ref="H9139:I9139"/>
    <mergeCell ref="A9140:D9140"/>
    <mergeCell ref="E9140:G9140"/>
    <mergeCell ref="H9140:I9140"/>
    <mergeCell ref="A9141:D9141"/>
    <mergeCell ref="E9141:G9141"/>
    <mergeCell ref="H9141:I9141"/>
    <mergeCell ref="A9142:D9142"/>
    <mergeCell ref="E9142:G9142"/>
    <mergeCell ref="H9142:I9142"/>
    <mergeCell ref="A9143:D9143"/>
    <mergeCell ref="E9143:G9143"/>
    <mergeCell ref="H9143:I9143"/>
    <mergeCell ref="A9144:D9144"/>
    <mergeCell ref="E9144:G9144"/>
    <mergeCell ref="H9144:I9144"/>
    <mergeCell ref="A9145:D9145"/>
    <mergeCell ref="E9145:G9145"/>
    <mergeCell ref="H9145:I9145"/>
    <mergeCell ref="A9146:D9146"/>
    <mergeCell ref="E9146:G9146"/>
    <mergeCell ref="H9146:I9146"/>
    <mergeCell ref="A9147:D9147"/>
    <mergeCell ref="E9147:G9147"/>
    <mergeCell ref="H9147:I9147"/>
    <mergeCell ref="A9148:D9148"/>
    <mergeCell ref="E9148:G9148"/>
    <mergeCell ref="H9148:I9148"/>
    <mergeCell ref="A9149:D9149"/>
    <mergeCell ref="E9149:G9149"/>
    <mergeCell ref="H9149:I9149"/>
    <mergeCell ref="A9150:D9150"/>
    <mergeCell ref="E9150:G9150"/>
    <mergeCell ref="H9150:I9150"/>
    <mergeCell ref="A9151:D9151"/>
    <mergeCell ref="E9151:G9151"/>
    <mergeCell ref="H9151:I9151"/>
    <mergeCell ref="A9152:D9152"/>
    <mergeCell ref="E9152:G9152"/>
    <mergeCell ref="H9152:I9152"/>
    <mergeCell ref="A9153:D9153"/>
    <mergeCell ref="E9153:G9153"/>
    <mergeCell ref="H9153:I9153"/>
    <mergeCell ref="A9154:D9154"/>
    <mergeCell ref="E9154:G9154"/>
    <mergeCell ref="H9154:I9154"/>
    <mergeCell ref="A9155:D9155"/>
    <mergeCell ref="E9155:G9155"/>
    <mergeCell ref="H9155:I9155"/>
    <mergeCell ref="A9156:D9156"/>
    <mergeCell ref="E9156:G9156"/>
    <mergeCell ref="H9156:I9156"/>
    <mergeCell ref="A9157:D9157"/>
    <mergeCell ref="E9157:G9157"/>
    <mergeCell ref="H9157:I9157"/>
    <mergeCell ref="A9158:D9158"/>
    <mergeCell ref="E9158:G9158"/>
    <mergeCell ref="H9158:I9158"/>
    <mergeCell ref="A9159:D9159"/>
    <mergeCell ref="E9159:G9159"/>
    <mergeCell ref="H9159:I9159"/>
    <mergeCell ref="A9160:D9160"/>
    <mergeCell ref="E9160:G9160"/>
    <mergeCell ref="H9160:I9160"/>
    <mergeCell ref="A9161:D9161"/>
    <mergeCell ref="E9161:G9161"/>
    <mergeCell ref="H9161:I9161"/>
    <mergeCell ref="A9162:D9162"/>
    <mergeCell ref="E9162:G9162"/>
    <mergeCell ref="H9162:I9162"/>
    <mergeCell ref="A9163:D9163"/>
    <mergeCell ref="E9163:G9163"/>
    <mergeCell ref="H9163:I9163"/>
    <mergeCell ref="A9164:D9164"/>
    <mergeCell ref="E9164:G9164"/>
    <mergeCell ref="H9164:I9164"/>
    <mergeCell ref="A9165:D9165"/>
    <mergeCell ref="E9165:G9165"/>
    <mergeCell ref="H9165:I9165"/>
    <mergeCell ref="A9166:D9166"/>
    <mergeCell ref="E9166:G9166"/>
    <mergeCell ref="H9166:I9166"/>
    <mergeCell ref="A9167:D9167"/>
    <mergeCell ref="E9167:G9167"/>
    <mergeCell ref="H9167:I9167"/>
    <mergeCell ref="A9168:D9168"/>
    <mergeCell ref="E9168:G9168"/>
    <mergeCell ref="H9168:I9168"/>
    <mergeCell ref="A9169:D9169"/>
    <mergeCell ref="E9169:G9169"/>
    <mergeCell ref="H9169:I9169"/>
    <mergeCell ref="A9170:I9170"/>
    <mergeCell ref="A9172:H9172"/>
    <mergeCell ref="A9173:C9173"/>
    <mergeCell ref="D9173:F9173"/>
    <mergeCell ref="H9173:I9173"/>
    <mergeCell ref="A9174:C9174"/>
    <mergeCell ref="D9174:F9174"/>
    <mergeCell ref="H9174:I9174"/>
    <mergeCell ref="A9175:C9175"/>
    <mergeCell ref="D9175:F9175"/>
    <mergeCell ref="H9175:I9175"/>
    <mergeCell ref="A9176:C9176"/>
    <mergeCell ref="D9176:F9176"/>
    <mergeCell ref="H9176:I9176"/>
    <mergeCell ref="A9177:C9177"/>
    <mergeCell ref="D9177:F9177"/>
    <mergeCell ref="H9177:I9177"/>
    <mergeCell ref="A9178:C9178"/>
    <mergeCell ref="D9178:F9178"/>
    <mergeCell ref="H9178:I9178"/>
    <mergeCell ref="A9180:H9180"/>
    <mergeCell ref="A9181:I9181"/>
    <mergeCell ref="A9185:H9185"/>
    <mergeCell ref="A9186:I9186"/>
    <mergeCell ref="A9188:H9188"/>
    <mergeCell ref="A9189:D9189"/>
    <mergeCell ref="E9189:G9189"/>
    <mergeCell ref="H9189:I9189"/>
    <mergeCell ref="A9190:D9190"/>
    <mergeCell ref="E9190:G9190"/>
    <mergeCell ref="H9190:I9190"/>
    <mergeCell ref="A9191:D9191"/>
    <mergeCell ref="E9191:G9191"/>
    <mergeCell ref="H9191:I9191"/>
    <mergeCell ref="A9192:D9192"/>
    <mergeCell ref="E9192:G9192"/>
    <mergeCell ref="H9192:I9192"/>
    <mergeCell ref="A9193:D9193"/>
    <mergeCell ref="E9193:G9193"/>
    <mergeCell ref="H9193:I9193"/>
    <mergeCell ref="A9194:D9194"/>
    <mergeCell ref="E9194:G9194"/>
    <mergeCell ref="H9194:I9194"/>
    <mergeCell ref="A9195:D9195"/>
    <mergeCell ref="E9195:G9195"/>
    <mergeCell ref="H9195:I9195"/>
    <mergeCell ref="A9196:D9196"/>
    <mergeCell ref="E9196:G9196"/>
    <mergeCell ref="H9196:I9196"/>
    <mergeCell ref="A9197:D9197"/>
    <mergeCell ref="E9197:G9197"/>
    <mergeCell ref="H9197:I9197"/>
    <mergeCell ref="A9198:D9198"/>
    <mergeCell ref="E9198:G9198"/>
    <mergeCell ref="H9198:I9198"/>
    <mergeCell ref="A9199:D9199"/>
    <mergeCell ref="E9199:G9199"/>
    <mergeCell ref="H9199:I9199"/>
    <mergeCell ref="A9200:D9200"/>
    <mergeCell ref="E9200:G9200"/>
    <mergeCell ref="H9200:I9200"/>
    <mergeCell ref="A9201:D9201"/>
    <mergeCell ref="E9201:G9201"/>
    <mergeCell ref="H9201:I9201"/>
    <mergeCell ref="A9202:D9202"/>
    <mergeCell ref="E9202:G9202"/>
    <mergeCell ref="H9202:I9202"/>
    <mergeCell ref="A9203:D9203"/>
    <mergeCell ref="E9203:G9203"/>
    <mergeCell ref="H9203:I9203"/>
    <mergeCell ref="A9204:D9204"/>
    <mergeCell ref="E9204:G9204"/>
    <mergeCell ref="H9204:I9204"/>
    <mergeCell ref="A9205:D9205"/>
    <mergeCell ref="E9205:G9205"/>
    <mergeCell ref="H9205:I9205"/>
    <mergeCell ref="A9206:D9206"/>
    <mergeCell ref="E9206:G9206"/>
    <mergeCell ref="H9206:I9206"/>
    <mergeCell ref="A9207:D9207"/>
    <mergeCell ref="E9207:G9207"/>
    <mergeCell ref="H9207:I9207"/>
    <mergeCell ref="A9208:D9208"/>
    <mergeCell ref="E9208:G9208"/>
    <mergeCell ref="H9208:I9208"/>
    <mergeCell ref="A9209:D9209"/>
    <mergeCell ref="E9209:G9209"/>
    <mergeCell ref="H9209:I9209"/>
    <mergeCell ref="A9210:D9210"/>
    <mergeCell ref="E9210:G9210"/>
    <mergeCell ref="H9210:I9210"/>
    <mergeCell ref="A9211:D9211"/>
    <mergeCell ref="E9211:G9211"/>
    <mergeCell ref="H9211:I9211"/>
    <mergeCell ref="A9212:D9212"/>
    <mergeCell ref="E9212:G9212"/>
    <mergeCell ref="H9212:I9212"/>
    <mergeCell ref="A9213:D9213"/>
    <mergeCell ref="E9213:G9213"/>
    <mergeCell ref="H9213:I9213"/>
    <mergeCell ref="A9214:D9214"/>
    <mergeCell ref="E9214:G9214"/>
    <mergeCell ref="H9214:I9214"/>
    <mergeCell ref="A9215:D9215"/>
    <mergeCell ref="E9215:G9215"/>
    <mergeCell ref="H9215:I9215"/>
    <mergeCell ref="A9216:D9216"/>
    <mergeCell ref="E9216:G9216"/>
    <mergeCell ref="H9216:I9216"/>
    <mergeCell ref="A9217:D9217"/>
    <mergeCell ref="E9217:G9217"/>
    <mergeCell ref="H9217:I9217"/>
    <mergeCell ref="A9218:D9218"/>
    <mergeCell ref="E9218:G9218"/>
    <mergeCell ref="H9218:I9218"/>
    <mergeCell ref="A9219:D9219"/>
    <mergeCell ref="E9219:G9219"/>
    <mergeCell ref="H9219:I9219"/>
    <mergeCell ref="A9220:D9220"/>
    <mergeCell ref="E9220:G9220"/>
    <mergeCell ref="H9220:I9220"/>
    <mergeCell ref="A9221:I9221"/>
    <mergeCell ref="A9223:H9223"/>
    <mergeCell ref="A9224:C9224"/>
    <mergeCell ref="D9224:F9224"/>
    <mergeCell ref="H9224:I9224"/>
    <mergeCell ref="A9225:C9225"/>
    <mergeCell ref="D9225:F9225"/>
    <mergeCell ref="H9225:I9225"/>
    <mergeCell ref="A9226:C9226"/>
    <mergeCell ref="D9226:F9226"/>
    <mergeCell ref="H9226:I9226"/>
    <mergeCell ref="A9227:C9227"/>
    <mergeCell ref="D9227:F9227"/>
    <mergeCell ref="H9227:I9227"/>
    <mergeCell ref="A9228:C9228"/>
    <mergeCell ref="D9228:F9228"/>
    <mergeCell ref="H9228:I9228"/>
    <mergeCell ref="A9229:C9229"/>
    <mergeCell ref="D9229:F9229"/>
    <mergeCell ref="H9229:I9229"/>
    <mergeCell ref="A9231:H9231"/>
    <mergeCell ref="A9232:I9232"/>
    <mergeCell ref="A9236:H9236"/>
    <mergeCell ref="A9237:I9237"/>
    <mergeCell ref="A9239:H9239"/>
    <mergeCell ref="A9240:D9240"/>
    <mergeCell ref="E9240:G9240"/>
    <mergeCell ref="H9240:I9240"/>
    <mergeCell ref="A9241:D9241"/>
    <mergeCell ref="E9241:G9241"/>
    <mergeCell ref="H9241:I9241"/>
    <mergeCell ref="A9242:D9242"/>
    <mergeCell ref="E9242:G9242"/>
    <mergeCell ref="H9242:I9242"/>
    <mergeCell ref="A9243:D9243"/>
    <mergeCell ref="E9243:G9243"/>
    <mergeCell ref="H9243:I9243"/>
    <mergeCell ref="A9244:D9244"/>
    <mergeCell ref="E9244:G9244"/>
    <mergeCell ref="H9244:I9244"/>
    <mergeCell ref="A9245:D9245"/>
    <mergeCell ref="E9245:G9245"/>
    <mergeCell ref="H9245:I9245"/>
    <mergeCell ref="A9246:D9246"/>
    <mergeCell ref="E9246:G9246"/>
    <mergeCell ref="H9246:I9246"/>
    <mergeCell ref="A9247:D9247"/>
    <mergeCell ref="E9247:G9247"/>
    <mergeCell ref="H9247:I9247"/>
    <mergeCell ref="A9248:D9248"/>
    <mergeCell ref="E9248:G9248"/>
    <mergeCell ref="H9248:I9248"/>
    <mergeCell ref="A9249:D9249"/>
    <mergeCell ref="E9249:G9249"/>
    <mergeCell ref="H9249:I9249"/>
    <mergeCell ref="A9250:D9250"/>
    <mergeCell ref="E9250:G9250"/>
    <mergeCell ref="H9250:I9250"/>
    <mergeCell ref="A9251:D9251"/>
    <mergeCell ref="E9251:G9251"/>
    <mergeCell ref="H9251:I9251"/>
    <mergeCell ref="A9252:D9252"/>
    <mergeCell ref="E9252:G9252"/>
    <mergeCell ref="H9252:I9252"/>
    <mergeCell ref="A9253:D9253"/>
    <mergeCell ref="E9253:G9253"/>
    <mergeCell ref="H9253:I9253"/>
    <mergeCell ref="A9254:D9254"/>
    <mergeCell ref="E9254:G9254"/>
    <mergeCell ref="H9254:I9254"/>
    <mergeCell ref="A9255:D9255"/>
    <mergeCell ref="E9255:G9255"/>
    <mergeCell ref="H9255:I9255"/>
    <mergeCell ref="A9256:D9256"/>
    <mergeCell ref="E9256:G9256"/>
    <mergeCell ref="H9256:I9256"/>
    <mergeCell ref="A9257:D9257"/>
    <mergeCell ref="E9257:G9257"/>
    <mergeCell ref="H9257:I9257"/>
    <mergeCell ref="A9258:D9258"/>
    <mergeCell ref="E9258:G9258"/>
    <mergeCell ref="H9258:I9258"/>
    <mergeCell ref="A9259:D9259"/>
    <mergeCell ref="E9259:G9259"/>
    <mergeCell ref="H9259:I9259"/>
    <mergeCell ref="A9260:D9260"/>
    <mergeCell ref="E9260:G9260"/>
    <mergeCell ref="H9260:I9260"/>
    <mergeCell ref="A9261:D9261"/>
    <mergeCell ref="E9261:G9261"/>
    <mergeCell ref="H9261:I9261"/>
    <mergeCell ref="A9262:D9262"/>
    <mergeCell ref="E9262:G9262"/>
    <mergeCell ref="H9262:I9262"/>
    <mergeCell ref="A9263:D9263"/>
    <mergeCell ref="E9263:G9263"/>
    <mergeCell ref="H9263:I9263"/>
    <mergeCell ref="A9264:D9264"/>
    <mergeCell ref="E9264:G9264"/>
    <mergeCell ref="H9264:I9264"/>
    <mergeCell ref="A9265:D9265"/>
    <mergeCell ref="E9265:G9265"/>
    <mergeCell ref="H9265:I9265"/>
    <mergeCell ref="A9266:D9266"/>
    <mergeCell ref="E9266:G9266"/>
    <mergeCell ref="H9266:I9266"/>
    <mergeCell ref="A9267:D9267"/>
    <mergeCell ref="E9267:G9267"/>
    <mergeCell ref="H9267:I9267"/>
    <mergeCell ref="A9268:D9268"/>
    <mergeCell ref="E9268:G9268"/>
    <mergeCell ref="H9268:I9268"/>
    <mergeCell ref="A9269:D9269"/>
    <mergeCell ref="E9269:G9269"/>
    <mergeCell ref="H9269:I9269"/>
    <mergeCell ref="A9270:D9270"/>
    <mergeCell ref="E9270:G9270"/>
    <mergeCell ref="H9270:I9270"/>
    <mergeCell ref="A9271:D9271"/>
    <mergeCell ref="E9271:G9271"/>
    <mergeCell ref="H9271:I9271"/>
    <mergeCell ref="A9272:I9272"/>
    <mergeCell ref="A9274:H9274"/>
    <mergeCell ref="A9275:C9275"/>
    <mergeCell ref="D9275:F9275"/>
    <mergeCell ref="H9275:I9275"/>
    <mergeCell ref="A9276:C9276"/>
    <mergeCell ref="D9276:F9276"/>
    <mergeCell ref="H9276:I9276"/>
    <mergeCell ref="A9277:C9277"/>
    <mergeCell ref="D9277:F9277"/>
    <mergeCell ref="H9277:I9277"/>
    <mergeCell ref="A9278:C9278"/>
    <mergeCell ref="D9278:F9278"/>
    <mergeCell ref="H9278:I9278"/>
    <mergeCell ref="A9279:C9279"/>
    <mergeCell ref="D9279:F9279"/>
    <mergeCell ref="H9279:I9279"/>
    <mergeCell ref="A9280:C9280"/>
    <mergeCell ref="D9280:F9280"/>
    <mergeCell ref="H9280:I9280"/>
    <mergeCell ref="A9282:H9282"/>
    <mergeCell ref="A9283:I9283"/>
    <mergeCell ref="A9287:H9287"/>
    <mergeCell ref="A9288:I9288"/>
    <mergeCell ref="A9290:H9290"/>
    <mergeCell ref="A9291:D9291"/>
    <mergeCell ref="E9291:G9291"/>
    <mergeCell ref="H9291:I9291"/>
    <mergeCell ref="A9292:D9292"/>
    <mergeCell ref="E9292:G9292"/>
    <mergeCell ref="H9292:I9292"/>
    <mergeCell ref="A9293:D9293"/>
    <mergeCell ref="E9293:G9293"/>
    <mergeCell ref="H9293:I9293"/>
    <mergeCell ref="A9294:D9294"/>
    <mergeCell ref="E9294:G9294"/>
    <mergeCell ref="H9294:I9294"/>
    <mergeCell ref="A9295:D9295"/>
    <mergeCell ref="E9295:G9295"/>
    <mergeCell ref="H9295:I9295"/>
    <mergeCell ref="A9296:D9296"/>
    <mergeCell ref="E9296:G9296"/>
    <mergeCell ref="H9296:I9296"/>
    <mergeCell ref="A9297:D9297"/>
    <mergeCell ref="E9297:G9297"/>
    <mergeCell ref="H9297:I9297"/>
    <mergeCell ref="A9298:D9298"/>
    <mergeCell ref="E9298:G9298"/>
    <mergeCell ref="H9298:I9298"/>
    <mergeCell ref="A9299:D9299"/>
    <mergeCell ref="E9299:G9299"/>
    <mergeCell ref="H9299:I9299"/>
    <mergeCell ref="A9300:D9300"/>
    <mergeCell ref="E9300:G9300"/>
    <mergeCell ref="H9300:I9300"/>
    <mergeCell ref="A9301:D9301"/>
    <mergeCell ref="E9301:G9301"/>
    <mergeCell ref="H9301:I9301"/>
    <mergeCell ref="A9302:D9302"/>
    <mergeCell ref="E9302:G9302"/>
    <mergeCell ref="H9302:I9302"/>
    <mergeCell ref="A9303:D9303"/>
    <mergeCell ref="E9303:G9303"/>
    <mergeCell ref="H9303:I9303"/>
    <mergeCell ref="A9304:D9304"/>
    <mergeCell ref="E9304:G9304"/>
    <mergeCell ref="H9304:I9304"/>
    <mergeCell ref="A9305:D9305"/>
    <mergeCell ref="E9305:G9305"/>
    <mergeCell ref="H9305:I9305"/>
    <mergeCell ref="A9306:D9306"/>
    <mergeCell ref="E9306:G9306"/>
    <mergeCell ref="H9306:I9306"/>
    <mergeCell ref="A9307:I9307"/>
    <mergeCell ref="A9309:H9309"/>
    <mergeCell ref="A9310:C9310"/>
    <mergeCell ref="D9310:F9310"/>
    <mergeCell ref="H9310:I9310"/>
    <mergeCell ref="A9311:C9311"/>
    <mergeCell ref="D9311:F9311"/>
    <mergeCell ref="H9311:I9311"/>
    <mergeCell ref="A9312:C9312"/>
    <mergeCell ref="D9312:F9312"/>
    <mergeCell ref="H9312:I9312"/>
    <mergeCell ref="A9313:C9313"/>
    <mergeCell ref="D9313:F9313"/>
    <mergeCell ref="H9313:I9313"/>
    <mergeCell ref="A9314:C9314"/>
    <mergeCell ref="D9314:F9314"/>
    <mergeCell ref="H9314:I9314"/>
    <mergeCell ref="A9315:C9315"/>
    <mergeCell ref="D9315:F9315"/>
    <mergeCell ref="H9315:I9315"/>
    <mergeCell ref="A9316:C9316"/>
    <mergeCell ref="D9316:F9316"/>
    <mergeCell ref="H9316:I9316"/>
    <mergeCell ref="A9317:C9317"/>
    <mergeCell ref="D9317:F9317"/>
    <mergeCell ref="H9317:I9317"/>
    <mergeCell ref="A9318:C9318"/>
    <mergeCell ref="D9318:F9318"/>
    <mergeCell ref="H9318:I9318"/>
    <mergeCell ref="A9319:C9319"/>
    <mergeCell ref="D9319:F9319"/>
    <mergeCell ref="H9319:I9319"/>
    <mergeCell ref="A9320:C9320"/>
    <mergeCell ref="D9320:F9320"/>
    <mergeCell ref="H9320:I9320"/>
    <mergeCell ref="A9321:C9321"/>
    <mergeCell ref="D9321:F9321"/>
    <mergeCell ref="H9321:I9321"/>
    <mergeCell ref="A9322:C9322"/>
    <mergeCell ref="D9322:F9322"/>
    <mergeCell ref="H9322:I9322"/>
    <mergeCell ref="A9323:C9323"/>
    <mergeCell ref="D9323:F9323"/>
    <mergeCell ref="H9323:I9323"/>
    <mergeCell ref="A9324:C9324"/>
    <mergeCell ref="D9324:F9324"/>
    <mergeCell ref="H9324:I9324"/>
    <mergeCell ref="A9325:C9325"/>
    <mergeCell ref="D9325:F9325"/>
    <mergeCell ref="H9325:I9325"/>
    <mergeCell ref="A9326:C9326"/>
    <mergeCell ref="D9326:F9326"/>
    <mergeCell ref="H9326:I9326"/>
    <mergeCell ref="A9327:C9327"/>
    <mergeCell ref="D9327:F9327"/>
    <mergeCell ref="H9327:I9327"/>
    <mergeCell ref="A9328:C9328"/>
    <mergeCell ref="D9328:F9328"/>
    <mergeCell ref="H9328:I9328"/>
    <mergeCell ref="A9329:C9329"/>
    <mergeCell ref="D9329:F9329"/>
    <mergeCell ref="H9329:I9329"/>
    <mergeCell ref="A9330:C9330"/>
    <mergeCell ref="D9330:F9330"/>
    <mergeCell ref="H9330:I9330"/>
    <mergeCell ref="A9331:C9331"/>
    <mergeCell ref="D9331:F9331"/>
    <mergeCell ref="H9331:I9331"/>
    <mergeCell ref="A9332:C9332"/>
    <mergeCell ref="D9332:F9332"/>
    <mergeCell ref="H9332:I9332"/>
    <mergeCell ref="A9333:C9333"/>
    <mergeCell ref="D9333:F9333"/>
    <mergeCell ref="H9333:I9333"/>
    <mergeCell ref="A9334:C9334"/>
    <mergeCell ref="D9334:F9334"/>
    <mergeCell ref="H9334:I9334"/>
    <mergeCell ref="A9335:C9335"/>
    <mergeCell ref="D9335:F9335"/>
    <mergeCell ref="H9335:I9335"/>
    <mergeCell ref="A9336:C9336"/>
    <mergeCell ref="D9336:F9336"/>
    <mergeCell ref="H9336:I9336"/>
    <mergeCell ref="A9337:C9337"/>
    <mergeCell ref="D9337:F9337"/>
    <mergeCell ref="H9337:I9337"/>
    <mergeCell ref="A9338:C9338"/>
    <mergeCell ref="D9338:F9338"/>
    <mergeCell ref="H9338:I9338"/>
    <mergeCell ref="A9339:C9339"/>
    <mergeCell ref="D9339:F9339"/>
    <mergeCell ref="H9339:I9339"/>
    <mergeCell ref="A9340:C9340"/>
    <mergeCell ref="D9340:F9340"/>
    <mergeCell ref="H9340:I9340"/>
    <mergeCell ref="A9341:C9341"/>
    <mergeCell ref="D9341:F9341"/>
    <mergeCell ref="H9341:I9341"/>
    <mergeCell ref="A9342:C9342"/>
    <mergeCell ref="D9342:F9342"/>
    <mergeCell ref="H9342:I9342"/>
    <mergeCell ref="A9343:C9343"/>
    <mergeCell ref="D9343:F9343"/>
    <mergeCell ref="H9343:I9343"/>
    <mergeCell ref="A9344:C9344"/>
    <mergeCell ref="D9344:F9344"/>
    <mergeCell ref="H9344:I9344"/>
    <mergeCell ref="A9345:C9345"/>
    <mergeCell ref="D9345:F9345"/>
    <mergeCell ref="H9345:I9345"/>
    <mergeCell ref="A9346:C9346"/>
    <mergeCell ref="D9346:F9346"/>
    <mergeCell ref="H9346:I9346"/>
    <mergeCell ref="A9347:C9347"/>
    <mergeCell ref="D9347:F9347"/>
    <mergeCell ref="H9347:I9347"/>
    <mergeCell ref="A9348:C9348"/>
    <mergeCell ref="D9348:F9348"/>
    <mergeCell ref="H9348:I9348"/>
    <mergeCell ref="A9349:C9349"/>
    <mergeCell ref="D9349:F9349"/>
    <mergeCell ref="H9349:I9349"/>
    <mergeCell ref="A9350:C9350"/>
    <mergeCell ref="D9350:F9350"/>
    <mergeCell ref="H9350:I9350"/>
    <mergeCell ref="A9351:C9351"/>
    <mergeCell ref="D9351:F9351"/>
    <mergeCell ref="H9351:I9351"/>
    <mergeCell ref="A9352:C9352"/>
    <mergeCell ref="D9352:F9352"/>
    <mergeCell ref="H9352:I9352"/>
    <mergeCell ref="A9353:C9353"/>
    <mergeCell ref="D9353:F9353"/>
    <mergeCell ref="H9353:I9353"/>
    <mergeCell ref="A9354:C9354"/>
    <mergeCell ref="D9354:F9354"/>
    <mergeCell ref="H9354:I9354"/>
    <mergeCell ref="A9355:C9355"/>
    <mergeCell ref="D9355:F9355"/>
    <mergeCell ref="H9355:I9355"/>
    <mergeCell ref="A9357:H9357"/>
    <mergeCell ref="A9358:I9358"/>
    <mergeCell ref="A9362:H9362"/>
    <mergeCell ref="A9363:I9363"/>
    <mergeCell ref="A9365:H9365"/>
    <mergeCell ref="A9366:D9366"/>
    <mergeCell ref="E9366:G9366"/>
    <mergeCell ref="H9366:I9366"/>
    <mergeCell ref="A9367:D9367"/>
    <mergeCell ref="E9367:G9367"/>
    <mergeCell ref="H9367:I9367"/>
    <mergeCell ref="A9368:D9368"/>
    <mergeCell ref="E9368:G9368"/>
    <mergeCell ref="H9368:I9368"/>
    <mergeCell ref="A9369:D9369"/>
    <mergeCell ref="E9369:G9369"/>
    <mergeCell ref="H9369:I9369"/>
    <mergeCell ref="A9370:D9370"/>
    <mergeCell ref="E9370:G9370"/>
    <mergeCell ref="H9370:I9370"/>
    <mergeCell ref="A9371:D9371"/>
    <mergeCell ref="E9371:G9371"/>
    <mergeCell ref="H9371:I9371"/>
    <mergeCell ref="A9372:D9372"/>
    <mergeCell ref="E9372:G9372"/>
    <mergeCell ref="H9372:I9372"/>
    <mergeCell ref="A9373:D9373"/>
    <mergeCell ref="E9373:G9373"/>
    <mergeCell ref="H9373:I9373"/>
    <mergeCell ref="A9374:D9374"/>
    <mergeCell ref="E9374:G9374"/>
    <mergeCell ref="H9374:I9374"/>
    <mergeCell ref="A9375:D9375"/>
    <mergeCell ref="E9375:G9375"/>
    <mergeCell ref="H9375:I9375"/>
    <mergeCell ref="A9376:D9376"/>
    <mergeCell ref="E9376:G9376"/>
    <mergeCell ref="H9376:I9376"/>
    <mergeCell ref="A9377:D9377"/>
    <mergeCell ref="E9377:G9377"/>
    <mergeCell ref="H9377:I9377"/>
    <mergeCell ref="A9378:D9378"/>
    <mergeCell ref="E9378:G9378"/>
    <mergeCell ref="H9378:I9378"/>
    <mergeCell ref="A9379:D9379"/>
    <mergeCell ref="E9379:G9379"/>
    <mergeCell ref="H9379:I9379"/>
    <mergeCell ref="A9380:D9380"/>
    <mergeCell ref="E9380:G9380"/>
    <mergeCell ref="H9380:I9380"/>
    <mergeCell ref="A9381:D9381"/>
    <mergeCell ref="E9381:G9381"/>
    <mergeCell ref="H9381:I9381"/>
    <mergeCell ref="A9382:D9382"/>
    <mergeCell ref="E9382:G9382"/>
    <mergeCell ref="H9382:I9382"/>
    <mergeCell ref="A9383:D9383"/>
    <mergeCell ref="E9383:G9383"/>
    <mergeCell ref="H9383:I9383"/>
    <mergeCell ref="A9384:D9384"/>
    <mergeCell ref="E9384:G9384"/>
    <mergeCell ref="H9384:I9384"/>
    <mergeCell ref="A9385:D9385"/>
    <mergeCell ref="E9385:G9385"/>
    <mergeCell ref="H9385:I9385"/>
    <mergeCell ref="A9386:I9386"/>
    <mergeCell ref="A9388:H9388"/>
    <mergeCell ref="A9389:C9389"/>
    <mergeCell ref="D9389:F9389"/>
    <mergeCell ref="H9389:I9389"/>
    <mergeCell ref="A9390:C9390"/>
    <mergeCell ref="D9390:F9390"/>
    <mergeCell ref="H9390:I9390"/>
    <mergeCell ref="A9391:C9391"/>
    <mergeCell ref="D9391:F9391"/>
    <mergeCell ref="H9391:I9391"/>
    <mergeCell ref="A9392:C9392"/>
    <mergeCell ref="D9392:F9392"/>
    <mergeCell ref="H9392:I9392"/>
    <mergeCell ref="A9393:C9393"/>
    <mergeCell ref="D9393:F9393"/>
    <mergeCell ref="H9393:I9393"/>
    <mergeCell ref="A9394:C9394"/>
    <mergeCell ref="D9394:F9394"/>
    <mergeCell ref="H9394:I9394"/>
    <mergeCell ref="A9395:C9395"/>
    <mergeCell ref="D9395:F9395"/>
    <mergeCell ref="H9395:I9395"/>
    <mergeCell ref="A9396:C9396"/>
    <mergeCell ref="D9396:F9396"/>
    <mergeCell ref="H9396:I9396"/>
    <mergeCell ref="A9397:C9397"/>
    <mergeCell ref="D9397:F9397"/>
    <mergeCell ref="H9397:I9397"/>
    <mergeCell ref="A9398:C9398"/>
    <mergeCell ref="D9398:F9398"/>
    <mergeCell ref="H9398:I9398"/>
    <mergeCell ref="A9399:C9399"/>
    <mergeCell ref="D9399:F9399"/>
    <mergeCell ref="H9399:I9399"/>
    <mergeCell ref="A9400:C9400"/>
    <mergeCell ref="D9400:F9400"/>
    <mergeCell ref="H9400:I9400"/>
    <mergeCell ref="A9401:C9401"/>
    <mergeCell ref="D9401:F9401"/>
    <mergeCell ref="H9401:I9401"/>
    <mergeCell ref="A9402:C9402"/>
    <mergeCell ref="D9402:F9402"/>
    <mergeCell ref="H9402:I9402"/>
    <mergeCell ref="A9403:C9403"/>
    <mergeCell ref="D9403:F9403"/>
    <mergeCell ref="H9403:I9403"/>
    <mergeCell ref="A9404:C9404"/>
    <mergeCell ref="D9404:F9404"/>
    <mergeCell ref="H9404:I9404"/>
    <mergeCell ref="A9405:C9405"/>
    <mergeCell ref="D9405:F9405"/>
    <mergeCell ref="H9405:I9405"/>
    <mergeCell ref="A9406:C9406"/>
    <mergeCell ref="D9406:F9406"/>
    <mergeCell ref="H9406:I9406"/>
    <mergeCell ref="A9407:C9407"/>
    <mergeCell ref="D9407:F9407"/>
    <mergeCell ref="H9407:I9407"/>
    <mergeCell ref="A9408:C9408"/>
    <mergeCell ref="D9408:F9408"/>
    <mergeCell ref="H9408:I9408"/>
    <mergeCell ref="A9409:C9409"/>
    <mergeCell ref="D9409:F9409"/>
    <mergeCell ref="H9409:I9409"/>
    <mergeCell ref="A9410:C9410"/>
    <mergeCell ref="D9410:F9410"/>
    <mergeCell ref="H9410:I9410"/>
    <mergeCell ref="A9411:C9411"/>
    <mergeCell ref="D9411:F9411"/>
    <mergeCell ref="H9411:I9411"/>
    <mergeCell ref="A9412:C9412"/>
    <mergeCell ref="D9412:F9412"/>
    <mergeCell ref="H9412:I9412"/>
    <mergeCell ref="A9413:C9413"/>
    <mergeCell ref="D9413:F9413"/>
    <mergeCell ref="H9413:I9413"/>
    <mergeCell ref="A9414:C9414"/>
    <mergeCell ref="D9414:F9414"/>
    <mergeCell ref="H9414:I9414"/>
    <mergeCell ref="A9415:C9415"/>
    <mergeCell ref="D9415:F9415"/>
    <mergeCell ref="H9415:I9415"/>
    <mergeCell ref="A9416:C9416"/>
    <mergeCell ref="D9416:F9416"/>
    <mergeCell ref="H9416:I9416"/>
    <mergeCell ref="A9417:C9417"/>
    <mergeCell ref="D9417:F9417"/>
    <mergeCell ref="H9417:I9417"/>
    <mergeCell ref="A9418:C9418"/>
    <mergeCell ref="D9418:F9418"/>
    <mergeCell ref="H9418:I9418"/>
    <mergeCell ref="A9419:C9419"/>
    <mergeCell ref="D9419:F9419"/>
    <mergeCell ref="H9419:I9419"/>
    <mergeCell ref="A9420:C9420"/>
    <mergeCell ref="D9420:F9420"/>
    <mergeCell ref="H9420:I9420"/>
    <mergeCell ref="A9421:C9421"/>
    <mergeCell ref="D9421:F9421"/>
    <mergeCell ref="H9421:I9421"/>
    <mergeCell ref="A9422:C9422"/>
    <mergeCell ref="D9422:F9422"/>
    <mergeCell ref="H9422:I9422"/>
    <mergeCell ref="A9423:C9423"/>
    <mergeCell ref="D9423:F9423"/>
    <mergeCell ref="H9423:I9423"/>
    <mergeCell ref="A9424:C9424"/>
    <mergeCell ref="D9424:F9424"/>
    <mergeCell ref="H9424:I9424"/>
    <mergeCell ref="A9425:C9425"/>
    <mergeCell ref="D9425:F9425"/>
    <mergeCell ref="H9425:I9425"/>
    <mergeCell ref="A9426:C9426"/>
    <mergeCell ref="D9426:F9426"/>
    <mergeCell ref="H9426:I9426"/>
    <mergeCell ref="A9427:C9427"/>
    <mergeCell ref="D9427:F9427"/>
    <mergeCell ref="H9427:I9427"/>
    <mergeCell ref="A9428:C9428"/>
    <mergeCell ref="D9428:F9428"/>
    <mergeCell ref="H9428:I9428"/>
    <mergeCell ref="A9429:C9429"/>
    <mergeCell ref="D9429:F9429"/>
    <mergeCell ref="H9429:I9429"/>
    <mergeCell ref="A9430:C9430"/>
    <mergeCell ref="D9430:F9430"/>
    <mergeCell ref="H9430:I9430"/>
    <mergeCell ref="A9431:C9431"/>
    <mergeCell ref="D9431:F9431"/>
    <mergeCell ref="H9431:I9431"/>
    <mergeCell ref="A9432:C9432"/>
    <mergeCell ref="D9432:F9432"/>
    <mergeCell ref="H9432:I9432"/>
    <mergeCell ref="A9433:C9433"/>
    <mergeCell ref="D9433:F9433"/>
    <mergeCell ref="H9433:I9433"/>
    <mergeCell ref="A9434:C9434"/>
    <mergeCell ref="D9434:F9434"/>
    <mergeCell ref="H9434:I9434"/>
    <mergeCell ref="A9436:H9436"/>
    <mergeCell ref="A9437:I9437"/>
    <mergeCell ref="A9441:H9441"/>
    <mergeCell ref="A9442:I9442"/>
    <mergeCell ref="A9444:H9444"/>
    <mergeCell ref="A9445:D9445"/>
    <mergeCell ref="E9445:G9445"/>
    <mergeCell ref="H9445:I9445"/>
    <mergeCell ref="A9446:D9446"/>
    <mergeCell ref="E9446:G9446"/>
    <mergeCell ref="H9446:I9446"/>
    <mergeCell ref="A9447:D9447"/>
    <mergeCell ref="E9447:G9447"/>
    <mergeCell ref="H9447:I9447"/>
    <mergeCell ref="A9448:D9448"/>
    <mergeCell ref="E9448:G9448"/>
    <mergeCell ref="H9448:I9448"/>
    <mergeCell ref="A9449:D9449"/>
    <mergeCell ref="E9449:G9449"/>
    <mergeCell ref="H9449:I9449"/>
    <mergeCell ref="A9450:D9450"/>
    <mergeCell ref="E9450:G9450"/>
    <mergeCell ref="H9450:I9450"/>
    <mergeCell ref="A9451:D9451"/>
    <mergeCell ref="E9451:G9451"/>
    <mergeCell ref="H9451:I9451"/>
    <mergeCell ref="A9452:D9452"/>
    <mergeCell ref="E9452:G9452"/>
    <mergeCell ref="H9452:I9452"/>
    <mergeCell ref="A9453:D9453"/>
    <mergeCell ref="E9453:G9453"/>
    <mergeCell ref="H9453:I9453"/>
    <mergeCell ref="A9454:D9454"/>
    <mergeCell ref="E9454:G9454"/>
    <mergeCell ref="H9454:I9454"/>
    <mergeCell ref="A9455:D9455"/>
    <mergeCell ref="E9455:G9455"/>
    <mergeCell ref="H9455:I9455"/>
    <mergeCell ref="A9456:D9456"/>
    <mergeCell ref="E9456:G9456"/>
    <mergeCell ref="H9456:I9456"/>
    <mergeCell ref="A9457:D9457"/>
    <mergeCell ref="E9457:G9457"/>
    <mergeCell ref="H9457:I9457"/>
    <mergeCell ref="A9458:D9458"/>
    <mergeCell ref="E9458:G9458"/>
    <mergeCell ref="H9458:I9458"/>
    <mergeCell ref="A9459:D9459"/>
    <mergeCell ref="E9459:G9459"/>
    <mergeCell ref="H9459:I9459"/>
    <mergeCell ref="A9460:D9460"/>
    <mergeCell ref="E9460:G9460"/>
    <mergeCell ref="H9460:I9460"/>
    <mergeCell ref="A9461:D9461"/>
    <mergeCell ref="E9461:G9461"/>
    <mergeCell ref="H9461:I9461"/>
    <mergeCell ref="A9462:D9462"/>
    <mergeCell ref="E9462:G9462"/>
    <mergeCell ref="H9462:I9462"/>
    <mergeCell ref="A9463:D9463"/>
    <mergeCell ref="E9463:G9463"/>
    <mergeCell ref="H9463:I9463"/>
    <mergeCell ref="A9464:D9464"/>
    <mergeCell ref="E9464:G9464"/>
    <mergeCell ref="H9464:I9464"/>
    <mergeCell ref="A9465:I9465"/>
    <mergeCell ref="A9467:H9467"/>
    <mergeCell ref="A9468:C9468"/>
    <mergeCell ref="D9468:F9468"/>
    <mergeCell ref="H9468:I9468"/>
    <mergeCell ref="A9469:C9469"/>
    <mergeCell ref="D9469:F9469"/>
    <mergeCell ref="H9469:I9469"/>
    <mergeCell ref="A9470:C9470"/>
    <mergeCell ref="D9470:F9470"/>
    <mergeCell ref="H9470:I9470"/>
    <mergeCell ref="A9471:C9471"/>
    <mergeCell ref="D9471:F9471"/>
    <mergeCell ref="H9471:I9471"/>
    <mergeCell ref="A9472:C9472"/>
    <mergeCell ref="D9472:F9472"/>
    <mergeCell ref="H9472:I9472"/>
    <mergeCell ref="A9473:C9473"/>
    <mergeCell ref="D9473:F9473"/>
    <mergeCell ref="H9473:I9473"/>
    <mergeCell ref="A9474:C9474"/>
    <mergeCell ref="D9474:F9474"/>
    <mergeCell ref="H9474:I9474"/>
    <mergeCell ref="A9475:C9475"/>
    <mergeCell ref="D9475:F9475"/>
    <mergeCell ref="H9475:I9475"/>
    <mergeCell ref="A9476:C9476"/>
    <mergeCell ref="D9476:F9476"/>
    <mergeCell ref="H9476:I9476"/>
    <mergeCell ref="A9477:C9477"/>
    <mergeCell ref="D9477:F9477"/>
    <mergeCell ref="H9477:I9477"/>
    <mergeCell ref="A9478:C9478"/>
    <mergeCell ref="D9478:F9478"/>
    <mergeCell ref="H9478:I9478"/>
    <mergeCell ref="A9479:C9479"/>
    <mergeCell ref="D9479:F9479"/>
    <mergeCell ref="H9479:I9479"/>
    <mergeCell ref="A9480:C9480"/>
    <mergeCell ref="D9480:F9480"/>
    <mergeCell ref="H9480:I9480"/>
    <mergeCell ref="A9481:C9481"/>
    <mergeCell ref="D9481:F9481"/>
    <mergeCell ref="H9481:I9481"/>
    <mergeCell ref="A9482:C9482"/>
    <mergeCell ref="D9482:F9482"/>
    <mergeCell ref="H9482:I9482"/>
    <mergeCell ref="A9483:C9483"/>
    <mergeCell ref="D9483:F9483"/>
    <mergeCell ref="H9483:I9483"/>
    <mergeCell ref="A9484:C9484"/>
    <mergeCell ref="D9484:F9484"/>
    <mergeCell ref="H9484:I9484"/>
    <mergeCell ref="A9485:C9485"/>
    <mergeCell ref="D9485:F9485"/>
    <mergeCell ref="H9485:I9485"/>
    <mergeCell ref="A9486:C9486"/>
    <mergeCell ref="D9486:F9486"/>
    <mergeCell ref="H9486:I9486"/>
    <mergeCell ref="A9487:C9487"/>
    <mergeCell ref="D9487:F9487"/>
    <mergeCell ref="H9487:I9487"/>
    <mergeCell ref="A9488:C9488"/>
    <mergeCell ref="D9488:F9488"/>
    <mergeCell ref="H9488:I9488"/>
    <mergeCell ref="A9489:C9489"/>
    <mergeCell ref="D9489:F9489"/>
    <mergeCell ref="H9489:I9489"/>
    <mergeCell ref="A9490:C9490"/>
    <mergeCell ref="D9490:F9490"/>
    <mergeCell ref="H9490:I9490"/>
    <mergeCell ref="A9491:C9491"/>
    <mergeCell ref="D9491:F9491"/>
    <mergeCell ref="H9491:I9491"/>
    <mergeCell ref="A9492:C9492"/>
    <mergeCell ref="D9492:F9492"/>
    <mergeCell ref="H9492:I9492"/>
    <mergeCell ref="A9493:C9493"/>
    <mergeCell ref="D9493:F9493"/>
    <mergeCell ref="H9493:I9493"/>
    <mergeCell ref="A9494:C9494"/>
    <mergeCell ref="D9494:F9494"/>
    <mergeCell ref="H9494:I9494"/>
    <mergeCell ref="A9495:C9495"/>
    <mergeCell ref="D9495:F9495"/>
    <mergeCell ref="H9495:I9495"/>
    <mergeCell ref="A9496:C9496"/>
    <mergeCell ref="D9496:F9496"/>
    <mergeCell ref="H9496:I9496"/>
    <mergeCell ref="A9497:C9497"/>
    <mergeCell ref="D9497:F9497"/>
    <mergeCell ref="H9497:I9497"/>
    <mergeCell ref="A9498:C9498"/>
    <mergeCell ref="D9498:F9498"/>
    <mergeCell ref="H9498:I9498"/>
    <mergeCell ref="A9499:C9499"/>
    <mergeCell ref="D9499:F9499"/>
    <mergeCell ref="H9499:I9499"/>
    <mergeCell ref="A9500:C9500"/>
    <mergeCell ref="D9500:F9500"/>
    <mergeCell ref="H9500:I9500"/>
    <mergeCell ref="A9501:C9501"/>
    <mergeCell ref="D9501:F9501"/>
    <mergeCell ref="H9501:I9501"/>
    <mergeCell ref="A9502:C9502"/>
    <mergeCell ref="D9502:F9502"/>
    <mergeCell ref="H9502:I9502"/>
    <mergeCell ref="A9503:C9503"/>
    <mergeCell ref="D9503:F9503"/>
    <mergeCell ref="H9503:I9503"/>
    <mergeCell ref="A9504:C9504"/>
    <mergeCell ref="D9504:F9504"/>
    <mergeCell ref="H9504:I9504"/>
    <mergeCell ref="A9505:C9505"/>
    <mergeCell ref="D9505:F9505"/>
    <mergeCell ref="H9505:I9505"/>
    <mergeCell ref="A9506:C9506"/>
    <mergeCell ref="D9506:F9506"/>
    <mergeCell ref="H9506:I9506"/>
    <mergeCell ref="A9507:C9507"/>
    <mergeCell ref="D9507:F9507"/>
    <mergeCell ref="H9507:I9507"/>
    <mergeCell ref="A9508:C9508"/>
    <mergeCell ref="D9508:F9508"/>
    <mergeCell ref="H9508:I9508"/>
    <mergeCell ref="A9509:C9509"/>
    <mergeCell ref="D9509:F9509"/>
    <mergeCell ref="H9509:I9509"/>
    <mergeCell ref="A9510:C9510"/>
    <mergeCell ref="D9510:F9510"/>
    <mergeCell ref="H9510:I9510"/>
    <mergeCell ref="A9511:C9511"/>
    <mergeCell ref="D9511:F9511"/>
    <mergeCell ref="H9511:I9511"/>
    <mergeCell ref="A9512:C9512"/>
    <mergeCell ref="D9512:F9512"/>
    <mergeCell ref="H9512:I9512"/>
    <mergeCell ref="A9513:C9513"/>
    <mergeCell ref="D9513:F9513"/>
    <mergeCell ref="H9513:I9513"/>
    <mergeCell ref="A9515:H9515"/>
    <mergeCell ref="A9516:I9516"/>
    <mergeCell ref="A9520:H9520"/>
    <mergeCell ref="A9521:I9521"/>
    <mergeCell ref="A9523:H9523"/>
    <mergeCell ref="A9524:D9524"/>
    <mergeCell ref="E9524:G9524"/>
    <mergeCell ref="H9524:I9524"/>
    <mergeCell ref="A9525:D9525"/>
    <mergeCell ref="E9525:G9525"/>
    <mergeCell ref="H9525:I9525"/>
    <mergeCell ref="A9526:D9526"/>
    <mergeCell ref="E9526:G9526"/>
    <mergeCell ref="H9526:I9526"/>
    <mergeCell ref="A9527:D9527"/>
    <mergeCell ref="E9527:G9527"/>
    <mergeCell ref="H9527:I9527"/>
    <mergeCell ref="A9528:D9528"/>
    <mergeCell ref="E9528:G9528"/>
    <mergeCell ref="H9528:I9528"/>
    <mergeCell ref="A9529:D9529"/>
    <mergeCell ref="E9529:G9529"/>
    <mergeCell ref="H9529:I9529"/>
    <mergeCell ref="A9530:D9530"/>
    <mergeCell ref="E9530:G9530"/>
    <mergeCell ref="H9530:I9530"/>
    <mergeCell ref="A9531:D9531"/>
    <mergeCell ref="E9531:G9531"/>
    <mergeCell ref="H9531:I9531"/>
    <mergeCell ref="A9532:D9532"/>
    <mergeCell ref="E9532:G9532"/>
    <mergeCell ref="H9532:I9532"/>
    <mergeCell ref="A9533:D9533"/>
    <mergeCell ref="E9533:G9533"/>
    <mergeCell ref="H9533:I9533"/>
    <mergeCell ref="A9534:D9534"/>
    <mergeCell ref="E9534:G9534"/>
    <mergeCell ref="H9534:I9534"/>
    <mergeCell ref="A9535:D9535"/>
    <mergeCell ref="E9535:G9535"/>
    <mergeCell ref="H9535:I9535"/>
    <mergeCell ref="A9536:D9536"/>
    <mergeCell ref="E9536:G9536"/>
    <mergeCell ref="H9536:I9536"/>
    <mergeCell ref="A9537:D9537"/>
    <mergeCell ref="E9537:G9537"/>
    <mergeCell ref="H9537:I9537"/>
    <mergeCell ref="A9538:D9538"/>
    <mergeCell ref="E9538:G9538"/>
    <mergeCell ref="H9538:I9538"/>
    <mergeCell ref="A9539:D9539"/>
    <mergeCell ref="E9539:G9539"/>
    <mergeCell ref="H9539:I9539"/>
    <mergeCell ref="A9540:D9540"/>
    <mergeCell ref="E9540:G9540"/>
    <mergeCell ref="H9540:I9540"/>
    <mergeCell ref="A9541:D9541"/>
    <mergeCell ref="E9541:G9541"/>
    <mergeCell ref="H9541:I9541"/>
    <mergeCell ref="A9542:D9542"/>
    <mergeCell ref="E9542:G9542"/>
    <mergeCell ref="H9542:I9542"/>
    <mergeCell ref="A9543:D9543"/>
    <mergeCell ref="E9543:G9543"/>
    <mergeCell ref="H9543:I9543"/>
    <mergeCell ref="A9544:D9544"/>
    <mergeCell ref="E9544:G9544"/>
    <mergeCell ref="H9544:I9544"/>
    <mergeCell ref="A9545:D9545"/>
    <mergeCell ref="E9545:G9545"/>
    <mergeCell ref="H9545:I9545"/>
    <mergeCell ref="A9546:D9546"/>
    <mergeCell ref="E9546:G9546"/>
    <mergeCell ref="H9546:I9546"/>
    <mergeCell ref="A9547:D9547"/>
    <mergeCell ref="E9547:G9547"/>
    <mergeCell ref="H9547:I9547"/>
    <mergeCell ref="A9548:D9548"/>
    <mergeCell ref="E9548:G9548"/>
    <mergeCell ref="H9548:I9548"/>
    <mergeCell ref="A9549:D9549"/>
    <mergeCell ref="E9549:G9549"/>
    <mergeCell ref="H9549:I9549"/>
    <mergeCell ref="A9550:D9550"/>
    <mergeCell ref="E9550:G9550"/>
    <mergeCell ref="H9550:I9550"/>
    <mergeCell ref="A9551:D9551"/>
    <mergeCell ref="E9551:G9551"/>
    <mergeCell ref="H9551:I9551"/>
    <mergeCell ref="A9552:D9552"/>
    <mergeCell ref="E9552:G9552"/>
    <mergeCell ref="H9552:I9552"/>
    <mergeCell ref="A9553:D9553"/>
    <mergeCell ref="E9553:G9553"/>
    <mergeCell ref="H9553:I9553"/>
    <mergeCell ref="A9554:D9554"/>
    <mergeCell ref="E9554:G9554"/>
    <mergeCell ref="H9554:I9554"/>
    <mergeCell ref="A9555:D9555"/>
    <mergeCell ref="E9555:G9555"/>
    <mergeCell ref="H9555:I9555"/>
    <mergeCell ref="A9556:I9556"/>
    <mergeCell ref="A9558:H9558"/>
    <mergeCell ref="A9559:C9559"/>
    <mergeCell ref="D9559:F9559"/>
    <mergeCell ref="H9559:I9559"/>
    <mergeCell ref="A9560:C9560"/>
    <mergeCell ref="D9560:F9560"/>
    <mergeCell ref="H9560:I9560"/>
    <mergeCell ref="A9561:C9561"/>
    <mergeCell ref="D9561:F9561"/>
    <mergeCell ref="H9561:I9561"/>
    <mergeCell ref="A9562:C9562"/>
    <mergeCell ref="D9562:F9562"/>
    <mergeCell ref="H9562:I9562"/>
    <mergeCell ref="A9563:C9563"/>
    <mergeCell ref="D9563:F9563"/>
    <mergeCell ref="H9563:I9563"/>
    <mergeCell ref="A9565:H9565"/>
    <mergeCell ref="A9566:I9566"/>
    <mergeCell ref="A9570:H9570"/>
    <mergeCell ref="A9571:I9571"/>
    <mergeCell ref="A9573:H9573"/>
    <mergeCell ref="A9574:D9574"/>
    <mergeCell ref="E9574:G9574"/>
    <mergeCell ref="H9574:I9574"/>
    <mergeCell ref="A9575:D9575"/>
    <mergeCell ref="E9575:G9575"/>
    <mergeCell ref="H9575:I9575"/>
    <mergeCell ref="A9576:D9576"/>
    <mergeCell ref="E9576:G9576"/>
    <mergeCell ref="H9576:I9576"/>
    <mergeCell ref="A9577:D9577"/>
    <mergeCell ref="E9577:G9577"/>
    <mergeCell ref="H9577:I9577"/>
    <mergeCell ref="A9578:D9578"/>
    <mergeCell ref="E9578:G9578"/>
    <mergeCell ref="H9578:I9578"/>
    <mergeCell ref="A9579:D9579"/>
    <mergeCell ref="E9579:G9579"/>
    <mergeCell ref="H9579:I9579"/>
    <mergeCell ref="A9580:D9580"/>
    <mergeCell ref="E9580:G9580"/>
    <mergeCell ref="H9580:I9580"/>
    <mergeCell ref="A9581:D9581"/>
    <mergeCell ref="E9581:G9581"/>
    <mergeCell ref="H9581:I9581"/>
    <mergeCell ref="A9582:D9582"/>
    <mergeCell ref="E9582:G9582"/>
    <mergeCell ref="H9582:I9582"/>
    <mergeCell ref="A9583:D9583"/>
    <mergeCell ref="E9583:G9583"/>
    <mergeCell ref="H9583:I9583"/>
    <mergeCell ref="A9584:D9584"/>
    <mergeCell ref="E9584:G9584"/>
    <mergeCell ref="H9584:I9584"/>
    <mergeCell ref="A9585:D9585"/>
    <mergeCell ref="E9585:G9585"/>
    <mergeCell ref="H9585:I9585"/>
    <mergeCell ref="A9586:D9586"/>
    <mergeCell ref="E9586:G9586"/>
    <mergeCell ref="H9586:I9586"/>
    <mergeCell ref="A9587:D9587"/>
    <mergeCell ref="E9587:G9587"/>
    <mergeCell ref="H9587:I9587"/>
    <mergeCell ref="A9588:D9588"/>
    <mergeCell ref="E9588:G9588"/>
    <mergeCell ref="H9588:I9588"/>
    <mergeCell ref="A9589:D9589"/>
    <mergeCell ref="E9589:G9589"/>
    <mergeCell ref="H9589:I9589"/>
    <mergeCell ref="A9590:D9590"/>
    <mergeCell ref="E9590:G9590"/>
    <mergeCell ref="H9590:I9590"/>
    <mergeCell ref="A9591:D9591"/>
    <mergeCell ref="E9591:G9591"/>
    <mergeCell ref="H9591:I9591"/>
    <mergeCell ref="A9592:D9592"/>
    <mergeCell ref="E9592:G9592"/>
    <mergeCell ref="H9592:I9592"/>
    <mergeCell ref="A9593:D9593"/>
    <mergeCell ref="E9593:G9593"/>
    <mergeCell ref="H9593:I9593"/>
    <mergeCell ref="A9594:D9594"/>
    <mergeCell ref="E9594:G9594"/>
    <mergeCell ref="H9594:I9594"/>
    <mergeCell ref="A9595:D9595"/>
    <mergeCell ref="E9595:G9595"/>
    <mergeCell ref="H9595:I9595"/>
    <mergeCell ref="A9596:D9596"/>
    <mergeCell ref="E9596:G9596"/>
    <mergeCell ref="H9596:I9596"/>
    <mergeCell ref="A9597:D9597"/>
    <mergeCell ref="E9597:G9597"/>
    <mergeCell ref="H9597:I9597"/>
    <mergeCell ref="A9598:D9598"/>
    <mergeCell ref="E9598:G9598"/>
    <mergeCell ref="H9598:I9598"/>
    <mergeCell ref="A9599:D9599"/>
    <mergeCell ref="E9599:G9599"/>
    <mergeCell ref="H9599:I9599"/>
    <mergeCell ref="A9600:D9600"/>
    <mergeCell ref="E9600:G9600"/>
    <mergeCell ref="H9600:I9600"/>
    <mergeCell ref="A9601:D9601"/>
    <mergeCell ref="E9601:G9601"/>
    <mergeCell ref="H9601:I9601"/>
    <mergeCell ref="A9602:D9602"/>
    <mergeCell ref="E9602:G9602"/>
    <mergeCell ref="H9602:I9602"/>
    <mergeCell ref="A9603:D9603"/>
    <mergeCell ref="E9603:G9603"/>
    <mergeCell ref="H9603:I9603"/>
    <mergeCell ref="A9604:D9604"/>
    <mergeCell ref="E9604:G9604"/>
    <mergeCell ref="H9604:I9604"/>
    <mergeCell ref="A9605:D9605"/>
    <mergeCell ref="E9605:G9605"/>
    <mergeCell ref="H9605:I9605"/>
    <mergeCell ref="A9606:I9606"/>
    <mergeCell ref="A9608:H9608"/>
    <mergeCell ref="A9609:C9609"/>
    <mergeCell ref="D9609:F9609"/>
    <mergeCell ref="H9609:I9609"/>
    <mergeCell ref="A9610:C9610"/>
    <mergeCell ref="D9610:F9610"/>
    <mergeCell ref="H9610:I9610"/>
    <mergeCell ref="A9611:C9611"/>
    <mergeCell ref="D9611:F9611"/>
    <mergeCell ref="H9611:I9611"/>
    <mergeCell ref="A9612:C9612"/>
    <mergeCell ref="D9612:F9612"/>
    <mergeCell ref="H9612:I9612"/>
    <mergeCell ref="A9613:C9613"/>
    <mergeCell ref="D9613:F9613"/>
    <mergeCell ref="H9613:I9613"/>
    <mergeCell ref="A9615:H9615"/>
    <mergeCell ref="A9616:I9616"/>
    <mergeCell ref="A9620:H9620"/>
    <mergeCell ref="A9621:I9621"/>
    <mergeCell ref="A9623:H9623"/>
    <mergeCell ref="A9624:D9624"/>
    <mergeCell ref="E9624:G9624"/>
    <mergeCell ref="H9624:I9624"/>
    <mergeCell ref="A9625:D9625"/>
    <mergeCell ref="E9625:G9625"/>
    <mergeCell ref="H9625:I9625"/>
    <mergeCell ref="A9626:D9626"/>
    <mergeCell ref="E9626:G9626"/>
    <mergeCell ref="H9626:I9626"/>
    <mergeCell ref="A9627:D9627"/>
    <mergeCell ref="E9627:G9627"/>
    <mergeCell ref="H9627:I9627"/>
    <mergeCell ref="A9628:D9628"/>
    <mergeCell ref="E9628:G9628"/>
    <mergeCell ref="H9628:I9628"/>
    <mergeCell ref="A9629:D9629"/>
    <mergeCell ref="E9629:G9629"/>
    <mergeCell ref="H9629:I9629"/>
    <mergeCell ref="A9630:D9630"/>
    <mergeCell ref="E9630:G9630"/>
    <mergeCell ref="H9630:I9630"/>
    <mergeCell ref="A9631:D9631"/>
    <mergeCell ref="E9631:G9631"/>
    <mergeCell ref="H9631:I9631"/>
    <mergeCell ref="A9632:D9632"/>
    <mergeCell ref="E9632:G9632"/>
    <mergeCell ref="H9632:I9632"/>
    <mergeCell ref="A9633:D9633"/>
    <mergeCell ref="E9633:G9633"/>
    <mergeCell ref="H9633:I9633"/>
    <mergeCell ref="A9634:D9634"/>
    <mergeCell ref="E9634:G9634"/>
    <mergeCell ref="H9634:I9634"/>
    <mergeCell ref="A9635:D9635"/>
    <mergeCell ref="E9635:G9635"/>
    <mergeCell ref="H9635:I9635"/>
    <mergeCell ref="A9636:D9636"/>
    <mergeCell ref="E9636:G9636"/>
    <mergeCell ref="H9636:I9636"/>
    <mergeCell ref="A9637:D9637"/>
    <mergeCell ref="E9637:G9637"/>
    <mergeCell ref="H9637:I9637"/>
    <mergeCell ref="A9638:D9638"/>
    <mergeCell ref="E9638:G9638"/>
    <mergeCell ref="H9638:I9638"/>
    <mergeCell ref="A9639:D9639"/>
    <mergeCell ref="E9639:G9639"/>
    <mergeCell ref="H9639:I9639"/>
    <mergeCell ref="A9640:D9640"/>
    <mergeCell ref="E9640:G9640"/>
    <mergeCell ref="H9640:I9640"/>
    <mergeCell ref="A9641:D9641"/>
    <mergeCell ref="E9641:G9641"/>
    <mergeCell ref="H9641:I9641"/>
    <mergeCell ref="A9642:D9642"/>
    <mergeCell ref="E9642:G9642"/>
    <mergeCell ref="H9642:I9642"/>
    <mergeCell ref="A9643:D9643"/>
    <mergeCell ref="E9643:G9643"/>
    <mergeCell ref="H9643:I9643"/>
    <mergeCell ref="A9644:D9644"/>
    <mergeCell ref="E9644:G9644"/>
    <mergeCell ref="H9644:I9644"/>
    <mergeCell ref="A9645:D9645"/>
    <mergeCell ref="E9645:G9645"/>
    <mergeCell ref="H9645:I9645"/>
    <mergeCell ref="A9646:D9646"/>
    <mergeCell ref="E9646:G9646"/>
    <mergeCell ref="H9646:I9646"/>
    <mergeCell ref="A9647:D9647"/>
    <mergeCell ref="E9647:G9647"/>
    <mergeCell ref="H9647:I9647"/>
    <mergeCell ref="A9648:D9648"/>
    <mergeCell ref="E9648:G9648"/>
    <mergeCell ref="H9648:I9648"/>
    <mergeCell ref="A9649:D9649"/>
    <mergeCell ref="E9649:G9649"/>
    <mergeCell ref="H9649:I9649"/>
    <mergeCell ref="A9650:D9650"/>
    <mergeCell ref="E9650:G9650"/>
    <mergeCell ref="H9650:I9650"/>
    <mergeCell ref="A9651:D9651"/>
    <mergeCell ref="E9651:G9651"/>
    <mergeCell ref="H9651:I9651"/>
    <mergeCell ref="A9652:D9652"/>
    <mergeCell ref="E9652:G9652"/>
    <mergeCell ref="H9652:I9652"/>
    <mergeCell ref="A9653:D9653"/>
    <mergeCell ref="E9653:G9653"/>
    <mergeCell ref="H9653:I9653"/>
    <mergeCell ref="A9654:D9654"/>
    <mergeCell ref="E9654:G9654"/>
    <mergeCell ref="H9654:I9654"/>
    <mergeCell ref="A9655:D9655"/>
    <mergeCell ref="E9655:G9655"/>
    <mergeCell ref="H9655:I9655"/>
    <mergeCell ref="A9656:I9656"/>
    <mergeCell ref="A9658:H9658"/>
    <mergeCell ref="A9659:C9659"/>
    <mergeCell ref="D9659:F9659"/>
    <mergeCell ref="H9659:I9659"/>
    <mergeCell ref="A9660:C9660"/>
    <mergeCell ref="D9660:F9660"/>
    <mergeCell ref="H9660:I9660"/>
    <mergeCell ref="A9661:C9661"/>
    <mergeCell ref="D9661:F9661"/>
    <mergeCell ref="H9661:I9661"/>
    <mergeCell ref="A9662:C9662"/>
    <mergeCell ref="D9662:F9662"/>
    <mergeCell ref="H9662:I9662"/>
    <mergeCell ref="A9663:C9663"/>
    <mergeCell ref="D9663:F9663"/>
    <mergeCell ref="H9663:I9663"/>
    <mergeCell ref="A9665:H9665"/>
    <mergeCell ref="A9666:I9666"/>
    <mergeCell ref="A9670:H9670"/>
    <mergeCell ref="A9671:I9671"/>
    <mergeCell ref="A9673:H9673"/>
    <mergeCell ref="A9674:D9674"/>
    <mergeCell ref="E9674:G9674"/>
    <mergeCell ref="H9674:I9674"/>
    <mergeCell ref="A9675:D9675"/>
    <mergeCell ref="E9675:G9675"/>
    <mergeCell ref="H9675:I9675"/>
    <mergeCell ref="A9676:D9676"/>
    <mergeCell ref="E9676:G9676"/>
    <mergeCell ref="H9676:I9676"/>
    <mergeCell ref="A9677:D9677"/>
    <mergeCell ref="E9677:G9677"/>
    <mergeCell ref="H9677:I9677"/>
    <mergeCell ref="A9678:D9678"/>
    <mergeCell ref="E9678:G9678"/>
    <mergeCell ref="H9678:I9678"/>
    <mergeCell ref="A9679:D9679"/>
    <mergeCell ref="E9679:G9679"/>
    <mergeCell ref="H9679:I9679"/>
    <mergeCell ref="A9680:D9680"/>
    <mergeCell ref="E9680:G9680"/>
    <mergeCell ref="H9680:I9680"/>
    <mergeCell ref="A9681:D9681"/>
    <mergeCell ref="E9681:G9681"/>
    <mergeCell ref="H9681:I9681"/>
    <mergeCell ref="A9682:D9682"/>
    <mergeCell ref="E9682:G9682"/>
    <mergeCell ref="H9682:I9682"/>
    <mergeCell ref="A9683:D9683"/>
    <mergeCell ref="E9683:G9683"/>
    <mergeCell ref="H9683:I9683"/>
    <mergeCell ref="A9684:D9684"/>
    <mergeCell ref="E9684:G9684"/>
    <mergeCell ref="H9684:I9684"/>
    <mergeCell ref="A9685:D9685"/>
    <mergeCell ref="E9685:G9685"/>
    <mergeCell ref="H9685:I9685"/>
    <mergeCell ref="A9686:D9686"/>
    <mergeCell ref="E9686:G9686"/>
    <mergeCell ref="H9686:I9686"/>
    <mergeCell ref="A9687:D9687"/>
    <mergeCell ref="E9687:G9687"/>
    <mergeCell ref="H9687:I9687"/>
    <mergeCell ref="A9688:D9688"/>
    <mergeCell ref="E9688:G9688"/>
    <mergeCell ref="H9688:I9688"/>
    <mergeCell ref="A9689:D9689"/>
    <mergeCell ref="E9689:G9689"/>
    <mergeCell ref="H9689:I9689"/>
    <mergeCell ref="A9690:D9690"/>
    <mergeCell ref="E9690:G9690"/>
    <mergeCell ref="H9690:I9690"/>
    <mergeCell ref="A9691:D9691"/>
    <mergeCell ref="E9691:G9691"/>
    <mergeCell ref="H9691:I9691"/>
    <mergeCell ref="A9692:D9692"/>
    <mergeCell ref="E9692:G9692"/>
    <mergeCell ref="H9692:I9692"/>
    <mergeCell ref="A9693:D9693"/>
    <mergeCell ref="E9693:G9693"/>
    <mergeCell ref="H9693:I9693"/>
    <mergeCell ref="A9694:D9694"/>
    <mergeCell ref="E9694:G9694"/>
    <mergeCell ref="H9694:I9694"/>
    <mergeCell ref="A9695:D9695"/>
    <mergeCell ref="E9695:G9695"/>
    <mergeCell ref="H9695:I9695"/>
    <mergeCell ref="A9696:D9696"/>
    <mergeCell ref="E9696:G9696"/>
    <mergeCell ref="H9696:I9696"/>
    <mergeCell ref="A9697:D9697"/>
    <mergeCell ref="E9697:G9697"/>
    <mergeCell ref="H9697:I9697"/>
    <mergeCell ref="A9698:D9698"/>
    <mergeCell ref="E9698:G9698"/>
    <mergeCell ref="H9698:I9698"/>
    <mergeCell ref="A9699:D9699"/>
    <mergeCell ref="E9699:G9699"/>
    <mergeCell ref="H9699:I9699"/>
    <mergeCell ref="A9700:D9700"/>
    <mergeCell ref="E9700:G9700"/>
    <mergeCell ref="H9700:I9700"/>
    <mergeCell ref="A9701:D9701"/>
    <mergeCell ref="E9701:G9701"/>
    <mergeCell ref="H9701:I9701"/>
    <mergeCell ref="A9702:D9702"/>
    <mergeCell ref="E9702:G9702"/>
    <mergeCell ref="H9702:I9702"/>
    <mergeCell ref="A9703:D9703"/>
    <mergeCell ref="E9703:G9703"/>
    <mergeCell ref="H9703:I9703"/>
    <mergeCell ref="A9704:D9704"/>
    <mergeCell ref="E9704:G9704"/>
    <mergeCell ref="H9704:I9704"/>
    <mergeCell ref="A9705:D9705"/>
    <mergeCell ref="E9705:G9705"/>
    <mergeCell ref="H9705:I9705"/>
    <mergeCell ref="A9706:I9706"/>
    <mergeCell ref="A9708:H9708"/>
    <mergeCell ref="A9709:C9709"/>
    <mergeCell ref="D9709:F9709"/>
    <mergeCell ref="H9709:I9709"/>
    <mergeCell ref="A9710:C9710"/>
    <mergeCell ref="D9710:F9710"/>
    <mergeCell ref="H9710:I9710"/>
    <mergeCell ref="A9711:C9711"/>
    <mergeCell ref="D9711:F9711"/>
    <mergeCell ref="H9711:I9711"/>
    <mergeCell ref="A9712:C9712"/>
    <mergeCell ref="D9712:F9712"/>
    <mergeCell ref="H9712:I9712"/>
    <mergeCell ref="A9713:C9713"/>
    <mergeCell ref="D9713:F9713"/>
    <mergeCell ref="H9713:I9713"/>
    <mergeCell ref="A9715:H9715"/>
    <mergeCell ref="A9716:I9716"/>
    <mergeCell ref="A9720:H9720"/>
    <mergeCell ref="A9721:I9721"/>
    <mergeCell ref="A9723:H9723"/>
    <mergeCell ref="A9724:D9724"/>
    <mergeCell ref="E9724:G9724"/>
    <mergeCell ref="H9724:I9724"/>
    <mergeCell ref="A9725:D9725"/>
    <mergeCell ref="E9725:G9725"/>
    <mergeCell ref="H9725:I9725"/>
    <mergeCell ref="A9726:D9726"/>
    <mergeCell ref="E9726:G9726"/>
    <mergeCell ref="H9726:I9726"/>
    <mergeCell ref="A9727:D9727"/>
    <mergeCell ref="E9727:G9727"/>
    <mergeCell ref="H9727:I9727"/>
    <mergeCell ref="A9728:D9728"/>
    <mergeCell ref="E9728:G9728"/>
    <mergeCell ref="H9728:I9728"/>
    <mergeCell ref="A9729:D9729"/>
    <mergeCell ref="E9729:G9729"/>
    <mergeCell ref="H9729:I9729"/>
    <mergeCell ref="A9730:D9730"/>
    <mergeCell ref="E9730:G9730"/>
    <mergeCell ref="H9730:I9730"/>
    <mergeCell ref="A9731:D9731"/>
    <mergeCell ref="E9731:G9731"/>
    <mergeCell ref="H9731:I9731"/>
    <mergeCell ref="A9732:D9732"/>
    <mergeCell ref="E9732:G9732"/>
    <mergeCell ref="H9732:I9732"/>
    <mergeCell ref="A9733:D9733"/>
    <mergeCell ref="E9733:G9733"/>
    <mergeCell ref="H9733:I9733"/>
    <mergeCell ref="A9734:D9734"/>
    <mergeCell ref="E9734:G9734"/>
    <mergeCell ref="H9734:I9734"/>
    <mergeCell ref="A9735:D9735"/>
    <mergeCell ref="E9735:G9735"/>
    <mergeCell ref="H9735:I9735"/>
    <mergeCell ref="A9736:D9736"/>
    <mergeCell ref="E9736:G9736"/>
    <mergeCell ref="H9736:I9736"/>
    <mergeCell ref="A9737:D9737"/>
    <mergeCell ref="E9737:G9737"/>
    <mergeCell ref="H9737:I9737"/>
    <mergeCell ref="A9738:D9738"/>
    <mergeCell ref="E9738:G9738"/>
    <mergeCell ref="H9738:I9738"/>
    <mergeCell ref="A9739:D9739"/>
    <mergeCell ref="E9739:G9739"/>
    <mergeCell ref="H9739:I9739"/>
    <mergeCell ref="A9740:D9740"/>
    <mergeCell ref="E9740:G9740"/>
    <mergeCell ref="H9740:I9740"/>
    <mergeCell ref="A9741:D9741"/>
    <mergeCell ref="E9741:G9741"/>
    <mergeCell ref="H9741:I9741"/>
    <mergeCell ref="A9742:D9742"/>
    <mergeCell ref="E9742:G9742"/>
    <mergeCell ref="H9742:I9742"/>
    <mergeCell ref="A9743:D9743"/>
    <mergeCell ref="E9743:G9743"/>
    <mergeCell ref="H9743:I9743"/>
    <mergeCell ref="A9744:D9744"/>
    <mergeCell ref="E9744:G9744"/>
    <mergeCell ref="H9744:I9744"/>
    <mergeCell ref="A9745:D9745"/>
    <mergeCell ref="E9745:G9745"/>
    <mergeCell ref="H9745:I9745"/>
    <mergeCell ref="A9746:D9746"/>
    <mergeCell ref="E9746:G9746"/>
    <mergeCell ref="H9746:I9746"/>
    <mergeCell ref="A9747:D9747"/>
    <mergeCell ref="E9747:G9747"/>
    <mergeCell ref="H9747:I9747"/>
    <mergeCell ref="A9748:D9748"/>
    <mergeCell ref="E9748:G9748"/>
    <mergeCell ref="H9748:I9748"/>
    <mergeCell ref="A9749:D9749"/>
    <mergeCell ref="E9749:G9749"/>
    <mergeCell ref="H9749:I9749"/>
    <mergeCell ref="A9750:D9750"/>
    <mergeCell ref="E9750:G9750"/>
    <mergeCell ref="H9750:I9750"/>
    <mergeCell ref="A9751:D9751"/>
    <mergeCell ref="E9751:G9751"/>
    <mergeCell ref="H9751:I9751"/>
    <mergeCell ref="A9752:D9752"/>
    <mergeCell ref="E9752:G9752"/>
    <mergeCell ref="H9752:I9752"/>
    <mergeCell ref="A9753:D9753"/>
    <mergeCell ref="E9753:G9753"/>
    <mergeCell ref="H9753:I9753"/>
    <mergeCell ref="A9754:D9754"/>
    <mergeCell ref="E9754:G9754"/>
    <mergeCell ref="H9754:I9754"/>
    <mergeCell ref="A9755:D9755"/>
    <mergeCell ref="E9755:G9755"/>
    <mergeCell ref="H9755:I9755"/>
    <mergeCell ref="A9756:I9756"/>
    <mergeCell ref="A9758:H9758"/>
    <mergeCell ref="A9759:C9759"/>
    <mergeCell ref="D9759:F9759"/>
    <mergeCell ref="H9759:I9759"/>
    <mergeCell ref="A9760:C9760"/>
    <mergeCell ref="D9760:F9760"/>
    <mergeCell ref="H9760:I9760"/>
    <mergeCell ref="A9761:C9761"/>
    <mergeCell ref="D9761:F9761"/>
    <mergeCell ref="H9761:I9761"/>
    <mergeCell ref="A9762:C9762"/>
    <mergeCell ref="D9762:F9762"/>
    <mergeCell ref="H9762:I9762"/>
    <mergeCell ref="A9763:C9763"/>
    <mergeCell ref="D9763:F9763"/>
    <mergeCell ref="H9763:I9763"/>
    <mergeCell ref="A9765:H9765"/>
    <mergeCell ref="A9766:I9766"/>
    <mergeCell ref="A9770:H9770"/>
    <mergeCell ref="A9771:I9771"/>
    <mergeCell ref="A9773:H9773"/>
    <mergeCell ref="A9774:D9774"/>
    <mergeCell ref="E9774:G9774"/>
    <mergeCell ref="H9774:I9774"/>
    <mergeCell ref="A9775:D9775"/>
    <mergeCell ref="E9775:G9775"/>
    <mergeCell ref="H9775:I9775"/>
    <mergeCell ref="A9776:D9776"/>
    <mergeCell ref="E9776:G9776"/>
    <mergeCell ref="H9776:I9776"/>
    <mergeCell ref="A9777:D9777"/>
    <mergeCell ref="E9777:G9777"/>
    <mergeCell ref="H9777:I9777"/>
    <mergeCell ref="A9778:D9778"/>
    <mergeCell ref="E9778:G9778"/>
    <mergeCell ref="H9778:I9778"/>
    <mergeCell ref="A9779:D9779"/>
    <mergeCell ref="E9779:G9779"/>
    <mergeCell ref="H9779:I9779"/>
    <mergeCell ref="A9780:D9780"/>
    <mergeCell ref="E9780:G9780"/>
    <mergeCell ref="H9780:I9780"/>
    <mergeCell ref="A9781:D9781"/>
    <mergeCell ref="E9781:G9781"/>
    <mergeCell ref="H9781:I9781"/>
    <mergeCell ref="A9782:D9782"/>
    <mergeCell ref="E9782:G9782"/>
    <mergeCell ref="H9782:I9782"/>
    <mergeCell ref="A9783:D9783"/>
    <mergeCell ref="E9783:G9783"/>
    <mergeCell ref="H9783:I9783"/>
    <mergeCell ref="A9784:D9784"/>
    <mergeCell ref="E9784:G9784"/>
    <mergeCell ref="H9784:I9784"/>
    <mergeCell ref="A9785:D9785"/>
    <mergeCell ref="E9785:G9785"/>
    <mergeCell ref="H9785:I9785"/>
    <mergeCell ref="A9786:D9786"/>
    <mergeCell ref="E9786:G9786"/>
    <mergeCell ref="H9786:I9786"/>
    <mergeCell ref="A9787:D9787"/>
    <mergeCell ref="E9787:G9787"/>
    <mergeCell ref="H9787:I9787"/>
    <mergeCell ref="A9788:D9788"/>
    <mergeCell ref="E9788:G9788"/>
    <mergeCell ref="H9788:I9788"/>
    <mergeCell ref="A9789:D9789"/>
    <mergeCell ref="E9789:G9789"/>
    <mergeCell ref="H9789:I9789"/>
    <mergeCell ref="A9790:D9790"/>
    <mergeCell ref="E9790:G9790"/>
    <mergeCell ref="H9790:I9790"/>
    <mergeCell ref="A9791:D9791"/>
    <mergeCell ref="E9791:G9791"/>
    <mergeCell ref="H9791:I9791"/>
    <mergeCell ref="A9792:D9792"/>
    <mergeCell ref="E9792:G9792"/>
    <mergeCell ref="H9792:I9792"/>
    <mergeCell ref="A9793:D9793"/>
    <mergeCell ref="E9793:G9793"/>
    <mergeCell ref="H9793:I9793"/>
    <mergeCell ref="A9794:D9794"/>
    <mergeCell ref="E9794:G9794"/>
    <mergeCell ref="H9794:I9794"/>
    <mergeCell ref="A9795:D9795"/>
    <mergeCell ref="E9795:G9795"/>
    <mergeCell ref="H9795:I9795"/>
    <mergeCell ref="A9796:D9796"/>
    <mergeCell ref="E9796:G9796"/>
    <mergeCell ref="H9796:I9796"/>
    <mergeCell ref="A9797:D9797"/>
    <mergeCell ref="E9797:G9797"/>
    <mergeCell ref="H9797:I9797"/>
    <mergeCell ref="A9798:D9798"/>
    <mergeCell ref="E9798:G9798"/>
    <mergeCell ref="H9798:I9798"/>
    <mergeCell ref="A9799:D9799"/>
    <mergeCell ref="E9799:G9799"/>
    <mergeCell ref="H9799:I9799"/>
    <mergeCell ref="A9800:D9800"/>
    <mergeCell ref="E9800:G9800"/>
    <mergeCell ref="H9800:I9800"/>
    <mergeCell ref="A9801:D9801"/>
    <mergeCell ref="E9801:G9801"/>
    <mergeCell ref="H9801:I9801"/>
    <mergeCell ref="A9802:D9802"/>
    <mergeCell ref="E9802:G9802"/>
    <mergeCell ref="H9802:I9802"/>
    <mergeCell ref="A9803:D9803"/>
    <mergeCell ref="E9803:G9803"/>
    <mergeCell ref="H9803:I9803"/>
    <mergeCell ref="A9804:D9804"/>
    <mergeCell ref="E9804:G9804"/>
    <mergeCell ref="H9804:I9804"/>
    <mergeCell ref="A9805:D9805"/>
    <mergeCell ref="E9805:G9805"/>
    <mergeCell ref="H9805:I9805"/>
    <mergeCell ref="A9806:I9806"/>
    <mergeCell ref="A9808:H9808"/>
    <mergeCell ref="A9809:C9809"/>
    <mergeCell ref="D9809:F9809"/>
    <mergeCell ref="H9809:I9809"/>
    <mergeCell ref="A9810:C9810"/>
    <mergeCell ref="D9810:F9810"/>
    <mergeCell ref="H9810:I9810"/>
    <mergeCell ref="A9811:C9811"/>
    <mergeCell ref="D9811:F9811"/>
    <mergeCell ref="H9811:I9811"/>
    <mergeCell ref="A9812:C9812"/>
    <mergeCell ref="D9812:F9812"/>
    <mergeCell ref="H9812:I9812"/>
    <mergeCell ref="A9813:C9813"/>
    <mergeCell ref="D9813:F9813"/>
    <mergeCell ref="H9813:I9813"/>
    <mergeCell ref="A9815:H9815"/>
    <mergeCell ref="A9816:I9816"/>
    <mergeCell ref="A9820:H9820"/>
    <mergeCell ref="A9821:I9821"/>
    <mergeCell ref="A9823:H9823"/>
    <mergeCell ref="A9824:D9824"/>
    <mergeCell ref="E9824:G9824"/>
    <mergeCell ref="H9824:I9824"/>
    <mergeCell ref="A9825:D9825"/>
    <mergeCell ref="E9825:G9825"/>
    <mergeCell ref="H9825:I9825"/>
    <mergeCell ref="A9826:D9826"/>
    <mergeCell ref="E9826:G9826"/>
    <mergeCell ref="H9826:I9826"/>
    <mergeCell ref="A9827:D9827"/>
    <mergeCell ref="E9827:G9827"/>
    <mergeCell ref="H9827:I9827"/>
    <mergeCell ref="A9828:D9828"/>
    <mergeCell ref="E9828:G9828"/>
    <mergeCell ref="H9828:I9828"/>
    <mergeCell ref="A9829:D9829"/>
    <mergeCell ref="E9829:G9829"/>
    <mergeCell ref="H9829:I9829"/>
    <mergeCell ref="A9830:D9830"/>
    <mergeCell ref="E9830:G9830"/>
    <mergeCell ref="H9830:I9830"/>
    <mergeCell ref="A9831:D9831"/>
    <mergeCell ref="E9831:G9831"/>
    <mergeCell ref="H9831:I9831"/>
    <mergeCell ref="A9832:D9832"/>
    <mergeCell ref="E9832:G9832"/>
    <mergeCell ref="H9832:I9832"/>
    <mergeCell ref="A9833:D9833"/>
    <mergeCell ref="E9833:G9833"/>
    <mergeCell ref="H9833:I9833"/>
    <mergeCell ref="A9834:D9834"/>
    <mergeCell ref="E9834:G9834"/>
    <mergeCell ref="H9834:I9834"/>
    <mergeCell ref="A9835:D9835"/>
    <mergeCell ref="E9835:G9835"/>
    <mergeCell ref="H9835:I9835"/>
    <mergeCell ref="A9836:D9836"/>
    <mergeCell ref="E9836:G9836"/>
    <mergeCell ref="H9836:I9836"/>
    <mergeCell ref="A9837:D9837"/>
    <mergeCell ref="E9837:G9837"/>
    <mergeCell ref="H9837:I9837"/>
    <mergeCell ref="A9838:D9838"/>
    <mergeCell ref="E9838:G9838"/>
    <mergeCell ref="H9838:I9838"/>
    <mergeCell ref="A9839:D9839"/>
    <mergeCell ref="E9839:G9839"/>
    <mergeCell ref="H9839:I9839"/>
    <mergeCell ref="A9840:D9840"/>
    <mergeCell ref="E9840:G9840"/>
    <mergeCell ref="H9840:I9840"/>
    <mergeCell ref="A9841:D9841"/>
    <mergeCell ref="E9841:G9841"/>
    <mergeCell ref="H9841:I9841"/>
    <mergeCell ref="A9842:D9842"/>
    <mergeCell ref="E9842:G9842"/>
    <mergeCell ref="H9842:I9842"/>
    <mergeCell ref="A9843:D9843"/>
    <mergeCell ref="E9843:G9843"/>
    <mergeCell ref="H9843:I9843"/>
    <mergeCell ref="A9844:D9844"/>
    <mergeCell ref="E9844:G9844"/>
    <mergeCell ref="H9844:I9844"/>
    <mergeCell ref="A9845:D9845"/>
    <mergeCell ref="E9845:G9845"/>
    <mergeCell ref="H9845:I9845"/>
    <mergeCell ref="A9846:D9846"/>
    <mergeCell ref="E9846:G9846"/>
    <mergeCell ref="H9846:I9846"/>
    <mergeCell ref="A9847:D9847"/>
    <mergeCell ref="E9847:G9847"/>
    <mergeCell ref="H9847:I9847"/>
    <mergeCell ref="A9848:D9848"/>
    <mergeCell ref="E9848:G9848"/>
    <mergeCell ref="H9848:I9848"/>
    <mergeCell ref="A9849:D9849"/>
    <mergeCell ref="E9849:G9849"/>
    <mergeCell ref="H9849:I9849"/>
    <mergeCell ref="A9850:D9850"/>
    <mergeCell ref="E9850:G9850"/>
    <mergeCell ref="H9850:I9850"/>
    <mergeCell ref="A9851:D9851"/>
    <mergeCell ref="E9851:G9851"/>
    <mergeCell ref="H9851:I9851"/>
    <mergeCell ref="A9852:D9852"/>
    <mergeCell ref="E9852:G9852"/>
    <mergeCell ref="H9852:I9852"/>
    <mergeCell ref="A9853:D9853"/>
    <mergeCell ref="E9853:G9853"/>
    <mergeCell ref="H9853:I9853"/>
    <mergeCell ref="A9854:D9854"/>
    <mergeCell ref="E9854:G9854"/>
    <mergeCell ref="H9854:I9854"/>
    <mergeCell ref="A9855:D9855"/>
    <mergeCell ref="E9855:G9855"/>
    <mergeCell ref="H9855:I9855"/>
    <mergeCell ref="A9856:I9856"/>
    <mergeCell ref="A9858:H9858"/>
    <mergeCell ref="A9859:C9859"/>
    <mergeCell ref="D9859:F9859"/>
    <mergeCell ref="H9859:I9859"/>
    <mergeCell ref="A9860:C9860"/>
    <mergeCell ref="D9860:F9860"/>
    <mergeCell ref="H9860:I9860"/>
    <mergeCell ref="A9861:C9861"/>
    <mergeCell ref="D9861:F9861"/>
    <mergeCell ref="H9861:I9861"/>
    <mergeCell ref="A9862:C9862"/>
    <mergeCell ref="D9862:F9862"/>
    <mergeCell ref="H9862:I9862"/>
    <mergeCell ref="A9863:C9863"/>
    <mergeCell ref="D9863:F9863"/>
    <mergeCell ref="H9863:I9863"/>
    <mergeCell ref="A9865:H9865"/>
    <mergeCell ref="A9866:I9866"/>
    <mergeCell ref="A9870:H9870"/>
    <mergeCell ref="A9871:I9871"/>
    <mergeCell ref="A9873:H9873"/>
    <mergeCell ref="A9874:D9874"/>
    <mergeCell ref="E9874:G9874"/>
    <mergeCell ref="H9874:I9874"/>
    <mergeCell ref="A9875:D9875"/>
    <mergeCell ref="E9875:G9875"/>
    <mergeCell ref="H9875:I9875"/>
    <mergeCell ref="A9876:D9876"/>
    <mergeCell ref="E9876:G9876"/>
    <mergeCell ref="H9876:I9876"/>
    <mergeCell ref="A9877:D9877"/>
    <mergeCell ref="E9877:G9877"/>
    <mergeCell ref="H9877:I9877"/>
    <mergeCell ref="A9878:D9878"/>
    <mergeCell ref="E9878:G9878"/>
    <mergeCell ref="H9878:I9878"/>
    <mergeCell ref="A9879:D9879"/>
    <mergeCell ref="E9879:G9879"/>
    <mergeCell ref="H9879:I9879"/>
    <mergeCell ref="A9880:D9880"/>
    <mergeCell ref="E9880:G9880"/>
    <mergeCell ref="H9880:I9880"/>
    <mergeCell ref="A9881:D9881"/>
    <mergeCell ref="E9881:G9881"/>
    <mergeCell ref="H9881:I9881"/>
    <mergeCell ref="A9882:D9882"/>
    <mergeCell ref="E9882:G9882"/>
    <mergeCell ref="H9882:I9882"/>
    <mergeCell ref="A9883:D9883"/>
    <mergeCell ref="E9883:G9883"/>
    <mergeCell ref="H9883:I9883"/>
    <mergeCell ref="A9884:D9884"/>
    <mergeCell ref="E9884:G9884"/>
    <mergeCell ref="H9884:I9884"/>
    <mergeCell ref="A9885:D9885"/>
    <mergeCell ref="E9885:G9885"/>
    <mergeCell ref="H9885:I9885"/>
    <mergeCell ref="A9886:D9886"/>
    <mergeCell ref="E9886:G9886"/>
    <mergeCell ref="H9886:I9886"/>
    <mergeCell ref="A9887:D9887"/>
    <mergeCell ref="E9887:G9887"/>
    <mergeCell ref="H9887:I9887"/>
    <mergeCell ref="A9888:D9888"/>
    <mergeCell ref="E9888:G9888"/>
    <mergeCell ref="H9888:I9888"/>
    <mergeCell ref="A9889:D9889"/>
    <mergeCell ref="E9889:G9889"/>
    <mergeCell ref="H9889:I9889"/>
    <mergeCell ref="A9890:D9890"/>
    <mergeCell ref="E9890:G9890"/>
    <mergeCell ref="H9890:I9890"/>
    <mergeCell ref="A9891:D9891"/>
    <mergeCell ref="E9891:G9891"/>
    <mergeCell ref="H9891:I9891"/>
    <mergeCell ref="A9892:D9892"/>
    <mergeCell ref="E9892:G9892"/>
    <mergeCell ref="H9892:I9892"/>
    <mergeCell ref="A9893:D9893"/>
    <mergeCell ref="E9893:G9893"/>
    <mergeCell ref="H9893:I9893"/>
    <mergeCell ref="A9894:D9894"/>
    <mergeCell ref="E9894:G9894"/>
    <mergeCell ref="H9894:I9894"/>
    <mergeCell ref="A9895:D9895"/>
    <mergeCell ref="E9895:G9895"/>
    <mergeCell ref="H9895:I9895"/>
    <mergeCell ref="A9896:D9896"/>
    <mergeCell ref="E9896:G9896"/>
    <mergeCell ref="H9896:I9896"/>
    <mergeCell ref="A9897:D9897"/>
    <mergeCell ref="E9897:G9897"/>
    <mergeCell ref="H9897:I9897"/>
    <mergeCell ref="A9898:D9898"/>
    <mergeCell ref="E9898:G9898"/>
    <mergeCell ref="H9898:I9898"/>
    <mergeCell ref="A9899:D9899"/>
    <mergeCell ref="E9899:G9899"/>
    <mergeCell ref="H9899:I9899"/>
    <mergeCell ref="A9900:D9900"/>
    <mergeCell ref="E9900:G9900"/>
    <mergeCell ref="H9900:I9900"/>
    <mergeCell ref="A9901:D9901"/>
    <mergeCell ref="E9901:G9901"/>
    <mergeCell ref="H9901:I9901"/>
    <mergeCell ref="A9902:D9902"/>
    <mergeCell ref="E9902:G9902"/>
    <mergeCell ref="H9902:I9902"/>
    <mergeCell ref="A9903:D9903"/>
    <mergeCell ref="E9903:G9903"/>
    <mergeCell ref="H9903:I9903"/>
    <mergeCell ref="A9904:D9904"/>
    <mergeCell ref="E9904:G9904"/>
    <mergeCell ref="H9904:I9904"/>
    <mergeCell ref="A9905:D9905"/>
    <mergeCell ref="E9905:G9905"/>
    <mergeCell ref="H9905:I9905"/>
    <mergeCell ref="A9906:I9906"/>
    <mergeCell ref="A9908:H9908"/>
    <mergeCell ref="A9909:C9909"/>
    <mergeCell ref="D9909:F9909"/>
    <mergeCell ref="H9909:I9909"/>
    <mergeCell ref="A9910:C9910"/>
    <mergeCell ref="D9910:F9910"/>
    <mergeCell ref="H9910:I9910"/>
    <mergeCell ref="A9911:C9911"/>
    <mergeCell ref="D9911:F9911"/>
    <mergeCell ref="H9911:I9911"/>
    <mergeCell ref="A9912:C9912"/>
    <mergeCell ref="D9912:F9912"/>
    <mergeCell ref="H9912:I9912"/>
    <mergeCell ref="A9913:C9913"/>
    <mergeCell ref="D9913:F9913"/>
    <mergeCell ref="H9913:I9913"/>
    <mergeCell ref="A9915:H9915"/>
    <mergeCell ref="A9916:I9916"/>
    <mergeCell ref="A9920:H9920"/>
    <mergeCell ref="A9921:I9921"/>
    <mergeCell ref="A9923:H9923"/>
    <mergeCell ref="A9924:D9924"/>
    <mergeCell ref="E9924:G9924"/>
    <mergeCell ref="H9924:I9924"/>
    <mergeCell ref="A9925:D9925"/>
    <mergeCell ref="E9925:G9925"/>
    <mergeCell ref="H9925:I9925"/>
    <mergeCell ref="A9926:D9926"/>
    <mergeCell ref="E9926:G9926"/>
    <mergeCell ref="H9926:I9926"/>
    <mergeCell ref="A9927:D9927"/>
    <mergeCell ref="E9927:G9927"/>
    <mergeCell ref="H9927:I9927"/>
    <mergeCell ref="A9928:D9928"/>
    <mergeCell ref="E9928:G9928"/>
    <mergeCell ref="H9928:I9928"/>
    <mergeCell ref="A9929:D9929"/>
    <mergeCell ref="E9929:G9929"/>
    <mergeCell ref="H9929:I9929"/>
    <mergeCell ref="A9930:D9930"/>
    <mergeCell ref="E9930:G9930"/>
    <mergeCell ref="H9930:I9930"/>
    <mergeCell ref="A9931:D9931"/>
    <mergeCell ref="E9931:G9931"/>
    <mergeCell ref="H9931:I9931"/>
    <mergeCell ref="A9932:D9932"/>
    <mergeCell ref="E9932:G9932"/>
    <mergeCell ref="H9932:I9932"/>
    <mergeCell ref="A9933:D9933"/>
    <mergeCell ref="E9933:G9933"/>
    <mergeCell ref="H9933:I9933"/>
    <mergeCell ref="A9934:D9934"/>
    <mergeCell ref="E9934:G9934"/>
    <mergeCell ref="H9934:I9934"/>
    <mergeCell ref="A9935:D9935"/>
    <mergeCell ref="E9935:G9935"/>
    <mergeCell ref="H9935:I9935"/>
    <mergeCell ref="A9936:I9936"/>
    <mergeCell ref="A9938:H9938"/>
    <mergeCell ref="A9939:C9939"/>
    <mergeCell ref="D9939:F9939"/>
    <mergeCell ref="H9939:I9939"/>
    <mergeCell ref="A9940:C9940"/>
    <mergeCell ref="D9940:F9940"/>
    <mergeCell ref="H9940:I9940"/>
    <mergeCell ref="A9941:C9941"/>
    <mergeCell ref="D9941:F9941"/>
    <mergeCell ref="H9941:I9941"/>
    <mergeCell ref="A9942:C9942"/>
    <mergeCell ref="D9942:F9942"/>
    <mergeCell ref="H9942:I9942"/>
    <mergeCell ref="A9944:H9944"/>
    <mergeCell ref="A9945:I9945"/>
    <mergeCell ref="A9949:H9949"/>
    <mergeCell ref="A9950:I9950"/>
    <mergeCell ref="A9952:H9952"/>
    <mergeCell ref="A9953:D9953"/>
    <mergeCell ref="E9953:G9953"/>
    <mergeCell ref="H9953:I9953"/>
    <mergeCell ref="A9954:D9954"/>
    <mergeCell ref="E9954:G9954"/>
    <mergeCell ref="H9954:I9954"/>
    <mergeCell ref="A9955:D9955"/>
    <mergeCell ref="E9955:G9955"/>
    <mergeCell ref="H9955:I9955"/>
    <mergeCell ref="A9956:D9956"/>
    <mergeCell ref="E9956:G9956"/>
    <mergeCell ref="H9956:I9956"/>
    <mergeCell ref="A9957:D9957"/>
    <mergeCell ref="E9957:G9957"/>
    <mergeCell ref="H9957:I9957"/>
    <mergeCell ref="A9958:D9958"/>
    <mergeCell ref="E9958:G9958"/>
    <mergeCell ref="H9958:I9958"/>
    <mergeCell ref="A9959:D9959"/>
    <mergeCell ref="E9959:G9959"/>
    <mergeCell ref="H9959:I9959"/>
    <mergeCell ref="A9960:D9960"/>
    <mergeCell ref="E9960:G9960"/>
    <mergeCell ref="H9960:I9960"/>
    <mergeCell ref="A9961:D9961"/>
    <mergeCell ref="E9961:G9961"/>
    <mergeCell ref="H9961:I9961"/>
    <mergeCell ref="A9962:D9962"/>
    <mergeCell ref="E9962:G9962"/>
    <mergeCell ref="H9962:I9962"/>
    <mergeCell ref="A9963:D9963"/>
    <mergeCell ref="E9963:G9963"/>
    <mergeCell ref="H9963:I9963"/>
    <mergeCell ref="A9964:D9964"/>
    <mergeCell ref="E9964:G9964"/>
    <mergeCell ref="H9964:I9964"/>
    <mergeCell ref="A9965:I9965"/>
    <mergeCell ref="A9967:H9967"/>
    <mergeCell ref="A9968:C9968"/>
    <mergeCell ref="D9968:F9968"/>
    <mergeCell ref="H9968:I9968"/>
    <mergeCell ref="A9969:C9969"/>
    <mergeCell ref="D9969:F9969"/>
    <mergeCell ref="H9969:I9969"/>
    <mergeCell ref="A9970:C9970"/>
    <mergeCell ref="D9970:F9970"/>
    <mergeCell ref="H9970:I9970"/>
    <mergeCell ref="A9971:C9971"/>
    <mergeCell ref="D9971:F9971"/>
    <mergeCell ref="H9971:I9971"/>
    <mergeCell ref="A9973:H9973"/>
    <mergeCell ref="A9974:I9974"/>
    <mergeCell ref="A9978:H9978"/>
    <mergeCell ref="A9979:I9979"/>
    <mergeCell ref="A9981:H9981"/>
    <mergeCell ref="A9982:D9982"/>
    <mergeCell ref="E9982:G9982"/>
    <mergeCell ref="H9982:I9982"/>
    <mergeCell ref="A9983:D9983"/>
    <mergeCell ref="E9983:G9983"/>
    <mergeCell ref="H9983:I9983"/>
    <mergeCell ref="A9984:D9984"/>
    <mergeCell ref="E9984:G9984"/>
    <mergeCell ref="H9984:I9984"/>
    <mergeCell ref="A9985:D9985"/>
    <mergeCell ref="E9985:G9985"/>
    <mergeCell ref="H9985:I9985"/>
    <mergeCell ref="A9986:D9986"/>
    <mergeCell ref="E9986:G9986"/>
    <mergeCell ref="H9986:I9986"/>
    <mergeCell ref="A9987:D9987"/>
    <mergeCell ref="E9987:G9987"/>
    <mergeCell ref="H9987:I9987"/>
    <mergeCell ref="A9988:D9988"/>
    <mergeCell ref="E9988:G9988"/>
    <mergeCell ref="H9988:I9988"/>
    <mergeCell ref="A9989:D9989"/>
    <mergeCell ref="E9989:G9989"/>
    <mergeCell ref="H9989:I9989"/>
    <mergeCell ref="A9990:D9990"/>
    <mergeCell ref="E9990:G9990"/>
    <mergeCell ref="H9990:I9990"/>
    <mergeCell ref="A9991:D9991"/>
    <mergeCell ref="E9991:G9991"/>
    <mergeCell ref="H9991:I9991"/>
    <mergeCell ref="A9992:D9992"/>
    <mergeCell ref="E9992:G9992"/>
    <mergeCell ref="H9992:I9992"/>
    <mergeCell ref="A9993:D9993"/>
    <mergeCell ref="E9993:G9993"/>
    <mergeCell ref="H9993:I9993"/>
    <mergeCell ref="A9994:D9994"/>
    <mergeCell ref="E9994:G9994"/>
    <mergeCell ref="H9994:I9994"/>
    <mergeCell ref="A9995:D9995"/>
    <mergeCell ref="E9995:G9995"/>
    <mergeCell ref="H9995:I9995"/>
    <mergeCell ref="A9996:D9996"/>
    <mergeCell ref="E9996:G9996"/>
    <mergeCell ref="H9996:I9996"/>
    <mergeCell ref="A9997:D9997"/>
    <mergeCell ref="E9997:G9997"/>
    <mergeCell ref="H9997:I9997"/>
    <mergeCell ref="A9998:D9998"/>
    <mergeCell ref="E9998:G9998"/>
    <mergeCell ref="H9998:I9998"/>
    <mergeCell ref="A9999:D9999"/>
    <mergeCell ref="E9999:G9999"/>
    <mergeCell ref="H9999:I9999"/>
    <mergeCell ref="A10000:D10000"/>
    <mergeCell ref="E10000:G10000"/>
    <mergeCell ref="H10000:I10000"/>
    <mergeCell ref="A10001:D10001"/>
    <mergeCell ref="E10001:G10001"/>
    <mergeCell ref="H10001:I10001"/>
    <mergeCell ref="A10002:D10002"/>
    <mergeCell ref="E10002:G10002"/>
    <mergeCell ref="H10002:I10002"/>
    <mergeCell ref="A10003:D10003"/>
    <mergeCell ref="E10003:G10003"/>
    <mergeCell ref="H10003:I10003"/>
    <mergeCell ref="A10004:D10004"/>
    <mergeCell ref="E10004:G10004"/>
    <mergeCell ref="H10004:I10004"/>
    <mergeCell ref="A10005:D10005"/>
    <mergeCell ref="E10005:G10005"/>
    <mergeCell ref="H10005:I10005"/>
    <mergeCell ref="A10006:D10006"/>
    <mergeCell ref="E10006:G10006"/>
    <mergeCell ref="H10006:I10006"/>
    <mergeCell ref="A10007:D10007"/>
    <mergeCell ref="E10007:G10007"/>
    <mergeCell ref="H10007:I10007"/>
    <mergeCell ref="A10008:I10008"/>
    <mergeCell ref="A10010:H10010"/>
    <mergeCell ref="A10011:C10011"/>
    <mergeCell ref="D10011:F10011"/>
    <mergeCell ref="H10011:I10011"/>
    <mergeCell ref="A10012:C10012"/>
    <mergeCell ref="D10012:F10012"/>
    <mergeCell ref="H10012:I10012"/>
    <mergeCell ref="A10013:C10013"/>
    <mergeCell ref="D10013:F10013"/>
    <mergeCell ref="H10013:I10013"/>
    <mergeCell ref="A10014:C10014"/>
    <mergeCell ref="D10014:F10014"/>
    <mergeCell ref="H10014:I10014"/>
    <mergeCell ref="A10015:C10015"/>
    <mergeCell ref="D10015:F10015"/>
    <mergeCell ref="H10015:I10015"/>
    <mergeCell ref="A10016:C10016"/>
    <mergeCell ref="D10016:F10016"/>
    <mergeCell ref="H10016:I10016"/>
    <mergeCell ref="A10017:C10017"/>
    <mergeCell ref="D10017:F10017"/>
    <mergeCell ref="H10017:I10017"/>
    <mergeCell ref="A10018:C10018"/>
    <mergeCell ref="D10018:F10018"/>
    <mergeCell ref="H10018:I10018"/>
    <mergeCell ref="A10019:C10019"/>
    <mergeCell ref="D10019:F10019"/>
    <mergeCell ref="H10019:I10019"/>
    <mergeCell ref="A10020:C10020"/>
    <mergeCell ref="D10020:F10020"/>
    <mergeCell ref="H10020:I10020"/>
    <mergeCell ref="A10021:C10021"/>
    <mergeCell ref="D10021:F10021"/>
    <mergeCell ref="H10021:I10021"/>
    <mergeCell ref="A10022:C10022"/>
    <mergeCell ref="D10022:F10022"/>
    <mergeCell ref="H10022:I10022"/>
    <mergeCell ref="A10023:C10023"/>
    <mergeCell ref="D10023:F10023"/>
    <mergeCell ref="H10023:I10023"/>
    <mergeCell ref="A10024:C10024"/>
    <mergeCell ref="D10024:F10024"/>
    <mergeCell ref="H10024:I10024"/>
    <mergeCell ref="A10025:C10025"/>
    <mergeCell ref="D10025:F10025"/>
    <mergeCell ref="H10025:I10025"/>
    <mergeCell ref="A10026:C10026"/>
    <mergeCell ref="D10026:F10026"/>
    <mergeCell ref="H10026:I10026"/>
    <mergeCell ref="A10027:C10027"/>
    <mergeCell ref="D10027:F10027"/>
    <mergeCell ref="H10027:I10027"/>
    <mergeCell ref="A10028:C10028"/>
    <mergeCell ref="D10028:F10028"/>
    <mergeCell ref="H10028:I10028"/>
    <mergeCell ref="A10030:H10030"/>
    <mergeCell ref="A10031:I10031"/>
    <mergeCell ref="A10035:H10035"/>
    <mergeCell ref="A10036:I10036"/>
    <mergeCell ref="A10038:H10038"/>
    <mergeCell ref="A10039:D10039"/>
    <mergeCell ref="E10039:G10039"/>
    <mergeCell ref="H10039:I10039"/>
    <mergeCell ref="A10040:D10040"/>
    <mergeCell ref="E10040:G10040"/>
    <mergeCell ref="H10040:I10040"/>
    <mergeCell ref="A10041:D10041"/>
    <mergeCell ref="E10041:G10041"/>
    <mergeCell ref="H10041:I10041"/>
    <mergeCell ref="A10042:D10042"/>
    <mergeCell ref="E10042:G10042"/>
    <mergeCell ref="H10042:I10042"/>
    <mergeCell ref="A10043:D10043"/>
    <mergeCell ref="E10043:G10043"/>
    <mergeCell ref="H10043:I10043"/>
    <mergeCell ref="A10044:D10044"/>
    <mergeCell ref="E10044:G10044"/>
    <mergeCell ref="H10044:I10044"/>
    <mergeCell ref="A10045:D10045"/>
    <mergeCell ref="E10045:G10045"/>
    <mergeCell ref="H10045:I10045"/>
    <mergeCell ref="A10046:D10046"/>
    <mergeCell ref="E10046:G10046"/>
    <mergeCell ref="H10046:I10046"/>
    <mergeCell ref="A10047:D10047"/>
    <mergeCell ref="E10047:G10047"/>
    <mergeCell ref="H10047:I10047"/>
    <mergeCell ref="A10048:D10048"/>
    <mergeCell ref="E10048:G10048"/>
    <mergeCell ref="H10048:I10048"/>
    <mergeCell ref="A10049:D10049"/>
    <mergeCell ref="E10049:G10049"/>
    <mergeCell ref="H10049:I10049"/>
    <mergeCell ref="A10050:D10050"/>
    <mergeCell ref="E10050:G10050"/>
    <mergeCell ref="H10050:I10050"/>
    <mergeCell ref="A10051:D10051"/>
    <mergeCell ref="E10051:G10051"/>
    <mergeCell ref="H10051:I10051"/>
    <mergeCell ref="A10052:D10052"/>
    <mergeCell ref="E10052:G10052"/>
    <mergeCell ref="H10052:I10052"/>
    <mergeCell ref="A10053:D10053"/>
    <mergeCell ref="E10053:G10053"/>
    <mergeCell ref="H10053:I10053"/>
    <mergeCell ref="A10054:D10054"/>
    <mergeCell ref="E10054:G10054"/>
    <mergeCell ref="H10054:I10054"/>
    <mergeCell ref="A10055:D10055"/>
    <mergeCell ref="E10055:G10055"/>
    <mergeCell ref="H10055:I10055"/>
    <mergeCell ref="A10056:D10056"/>
    <mergeCell ref="E10056:G10056"/>
    <mergeCell ref="H10056:I10056"/>
    <mergeCell ref="A10057:D10057"/>
    <mergeCell ref="E10057:G10057"/>
    <mergeCell ref="H10057:I10057"/>
    <mergeCell ref="A10058:D10058"/>
    <mergeCell ref="E10058:G10058"/>
    <mergeCell ref="H10058:I10058"/>
    <mergeCell ref="A10059:D10059"/>
    <mergeCell ref="E10059:G10059"/>
    <mergeCell ref="H10059:I10059"/>
    <mergeCell ref="A10060:D10060"/>
    <mergeCell ref="E10060:G10060"/>
    <mergeCell ref="H10060:I10060"/>
    <mergeCell ref="A10061:D10061"/>
    <mergeCell ref="E10061:G10061"/>
    <mergeCell ref="H10061:I10061"/>
    <mergeCell ref="A10062:D10062"/>
    <mergeCell ref="E10062:G10062"/>
    <mergeCell ref="H10062:I10062"/>
    <mergeCell ref="A10063:D10063"/>
    <mergeCell ref="E10063:G10063"/>
    <mergeCell ref="H10063:I10063"/>
    <mergeCell ref="A10064:D10064"/>
    <mergeCell ref="E10064:G10064"/>
    <mergeCell ref="H10064:I10064"/>
    <mergeCell ref="A10065:I10065"/>
    <mergeCell ref="A10067:H10067"/>
    <mergeCell ref="A10068:C10068"/>
    <mergeCell ref="D10068:F10068"/>
    <mergeCell ref="H10068:I10068"/>
    <mergeCell ref="A10069:C10069"/>
    <mergeCell ref="D10069:F10069"/>
    <mergeCell ref="H10069:I10069"/>
    <mergeCell ref="A10070:C10070"/>
    <mergeCell ref="D10070:F10070"/>
    <mergeCell ref="H10070:I10070"/>
    <mergeCell ref="A10071:C10071"/>
    <mergeCell ref="D10071:F10071"/>
    <mergeCell ref="H10071:I10071"/>
    <mergeCell ref="A10072:C10072"/>
    <mergeCell ref="D10072:F10072"/>
    <mergeCell ref="H10072:I10072"/>
    <mergeCell ref="A10073:C10073"/>
    <mergeCell ref="D10073:F10073"/>
    <mergeCell ref="H10073:I10073"/>
    <mergeCell ref="A10074:C10074"/>
    <mergeCell ref="D10074:F10074"/>
    <mergeCell ref="H10074:I10074"/>
    <mergeCell ref="A10075:C10075"/>
    <mergeCell ref="D10075:F10075"/>
    <mergeCell ref="H10075:I10075"/>
    <mergeCell ref="A10076:C10076"/>
    <mergeCell ref="D10076:F10076"/>
    <mergeCell ref="H10076:I10076"/>
    <mergeCell ref="A10077:C10077"/>
    <mergeCell ref="D10077:F10077"/>
    <mergeCell ref="H10077:I10077"/>
    <mergeCell ref="A10078:C10078"/>
    <mergeCell ref="D10078:F10078"/>
    <mergeCell ref="H10078:I10078"/>
    <mergeCell ref="A10079:C10079"/>
    <mergeCell ref="D10079:F10079"/>
    <mergeCell ref="H10079:I10079"/>
    <mergeCell ref="A10080:C10080"/>
    <mergeCell ref="D10080:F10080"/>
    <mergeCell ref="H10080:I10080"/>
    <mergeCell ref="A10081:C10081"/>
    <mergeCell ref="D10081:F10081"/>
    <mergeCell ref="H10081:I10081"/>
    <mergeCell ref="A10082:C10082"/>
    <mergeCell ref="D10082:F10082"/>
    <mergeCell ref="H10082:I10082"/>
    <mergeCell ref="A10083:C10083"/>
    <mergeCell ref="D10083:F10083"/>
    <mergeCell ref="H10083:I10083"/>
    <mergeCell ref="A10084:C10084"/>
    <mergeCell ref="D10084:F10084"/>
    <mergeCell ref="H10084:I10084"/>
    <mergeCell ref="A10085:C10085"/>
    <mergeCell ref="D10085:F10085"/>
    <mergeCell ref="H10085:I10085"/>
    <mergeCell ref="A10087:H10087"/>
    <mergeCell ref="A10088:I10088"/>
    <mergeCell ref="A10092:H10092"/>
    <mergeCell ref="A10093:I10093"/>
    <mergeCell ref="A10095:H10095"/>
    <mergeCell ref="A10096:D10096"/>
    <mergeCell ref="E10096:G10096"/>
    <mergeCell ref="H10096:I10096"/>
    <mergeCell ref="A10097:D10097"/>
    <mergeCell ref="E10097:G10097"/>
    <mergeCell ref="H10097:I10097"/>
    <mergeCell ref="A10098:D10098"/>
    <mergeCell ref="E10098:G10098"/>
    <mergeCell ref="H10098:I10098"/>
    <mergeCell ref="A10099:D10099"/>
    <mergeCell ref="E10099:G10099"/>
    <mergeCell ref="H10099:I10099"/>
    <mergeCell ref="A10100:D10100"/>
    <mergeCell ref="E10100:G10100"/>
    <mergeCell ref="H10100:I10100"/>
    <mergeCell ref="A10101:D10101"/>
    <mergeCell ref="E10101:G10101"/>
    <mergeCell ref="H10101:I10101"/>
    <mergeCell ref="A10102:D10102"/>
    <mergeCell ref="E10102:G10102"/>
    <mergeCell ref="H10102:I10102"/>
    <mergeCell ref="A10103:D10103"/>
    <mergeCell ref="E10103:G10103"/>
    <mergeCell ref="H10103:I10103"/>
    <mergeCell ref="A10104:D10104"/>
    <mergeCell ref="E10104:G10104"/>
    <mergeCell ref="H10104:I10104"/>
    <mergeCell ref="A10105:D10105"/>
    <mergeCell ref="E10105:G10105"/>
    <mergeCell ref="H10105:I10105"/>
    <mergeCell ref="A10106:D10106"/>
    <mergeCell ref="E10106:G10106"/>
    <mergeCell ref="H10106:I10106"/>
    <mergeCell ref="A10107:D10107"/>
    <mergeCell ref="E10107:G10107"/>
    <mergeCell ref="H10107:I10107"/>
    <mergeCell ref="A10108:D10108"/>
    <mergeCell ref="E10108:G10108"/>
    <mergeCell ref="H10108:I10108"/>
    <mergeCell ref="A10109:D10109"/>
    <mergeCell ref="E10109:G10109"/>
    <mergeCell ref="H10109:I10109"/>
    <mergeCell ref="A10110:D10110"/>
    <mergeCell ref="E10110:G10110"/>
    <mergeCell ref="H10110:I10110"/>
    <mergeCell ref="A10111:D10111"/>
    <mergeCell ref="E10111:G10111"/>
    <mergeCell ref="H10111:I10111"/>
    <mergeCell ref="A10112:D10112"/>
    <mergeCell ref="E10112:G10112"/>
    <mergeCell ref="H10112:I10112"/>
    <mergeCell ref="A10113:D10113"/>
    <mergeCell ref="E10113:G10113"/>
    <mergeCell ref="H10113:I10113"/>
    <mergeCell ref="A10114:D10114"/>
    <mergeCell ref="E10114:G10114"/>
    <mergeCell ref="H10114:I10114"/>
    <mergeCell ref="A10115:D10115"/>
    <mergeCell ref="E10115:G10115"/>
    <mergeCell ref="H10115:I10115"/>
    <mergeCell ref="A10116:D10116"/>
    <mergeCell ref="E10116:G10116"/>
    <mergeCell ref="H10116:I10116"/>
    <mergeCell ref="A10117:D10117"/>
    <mergeCell ref="E10117:G10117"/>
    <mergeCell ref="H10117:I10117"/>
    <mergeCell ref="A10118:D10118"/>
    <mergeCell ref="E10118:G10118"/>
    <mergeCell ref="H10118:I10118"/>
    <mergeCell ref="A10119:D10119"/>
    <mergeCell ref="E10119:G10119"/>
    <mergeCell ref="H10119:I10119"/>
    <mergeCell ref="A10120:D10120"/>
    <mergeCell ref="E10120:G10120"/>
    <mergeCell ref="H10120:I10120"/>
    <mergeCell ref="A10121:D10121"/>
    <mergeCell ref="E10121:G10121"/>
    <mergeCell ref="H10121:I10121"/>
    <mergeCell ref="A10122:I10122"/>
    <mergeCell ref="A10124:H10124"/>
    <mergeCell ref="A10125:C10125"/>
    <mergeCell ref="D10125:F10125"/>
    <mergeCell ref="H10125:I10125"/>
    <mergeCell ref="A10126:C10126"/>
    <mergeCell ref="D10126:F10126"/>
    <mergeCell ref="H10126:I10126"/>
    <mergeCell ref="A10127:C10127"/>
    <mergeCell ref="D10127:F10127"/>
    <mergeCell ref="H10127:I10127"/>
    <mergeCell ref="A10128:C10128"/>
    <mergeCell ref="D10128:F10128"/>
    <mergeCell ref="H10128:I10128"/>
    <mergeCell ref="A10129:C10129"/>
    <mergeCell ref="D10129:F10129"/>
    <mergeCell ref="H10129:I10129"/>
    <mergeCell ref="A10130:C10130"/>
    <mergeCell ref="D10130:F10130"/>
    <mergeCell ref="H10130:I10130"/>
    <mergeCell ref="A10131:C10131"/>
    <mergeCell ref="D10131:F10131"/>
    <mergeCell ref="H10131:I10131"/>
    <mergeCell ref="A10132:C10132"/>
    <mergeCell ref="D10132:F10132"/>
    <mergeCell ref="H10132:I10132"/>
    <mergeCell ref="A10133:C10133"/>
    <mergeCell ref="D10133:F10133"/>
    <mergeCell ref="H10133:I10133"/>
    <mergeCell ref="A10134:C10134"/>
    <mergeCell ref="D10134:F10134"/>
    <mergeCell ref="H10134:I10134"/>
    <mergeCell ref="A10135:C10135"/>
    <mergeCell ref="D10135:F10135"/>
    <mergeCell ref="H10135:I10135"/>
    <mergeCell ref="A10136:C10136"/>
    <mergeCell ref="D10136:F10136"/>
    <mergeCell ref="H10136:I10136"/>
    <mergeCell ref="A10137:C10137"/>
    <mergeCell ref="D10137:F10137"/>
    <mergeCell ref="H10137:I10137"/>
    <mergeCell ref="A10138:C10138"/>
    <mergeCell ref="D10138:F10138"/>
    <mergeCell ref="H10138:I10138"/>
    <mergeCell ref="A10139:C10139"/>
    <mergeCell ref="D10139:F10139"/>
    <mergeCell ref="H10139:I10139"/>
    <mergeCell ref="A10140:C10140"/>
    <mergeCell ref="D10140:F10140"/>
    <mergeCell ref="H10140:I10140"/>
    <mergeCell ref="A10141:C10141"/>
    <mergeCell ref="D10141:F10141"/>
    <mergeCell ref="H10141:I10141"/>
    <mergeCell ref="A10142:C10142"/>
    <mergeCell ref="D10142:F10142"/>
    <mergeCell ref="H10142:I10142"/>
    <mergeCell ref="A10144:H10144"/>
    <mergeCell ref="A10145:I10145"/>
    <mergeCell ref="A10149:H10149"/>
    <mergeCell ref="A10150:I10150"/>
    <mergeCell ref="A10152:H10152"/>
    <mergeCell ref="A10153:D10153"/>
    <mergeCell ref="E10153:G10153"/>
    <mergeCell ref="H10153:I10153"/>
    <mergeCell ref="A10154:D10154"/>
    <mergeCell ref="E10154:G10154"/>
    <mergeCell ref="H10154:I10154"/>
    <mergeCell ref="A10155:D10155"/>
    <mergeCell ref="E10155:G10155"/>
    <mergeCell ref="H10155:I10155"/>
    <mergeCell ref="A10156:D10156"/>
    <mergeCell ref="E10156:G10156"/>
    <mergeCell ref="H10156:I10156"/>
    <mergeCell ref="A10157:D10157"/>
    <mergeCell ref="E10157:G10157"/>
    <mergeCell ref="H10157:I10157"/>
    <mergeCell ref="A10158:D10158"/>
    <mergeCell ref="E10158:G10158"/>
    <mergeCell ref="H10158:I10158"/>
    <mergeCell ref="A10159:D10159"/>
    <mergeCell ref="E10159:G10159"/>
    <mergeCell ref="H10159:I10159"/>
    <mergeCell ref="A10160:D10160"/>
    <mergeCell ref="E10160:G10160"/>
    <mergeCell ref="H10160:I10160"/>
    <mergeCell ref="A10161:D10161"/>
    <mergeCell ref="E10161:G10161"/>
    <mergeCell ref="H10161:I10161"/>
    <mergeCell ref="A10162:D10162"/>
    <mergeCell ref="E10162:G10162"/>
    <mergeCell ref="H10162:I10162"/>
    <mergeCell ref="A10163:D10163"/>
    <mergeCell ref="E10163:G10163"/>
    <mergeCell ref="H10163:I10163"/>
    <mergeCell ref="A10164:D10164"/>
    <mergeCell ref="E10164:G10164"/>
    <mergeCell ref="H10164:I10164"/>
    <mergeCell ref="A10165:D10165"/>
    <mergeCell ref="E10165:G10165"/>
    <mergeCell ref="H10165:I10165"/>
    <mergeCell ref="A10166:D10166"/>
    <mergeCell ref="E10166:G10166"/>
    <mergeCell ref="H10166:I10166"/>
    <mergeCell ref="A10167:D10167"/>
    <mergeCell ref="E10167:G10167"/>
    <mergeCell ref="H10167:I10167"/>
    <mergeCell ref="A10168:D10168"/>
    <mergeCell ref="E10168:G10168"/>
    <mergeCell ref="H10168:I10168"/>
    <mergeCell ref="A10169:D10169"/>
    <mergeCell ref="E10169:G10169"/>
    <mergeCell ref="H10169:I10169"/>
    <mergeCell ref="A10170:D10170"/>
    <mergeCell ref="E10170:G10170"/>
    <mergeCell ref="H10170:I10170"/>
    <mergeCell ref="A10171:D10171"/>
    <mergeCell ref="E10171:G10171"/>
    <mergeCell ref="H10171:I10171"/>
    <mergeCell ref="A10172:D10172"/>
    <mergeCell ref="E10172:G10172"/>
    <mergeCell ref="H10172:I10172"/>
    <mergeCell ref="A10173:D10173"/>
    <mergeCell ref="E10173:G10173"/>
    <mergeCell ref="H10173:I10173"/>
    <mergeCell ref="A10174:D10174"/>
    <mergeCell ref="E10174:G10174"/>
    <mergeCell ref="H10174:I10174"/>
    <mergeCell ref="A10175:D10175"/>
    <mergeCell ref="E10175:G10175"/>
    <mergeCell ref="H10175:I10175"/>
    <mergeCell ref="A10176:D10176"/>
    <mergeCell ref="E10176:G10176"/>
    <mergeCell ref="H10176:I10176"/>
    <mergeCell ref="A10177:D10177"/>
    <mergeCell ref="E10177:G10177"/>
    <mergeCell ref="H10177:I10177"/>
    <mergeCell ref="A10178:D10178"/>
    <mergeCell ref="E10178:G10178"/>
    <mergeCell ref="H10178:I10178"/>
    <mergeCell ref="A10179:I10179"/>
    <mergeCell ref="A10181:H10181"/>
    <mergeCell ref="A10182:C10182"/>
    <mergeCell ref="D10182:F10182"/>
    <mergeCell ref="H10182:I10182"/>
    <mergeCell ref="A10183:C10183"/>
    <mergeCell ref="D10183:F10183"/>
    <mergeCell ref="H10183:I10183"/>
    <mergeCell ref="A10184:C10184"/>
    <mergeCell ref="D10184:F10184"/>
    <mergeCell ref="H10184:I10184"/>
    <mergeCell ref="A10185:C10185"/>
    <mergeCell ref="D10185:F10185"/>
    <mergeCell ref="H10185:I10185"/>
    <mergeCell ref="A10186:C10186"/>
    <mergeCell ref="D10186:F10186"/>
    <mergeCell ref="H10186:I10186"/>
    <mergeCell ref="A10187:C10187"/>
    <mergeCell ref="D10187:F10187"/>
    <mergeCell ref="H10187:I10187"/>
    <mergeCell ref="A10188:C10188"/>
    <mergeCell ref="D10188:F10188"/>
    <mergeCell ref="H10188:I10188"/>
    <mergeCell ref="A10189:C10189"/>
    <mergeCell ref="D10189:F10189"/>
    <mergeCell ref="H10189:I10189"/>
    <mergeCell ref="A10190:C10190"/>
    <mergeCell ref="D10190:F10190"/>
    <mergeCell ref="H10190:I10190"/>
    <mergeCell ref="A10191:C10191"/>
    <mergeCell ref="D10191:F10191"/>
    <mergeCell ref="H10191:I10191"/>
    <mergeCell ref="A10192:C10192"/>
    <mergeCell ref="D10192:F10192"/>
    <mergeCell ref="H10192:I10192"/>
    <mergeCell ref="A10193:C10193"/>
    <mergeCell ref="D10193:F10193"/>
    <mergeCell ref="H10193:I10193"/>
    <mergeCell ref="A10194:C10194"/>
    <mergeCell ref="D10194:F10194"/>
    <mergeCell ref="H10194:I10194"/>
    <mergeCell ref="A10195:C10195"/>
    <mergeCell ref="D10195:F10195"/>
    <mergeCell ref="H10195:I10195"/>
    <mergeCell ref="A10196:C10196"/>
    <mergeCell ref="D10196:F10196"/>
    <mergeCell ref="H10196:I10196"/>
    <mergeCell ref="A10197:C10197"/>
    <mergeCell ref="D10197:F10197"/>
    <mergeCell ref="H10197:I10197"/>
    <mergeCell ref="A10198:C10198"/>
    <mergeCell ref="D10198:F10198"/>
    <mergeCell ref="H10198:I10198"/>
    <mergeCell ref="A10199:C10199"/>
    <mergeCell ref="D10199:F10199"/>
    <mergeCell ref="H10199:I10199"/>
    <mergeCell ref="A10201:H10201"/>
    <mergeCell ref="A10202:I10202"/>
    <mergeCell ref="A10206:H10206"/>
    <mergeCell ref="A10207:I10207"/>
    <mergeCell ref="A10209:H10209"/>
    <mergeCell ref="A10210:D10210"/>
    <mergeCell ref="E10210:G10210"/>
    <mergeCell ref="H10210:I10210"/>
    <mergeCell ref="A10211:D10211"/>
    <mergeCell ref="E10211:G10211"/>
    <mergeCell ref="H10211:I10211"/>
    <mergeCell ref="A10212:D10212"/>
    <mergeCell ref="E10212:G10212"/>
    <mergeCell ref="H10212:I10212"/>
    <mergeCell ref="A10213:D10213"/>
    <mergeCell ref="E10213:G10213"/>
    <mergeCell ref="H10213:I10213"/>
    <mergeCell ref="A10214:D10214"/>
    <mergeCell ref="E10214:G10214"/>
    <mergeCell ref="H10214:I10214"/>
    <mergeCell ref="A10215:D10215"/>
    <mergeCell ref="E10215:G10215"/>
    <mergeCell ref="H10215:I10215"/>
    <mergeCell ref="A10216:D10216"/>
    <mergeCell ref="E10216:G10216"/>
    <mergeCell ref="H10216:I10216"/>
    <mergeCell ref="A10217:D10217"/>
    <mergeCell ref="E10217:G10217"/>
    <mergeCell ref="H10217:I10217"/>
    <mergeCell ref="A10218:D10218"/>
    <mergeCell ref="E10218:G10218"/>
    <mergeCell ref="H10218:I10218"/>
    <mergeCell ref="A10219:D10219"/>
    <mergeCell ref="E10219:G10219"/>
    <mergeCell ref="H10219:I10219"/>
    <mergeCell ref="A10220:D10220"/>
    <mergeCell ref="E10220:G10220"/>
    <mergeCell ref="H10220:I10220"/>
    <mergeCell ref="A10221:D10221"/>
    <mergeCell ref="E10221:G10221"/>
    <mergeCell ref="H10221:I10221"/>
    <mergeCell ref="A10222:D10222"/>
    <mergeCell ref="E10222:G10222"/>
    <mergeCell ref="H10222:I10222"/>
    <mergeCell ref="A10223:D10223"/>
    <mergeCell ref="E10223:G10223"/>
    <mergeCell ref="H10223:I10223"/>
    <mergeCell ref="A10224:D10224"/>
    <mergeCell ref="E10224:G10224"/>
    <mergeCell ref="H10224:I10224"/>
    <mergeCell ref="A10225:D10225"/>
    <mergeCell ref="E10225:G10225"/>
    <mergeCell ref="H10225:I10225"/>
    <mergeCell ref="A10226:D10226"/>
    <mergeCell ref="E10226:G10226"/>
    <mergeCell ref="H10226:I10226"/>
    <mergeCell ref="A10227:D10227"/>
    <mergeCell ref="E10227:G10227"/>
    <mergeCell ref="H10227:I10227"/>
    <mergeCell ref="A10228:D10228"/>
    <mergeCell ref="E10228:G10228"/>
    <mergeCell ref="H10228:I10228"/>
    <mergeCell ref="A10229:D10229"/>
    <mergeCell ref="E10229:G10229"/>
    <mergeCell ref="H10229:I10229"/>
    <mergeCell ref="A10230:D10230"/>
    <mergeCell ref="E10230:G10230"/>
    <mergeCell ref="H10230:I10230"/>
    <mergeCell ref="A10231:D10231"/>
    <mergeCell ref="E10231:G10231"/>
    <mergeCell ref="H10231:I10231"/>
    <mergeCell ref="A10232:D10232"/>
    <mergeCell ref="E10232:G10232"/>
    <mergeCell ref="H10232:I10232"/>
    <mergeCell ref="A10233:D10233"/>
    <mergeCell ref="E10233:G10233"/>
    <mergeCell ref="H10233:I10233"/>
    <mergeCell ref="A10234:D10234"/>
    <mergeCell ref="E10234:G10234"/>
    <mergeCell ref="H10234:I10234"/>
    <mergeCell ref="A10235:D10235"/>
    <mergeCell ref="E10235:G10235"/>
    <mergeCell ref="H10235:I10235"/>
    <mergeCell ref="A10236:I10236"/>
    <mergeCell ref="A10238:H10238"/>
    <mergeCell ref="A10239:C10239"/>
    <mergeCell ref="D10239:F10239"/>
    <mergeCell ref="H10239:I10239"/>
    <mergeCell ref="A10240:C10240"/>
    <mergeCell ref="D10240:F10240"/>
    <mergeCell ref="H10240:I10240"/>
    <mergeCell ref="A10241:C10241"/>
    <mergeCell ref="D10241:F10241"/>
    <mergeCell ref="H10241:I10241"/>
    <mergeCell ref="A10242:C10242"/>
    <mergeCell ref="D10242:F10242"/>
    <mergeCell ref="H10242:I10242"/>
    <mergeCell ref="A10243:C10243"/>
    <mergeCell ref="D10243:F10243"/>
    <mergeCell ref="H10243:I10243"/>
    <mergeCell ref="A10244:C10244"/>
    <mergeCell ref="D10244:F10244"/>
    <mergeCell ref="H10244:I10244"/>
    <mergeCell ref="A10245:C10245"/>
    <mergeCell ref="D10245:F10245"/>
    <mergeCell ref="H10245:I10245"/>
    <mergeCell ref="A10246:C10246"/>
    <mergeCell ref="D10246:F10246"/>
    <mergeCell ref="H10246:I10246"/>
    <mergeCell ref="A10247:C10247"/>
    <mergeCell ref="D10247:F10247"/>
    <mergeCell ref="H10247:I10247"/>
    <mergeCell ref="A10248:C10248"/>
    <mergeCell ref="D10248:F10248"/>
    <mergeCell ref="H10248:I10248"/>
    <mergeCell ref="A10249:C10249"/>
    <mergeCell ref="D10249:F10249"/>
    <mergeCell ref="H10249:I10249"/>
    <mergeCell ref="A10250:C10250"/>
    <mergeCell ref="D10250:F10250"/>
    <mergeCell ref="H10250:I10250"/>
    <mergeCell ref="A10251:C10251"/>
    <mergeCell ref="D10251:F10251"/>
    <mergeCell ref="H10251:I10251"/>
    <mergeCell ref="A10252:C10252"/>
    <mergeCell ref="D10252:F10252"/>
    <mergeCell ref="H10252:I10252"/>
    <mergeCell ref="A10253:C10253"/>
    <mergeCell ref="D10253:F10253"/>
    <mergeCell ref="H10253:I10253"/>
    <mergeCell ref="A10254:C10254"/>
    <mergeCell ref="D10254:F10254"/>
    <mergeCell ref="H10254:I10254"/>
    <mergeCell ref="A10255:C10255"/>
    <mergeCell ref="D10255:F10255"/>
    <mergeCell ref="H10255:I10255"/>
    <mergeCell ref="A10256:C10256"/>
    <mergeCell ref="D10256:F10256"/>
    <mergeCell ref="H10256:I10256"/>
    <mergeCell ref="A10258:H10258"/>
    <mergeCell ref="A10259:I10259"/>
    <mergeCell ref="A10263:H10263"/>
    <mergeCell ref="A10264:I10264"/>
    <mergeCell ref="A10266:H10266"/>
    <mergeCell ref="A10267:D10267"/>
    <mergeCell ref="E10267:G10267"/>
    <mergeCell ref="H10267:I10267"/>
    <mergeCell ref="A10268:D10268"/>
    <mergeCell ref="E10268:G10268"/>
    <mergeCell ref="H10268:I10268"/>
    <mergeCell ref="A10269:D10269"/>
    <mergeCell ref="E10269:G10269"/>
    <mergeCell ref="H10269:I10269"/>
    <mergeCell ref="A10270:D10270"/>
    <mergeCell ref="E10270:G10270"/>
    <mergeCell ref="H10270:I10270"/>
    <mergeCell ref="A10271:D10271"/>
    <mergeCell ref="E10271:G10271"/>
    <mergeCell ref="H10271:I10271"/>
    <mergeCell ref="A10272:D10272"/>
    <mergeCell ref="E10272:G10272"/>
    <mergeCell ref="H10272:I10272"/>
    <mergeCell ref="A10273:D10273"/>
    <mergeCell ref="E10273:G10273"/>
    <mergeCell ref="H10273:I10273"/>
    <mergeCell ref="A10274:D10274"/>
    <mergeCell ref="E10274:G10274"/>
    <mergeCell ref="H10274:I10274"/>
    <mergeCell ref="A10275:D10275"/>
    <mergeCell ref="E10275:G10275"/>
    <mergeCell ref="H10275:I10275"/>
    <mergeCell ref="A10276:D10276"/>
    <mergeCell ref="E10276:G10276"/>
    <mergeCell ref="H10276:I10276"/>
    <mergeCell ref="A10277:D10277"/>
    <mergeCell ref="E10277:G10277"/>
    <mergeCell ref="H10277:I10277"/>
    <mergeCell ref="A10278:D10278"/>
    <mergeCell ref="E10278:G10278"/>
    <mergeCell ref="H10278:I10278"/>
    <mergeCell ref="A10279:D10279"/>
    <mergeCell ref="E10279:G10279"/>
    <mergeCell ref="H10279:I10279"/>
    <mergeCell ref="A10280:D10280"/>
    <mergeCell ref="E10280:G10280"/>
    <mergeCell ref="H10280:I10280"/>
    <mergeCell ref="A10281:D10281"/>
    <mergeCell ref="E10281:G10281"/>
    <mergeCell ref="H10281:I10281"/>
    <mergeCell ref="A10282:D10282"/>
    <mergeCell ref="E10282:G10282"/>
    <mergeCell ref="H10282:I10282"/>
    <mergeCell ref="A10283:D10283"/>
    <mergeCell ref="E10283:G10283"/>
    <mergeCell ref="H10283:I10283"/>
    <mergeCell ref="A10284:D10284"/>
    <mergeCell ref="E10284:G10284"/>
    <mergeCell ref="H10284:I10284"/>
    <mergeCell ref="A10285:D10285"/>
    <mergeCell ref="E10285:G10285"/>
    <mergeCell ref="H10285:I10285"/>
    <mergeCell ref="A10286:D10286"/>
    <mergeCell ref="E10286:G10286"/>
    <mergeCell ref="H10286:I10286"/>
    <mergeCell ref="A10287:D10287"/>
    <mergeCell ref="E10287:G10287"/>
    <mergeCell ref="H10287:I10287"/>
    <mergeCell ref="A10288:I10288"/>
    <mergeCell ref="A10290:H10290"/>
    <mergeCell ref="A10291:C10291"/>
    <mergeCell ref="D10291:F10291"/>
    <mergeCell ref="H10291:I10291"/>
    <mergeCell ref="A10292:C10292"/>
    <mergeCell ref="D10292:F10292"/>
    <mergeCell ref="H10292:I10292"/>
    <mergeCell ref="A10293:C10293"/>
    <mergeCell ref="D10293:F10293"/>
    <mergeCell ref="H10293:I10293"/>
    <mergeCell ref="A10294:C10294"/>
    <mergeCell ref="D10294:F10294"/>
    <mergeCell ref="H10294:I10294"/>
    <mergeCell ref="A10295:C10295"/>
    <mergeCell ref="D10295:F10295"/>
    <mergeCell ref="H10295:I10295"/>
    <mergeCell ref="A10296:C10296"/>
    <mergeCell ref="D10296:F10296"/>
    <mergeCell ref="H10296:I10296"/>
    <mergeCell ref="A10298:H10298"/>
    <mergeCell ref="A10299:I10299"/>
    <mergeCell ref="A10303:H10303"/>
    <mergeCell ref="A10304:I10304"/>
    <mergeCell ref="A10306:H10306"/>
    <mergeCell ref="A10307:D10307"/>
    <mergeCell ref="E10307:G10307"/>
    <mergeCell ref="H10307:I10307"/>
    <mergeCell ref="A10308:D10308"/>
    <mergeCell ref="E10308:G10308"/>
    <mergeCell ref="H10308:I10308"/>
    <mergeCell ref="A10309:D10309"/>
    <mergeCell ref="E10309:G10309"/>
    <mergeCell ref="H10309:I10309"/>
    <mergeCell ref="A10310:D10310"/>
    <mergeCell ref="E10310:G10310"/>
    <mergeCell ref="H10310:I10310"/>
    <mergeCell ref="A10311:D10311"/>
    <mergeCell ref="E10311:G10311"/>
    <mergeCell ref="H10311:I10311"/>
    <mergeCell ref="A10312:D10312"/>
    <mergeCell ref="E10312:G10312"/>
    <mergeCell ref="H10312:I10312"/>
    <mergeCell ref="A10313:D10313"/>
    <mergeCell ref="E10313:G10313"/>
    <mergeCell ref="H10313:I10313"/>
    <mergeCell ref="A10314:D10314"/>
    <mergeCell ref="E10314:G10314"/>
    <mergeCell ref="H10314:I10314"/>
    <mergeCell ref="A10315:D10315"/>
    <mergeCell ref="E10315:G10315"/>
    <mergeCell ref="H10315:I10315"/>
    <mergeCell ref="A10316:D10316"/>
    <mergeCell ref="E10316:G10316"/>
    <mergeCell ref="H10316:I10316"/>
    <mergeCell ref="A10317:D10317"/>
    <mergeCell ref="E10317:G10317"/>
    <mergeCell ref="H10317:I10317"/>
    <mergeCell ref="A10318:D10318"/>
    <mergeCell ref="E10318:G10318"/>
    <mergeCell ref="H10318:I10318"/>
    <mergeCell ref="A10319:D10319"/>
    <mergeCell ref="E10319:G10319"/>
    <mergeCell ref="H10319:I10319"/>
    <mergeCell ref="A10320:D10320"/>
    <mergeCell ref="E10320:G10320"/>
    <mergeCell ref="H10320:I10320"/>
    <mergeCell ref="A10321:D10321"/>
    <mergeCell ref="E10321:G10321"/>
    <mergeCell ref="H10321:I10321"/>
    <mergeCell ref="A10322:D10322"/>
    <mergeCell ref="E10322:G10322"/>
    <mergeCell ref="H10322:I10322"/>
    <mergeCell ref="A10323:D10323"/>
    <mergeCell ref="E10323:G10323"/>
    <mergeCell ref="H10323:I10323"/>
    <mergeCell ref="A10324:D10324"/>
    <mergeCell ref="E10324:G10324"/>
    <mergeCell ref="H10324:I10324"/>
    <mergeCell ref="A10325:D10325"/>
    <mergeCell ref="E10325:G10325"/>
    <mergeCell ref="H10325:I10325"/>
    <mergeCell ref="A10326:D10326"/>
    <mergeCell ref="E10326:G10326"/>
    <mergeCell ref="H10326:I10326"/>
    <mergeCell ref="A10327:D10327"/>
    <mergeCell ref="E10327:G10327"/>
    <mergeCell ref="H10327:I10327"/>
    <mergeCell ref="A10328:D10328"/>
    <mergeCell ref="E10328:G10328"/>
    <mergeCell ref="H10328:I10328"/>
    <mergeCell ref="A10329:I10329"/>
    <mergeCell ref="A10331:H10331"/>
    <mergeCell ref="A10332:C10332"/>
    <mergeCell ref="D10332:F10332"/>
    <mergeCell ref="H10332:I10332"/>
    <mergeCell ref="A10333:C10333"/>
    <mergeCell ref="D10333:F10333"/>
    <mergeCell ref="H10333:I10333"/>
    <mergeCell ref="A10334:C10334"/>
    <mergeCell ref="D10334:F10334"/>
    <mergeCell ref="H10334:I10334"/>
    <mergeCell ref="A10335:C10335"/>
    <mergeCell ref="D10335:F10335"/>
    <mergeCell ref="H10335:I10335"/>
    <mergeCell ref="A10336:C10336"/>
    <mergeCell ref="D10336:F10336"/>
    <mergeCell ref="H10336:I10336"/>
    <mergeCell ref="A10337:C10337"/>
    <mergeCell ref="D10337:F10337"/>
    <mergeCell ref="H10337:I10337"/>
    <mergeCell ref="A10339:H10339"/>
    <mergeCell ref="A10340:I10340"/>
    <mergeCell ref="A10344:H10344"/>
    <mergeCell ref="A10345:I10345"/>
    <mergeCell ref="A10347:H10347"/>
    <mergeCell ref="A10348:D10348"/>
    <mergeCell ref="E10348:G10348"/>
    <mergeCell ref="H10348:I10348"/>
    <mergeCell ref="A10349:D10349"/>
    <mergeCell ref="E10349:G10349"/>
    <mergeCell ref="H10349:I10349"/>
    <mergeCell ref="A10350:D10350"/>
    <mergeCell ref="E10350:G10350"/>
    <mergeCell ref="H10350:I10350"/>
    <mergeCell ref="A10351:D10351"/>
    <mergeCell ref="E10351:G10351"/>
    <mergeCell ref="H10351:I10351"/>
    <mergeCell ref="A10352:D10352"/>
    <mergeCell ref="E10352:G10352"/>
    <mergeCell ref="H10352:I10352"/>
    <mergeCell ref="A10353:D10353"/>
    <mergeCell ref="E10353:G10353"/>
    <mergeCell ref="H10353:I10353"/>
    <mergeCell ref="A10354:D10354"/>
    <mergeCell ref="E10354:G10354"/>
    <mergeCell ref="H10354:I10354"/>
    <mergeCell ref="A10355:D10355"/>
    <mergeCell ref="E10355:G10355"/>
    <mergeCell ref="H10355:I10355"/>
    <mergeCell ref="A10356:D10356"/>
    <mergeCell ref="E10356:G10356"/>
    <mergeCell ref="H10356:I10356"/>
    <mergeCell ref="A10357:D10357"/>
    <mergeCell ref="E10357:G10357"/>
    <mergeCell ref="H10357:I10357"/>
    <mergeCell ref="A10358:D10358"/>
    <mergeCell ref="E10358:G10358"/>
    <mergeCell ref="H10358:I10358"/>
    <mergeCell ref="A10359:D10359"/>
    <mergeCell ref="E10359:G10359"/>
    <mergeCell ref="H10359:I10359"/>
    <mergeCell ref="A10360:D10360"/>
    <mergeCell ref="E10360:G10360"/>
    <mergeCell ref="H10360:I10360"/>
    <mergeCell ref="A10361:D10361"/>
    <mergeCell ref="E10361:G10361"/>
    <mergeCell ref="H10361:I10361"/>
    <mergeCell ref="A10362:D10362"/>
    <mergeCell ref="E10362:G10362"/>
    <mergeCell ref="H10362:I10362"/>
    <mergeCell ref="A10363:D10363"/>
    <mergeCell ref="E10363:G10363"/>
    <mergeCell ref="H10363:I10363"/>
    <mergeCell ref="A10364:D10364"/>
    <mergeCell ref="E10364:G10364"/>
    <mergeCell ref="H10364:I10364"/>
    <mergeCell ref="A10365:D10365"/>
    <mergeCell ref="E10365:G10365"/>
    <mergeCell ref="H10365:I10365"/>
    <mergeCell ref="A10366:D10366"/>
    <mergeCell ref="E10366:G10366"/>
    <mergeCell ref="H10366:I10366"/>
    <mergeCell ref="A10367:D10367"/>
    <mergeCell ref="E10367:G10367"/>
    <mergeCell ref="H10367:I10367"/>
    <mergeCell ref="A10368:D10368"/>
    <mergeCell ref="E10368:G10368"/>
    <mergeCell ref="H10368:I10368"/>
    <mergeCell ref="A10369:I10369"/>
    <mergeCell ref="A10371:H10371"/>
    <mergeCell ref="A10372:C10372"/>
    <mergeCell ref="D10372:F10372"/>
    <mergeCell ref="H10372:I10372"/>
    <mergeCell ref="A10373:C10373"/>
    <mergeCell ref="D10373:F10373"/>
    <mergeCell ref="H10373:I10373"/>
    <mergeCell ref="A10374:C10374"/>
    <mergeCell ref="D10374:F10374"/>
    <mergeCell ref="H10374:I10374"/>
    <mergeCell ref="A10375:C10375"/>
    <mergeCell ref="D10375:F10375"/>
    <mergeCell ref="H10375:I10375"/>
    <mergeCell ref="A10376:C10376"/>
    <mergeCell ref="D10376:F10376"/>
    <mergeCell ref="H10376:I10376"/>
    <mergeCell ref="A10377:C10377"/>
    <mergeCell ref="D10377:F10377"/>
    <mergeCell ref="H10377:I10377"/>
    <mergeCell ref="A10379:H10379"/>
    <mergeCell ref="A10380:I10380"/>
    <mergeCell ref="A10384:H10384"/>
    <mergeCell ref="A10385:I10385"/>
    <mergeCell ref="A10387:H10387"/>
    <mergeCell ref="A10388:D10388"/>
    <mergeCell ref="E10388:G10388"/>
    <mergeCell ref="H10388:I10388"/>
    <mergeCell ref="A10389:D10389"/>
    <mergeCell ref="E10389:G10389"/>
    <mergeCell ref="H10389:I10389"/>
    <mergeCell ref="A10390:D10390"/>
    <mergeCell ref="E10390:G10390"/>
    <mergeCell ref="H10390:I10390"/>
    <mergeCell ref="A10391:D10391"/>
    <mergeCell ref="E10391:G10391"/>
    <mergeCell ref="H10391:I10391"/>
    <mergeCell ref="A10392:D10392"/>
    <mergeCell ref="E10392:G10392"/>
    <mergeCell ref="H10392:I10392"/>
    <mergeCell ref="A10393:D10393"/>
    <mergeCell ref="E10393:G10393"/>
    <mergeCell ref="H10393:I10393"/>
    <mergeCell ref="A10394:D10394"/>
    <mergeCell ref="E10394:G10394"/>
    <mergeCell ref="H10394:I10394"/>
    <mergeCell ref="A10395:D10395"/>
    <mergeCell ref="E10395:G10395"/>
    <mergeCell ref="H10395:I10395"/>
    <mergeCell ref="A10396:D10396"/>
    <mergeCell ref="E10396:G10396"/>
    <mergeCell ref="H10396:I10396"/>
    <mergeCell ref="A10397:D10397"/>
    <mergeCell ref="E10397:G10397"/>
    <mergeCell ref="H10397:I10397"/>
    <mergeCell ref="A10398:D10398"/>
    <mergeCell ref="E10398:G10398"/>
    <mergeCell ref="H10398:I10398"/>
    <mergeCell ref="A10399:D10399"/>
    <mergeCell ref="E10399:G10399"/>
    <mergeCell ref="H10399:I10399"/>
    <mergeCell ref="A10400:D10400"/>
    <mergeCell ref="E10400:G10400"/>
    <mergeCell ref="H10400:I10400"/>
    <mergeCell ref="A10401:D10401"/>
    <mergeCell ref="E10401:G10401"/>
    <mergeCell ref="H10401:I10401"/>
    <mergeCell ref="A10402:D10402"/>
    <mergeCell ref="E10402:G10402"/>
    <mergeCell ref="H10402:I10402"/>
    <mergeCell ref="A10403:D10403"/>
    <mergeCell ref="E10403:G10403"/>
    <mergeCell ref="H10403:I10403"/>
    <mergeCell ref="A10404:D10404"/>
    <mergeCell ref="E10404:G10404"/>
    <mergeCell ref="H10404:I10404"/>
    <mergeCell ref="A10405:D10405"/>
    <mergeCell ref="E10405:G10405"/>
    <mergeCell ref="H10405:I10405"/>
    <mergeCell ref="A10406:D10406"/>
    <mergeCell ref="E10406:G10406"/>
    <mergeCell ref="H10406:I10406"/>
    <mergeCell ref="A10407:D10407"/>
    <mergeCell ref="E10407:G10407"/>
    <mergeCell ref="H10407:I10407"/>
    <mergeCell ref="A10408:D10408"/>
    <mergeCell ref="E10408:G10408"/>
    <mergeCell ref="H10408:I10408"/>
    <mergeCell ref="A10409:I10409"/>
    <mergeCell ref="A10411:H10411"/>
    <mergeCell ref="A10412:C10412"/>
    <mergeCell ref="D10412:F10412"/>
    <mergeCell ref="H10412:I10412"/>
    <mergeCell ref="A10413:C10413"/>
    <mergeCell ref="D10413:F10413"/>
    <mergeCell ref="H10413:I10413"/>
    <mergeCell ref="A10414:C10414"/>
    <mergeCell ref="D10414:F10414"/>
    <mergeCell ref="H10414:I10414"/>
    <mergeCell ref="A10415:C10415"/>
    <mergeCell ref="D10415:F10415"/>
    <mergeCell ref="H10415:I10415"/>
    <mergeCell ref="A10416:C10416"/>
    <mergeCell ref="D10416:F10416"/>
    <mergeCell ref="H10416:I10416"/>
    <mergeCell ref="A10417:C10417"/>
    <mergeCell ref="D10417:F10417"/>
    <mergeCell ref="H10417:I10417"/>
    <mergeCell ref="A10419:H10419"/>
    <mergeCell ref="A10420:I10420"/>
    <mergeCell ref="A10424:H10424"/>
    <mergeCell ref="A10425:I10425"/>
    <mergeCell ref="A10427:H10427"/>
    <mergeCell ref="A10428:D10428"/>
    <mergeCell ref="E10428:G10428"/>
    <mergeCell ref="H10428:I10428"/>
    <mergeCell ref="A10429:D10429"/>
    <mergeCell ref="E10429:G10429"/>
    <mergeCell ref="H10429:I10429"/>
    <mergeCell ref="A10430:D10430"/>
    <mergeCell ref="E10430:G10430"/>
    <mergeCell ref="H10430:I10430"/>
    <mergeCell ref="A10431:D10431"/>
    <mergeCell ref="E10431:G10431"/>
    <mergeCell ref="H10431:I10431"/>
    <mergeCell ref="A10432:D10432"/>
    <mergeCell ref="E10432:G10432"/>
    <mergeCell ref="H10432:I10432"/>
    <mergeCell ref="A10433:D10433"/>
    <mergeCell ref="E10433:G10433"/>
    <mergeCell ref="H10433:I10433"/>
    <mergeCell ref="A10434:D10434"/>
    <mergeCell ref="E10434:G10434"/>
    <mergeCell ref="H10434:I10434"/>
    <mergeCell ref="A10435:D10435"/>
    <mergeCell ref="E10435:G10435"/>
    <mergeCell ref="H10435:I10435"/>
    <mergeCell ref="A10436:D10436"/>
    <mergeCell ref="E10436:G10436"/>
    <mergeCell ref="H10436:I10436"/>
    <mergeCell ref="A10437:D10437"/>
    <mergeCell ref="E10437:G10437"/>
    <mergeCell ref="H10437:I10437"/>
    <mergeCell ref="A10438:D10438"/>
    <mergeCell ref="E10438:G10438"/>
    <mergeCell ref="H10438:I10438"/>
    <mergeCell ref="A10439:D10439"/>
    <mergeCell ref="E10439:G10439"/>
    <mergeCell ref="H10439:I10439"/>
    <mergeCell ref="A10440:D10440"/>
    <mergeCell ref="E10440:G10440"/>
    <mergeCell ref="H10440:I10440"/>
    <mergeCell ref="A10441:D10441"/>
    <mergeCell ref="E10441:G10441"/>
    <mergeCell ref="H10441:I10441"/>
    <mergeCell ref="A10442:D10442"/>
    <mergeCell ref="E10442:G10442"/>
    <mergeCell ref="H10442:I10442"/>
    <mergeCell ref="A10443:D10443"/>
    <mergeCell ref="E10443:G10443"/>
    <mergeCell ref="H10443:I10443"/>
    <mergeCell ref="A10444:D10444"/>
    <mergeCell ref="E10444:G10444"/>
    <mergeCell ref="H10444:I10444"/>
    <mergeCell ref="A10445:D10445"/>
    <mergeCell ref="E10445:G10445"/>
    <mergeCell ref="H10445:I10445"/>
    <mergeCell ref="A10446:D10446"/>
    <mergeCell ref="E10446:G10446"/>
    <mergeCell ref="H10446:I10446"/>
    <mergeCell ref="A10447:D10447"/>
    <mergeCell ref="E10447:G10447"/>
    <mergeCell ref="H10447:I10447"/>
    <mergeCell ref="A10448:D10448"/>
    <mergeCell ref="E10448:G10448"/>
    <mergeCell ref="H10448:I10448"/>
    <mergeCell ref="A10449:D10449"/>
    <mergeCell ref="E10449:G10449"/>
    <mergeCell ref="H10449:I10449"/>
    <mergeCell ref="A10450:D10450"/>
    <mergeCell ref="E10450:G10450"/>
    <mergeCell ref="H10450:I10450"/>
    <mergeCell ref="A10451:I10451"/>
    <mergeCell ref="A10453:H10453"/>
    <mergeCell ref="A10454:C10454"/>
    <mergeCell ref="D10454:F10454"/>
    <mergeCell ref="H10454:I10454"/>
    <mergeCell ref="A10455:C10455"/>
    <mergeCell ref="D10455:F10455"/>
    <mergeCell ref="H10455:I10455"/>
    <mergeCell ref="A10456:C10456"/>
    <mergeCell ref="D10456:F10456"/>
    <mergeCell ref="H10456:I10456"/>
    <mergeCell ref="A10457:C10457"/>
    <mergeCell ref="D10457:F10457"/>
    <mergeCell ref="H10457:I10457"/>
    <mergeCell ref="A10458:C10458"/>
    <mergeCell ref="D10458:F10458"/>
    <mergeCell ref="H10458:I10458"/>
    <mergeCell ref="A10459:C10459"/>
    <mergeCell ref="D10459:F10459"/>
    <mergeCell ref="H10459:I10459"/>
    <mergeCell ref="A10460:C10460"/>
    <mergeCell ref="D10460:F10460"/>
    <mergeCell ref="H10460:I10460"/>
    <mergeCell ref="A10461:C10461"/>
    <mergeCell ref="D10461:F10461"/>
    <mergeCell ref="H10461:I10461"/>
    <mergeCell ref="A10462:C10462"/>
    <mergeCell ref="D10462:F10462"/>
    <mergeCell ref="H10462:I10462"/>
    <mergeCell ref="A10463:C10463"/>
    <mergeCell ref="D10463:F10463"/>
    <mergeCell ref="H10463:I10463"/>
    <mergeCell ref="A10464:C10464"/>
    <mergeCell ref="D10464:F10464"/>
    <mergeCell ref="H10464:I10464"/>
    <mergeCell ref="A10465:C10465"/>
    <mergeCell ref="D10465:F10465"/>
    <mergeCell ref="H10465:I10465"/>
    <mergeCell ref="A10466:C10466"/>
    <mergeCell ref="D10466:F10466"/>
    <mergeCell ref="H10466:I10466"/>
    <mergeCell ref="A10467:C10467"/>
    <mergeCell ref="D10467:F10467"/>
    <mergeCell ref="H10467:I10467"/>
    <mergeCell ref="A10468:C10468"/>
    <mergeCell ref="D10468:F10468"/>
    <mergeCell ref="H10468:I10468"/>
    <mergeCell ref="A10469:C10469"/>
    <mergeCell ref="D10469:F10469"/>
    <mergeCell ref="H10469:I10469"/>
    <mergeCell ref="A10470:C10470"/>
    <mergeCell ref="D10470:F10470"/>
    <mergeCell ref="H10470:I10470"/>
    <mergeCell ref="A10471:C10471"/>
    <mergeCell ref="D10471:F10471"/>
    <mergeCell ref="H10471:I10471"/>
    <mergeCell ref="A10473:H10473"/>
    <mergeCell ref="A10474:I10474"/>
    <mergeCell ref="A10478:H10478"/>
    <mergeCell ref="A10479:I10479"/>
    <mergeCell ref="A10481:H10481"/>
    <mergeCell ref="A10482:D10482"/>
    <mergeCell ref="E10482:G10482"/>
    <mergeCell ref="H10482:I10482"/>
    <mergeCell ref="A10483:D10483"/>
    <mergeCell ref="E10483:G10483"/>
    <mergeCell ref="H10483:I10483"/>
    <mergeCell ref="A10484:D10484"/>
    <mergeCell ref="E10484:G10484"/>
    <mergeCell ref="H10484:I10484"/>
    <mergeCell ref="A10485:D10485"/>
    <mergeCell ref="E10485:G10485"/>
    <mergeCell ref="H10485:I10485"/>
    <mergeCell ref="A10486:D10486"/>
    <mergeCell ref="E10486:G10486"/>
    <mergeCell ref="H10486:I10486"/>
    <mergeCell ref="A10487:D10487"/>
    <mergeCell ref="E10487:G10487"/>
    <mergeCell ref="H10487:I10487"/>
    <mergeCell ref="A10488:D10488"/>
    <mergeCell ref="E10488:G10488"/>
    <mergeCell ref="H10488:I10488"/>
    <mergeCell ref="A10489:D10489"/>
    <mergeCell ref="E10489:G10489"/>
    <mergeCell ref="H10489:I10489"/>
    <mergeCell ref="A10490:D10490"/>
    <mergeCell ref="E10490:G10490"/>
    <mergeCell ref="H10490:I10490"/>
    <mergeCell ref="A10491:D10491"/>
    <mergeCell ref="E10491:G10491"/>
    <mergeCell ref="H10491:I10491"/>
    <mergeCell ref="A10492:D10492"/>
    <mergeCell ref="E10492:G10492"/>
    <mergeCell ref="H10492:I10492"/>
    <mergeCell ref="A10493:D10493"/>
    <mergeCell ref="E10493:G10493"/>
    <mergeCell ref="H10493:I10493"/>
    <mergeCell ref="A10494:D10494"/>
    <mergeCell ref="E10494:G10494"/>
    <mergeCell ref="H10494:I10494"/>
    <mergeCell ref="A10495:D10495"/>
    <mergeCell ref="E10495:G10495"/>
    <mergeCell ref="H10495:I10495"/>
    <mergeCell ref="A10496:D10496"/>
    <mergeCell ref="E10496:G10496"/>
    <mergeCell ref="H10496:I10496"/>
    <mergeCell ref="A10497:D10497"/>
    <mergeCell ref="E10497:G10497"/>
    <mergeCell ref="H10497:I10497"/>
    <mergeCell ref="A10498:D10498"/>
    <mergeCell ref="E10498:G10498"/>
    <mergeCell ref="H10498:I10498"/>
    <mergeCell ref="A10499:D10499"/>
    <mergeCell ref="E10499:G10499"/>
    <mergeCell ref="H10499:I10499"/>
    <mergeCell ref="A10500:D10500"/>
    <mergeCell ref="E10500:G10500"/>
    <mergeCell ref="H10500:I10500"/>
    <mergeCell ref="A10501:D10501"/>
    <mergeCell ref="E10501:G10501"/>
    <mergeCell ref="H10501:I10501"/>
    <mergeCell ref="A10502:D10502"/>
    <mergeCell ref="E10502:G10502"/>
    <mergeCell ref="H10502:I10502"/>
    <mergeCell ref="A10503:D10503"/>
    <mergeCell ref="E10503:G10503"/>
    <mergeCell ref="H10503:I10503"/>
    <mergeCell ref="A10504:D10504"/>
    <mergeCell ref="E10504:G10504"/>
    <mergeCell ref="H10504:I10504"/>
    <mergeCell ref="A10505:I10505"/>
    <mergeCell ref="A10507:H10507"/>
    <mergeCell ref="A10508:C10508"/>
    <mergeCell ref="D10508:F10508"/>
    <mergeCell ref="H10508:I10508"/>
    <mergeCell ref="A10509:C10509"/>
    <mergeCell ref="D10509:F10509"/>
    <mergeCell ref="H10509:I10509"/>
    <mergeCell ref="A10510:C10510"/>
    <mergeCell ref="D10510:F10510"/>
    <mergeCell ref="H10510:I10510"/>
    <mergeCell ref="A10511:C10511"/>
    <mergeCell ref="D10511:F10511"/>
    <mergeCell ref="H10511:I10511"/>
    <mergeCell ref="A10512:C10512"/>
    <mergeCell ref="D10512:F10512"/>
    <mergeCell ref="H10512:I10512"/>
    <mergeCell ref="A10513:C10513"/>
    <mergeCell ref="D10513:F10513"/>
    <mergeCell ref="H10513:I10513"/>
    <mergeCell ref="A10514:C10514"/>
    <mergeCell ref="D10514:F10514"/>
    <mergeCell ref="H10514:I10514"/>
    <mergeCell ref="A10515:C10515"/>
    <mergeCell ref="D10515:F10515"/>
    <mergeCell ref="H10515:I10515"/>
    <mergeCell ref="A10516:C10516"/>
    <mergeCell ref="D10516:F10516"/>
    <mergeCell ref="H10516:I10516"/>
    <mergeCell ref="A10517:C10517"/>
    <mergeCell ref="D10517:F10517"/>
    <mergeCell ref="H10517:I10517"/>
    <mergeCell ref="A10518:C10518"/>
    <mergeCell ref="D10518:F10518"/>
    <mergeCell ref="H10518:I10518"/>
    <mergeCell ref="A10519:C10519"/>
    <mergeCell ref="D10519:F10519"/>
    <mergeCell ref="H10519:I10519"/>
    <mergeCell ref="A10520:C10520"/>
    <mergeCell ref="D10520:F10520"/>
    <mergeCell ref="H10520:I10520"/>
    <mergeCell ref="A10521:C10521"/>
    <mergeCell ref="D10521:F10521"/>
    <mergeCell ref="H10521:I10521"/>
    <mergeCell ref="A10522:C10522"/>
    <mergeCell ref="D10522:F10522"/>
    <mergeCell ref="H10522:I10522"/>
    <mergeCell ref="A10523:C10523"/>
    <mergeCell ref="D10523:F10523"/>
    <mergeCell ref="H10523:I10523"/>
    <mergeCell ref="A10524:C10524"/>
    <mergeCell ref="D10524:F10524"/>
    <mergeCell ref="H10524:I10524"/>
    <mergeCell ref="A10525:C10525"/>
    <mergeCell ref="D10525:F10525"/>
    <mergeCell ref="H10525:I10525"/>
    <mergeCell ref="A10527:H10527"/>
    <mergeCell ref="A10528:I10528"/>
    <mergeCell ref="A10532:H10532"/>
    <mergeCell ref="A10533:I10533"/>
    <mergeCell ref="A10535:H10535"/>
    <mergeCell ref="A10536:D10536"/>
    <mergeCell ref="E10536:G10536"/>
    <mergeCell ref="H10536:I10536"/>
    <mergeCell ref="A10537:D10537"/>
    <mergeCell ref="E10537:G10537"/>
    <mergeCell ref="H10537:I10537"/>
    <mergeCell ref="A10538:D10538"/>
    <mergeCell ref="E10538:G10538"/>
    <mergeCell ref="H10538:I10538"/>
    <mergeCell ref="A10539:D10539"/>
    <mergeCell ref="E10539:G10539"/>
    <mergeCell ref="H10539:I10539"/>
    <mergeCell ref="A10540:D10540"/>
    <mergeCell ref="E10540:G10540"/>
    <mergeCell ref="H10540:I10540"/>
    <mergeCell ref="A10541:D10541"/>
    <mergeCell ref="E10541:G10541"/>
    <mergeCell ref="H10541:I10541"/>
    <mergeCell ref="A10542:D10542"/>
    <mergeCell ref="E10542:G10542"/>
    <mergeCell ref="H10542:I10542"/>
    <mergeCell ref="A10543:D10543"/>
    <mergeCell ref="E10543:G10543"/>
    <mergeCell ref="H10543:I10543"/>
    <mergeCell ref="A10544:D10544"/>
    <mergeCell ref="E10544:G10544"/>
    <mergeCell ref="H10544:I10544"/>
    <mergeCell ref="A10545:D10545"/>
    <mergeCell ref="E10545:G10545"/>
    <mergeCell ref="H10545:I10545"/>
    <mergeCell ref="A10546:D10546"/>
    <mergeCell ref="E10546:G10546"/>
    <mergeCell ref="H10546:I10546"/>
    <mergeCell ref="A10547:D10547"/>
    <mergeCell ref="E10547:G10547"/>
    <mergeCell ref="H10547:I10547"/>
    <mergeCell ref="A10548:D10548"/>
    <mergeCell ref="E10548:G10548"/>
    <mergeCell ref="H10548:I10548"/>
    <mergeCell ref="A10549:D10549"/>
    <mergeCell ref="E10549:G10549"/>
    <mergeCell ref="H10549:I10549"/>
    <mergeCell ref="A10550:D10550"/>
    <mergeCell ref="E10550:G10550"/>
    <mergeCell ref="H10550:I10550"/>
    <mergeCell ref="A10551:D10551"/>
    <mergeCell ref="E10551:G10551"/>
    <mergeCell ref="H10551:I10551"/>
    <mergeCell ref="A10552:D10552"/>
    <mergeCell ref="E10552:G10552"/>
    <mergeCell ref="H10552:I10552"/>
    <mergeCell ref="A10553:D10553"/>
    <mergeCell ref="E10553:G10553"/>
    <mergeCell ref="H10553:I10553"/>
    <mergeCell ref="A10554:D10554"/>
    <mergeCell ref="E10554:G10554"/>
    <mergeCell ref="H10554:I10554"/>
    <mergeCell ref="A10555:D10555"/>
    <mergeCell ref="E10555:G10555"/>
    <mergeCell ref="H10555:I10555"/>
    <mergeCell ref="A10556:D10556"/>
    <mergeCell ref="E10556:G10556"/>
    <mergeCell ref="H10556:I10556"/>
    <mergeCell ref="A10557:D10557"/>
    <mergeCell ref="E10557:G10557"/>
    <mergeCell ref="H10557:I10557"/>
    <mergeCell ref="A10558:D10558"/>
    <mergeCell ref="E10558:G10558"/>
    <mergeCell ref="H10558:I10558"/>
    <mergeCell ref="A10559:I10559"/>
    <mergeCell ref="A10561:H10561"/>
    <mergeCell ref="A10562:C10562"/>
    <mergeCell ref="D10562:F10562"/>
    <mergeCell ref="H10562:I10562"/>
    <mergeCell ref="A10563:C10563"/>
    <mergeCell ref="D10563:F10563"/>
    <mergeCell ref="H10563:I10563"/>
    <mergeCell ref="A10564:C10564"/>
    <mergeCell ref="D10564:F10564"/>
    <mergeCell ref="H10564:I10564"/>
    <mergeCell ref="A10565:C10565"/>
    <mergeCell ref="D10565:F10565"/>
    <mergeCell ref="H10565:I10565"/>
    <mergeCell ref="A10566:C10566"/>
    <mergeCell ref="D10566:F10566"/>
    <mergeCell ref="H10566:I10566"/>
    <mergeCell ref="A10567:C10567"/>
    <mergeCell ref="D10567:F10567"/>
    <mergeCell ref="H10567:I10567"/>
    <mergeCell ref="A10568:C10568"/>
    <mergeCell ref="D10568:F10568"/>
    <mergeCell ref="H10568:I10568"/>
    <mergeCell ref="A10569:C10569"/>
    <mergeCell ref="D10569:F10569"/>
    <mergeCell ref="H10569:I10569"/>
    <mergeCell ref="A10570:C10570"/>
    <mergeCell ref="D10570:F10570"/>
    <mergeCell ref="H10570:I10570"/>
    <mergeCell ref="A10571:C10571"/>
    <mergeCell ref="D10571:F10571"/>
    <mergeCell ref="H10571:I10571"/>
    <mergeCell ref="A10572:C10572"/>
    <mergeCell ref="D10572:F10572"/>
    <mergeCell ref="H10572:I10572"/>
    <mergeCell ref="A10573:C10573"/>
    <mergeCell ref="D10573:F10573"/>
    <mergeCell ref="H10573:I10573"/>
    <mergeCell ref="A10574:C10574"/>
    <mergeCell ref="D10574:F10574"/>
    <mergeCell ref="H10574:I10574"/>
    <mergeCell ref="A10575:C10575"/>
    <mergeCell ref="D10575:F10575"/>
    <mergeCell ref="H10575:I10575"/>
    <mergeCell ref="A10576:C10576"/>
    <mergeCell ref="D10576:F10576"/>
    <mergeCell ref="H10576:I10576"/>
    <mergeCell ref="A10577:C10577"/>
    <mergeCell ref="D10577:F10577"/>
    <mergeCell ref="H10577:I10577"/>
    <mergeCell ref="A10578:C10578"/>
    <mergeCell ref="D10578:F10578"/>
    <mergeCell ref="H10578:I10578"/>
    <mergeCell ref="A10579:C10579"/>
    <mergeCell ref="D10579:F10579"/>
    <mergeCell ref="H10579:I10579"/>
    <mergeCell ref="A10581:H10581"/>
    <mergeCell ref="A10582:I10582"/>
    <mergeCell ref="A10586:H10586"/>
    <mergeCell ref="A10587:I10587"/>
    <mergeCell ref="A10589:H10589"/>
    <mergeCell ref="A10590:D10590"/>
    <mergeCell ref="E10590:G10590"/>
    <mergeCell ref="H10590:I10590"/>
    <mergeCell ref="A10591:D10591"/>
    <mergeCell ref="E10591:G10591"/>
    <mergeCell ref="H10591:I10591"/>
    <mergeCell ref="A10592:D10592"/>
    <mergeCell ref="E10592:G10592"/>
    <mergeCell ref="H10592:I10592"/>
    <mergeCell ref="A10593:D10593"/>
    <mergeCell ref="E10593:G10593"/>
    <mergeCell ref="H10593:I10593"/>
    <mergeCell ref="A10594:D10594"/>
    <mergeCell ref="E10594:G10594"/>
    <mergeCell ref="H10594:I10594"/>
    <mergeCell ref="A10595:D10595"/>
    <mergeCell ref="E10595:G10595"/>
    <mergeCell ref="H10595:I10595"/>
    <mergeCell ref="A10596:D10596"/>
    <mergeCell ref="E10596:G10596"/>
    <mergeCell ref="H10596:I10596"/>
    <mergeCell ref="A10597:D10597"/>
    <mergeCell ref="E10597:G10597"/>
    <mergeCell ref="H10597:I10597"/>
    <mergeCell ref="A10598:D10598"/>
    <mergeCell ref="E10598:G10598"/>
    <mergeCell ref="H10598:I10598"/>
    <mergeCell ref="A10599:D10599"/>
    <mergeCell ref="E10599:G10599"/>
    <mergeCell ref="H10599:I10599"/>
    <mergeCell ref="A10600:D10600"/>
    <mergeCell ref="E10600:G10600"/>
    <mergeCell ref="H10600:I10600"/>
    <mergeCell ref="A10601:D10601"/>
    <mergeCell ref="E10601:G10601"/>
    <mergeCell ref="H10601:I10601"/>
    <mergeCell ref="A10602:D10602"/>
    <mergeCell ref="E10602:G10602"/>
    <mergeCell ref="H10602:I10602"/>
    <mergeCell ref="A10603:D10603"/>
    <mergeCell ref="E10603:G10603"/>
    <mergeCell ref="H10603:I10603"/>
    <mergeCell ref="A10604:D10604"/>
    <mergeCell ref="E10604:G10604"/>
    <mergeCell ref="H10604:I10604"/>
    <mergeCell ref="A10605:D10605"/>
    <mergeCell ref="E10605:G10605"/>
    <mergeCell ref="H10605:I10605"/>
    <mergeCell ref="A10606:D10606"/>
    <mergeCell ref="E10606:G10606"/>
    <mergeCell ref="H10606:I10606"/>
    <mergeCell ref="A10607:D10607"/>
    <mergeCell ref="E10607:G10607"/>
    <mergeCell ref="H10607:I10607"/>
    <mergeCell ref="A10608:D10608"/>
    <mergeCell ref="E10608:G10608"/>
    <mergeCell ref="H10608:I10608"/>
    <mergeCell ref="A10609:D10609"/>
    <mergeCell ref="E10609:G10609"/>
    <mergeCell ref="H10609:I10609"/>
    <mergeCell ref="A10610:D10610"/>
    <mergeCell ref="E10610:G10610"/>
    <mergeCell ref="H10610:I10610"/>
    <mergeCell ref="A10611:D10611"/>
    <mergeCell ref="E10611:G10611"/>
    <mergeCell ref="H10611:I10611"/>
    <mergeCell ref="A10612:D10612"/>
    <mergeCell ref="E10612:G10612"/>
    <mergeCell ref="H10612:I10612"/>
    <mergeCell ref="A10613:I10613"/>
    <mergeCell ref="A10615:H10615"/>
    <mergeCell ref="A10616:C10616"/>
    <mergeCell ref="D10616:F10616"/>
    <mergeCell ref="H10616:I10616"/>
    <mergeCell ref="A10617:C10617"/>
    <mergeCell ref="D10617:F10617"/>
    <mergeCell ref="H10617:I10617"/>
    <mergeCell ref="A10618:C10618"/>
    <mergeCell ref="D10618:F10618"/>
    <mergeCell ref="H10618:I10618"/>
    <mergeCell ref="A10619:C10619"/>
    <mergeCell ref="D10619:F10619"/>
    <mergeCell ref="H10619:I10619"/>
    <mergeCell ref="A10620:C10620"/>
    <mergeCell ref="D10620:F10620"/>
    <mergeCell ref="H10620:I10620"/>
    <mergeCell ref="A10621:C10621"/>
    <mergeCell ref="D10621:F10621"/>
    <mergeCell ref="H10621:I10621"/>
    <mergeCell ref="A10622:C10622"/>
    <mergeCell ref="D10622:F10622"/>
    <mergeCell ref="H10622:I10622"/>
    <mergeCell ref="A10623:C10623"/>
    <mergeCell ref="D10623:F10623"/>
    <mergeCell ref="H10623:I10623"/>
    <mergeCell ref="A10624:C10624"/>
    <mergeCell ref="D10624:F10624"/>
    <mergeCell ref="H10624:I10624"/>
    <mergeCell ref="A10625:C10625"/>
    <mergeCell ref="D10625:F10625"/>
    <mergeCell ref="H10625:I10625"/>
    <mergeCell ref="A10626:C10626"/>
    <mergeCell ref="D10626:F10626"/>
    <mergeCell ref="H10626:I10626"/>
    <mergeCell ref="A10627:C10627"/>
    <mergeCell ref="D10627:F10627"/>
    <mergeCell ref="H10627:I10627"/>
    <mergeCell ref="A10628:C10628"/>
    <mergeCell ref="D10628:F10628"/>
    <mergeCell ref="H10628:I10628"/>
    <mergeCell ref="A10629:C10629"/>
    <mergeCell ref="D10629:F10629"/>
    <mergeCell ref="H10629:I10629"/>
    <mergeCell ref="A10630:C10630"/>
    <mergeCell ref="D10630:F10630"/>
    <mergeCell ref="H10630:I10630"/>
    <mergeCell ref="A10631:C10631"/>
    <mergeCell ref="D10631:F10631"/>
    <mergeCell ref="H10631:I10631"/>
    <mergeCell ref="A10632:C10632"/>
    <mergeCell ref="D10632:F10632"/>
    <mergeCell ref="H10632:I10632"/>
    <mergeCell ref="A10633:C10633"/>
    <mergeCell ref="D10633:F10633"/>
    <mergeCell ref="H10633:I10633"/>
    <mergeCell ref="A10635:H10635"/>
    <mergeCell ref="A10636:I10636"/>
    <mergeCell ref="A10640:H10640"/>
    <mergeCell ref="A10641:I10641"/>
    <mergeCell ref="A10643:H10643"/>
    <mergeCell ref="A10644:D10644"/>
    <mergeCell ref="E10644:G10644"/>
    <mergeCell ref="H10644:I10644"/>
    <mergeCell ref="A10645:D10645"/>
    <mergeCell ref="E10645:G10645"/>
    <mergeCell ref="H10645:I10645"/>
    <mergeCell ref="A10646:D10646"/>
    <mergeCell ref="E10646:G10646"/>
    <mergeCell ref="H10646:I10646"/>
    <mergeCell ref="A10647:D10647"/>
    <mergeCell ref="E10647:G10647"/>
    <mergeCell ref="H10647:I10647"/>
    <mergeCell ref="A10648:D10648"/>
    <mergeCell ref="E10648:G10648"/>
    <mergeCell ref="H10648:I10648"/>
    <mergeCell ref="A10649:D10649"/>
    <mergeCell ref="E10649:G10649"/>
    <mergeCell ref="H10649:I10649"/>
    <mergeCell ref="A10650:D10650"/>
    <mergeCell ref="E10650:G10650"/>
    <mergeCell ref="H10650:I10650"/>
    <mergeCell ref="A10651:D10651"/>
    <mergeCell ref="E10651:G10651"/>
    <mergeCell ref="H10651:I10651"/>
    <mergeCell ref="A10652:D10652"/>
    <mergeCell ref="E10652:G10652"/>
    <mergeCell ref="H10652:I10652"/>
    <mergeCell ref="A10653:D10653"/>
    <mergeCell ref="E10653:G10653"/>
    <mergeCell ref="H10653:I10653"/>
    <mergeCell ref="A10654:D10654"/>
    <mergeCell ref="E10654:G10654"/>
    <mergeCell ref="H10654:I10654"/>
    <mergeCell ref="A10655:D10655"/>
    <mergeCell ref="E10655:G10655"/>
    <mergeCell ref="H10655:I10655"/>
    <mergeCell ref="A10656:D10656"/>
    <mergeCell ref="E10656:G10656"/>
    <mergeCell ref="H10656:I10656"/>
    <mergeCell ref="A10657:D10657"/>
    <mergeCell ref="E10657:G10657"/>
    <mergeCell ref="H10657:I10657"/>
    <mergeCell ref="A10658:D10658"/>
    <mergeCell ref="E10658:G10658"/>
    <mergeCell ref="H10658:I10658"/>
    <mergeCell ref="A10659:D10659"/>
    <mergeCell ref="E10659:G10659"/>
    <mergeCell ref="H10659:I10659"/>
    <mergeCell ref="A10660:D10660"/>
    <mergeCell ref="E10660:G10660"/>
    <mergeCell ref="H10660:I10660"/>
    <mergeCell ref="A10661:D10661"/>
    <mergeCell ref="E10661:G10661"/>
    <mergeCell ref="H10661:I10661"/>
    <mergeCell ref="A10662:D10662"/>
    <mergeCell ref="E10662:G10662"/>
    <mergeCell ref="H10662:I10662"/>
    <mergeCell ref="A10663:D10663"/>
    <mergeCell ref="E10663:G10663"/>
    <mergeCell ref="H10663:I10663"/>
    <mergeCell ref="A10664:D10664"/>
    <mergeCell ref="E10664:G10664"/>
    <mergeCell ref="H10664:I10664"/>
    <mergeCell ref="A10665:D10665"/>
    <mergeCell ref="E10665:G10665"/>
    <mergeCell ref="H10665:I10665"/>
    <mergeCell ref="A10666:D10666"/>
    <mergeCell ref="E10666:G10666"/>
    <mergeCell ref="H10666:I10666"/>
    <mergeCell ref="A10667:D10667"/>
    <mergeCell ref="E10667:G10667"/>
    <mergeCell ref="H10667:I10667"/>
    <mergeCell ref="A10668:D10668"/>
    <mergeCell ref="E10668:G10668"/>
    <mergeCell ref="H10668:I10668"/>
    <mergeCell ref="A10669:D10669"/>
    <mergeCell ref="E10669:G10669"/>
    <mergeCell ref="H10669:I10669"/>
    <mergeCell ref="A10670:D10670"/>
    <mergeCell ref="E10670:G10670"/>
    <mergeCell ref="H10670:I10670"/>
    <mergeCell ref="A10671:I10671"/>
    <mergeCell ref="A10673:H10673"/>
    <mergeCell ref="A10674:C10674"/>
    <mergeCell ref="D10674:F10674"/>
    <mergeCell ref="H10674:I10674"/>
    <mergeCell ref="A10675:C10675"/>
    <mergeCell ref="D10675:F10675"/>
    <mergeCell ref="H10675:I10675"/>
    <mergeCell ref="A10676:C10676"/>
    <mergeCell ref="D10676:F10676"/>
    <mergeCell ref="H10676:I10676"/>
    <mergeCell ref="A10677:C10677"/>
    <mergeCell ref="D10677:F10677"/>
    <mergeCell ref="H10677:I10677"/>
    <mergeCell ref="A10678:C10678"/>
    <mergeCell ref="D10678:F10678"/>
    <mergeCell ref="H10678:I10678"/>
    <mergeCell ref="A10679:C10679"/>
    <mergeCell ref="D10679:F10679"/>
    <mergeCell ref="H10679:I10679"/>
    <mergeCell ref="A10680:C10680"/>
    <mergeCell ref="D10680:F10680"/>
    <mergeCell ref="H10680:I10680"/>
    <mergeCell ref="A10681:C10681"/>
    <mergeCell ref="D10681:F10681"/>
    <mergeCell ref="H10681:I10681"/>
    <mergeCell ref="A10682:C10682"/>
    <mergeCell ref="D10682:F10682"/>
    <mergeCell ref="H10682:I10682"/>
    <mergeCell ref="A10683:C10683"/>
    <mergeCell ref="D10683:F10683"/>
    <mergeCell ref="H10683:I10683"/>
    <mergeCell ref="A10684:C10684"/>
    <mergeCell ref="D10684:F10684"/>
    <mergeCell ref="H10684:I10684"/>
    <mergeCell ref="A10685:C10685"/>
    <mergeCell ref="D10685:F10685"/>
    <mergeCell ref="H10685:I10685"/>
    <mergeCell ref="A10686:C10686"/>
    <mergeCell ref="D10686:F10686"/>
    <mergeCell ref="H10686:I10686"/>
    <mergeCell ref="A10687:C10687"/>
    <mergeCell ref="D10687:F10687"/>
    <mergeCell ref="H10687:I10687"/>
    <mergeCell ref="A10688:C10688"/>
    <mergeCell ref="D10688:F10688"/>
    <mergeCell ref="H10688:I10688"/>
    <mergeCell ref="A10689:C10689"/>
    <mergeCell ref="D10689:F10689"/>
    <mergeCell ref="H10689:I10689"/>
    <mergeCell ref="A10690:C10690"/>
    <mergeCell ref="D10690:F10690"/>
    <mergeCell ref="H10690:I10690"/>
    <mergeCell ref="A10691:C10691"/>
    <mergeCell ref="D10691:F10691"/>
    <mergeCell ref="H10691:I10691"/>
    <mergeCell ref="A10693:H10693"/>
    <mergeCell ref="A10694:I10694"/>
    <mergeCell ref="A10698:H10698"/>
    <mergeCell ref="A10699:I10699"/>
    <mergeCell ref="A10701:H10701"/>
    <mergeCell ref="A10702:D10702"/>
    <mergeCell ref="E10702:G10702"/>
    <mergeCell ref="H10702:I10702"/>
    <mergeCell ref="A10703:D10703"/>
    <mergeCell ref="E10703:G10703"/>
    <mergeCell ref="H10703:I10703"/>
    <mergeCell ref="A10704:D10704"/>
    <mergeCell ref="E10704:G10704"/>
    <mergeCell ref="H10704:I10704"/>
    <mergeCell ref="A10705:D10705"/>
    <mergeCell ref="E10705:G10705"/>
    <mergeCell ref="H10705:I10705"/>
    <mergeCell ref="A10706:D10706"/>
    <mergeCell ref="E10706:G10706"/>
    <mergeCell ref="H10706:I10706"/>
    <mergeCell ref="A10707:D10707"/>
    <mergeCell ref="E10707:G10707"/>
    <mergeCell ref="H10707:I10707"/>
    <mergeCell ref="A10708:D10708"/>
    <mergeCell ref="E10708:G10708"/>
    <mergeCell ref="H10708:I10708"/>
    <mergeCell ref="A10709:D10709"/>
    <mergeCell ref="E10709:G10709"/>
    <mergeCell ref="H10709:I10709"/>
    <mergeCell ref="A10710:D10710"/>
    <mergeCell ref="E10710:G10710"/>
    <mergeCell ref="H10710:I10710"/>
    <mergeCell ref="A10711:D10711"/>
    <mergeCell ref="E10711:G10711"/>
    <mergeCell ref="H10711:I10711"/>
    <mergeCell ref="A10712:D10712"/>
    <mergeCell ref="E10712:G10712"/>
    <mergeCell ref="H10712:I10712"/>
    <mergeCell ref="A10713:D10713"/>
    <mergeCell ref="E10713:G10713"/>
    <mergeCell ref="H10713:I10713"/>
    <mergeCell ref="A10714:D10714"/>
    <mergeCell ref="E10714:G10714"/>
    <mergeCell ref="H10714:I10714"/>
    <mergeCell ref="A10715:D10715"/>
    <mergeCell ref="E10715:G10715"/>
    <mergeCell ref="H10715:I10715"/>
    <mergeCell ref="A10716:D10716"/>
    <mergeCell ref="E10716:G10716"/>
    <mergeCell ref="H10716:I10716"/>
    <mergeCell ref="A10717:D10717"/>
    <mergeCell ref="E10717:G10717"/>
    <mergeCell ref="H10717:I10717"/>
    <mergeCell ref="A10718:D10718"/>
    <mergeCell ref="E10718:G10718"/>
    <mergeCell ref="H10718:I10718"/>
    <mergeCell ref="A10719:D10719"/>
    <mergeCell ref="E10719:G10719"/>
    <mergeCell ref="H10719:I10719"/>
    <mergeCell ref="A10720:D10720"/>
    <mergeCell ref="E10720:G10720"/>
    <mergeCell ref="H10720:I10720"/>
    <mergeCell ref="A10721:D10721"/>
    <mergeCell ref="E10721:G10721"/>
    <mergeCell ref="H10721:I10721"/>
    <mergeCell ref="A10722:D10722"/>
    <mergeCell ref="E10722:G10722"/>
    <mergeCell ref="H10722:I10722"/>
    <mergeCell ref="A10723:D10723"/>
    <mergeCell ref="E10723:G10723"/>
    <mergeCell ref="H10723:I10723"/>
    <mergeCell ref="A10724:D10724"/>
    <mergeCell ref="E10724:G10724"/>
    <mergeCell ref="H10724:I10724"/>
    <mergeCell ref="A10725:D10725"/>
    <mergeCell ref="E10725:G10725"/>
    <mergeCell ref="H10725:I10725"/>
    <mergeCell ref="A10726:D10726"/>
    <mergeCell ref="E10726:G10726"/>
    <mergeCell ref="H10726:I10726"/>
    <mergeCell ref="A10727:D10727"/>
    <mergeCell ref="E10727:G10727"/>
    <mergeCell ref="H10727:I10727"/>
    <mergeCell ref="A10728:D10728"/>
    <mergeCell ref="E10728:G10728"/>
    <mergeCell ref="H10728:I10728"/>
    <mergeCell ref="A10729:I10729"/>
    <mergeCell ref="A10731:H10731"/>
    <mergeCell ref="A10732:C10732"/>
    <mergeCell ref="D10732:F10732"/>
    <mergeCell ref="H10732:I10732"/>
    <mergeCell ref="A10733:C10733"/>
    <mergeCell ref="D10733:F10733"/>
    <mergeCell ref="H10733:I10733"/>
    <mergeCell ref="A10734:C10734"/>
    <mergeCell ref="D10734:F10734"/>
    <mergeCell ref="H10734:I10734"/>
    <mergeCell ref="A10735:C10735"/>
    <mergeCell ref="D10735:F10735"/>
    <mergeCell ref="H10735:I10735"/>
    <mergeCell ref="A10736:C10736"/>
    <mergeCell ref="D10736:F10736"/>
    <mergeCell ref="H10736:I10736"/>
    <mergeCell ref="A10737:C10737"/>
    <mergeCell ref="D10737:F10737"/>
    <mergeCell ref="H10737:I10737"/>
    <mergeCell ref="A10738:C10738"/>
    <mergeCell ref="D10738:F10738"/>
    <mergeCell ref="H10738:I10738"/>
    <mergeCell ref="A10739:C10739"/>
    <mergeCell ref="D10739:F10739"/>
    <mergeCell ref="H10739:I10739"/>
    <mergeCell ref="A10740:C10740"/>
    <mergeCell ref="D10740:F10740"/>
    <mergeCell ref="H10740:I10740"/>
    <mergeCell ref="A10741:C10741"/>
    <mergeCell ref="D10741:F10741"/>
    <mergeCell ref="H10741:I10741"/>
    <mergeCell ref="A10742:C10742"/>
    <mergeCell ref="D10742:F10742"/>
    <mergeCell ref="H10742:I10742"/>
    <mergeCell ref="A10743:C10743"/>
    <mergeCell ref="D10743:F10743"/>
    <mergeCell ref="H10743:I10743"/>
    <mergeCell ref="A10744:C10744"/>
    <mergeCell ref="D10744:F10744"/>
    <mergeCell ref="H10744:I10744"/>
    <mergeCell ref="A10745:C10745"/>
    <mergeCell ref="D10745:F10745"/>
    <mergeCell ref="H10745:I10745"/>
    <mergeCell ref="A10746:C10746"/>
    <mergeCell ref="D10746:F10746"/>
    <mergeCell ref="H10746:I10746"/>
    <mergeCell ref="A10747:C10747"/>
    <mergeCell ref="D10747:F10747"/>
    <mergeCell ref="H10747:I10747"/>
    <mergeCell ref="A10748:C10748"/>
    <mergeCell ref="D10748:F10748"/>
    <mergeCell ref="H10748:I10748"/>
    <mergeCell ref="A10749:C10749"/>
    <mergeCell ref="D10749:F10749"/>
    <mergeCell ref="H10749:I10749"/>
    <mergeCell ref="A10751:H10751"/>
    <mergeCell ref="A10752:I10752"/>
    <mergeCell ref="A10756:H10756"/>
    <mergeCell ref="A10757:I10757"/>
    <mergeCell ref="A10759:H10759"/>
    <mergeCell ref="A10760:D10760"/>
    <mergeCell ref="E10760:G10760"/>
    <mergeCell ref="H10760:I10760"/>
    <mergeCell ref="A10761:D10761"/>
    <mergeCell ref="E10761:G10761"/>
    <mergeCell ref="H10761:I10761"/>
    <mergeCell ref="A10762:D10762"/>
    <mergeCell ref="E10762:G10762"/>
    <mergeCell ref="H10762:I10762"/>
    <mergeCell ref="A10763:D10763"/>
    <mergeCell ref="E10763:G10763"/>
    <mergeCell ref="H10763:I10763"/>
    <mergeCell ref="A10764:D10764"/>
    <mergeCell ref="E10764:G10764"/>
    <mergeCell ref="H10764:I10764"/>
    <mergeCell ref="A10765:D10765"/>
    <mergeCell ref="E10765:G10765"/>
    <mergeCell ref="H10765:I10765"/>
    <mergeCell ref="A10766:D10766"/>
    <mergeCell ref="E10766:G10766"/>
    <mergeCell ref="H10766:I10766"/>
    <mergeCell ref="A10767:D10767"/>
    <mergeCell ref="E10767:G10767"/>
    <mergeCell ref="H10767:I10767"/>
    <mergeCell ref="A10768:D10768"/>
    <mergeCell ref="E10768:G10768"/>
    <mergeCell ref="H10768:I10768"/>
    <mergeCell ref="A10769:D10769"/>
    <mergeCell ref="E10769:G10769"/>
    <mergeCell ref="H10769:I10769"/>
    <mergeCell ref="A10770:D10770"/>
    <mergeCell ref="E10770:G10770"/>
    <mergeCell ref="H10770:I10770"/>
    <mergeCell ref="A10771:D10771"/>
    <mergeCell ref="E10771:G10771"/>
    <mergeCell ref="H10771:I10771"/>
    <mergeCell ref="A10772:D10772"/>
    <mergeCell ref="E10772:G10772"/>
    <mergeCell ref="H10772:I10772"/>
    <mergeCell ref="A10773:D10773"/>
    <mergeCell ref="E10773:G10773"/>
    <mergeCell ref="H10773:I10773"/>
    <mergeCell ref="A10774:D10774"/>
    <mergeCell ref="E10774:G10774"/>
    <mergeCell ref="H10774:I10774"/>
    <mergeCell ref="A10775:D10775"/>
    <mergeCell ref="E10775:G10775"/>
    <mergeCell ref="H10775:I10775"/>
    <mergeCell ref="A10776:D10776"/>
    <mergeCell ref="E10776:G10776"/>
    <mergeCell ref="H10776:I10776"/>
    <mergeCell ref="A10777:D10777"/>
    <mergeCell ref="E10777:G10777"/>
    <mergeCell ref="H10777:I10777"/>
    <mergeCell ref="A10778:D10778"/>
    <mergeCell ref="E10778:G10778"/>
    <mergeCell ref="H10778:I10778"/>
    <mergeCell ref="A10779:D10779"/>
    <mergeCell ref="E10779:G10779"/>
    <mergeCell ref="H10779:I10779"/>
    <mergeCell ref="A10780:D10780"/>
    <mergeCell ref="E10780:G10780"/>
    <mergeCell ref="H10780:I10780"/>
    <mergeCell ref="A10781:D10781"/>
    <mergeCell ref="E10781:G10781"/>
    <mergeCell ref="H10781:I10781"/>
    <mergeCell ref="A10782:D10782"/>
    <mergeCell ref="E10782:G10782"/>
    <mergeCell ref="H10782:I10782"/>
    <mergeCell ref="A10783:D10783"/>
    <mergeCell ref="E10783:G10783"/>
    <mergeCell ref="H10783:I10783"/>
    <mergeCell ref="A10784:D10784"/>
    <mergeCell ref="E10784:G10784"/>
    <mergeCell ref="H10784:I10784"/>
    <mergeCell ref="A10785:D10785"/>
    <mergeCell ref="E10785:G10785"/>
    <mergeCell ref="H10785:I10785"/>
    <mergeCell ref="A10786:D10786"/>
    <mergeCell ref="E10786:G10786"/>
    <mergeCell ref="H10786:I10786"/>
    <mergeCell ref="A10787:I10787"/>
    <mergeCell ref="A10789:H10789"/>
    <mergeCell ref="A10790:C10790"/>
    <mergeCell ref="D10790:F10790"/>
    <mergeCell ref="H10790:I10790"/>
    <mergeCell ref="A10791:C10791"/>
    <mergeCell ref="D10791:F10791"/>
    <mergeCell ref="H10791:I10791"/>
    <mergeCell ref="A10792:C10792"/>
    <mergeCell ref="D10792:F10792"/>
    <mergeCell ref="H10792:I10792"/>
    <mergeCell ref="A10793:C10793"/>
    <mergeCell ref="D10793:F10793"/>
    <mergeCell ref="H10793:I10793"/>
    <mergeCell ref="A10794:C10794"/>
    <mergeCell ref="D10794:F10794"/>
    <mergeCell ref="H10794:I10794"/>
    <mergeCell ref="A10795:C10795"/>
    <mergeCell ref="D10795:F10795"/>
    <mergeCell ref="H10795:I10795"/>
    <mergeCell ref="A10796:C10796"/>
    <mergeCell ref="D10796:F10796"/>
    <mergeCell ref="H10796:I10796"/>
    <mergeCell ref="A10797:C10797"/>
    <mergeCell ref="D10797:F10797"/>
    <mergeCell ref="H10797:I10797"/>
    <mergeCell ref="A10798:C10798"/>
    <mergeCell ref="D10798:F10798"/>
    <mergeCell ref="H10798:I10798"/>
    <mergeCell ref="A10799:C10799"/>
    <mergeCell ref="D10799:F10799"/>
    <mergeCell ref="H10799:I10799"/>
    <mergeCell ref="A10800:C10800"/>
    <mergeCell ref="D10800:F10800"/>
    <mergeCell ref="H10800:I10800"/>
    <mergeCell ref="A10801:C10801"/>
    <mergeCell ref="D10801:F10801"/>
    <mergeCell ref="H10801:I10801"/>
    <mergeCell ref="A10802:C10802"/>
    <mergeCell ref="D10802:F10802"/>
    <mergeCell ref="H10802:I10802"/>
    <mergeCell ref="A10803:C10803"/>
    <mergeCell ref="D10803:F10803"/>
    <mergeCell ref="H10803:I10803"/>
    <mergeCell ref="A10804:C10804"/>
    <mergeCell ref="D10804:F10804"/>
    <mergeCell ref="H10804:I10804"/>
    <mergeCell ref="A10805:C10805"/>
    <mergeCell ref="D10805:F10805"/>
    <mergeCell ref="H10805:I10805"/>
    <mergeCell ref="A10806:C10806"/>
    <mergeCell ref="D10806:F10806"/>
    <mergeCell ref="H10806:I10806"/>
    <mergeCell ref="A10807:C10807"/>
    <mergeCell ref="D10807:F10807"/>
    <mergeCell ref="H10807:I10807"/>
    <mergeCell ref="A10809:H10809"/>
    <mergeCell ref="A10810:I10810"/>
    <mergeCell ref="A10814:H10814"/>
    <mergeCell ref="A10815:I10815"/>
    <mergeCell ref="A10817:H10817"/>
    <mergeCell ref="A10818:D10818"/>
    <mergeCell ref="E10818:G10818"/>
    <mergeCell ref="H10818:I10818"/>
    <mergeCell ref="A10819:D10819"/>
    <mergeCell ref="E10819:G10819"/>
    <mergeCell ref="H10819:I10819"/>
    <mergeCell ref="A10820:D10820"/>
    <mergeCell ref="E10820:G10820"/>
    <mergeCell ref="H10820:I10820"/>
    <mergeCell ref="A10821:D10821"/>
    <mergeCell ref="E10821:G10821"/>
    <mergeCell ref="H10821:I10821"/>
    <mergeCell ref="A10822:D10822"/>
    <mergeCell ref="E10822:G10822"/>
    <mergeCell ref="H10822:I10822"/>
    <mergeCell ref="A10823:D10823"/>
    <mergeCell ref="E10823:G10823"/>
    <mergeCell ref="H10823:I10823"/>
    <mergeCell ref="A10824:D10824"/>
    <mergeCell ref="E10824:G10824"/>
    <mergeCell ref="H10824:I10824"/>
    <mergeCell ref="A10825:D10825"/>
    <mergeCell ref="E10825:G10825"/>
    <mergeCell ref="H10825:I10825"/>
    <mergeCell ref="A10826:D10826"/>
    <mergeCell ref="E10826:G10826"/>
    <mergeCell ref="H10826:I10826"/>
    <mergeCell ref="A10827:D10827"/>
    <mergeCell ref="E10827:G10827"/>
    <mergeCell ref="H10827:I10827"/>
    <mergeCell ref="A10828:D10828"/>
    <mergeCell ref="E10828:G10828"/>
    <mergeCell ref="H10828:I10828"/>
    <mergeCell ref="A10829:D10829"/>
    <mergeCell ref="E10829:G10829"/>
    <mergeCell ref="H10829:I10829"/>
    <mergeCell ref="A10830:D10830"/>
    <mergeCell ref="E10830:G10830"/>
    <mergeCell ref="H10830:I10830"/>
    <mergeCell ref="A10831:D10831"/>
    <mergeCell ref="E10831:G10831"/>
    <mergeCell ref="H10831:I10831"/>
    <mergeCell ref="A10832:D10832"/>
    <mergeCell ref="E10832:G10832"/>
    <mergeCell ref="H10832:I10832"/>
    <mergeCell ref="A10833:D10833"/>
    <mergeCell ref="E10833:G10833"/>
    <mergeCell ref="H10833:I10833"/>
    <mergeCell ref="A10834:D10834"/>
    <mergeCell ref="E10834:G10834"/>
    <mergeCell ref="H10834:I10834"/>
    <mergeCell ref="A10835:D10835"/>
    <mergeCell ref="E10835:G10835"/>
    <mergeCell ref="H10835:I10835"/>
    <mergeCell ref="A10836:D10836"/>
    <mergeCell ref="E10836:G10836"/>
    <mergeCell ref="H10836:I10836"/>
    <mergeCell ref="A10837:D10837"/>
    <mergeCell ref="E10837:G10837"/>
    <mergeCell ref="H10837:I10837"/>
    <mergeCell ref="A10838:D10838"/>
    <mergeCell ref="E10838:G10838"/>
    <mergeCell ref="H10838:I10838"/>
    <mergeCell ref="A10839:D10839"/>
    <mergeCell ref="E10839:G10839"/>
    <mergeCell ref="H10839:I10839"/>
    <mergeCell ref="A10840:D10840"/>
    <mergeCell ref="E10840:G10840"/>
    <mergeCell ref="H10840:I10840"/>
    <mergeCell ref="A10841:D10841"/>
    <mergeCell ref="E10841:G10841"/>
    <mergeCell ref="H10841:I10841"/>
    <mergeCell ref="A10842:D10842"/>
    <mergeCell ref="E10842:G10842"/>
    <mergeCell ref="H10842:I10842"/>
    <mergeCell ref="A10843:D10843"/>
    <mergeCell ref="E10843:G10843"/>
    <mergeCell ref="H10843:I10843"/>
    <mergeCell ref="A10844:D10844"/>
    <mergeCell ref="E10844:G10844"/>
    <mergeCell ref="H10844:I10844"/>
    <mergeCell ref="A10845:I10845"/>
    <mergeCell ref="A10847:H10847"/>
    <mergeCell ref="A10848:C10848"/>
    <mergeCell ref="D10848:F10848"/>
    <mergeCell ref="H10848:I10848"/>
    <mergeCell ref="A10849:C10849"/>
    <mergeCell ref="D10849:F10849"/>
    <mergeCell ref="H10849:I10849"/>
    <mergeCell ref="A10850:C10850"/>
    <mergeCell ref="D10850:F10850"/>
    <mergeCell ref="H10850:I10850"/>
    <mergeCell ref="A10851:C10851"/>
    <mergeCell ref="D10851:F10851"/>
    <mergeCell ref="H10851:I10851"/>
    <mergeCell ref="A10852:C10852"/>
    <mergeCell ref="D10852:F10852"/>
    <mergeCell ref="H10852:I10852"/>
    <mergeCell ref="A10853:C10853"/>
    <mergeCell ref="D10853:F10853"/>
    <mergeCell ref="H10853:I10853"/>
    <mergeCell ref="A10854:C10854"/>
    <mergeCell ref="D10854:F10854"/>
    <mergeCell ref="H10854:I10854"/>
    <mergeCell ref="A10855:C10855"/>
    <mergeCell ref="D10855:F10855"/>
    <mergeCell ref="H10855:I10855"/>
    <mergeCell ref="A10856:C10856"/>
    <mergeCell ref="D10856:F10856"/>
    <mergeCell ref="H10856:I10856"/>
    <mergeCell ref="A10857:C10857"/>
    <mergeCell ref="D10857:F10857"/>
    <mergeCell ref="H10857:I10857"/>
    <mergeCell ref="A10858:C10858"/>
    <mergeCell ref="D10858:F10858"/>
    <mergeCell ref="H10858:I10858"/>
    <mergeCell ref="A10859:C10859"/>
    <mergeCell ref="D10859:F10859"/>
    <mergeCell ref="H10859:I10859"/>
    <mergeCell ref="A10860:C10860"/>
    <mergeCell ref="D10860:F10860"/>
    <mergeCell ref="H10860:I10860"/>
    <mergeCell ref="A10861:C10861"/>
    <mergeCell ref="D10861:F10861"/>
    <mergeCell ref="H10861:I10861"/>
    <mergeCell ref="A10862:C10862"/>
    <mergeCell ref="D10862:F10862"/>
    <mergeCell ref="H10862:I10862"/>
    <mergeCell ref="A10863:C10863"/>
    <mergeCell ref="D10863:F10863"/>
    <mergeCell ref="H10863:I10863"/>
    <mergeCell ref="A10864:C10864"/>
    <mergeCell ref="D10864:F10864"/>
    <mergeCell ref="H10864:I10864"/>
    <mergeCell ref="A10865:C10865"/>
    <mergeCell ref="D10865:F10865"/>
    <mergeCell ref="H10865:I10865"/>
    <mergeCell ref="A10867:H10867"/>
    <mergeCell ref="A10868:I10868"/>
    <mergeCell ref="A10872:H10872"/>
    <mergeCell ref="A10873:I10873"/>
    <mergeCell ref="A10875:H10875"/>
    <mergeCell ref="A10876:D10876"/>
    <mergeCell ref="E10876:G10876"/>
    <mergeCell ref="H10876:I10876"/>
    <mergeCell ref="A10877:D10877"/>
    <mergeCell ref="E10877:G10877"/>
    <mergeCell ref="H10877:I10877"/>
    <mergeCell ref="A10878:D10878"/>
    <mergeCell ref="E10878:G10878"/>
    <mergeCell ref="H10878:I10878"/>
    <mergeCell ref="A10879:D10879"/>
    <mergeCell ref="E10879:G10879"/>
    <mergeCell ref="H10879:I10879"/>
    <mergeCell ref="A10880:D10880"/>
    <mergeCell ref="E10880:G10880"/>
    <mergeCell ref="H10880:I10880"/>
    <mergeCell ref="A10881:D10881"/>
    <mergeCell ref="E10881:G10881"/>
    <mergeCell ref="H10881:I10881"/>
    <mergeCell ref="A10882:D10882"/>
    <mergeCell ref="E10882:G10882"/>
    <mergeCell ref="H10882:I10882"/>
    <mergeCell ref="A10883:D10883"/>
    <mergeCell ref="E10883:G10883"/>
    <mergeCell ref="H10883:I10883"/>
    <mergeCell ref="A10884:D10884"/>
    <mergeCell ref="E10884:G10884"/>
    <mergeCell ref="H10884:I10884"/>
    <mergeCell ref="A10885:D10885"/>
    <mergeCell ref="E10885:G10885"/>
    <mergeCell ref="H10885:I10885"/>
    <mergeCell ref="A10886:D10886"/>
    <mergeCell ref="E10886:G10886"/>
    <mergeCell ref="H10886:I10886"/>
    <mergeCell ref="A10887:D10887"/>
    <mergeCell ref="E10887:G10887"/>
    <mergeCell ref="H10887:I10887"/>
    <mergeCell ref="A10888:D10888"/>
    <mergeCell ref="E10888:G10888"/>
    <mergeCell ref="H10888:I10888"/>
    <mergeCell ref="A10889:D10889"/>
    <mergeCell ref="E10889:G10889"/>
    <mergeCell ref="H10889:I10889"/>
    <mergeCell ref="A10890:D10890"/>
    <mergeCell ref="E10890:G10890"/>
    <mergeCell ref="H10890:I10890"/>
    <mergeCell ref="A10891:D10891"/>
    <mergeCell ref="E10891:G10891"/>
    <mergeCell ref="H10891:I10891"/>
    <mergeCell ref="A10892:D10892"/>
    <mergeCell ref="E10892:G10892"/>
    <mergeCell ref="H10892:I10892"/>
    <mergeCell ref="A10893:D10893"/>
    <mergeCell ref="E10893:G10893"/>
    <mergeCell ref="H10893:I10893"/>
    <mergeCell ref="A10894:D10894"/>
    <mergeCell ref="E10894:G10894"/>
    <mergeCell ref="H10894:I10894"/>
    <mergeCell ref="A10895:D10895"/>
    <mergeCell ref="E10895:G10895"/>
    <mergeCell ref="H10895:I10895"/>
    <mergeCell ref="A10896:D10896"/>
    <mergeCell ref="E10896:G10896"/>
    <mergeCell ref="H10896:I10896"/>
    <mergeCell ref="A10897:D10897"/>
    <mergeCell ref="E10897:G10897"/>
    <mergeCell ref="H10897:I10897"/>
    <mergeCell ref="A10898:D10898"/>
    <mergeCell ref="E10898:G10898"/>
    <mergeCell ref="H10898:I10898"/>
    <mergeCell ref="A10899:D10899"/>
    <mergeCell ref="E10899:G10899"/>
    <mergeCell ref="H10899:I10899"/>
    <mergeCell ref="A10900:D10900"/>
    <mergeCell ref="E10900:G10900"/>
    <mergeCell ref="H10900:I10900"/>
    <mergeCell ref="A10901:D10901"/>
    <mergeCell ref="E10901:G10901"/>
    <mergeCell ref="H10901:I10901"/>
    <mergeCell ref="A10902:D10902"/>
    <mergeCell ref="E10902:G10902"/>
    <mergeCell ref="H10902:I10902"/>
    <mergeCell ref="A10903:I10903"/>
    <mergeCell ref="A10905:H10905"/>
    <mergeCell ref="A10906:C10906"/>
    <mergeCell ref="D10906:F10906"/>
    <mergeCell ref="H10906:I10906"/>
    <mergeCell ref="A10907:C10907"/>
    <mergeCell ref="D10907:F10907"/>
    <mergeCell ref="H10907:I10907"/>
    <mergeCell ref="A10908:C10908"/>
    <mergeCell ref="D10908:F10908"/>
    <mergeCell ref="H10908:I10908"/>
    <mergeCell ref="A10909:C10909"/>
    <mergeCell ref="D10909:F10909"/>
    <mergeCell ref="H10909:I10909"/>
    <mergeCell ref="A10910:C10910"/>
    <mergeCell ref="D10910:F10910"/>
    <mergeCell ref="H10910:I10910"/>
    <mergeCell ref="A10911:C10911"/>
    <mergeCell ref="D10911:F10911"/>
    <mergeCell ref="H10911:I10911"/>
    <mergeCell ref="A10912:C10912"/>
    <mergeCell ref="D10912:F10912"/>
    <mergeCell ref="H10912:I10912"/>
    <mergeCell ref="A10913:C10913"/>
    <mergeCell ref="D10913:F10913"/>
    <mergeCell ref="H10913:I10913"/>
    <mergeCell ref="A10914:C10914"/>
    <mergeCell ref="D10914:F10914"/>
    <mergeCell ref="H10914:I10914"/>
    <mergeCell ref="A10915:C10915"/>
    <mergeCell ref="D10915:F10915"/>
    <mergeCell ref="H10915:I10915"/>
    <mergeCell ref="A10916:C10916"/>
    <mergeCell ref="D10916:F10916"/>
    <mergeCell ref="H10916:I10916"/>
    <mergeCell ref="A10917:C10917"/>
    <mergeCell ref="D10917:F10917"/>
    <mergeCell ref="H10917:I10917"/>
    <mergeCell ref="A10918:C10918"/>
    <mergeCell ref="D10918:F10918"/>
    <mergeCell ref="H10918:I10918"/>
    <mergeCell ref="A10919:C10919"/>
    <mergeCell ref="D10919:F10919"/>
    <mergeCell ref="H10919:I10919"/>
    <mergeCell ref="A10920:C10920"/>
    <mergeCell ref="D10920:F10920"/>
    <mergeCell ref="H10920:I10920"/>
    <mergeCell ref="A10921:C10921"/>
    <mergeCell ref="D10921:F10921"/>
    <mergeCell ref="H10921:I10921"/>
    <mergeCell ref="A10922:C10922"/>
    <mergeCell ref="D10922:F10922"/>
    <mergeCell ref="H10922:I10922"/>
    <mergeCell ref="A10923:C10923"/>
    <mergeCell ref="D10923:F10923"/>
    <mergeCell ref="H10923:I10923"/>
    <mergeCell ref="A10925:H10925"/>
    <mergeCell ref="A10926:I10926"/>
    <mergeCell ref="A10930:H10930"/>
    <mergeCell ref="A10931:I10931"/>
    <mergeCell ref="A10933:H10933"/>
    <mergeCell ref="A10934:D10934"/>
    <mergeCell ref="E10934:G10934"/>
    <mergeCell ref="H10934:I10934"/>
    <mergeCell ref="A10935:D10935"/>
    <mergeCell ref="E10935:G10935"/>
    <mergeCell ref="H10935:I10935"/>
    <mergeCell ref="A10936:D10936"/>
    <mergeCell ref="E10936:G10936"/>
    <mergeCell ref="H10936:I10936"/>
    <mergeCell ref="A10937:D10937"/>
    <mergeCell ref="E10937:G10937"/>
    <mergeCell ref="H10937:I10937"/>
    <mergeCell ref="A10938:D10938"/>
    <mergeCell ref="E10938:G10938"/>
    <mergeCell ref="H10938:I10938"/>
    <mergeCell ref="A10939:D10939"/>
    <mergeCell ref="E10939:G10939"/>
    <mergeCell ref="H10939:I10939"/>
    <mergeCell ref="A10940:D10940"/>
    <mergeCell ref="E10940:G10940"/>
    <mergeCell ref="H10940:I10940"/>
    <mergeCell ref="A10941:D10941"/>
    <mergeCell ref="E10941:G10941"/>
    <mergeCell ref="H10941:I10941"/>
    <mergeCell ref="A10942:D10942"/>
    <mergeCell ref="E10942:G10942"/>
    <mergeCell ref="H10942:I10942"/>
    <mergeCell ref="A10943:D10943"/>
    <mergeCell ref="E10943:G10943"/>
    <mergeCell ref="H10943:I10943"/>
    <mergeCell ref="A10944:D10944"/>
    <mergeCell ref="E10944:G10944"/>
    <mergeCell ref="H10944:I10944"/>
    <mergeCell ref="A10945:D10945"/>
    <mergeCell ref="E10945:G10945"/>
    <mergeCell ref="H10945:I10945"/>
    <mergeCell ref="A10946:D10946"/>
    <mergeCell ref="E10946:G10946"/>
    <mergeCell ref="H10946:I10946"/>
    <mergeCell ref="A10947:D10947"/>
    <mergeCell ref="E10947:G10947"/>
    <mergeCell ref="H10947:I10947"/>
    <mergeCell ref="A10948:D10948"/>
    <mergeCell ref="E10948:G10948"/>
    <mergeCell ref="H10948:I10948"/>
    <mergeCell ref="A10949:D10949"/>
    <mergeCell ref="E10949:G10949"/>
    <mergeCell ref="H10949:I10949"/>
    <mergeCell ref="A10950:D10950"/>
    <mergeCell ref="E10950:G10950"/>
    <mergeCell ref="H10950:I10950"/>
    <mergeCell ref="A10951:D10951"/>
    <mergeCell ref="E10951:G10951"/>
    <mergeCell ref="H10951:I10951"/>
    <mergeCell ref="A10952:D10952"/>
    <mergeCell ref="E10952:G10952"/>
    <mergeCell ref="H10952:I10952"/>
    <mergeCell ref="A10953:D10953"/>
    <mergeCell ref="E10953:G10953"/>
    <mergeCell ref="H10953:I10953"/>
    <mergeCell ref="A10954:D10954"/>
    <mergeCell ref="E10954:G10954"/>
    <mergeCell ref="H10954:I10954"/>
    <mergeCell ref="A10955:D10955"/>
    <mergeCell ref="E10955:G10955"/>
    <mergeCell ref="H10955:I10955"/>
    <mergeCell ref="A10956:D10956"/>
    <mergeCell ref="E10956:G10956"/>
    <mergeCell ref="H10956:I10956"/>
    <mergeCell ref="A10957:D10957"/>
    <mergeCell ref="E10957:G10957"/>
    <mergeCell ref="H10957:I10957"/>
    <mergeCell ref="A10958:I10958"/>
    <mergeCell ref="A10960:H10960"/>
    <mergeCell ref="A10961:C10961"/>
    <mergeCell ref="D10961:F10961"/>
    <mergeCell ref="H10961:I10961"/>
    <mergeCell ref="A10962:C10962"/>
    <mergeCell ref="D10962:F10962"/>
    <mergeCell ref="H10962:I10962"/>
    <mergeCell ref="A10963:C10963"/>
    <mergeCell ref="D10963:F10963"/>
    <mergeCell ref="H10963:I10963"/>
    <mergeCell ref="A10964:C10964"/>
    <mergeCell ref="D10964:F10964"/>
    <mergeCell ref="H10964:I10964"/>
    <mergeCell ref="A10965:C10965"/>
    <mergeCell ref="D10965:F10965"/>
    <mergeCell ref="H10965:I10965"/>
    <mergeCell ref="A10967:H10967"/>
    <mergeCell ref="A10968:I10968"/>
    <mergeCell ref="A10972:H10972"/>
    <mergeCell ref="A10973:I10973"/>
    <mergeCell ref="A10975:H10975"/>
    <mergeCell ref="A10976:D10976"/>
    <mergeCell ref="E10976:G10976"/>
    <mergeCell ref="H10976:I10976"/>
    <mergeCell ref="A10977:D10977"/>
    <mergeCell ref="E10977:G10977"/>
    <mergeCell ref="H10977:I10977"/>
    <mergeCell ref="A10978:D10978"/>
    <mergeCell ref="E10978:G10978"/>
    <mergeCell ref="H10978:I10978"/>
    <mergeCell ref="A10979:D10979"/>
    <mergeCell ref="E10979:G10979"/>
    <mergeCell ref="H10979:I10979"/>
    <mergeCell ref="A10980:D10980"/>
    <mergeCell ref="E10980:G10980"/>
    <mergeCell ref="H10980:I10980"/>
    <mergeCell ref="A10981:D10981"/>
    <mergeCell ref="E10981:G10981"/>
    <mergeCell ref="H10981:I10981"/>
    <mergeCell ref="A10982:D10982"/>
    <mergeCell ref="E10982:G10982"/>
    <mergeCell ref="H10982:I10982"/>
    <mergeCell ref="A10983:D10983"/>
    <mergeCell ref="E10983:G10983"/>
    <mergeCell ref="H10983:I10983"/>
    <mergeCell ref="A10984:D10984"/>
    <mergeCell ref="E10984:G10984"/>
    <mergeCell ref="H10984:I10984"/>
    <mergeCell ref="A10985:D10985"/>
    <mergeCell ref="E10985:G10985"/>
    <mergeCell ref="H10985:I10985"/>
    <mergeCell ref="A10986:D10986"/>
    <mergeCell ref="E10986:G10986"/>
    <mergeCell ref="H10986:I10986"/>
    <mergeCell ref="A10987:D10987"/>
    <mergeCell ref="E10987:G10987"/>
    <mergeCell ref="H10987:I10987"/>
    <mergeCell ref="A10988:D10988"/>
    <mergeCell ref="E10988:G10988"/>
    <mergeCell ref="H10988:I10988"/>
    <mergeCell ref="A10989:D10989"/>
    <mergeCell ref="E10989:G10989"/>
    <mergeCell ref="H10989:I10989"/>
    <mergeCell ref="A10990:D10990"/>
    <mergeCell ref="E10990:G10990"/>
    <mergeCell ref="H10990:I10990"/>
    <mergeCell ref="A10991:D10991"/>
    <mergeCell ref="E10991:G10991"/>
    <mergeCell ref="H10991:I10991"/>
    <mergeCell ref="A10992:D10992"/>
    <mergeCell ref="E10992:G10992"/>
    <mergeCell ref="H10992:I10992"/>
    <mergeCell ref="A10993:D10993"/>
    <mergeCell ref="E10993:G10993"/>
    <mergeCell ref="H10993:I10993"/>
    <mergeCell ref="A10994:D10994"/>
    <mergeCell ref="E10994:G10994"/>
    <mergeCell ref="H10994:I10994"/>
    <mergeCell ref="A10995:D10995"/>
    <mergeCell ref="E10995:G10995"/>
    <mergeCell ref="H10995:I10995"/>
    <mergeCell ref="A10996:D10996"/>
    <mergeCell ref="E10996:G10996"/>
    <mergeCell ref="H10996:I10996"/>
    <mergeCell ref="A10997:D10997"/>
    <mergeCell ref="E10997:G10997"/>
    <mergeCell ref="H10997:I10997"/>
    <mergeCell ref="A10998:D10998"/>
    <mergeCell ref="E10998:G10998"/>
    <mergeCell ref="H10998:I10998"/>
    <mergeCell ref="A10999:D10999"/>
    <mergeCell ref="E10999:G10999"/>
    <mergeCell ref="H10999:I10999"/>
    <mergeCell ref="A11000:I11000"/>
    <mergeCell ref="A11002:H11002"/>
    <mergeCell ref="A11003:C11003"/>
    <mergeCell ref="D11003:F11003"/>
    <mergeCell ref="H11003:I11003"/>
    <mergeCell ref="A11004:C11004"/>
    <mergeCell ref="D11004:F11004"/>
    <mergeCell ref="H11004:I11004"/>
    <mergeCell ref="A11005:C11005"/>
    <mergeCell ref="D11005:F11005"/>
    <mergeCell ref="H11005:I11005"/>
    <mergeCell ref="A11006:C11006"/>
    <mergeCell ref="D11006:F11006"/>
    <mergeCell ref="H11006:I11006"/>
    <mergeCell ref="A11007:C11007"/>
    <mergeCell ref="D11007:F11007"/>
    <mergeCell ref="H11007:I11007"/>
    <mergeCell ref="A11009:H11009"/>
    <mergeCell ref="A11010:I11010"/>
    <mergeCell ref="A11014:H11014"/>
    <mergeCell ref="A11015:I11015"/>
    <mergeCell ref="A11017:H11017"/>
    <mergeCell ref="A11018:D11018"/>
    <mergeCell ref="E11018:G11018"/>
    <mergeCell ref="H11018:I11018"/>
    <mergeCell ref="A11019:D11019"/>
    <mergeCell ref="E11019:G11019"/>
    <mergeCell ref="H11019:I11019"/>
    <mergeCell ref="A11020:D11020"/>
    <mergeCell ref="E11020:G11020"/>
    <mergeCell ref="H11020:I11020"/>
    <mergeCell ref="A11021:D11021"/>
    <mergeCell ref="E11021:G11021"/>
    <mergeCell ref="H11021:I11021"/>
    <mergeCell ref="A11022:D11022"/>
    <mergeCell ref="E11022:G11022"/>
    <mergeCell ref="H11022:I11022"/>
    <mergeCell ref="A11023:D11023"/>
    <mergeCell ref="E11023:G11023"/>
    <mergeCell ref="H11023:I11023"/>
    <mergeCell ref="A11024:D11024"/>
    <mergeCell ref="E11024:G11024"/>
    <mergeCell ref="H11024:I11024"/>
    <mergeCell ref="A11025:D11025"/>
    <mergeCell ref="E11025:G11025"/>
    <mergeCell ref="H11025:I11025"/>
    <mergeCell ref="A11026:D11026"/>
    <mergeCell ref="E11026:G11026"/>
    <mergeCell ref="H11026:I11026"/>
    <mergeCell ref="A11027:D11027"/>
    <mergeCell ref="E11027:G11027"/>
    <mergeCell ref="H11027:I11027"/>
    <mergeCell ref="A11028:D11028"/>
    <mergeCell ref="E11028:G11028"/>
    <mergeCell ref="H11028:I11028"/>
    <mergeCell ref="A11029:D11029"/>
    <mergeCell ref="E11029:G11029"/>
    <mergeCell ref="H11029:I11029"/>
    <mergeCell ref="A11030:D11030"/>
    <mergeCell ref="E11030:G11030"/>
    <mergeCell ref="H11030:I11030"/>
    <mergeCell ref="A11031:D11031"/>
    <mergeCell ref="E11031:G11031"/>
    <mergeCell ref="H11031:I11031"/>
    <mergeCell ref="A11032:D11032"/>
    <mergeCell ref="E11032:G11032"/>
    <mergeCell ref="H11032:I11032"/>
    <mergeCell ref="A11033:D11033"/>
    <mergeCell ref="E11033:G11033"/>
    <mergeCell ref="H11033:I11033"/>
    <mergeCell ref="A11034:D11034"/>
    <mergeCell ref="E11034:G11034"/>
    <mergeCell ref="H11034:I11034"/>
    <mergeCell ref="A11035:D11035"/>
    <mergeCell ref="E11035:G11035"/>
    <mergeCell ref="H11035:I11035"/>
    <mergeCell ref="A11036:D11036"/>
    <mergeCell ref="E11036:G11036"/>
    <mergeCell ref="H11036:I11036"/>
    <mergeCell ref="A11037:D11037"/>
    <mergeCell ref="E11037:G11037"/>
    <mergeCell ref="H11037:I11037"/>
    <mergeCell ref="A11038:D11038"/>
    <mergeCell ref="E11038:G11038"/>
    <mergeCell ref="H11038:I11038"/>
    <mergeCell ref="A11039:D11039"/>
    <mergeCell ref="E11039:G11039"/>
    <mergeCell ref="H11039:I11039"/>
    <mergeCell ref="A11040:D11040"/>
    <mergeCell ref="E11040:G11040"/>
    <mergeCell ref="H11040:I11040"/>
    <mergeCell ref="A11041:D11041"/>
    <mergeCell ref="E11041:G11041"/>
    <mergeCell ref="H11041:I11041"/>
    <mergeCell ref="A11042:I11042"/>
    <mergeCell ref="A11044:H11044"/>
    <mergeCell ref="A11045:C11045"/>
    <mergeCell ref="D11045:F11045"/>
    <mergeCell ref="H11045:I11045"/>
    <mergeCell ref="A11046:C11046"/>
    <mergeCell ref="D11046:F11046"/>
    <mergeCell ref="H11046:I11046"/>
    <mergeCell ref="A11047:C11047"/>
    <mergeCell ref="D11047:F11047"/>
    <mergeCell ref="H11047:I11047"/>
    <mergeCell ref="A11048:C11048"/>
    <mergeCell ref="D11048:F11048"/>
    <mergeCell ref="H11048:I11048"/>
    <mergeCell ref="A11049:C11049"/>
    <mergeCell ref="D11049:F11049"/>
    <mergeCell ref="H11049:I11049"/>
    <mergeCell ref="A11051:H11051"/>
    <mergeCell ref="A11052:I11052"/>
    <mergeCell ref="A11056:H11056"/>
    <mergeCell ref="A11057:I11057"/>
    <mergeCell ref="A11059:H11059"/>
    <mergeCell ref="A11060:D11060"/>
    <mergeCell ref="E11060:G11060"/>
    <mergeCell ref="H11060:I11060"/>
    <mergeCell ref="A11061:D11061"/>
    <mergeCell ref="E11061:G11061"/>
    <mergeCell ref="H11061:I11061"/>
    <mergeCell ref="A11062:D11062"/>
    <mergeCell ref="E11062:G11062"/>
    <mergeCell ref="H11062:I11062"/>
    <mergeCell ref="A11063:D11063"/>
    <mergeCell ref="E11063:G11063"/>
    <mergeCell ref="H11063:I11063"/>
    <mergeCell ref="A11064:D11064"/>
    <mergeCell ref="E11064:G11064"/>
    <mergeCell ref="H11064:I11064"/>
    <mergeCell ref="A11065:D11065"/>
    <mergeCell ref="E11065:G11065"/>
    <mergeCell ref="H11065:I11065"/>
    <mergeCell ref="A11066:D11066"/>
    <mergeCell ref="E11066:G11066"/>
    <mergeCell ref="H11066:I11066"/>
    <mergeCell ref="A11067:D11067"/>
    <mergeCell ref="E11067:G11067"/>
    <mergeCell ref="H11067:I11067"/>
    <mergeCell ref="A11068:D11068"/>
    <mergeCell ref="E11068:G11068"/>
    <mergeCell ref="H11068:I11068"/>
    <mergeCell ref="A11069:D11069"/>
    <mergeCell ref="E11069:G11069"/>
    <mergeCell ref="H11069:I11069"/>
    <mergeCell ref="A11070:D11070"/>
    <mergeCell ref="E11070:G11070"/>
    <mergeCell ref="H11070:I11070"/>
    <mergeCell ref="A11071:D11071"/>
    <mergeCell ref="E11071:G11071"/>
    <mergeCell ref="H11071:I11071"/>
    <mergeCell ref="A11072:D11072"/>
    <mergeCell ref="E11072:G11072"/>
    <mergeCell ref="H11072:I11072"/>
    <mergeCell ref="A11073:D11073"/>
    <mergeCell ref="E11073:G11073"/>
    <mergeCell ref="H11073:I11073"/>
    <mergeCell ref="A11074:D11074"/>
    <mergeCell ref="E11074:G11074"/>
    <mergeCell ref="H11074:I11074"/>
    <mergeCell ref="A11075:D11075"/>
    <mergeCell ref="E11075:G11075"/>
    <mergeCell ref="H11075:I11075"/>
    <mergeCell ref="A11076:D11076"/>
    <mergeCell ref="E11076:G11076"/>
    <mergeCell ref="H11076:I11076"/>
    <mergeCell ref="A11077:D11077"/>
    <mergeCell ref="E11077:G11077"/>
    <mergeCell ref="H11077:I11077"/>
    <mergeCell ref="A11078:D11078"/>
    <mergeCell ref="E11078:G11078"/>
    <mergeCell ref="H11078:I11078"/>
    <mergeCell ref="A11079:D11079"/>
    <mergeCell ref="E11079:G11079"/>
    <mergeCell ref="H11079:I11079"/>
    <mergeCell ref="A11080:D11080"/>
    <mergeCell ref="E11080:G11080"/>
    <mergeCell ref="H11080:I11080"/>
    <mergeCell ref="A11081:D11081"/>
    <mergeCell ref="E11081:G11081"/>
    <mergeCell ref="H11081:I11081"/>
    <mergeCell ref="A11082:D11082"/>
    <mergeCell ref="E11082:G11082"/>
    <mergeCell ref="H11082:I11082"/>
    <mergeCell ref="A11083:D11083"/>
    <mergeCell ref="E11083:G11083"/>
    <mergeCell ref="H11083:I11083"/>
    <mergeCell ref="A11084:D11084"/>
    <mergeCell ref="E11084:G11084"/>
    <mergeCell ref="H11084:I11084"/>
    <mergeCell ref="A11085:D11085"/>
    <mergeCell ref="E11085:G11085"/>
    <mergeCell ref="H11085:I11085"/>
    <mergeCell ref="A11086:D11086"/>
    <mergeCell ref="E11086:G11086"/>
    <mergeCell ref="H11086:I11086"/>
    <mergeCell ref="A11087:D11087"/>
    <mergeCell ref="E11087:G11087"/>
    <mergeCell ref="H11087:I11087"/>
    <mergeCell ref="A11088:D11088"/>
    <mergeCell ref="E11088:G11088"/>
    <mergeCell ref="H11088:I11088"/>
    <mergeCell ref="A11089:D11089"/>
    <mergeCell ref="E11089:G11089"/>
    <mergeCell ref="H11089:I11089"/>
    <mergeCell ref="A11090:D11090"/>
    <mergeCell ref="E11090:G11090"/>
    <mergeCell ref="H11090:I11090"/>
    <mergeCell ref="A11091:D11091"/>
    <mergeCell ref="E11091:G11091"/>
    <mergeCell ref="H11091:I11091"/>
    <mergeCell ref="A11092:I11092"/>
    <mergeCell ref="A11094:H11094"/>
    <mergeCell ref="A11095:C11095"/>
    <mergeCell ref="D11095:F11095"/>
    <mergeCell ref="H11095:I11095"/>
    <mergeCell ref="A11096:C11096"/>
    <mergeCell ref="D11096:F11096"/>
    <mergeCell ref="H11096:I11096"/>
    <mergeCell ref="A11097:C11097"/>
    <mergeCell ref="D11097:F11097"/>
    <mergeCell ref="H11097:I11097"/>
    <mergeCell ref="A11098:C11098"/>
    <mergeCell ref="D11098:F11098"/>
    <mergeCell ref="H11098:I11098"/>
    <mergeCell ref="A11099:C11099"/>
    <mergeCell ref="D11099:F11099"/>
    <mergeCell ref="H11099:I11099"/>
    <mergeCell ref="A11101:H11101"/>
    <mergeCell ref="A11102:I11102"/>
    <mergeCell ref="A11106:H11106"/>
    <mergeCell ref="A11107:I11107"/>
    <mergeCell ref="A11109:H11109"/>
    <mergeCell ref="A11110:D11110"/>
    <mergeCell ref="E11110:G11110"/>
    <mergeCell ref="H11110:I11110"/>
    <mergeCell ref="A11111:D11111"/>
    <mergeCell ref="E11111:G11111"/>
    <mergeCell ref="H11111:I11111"/>
    <mergeCell ref="A11112:D11112"/>
    <mergeCell ref="E11112:G11112"/>
    <mergeCell ref="H11112:I11112"/>
    <mergeCell ref="A11113:D11113"/>
    <mergeCell ref="E11113:G11113"/>
    <mergeCell ref="H11113:I11113"/>
    <mergeCell ref="A11114:D11114"/>
    <mergeCell ref="E11114:G11114"/>
    <mergeCell ref="H11114:I11114"/>
    <mergeCell ref="A11115:D11115"/>
    <mergeCell ref="E11115:G11115"/>
    <mergeCell ref="H11115:I11115"/>
    <mergeCell ref="A11116:D11116"/>
    <mergeCell ref="E11116:G11116"/>
    <mergeCell ref="H11116:I11116"/>
    <mergeCell ref="A11117:D11117"/>
    <mergeCell ref="E11117:G11117"/>
    <mergeCell ref="H11117:I11117"/>
    <mergeCell ref="A11118:D11118"/>
    <mergeCell ref="E11118:G11118"/>
    <mergeCell ref="H11118:I11118"/>
    <mergeCell ref="A11119:D11119"/>
    <mergeCell ref="E11119:G11119"/>
    <mergeCell ref="H11119:I11119"/>
    <mergeCell ref="A11120:D11120"/>
    <mergeCell ref="E11120:G11120"/>
    <mergeCell ref="H11120:I11120"/>
    <mergeCell ref="A11121:D11121"/>
    <mergeCell ref="E11121:G11121"/>
    <mergeCell ref="H11121:I11121"/>
    <mergeCell ref="A11122:D11122"/>
    <mergeCell ref="E11122:G11122"/>
    <mergeCell ref="H11122:I11122"/>
    <mergeCell ref="A11123:D11123"/>
    <mergeCell ref="E11123:G11123"/>
    <mergeCell ref="H11123:I11123"/>
    <mergeCell ref="A11124:D11124"/>
    <mergeCell ref="E11124:G11124"/>
    <mergeCell ref="H11124:I11124"/>
    <mergeCell ref="A11125:D11125"/>
    <mergeCell ref="E11125:G11125"/>
    <mergeCell ref="H11125:I11125"/>
    <mergeCell ref="A11126:D11126"/>
    <mergeCell ref="E11126:G11126"/>
    <mergeCell ref="H11126:I11126"/>
    <mergeCell ref="A11127:D11127"/>
    <mergeCell ref="E11127:G11127"/>
    <mergeCell ref="H11127:I11127"/>
    <mergeCell ref="A11128:D11128"/>
    <mergeCell ref="E11128:G11128"/>
    <mergeCell ref="H11128:I11128"/>
    <mergeCell ref="A11129:D11129"/>
    <mergeCell ref="E11129:G11129"/>
    <mergeCell ref="H11129:I11129"/>
    <mergeCell ref="A11130:D11130"/>
    <mergeCell ref="E11130:G11130"/>
    <mergeCell ref="H11130:I11130"/>
    <mergeCell ref="A11131:D11131"/>
    <mergeCell ref="E11131:G11131"/>
    <mergeCell ref="H11131:I11131"/>
    <mergeCell ref="A11132:D11132"/>
    <mergeCell ref="E11132:G11132"/>
    <mergeCell ref="H11132:I11132"/>
    <mergeCell ref="A11133:D11133"/>
    <mergeCell ref="E11133:G11133"/>
    <mergeCell ref="H11133:I11133"/>
    <mergeCell ref="A11134:D11134"/>
    <mergeCell ref="E11134:G11134"/>
    <mergeCell ref="H11134:I11134"/>
    <mergeCell ref="A11135:D11135"/>
    <mergeCell ref="E11135:G11135"/>
    <mergeCell ref="H11135:I11135"/>
    <mergeCell ref="A11136:D11136"/>
    <mergeCell ref="E11136:G11136"/>
    <mergeCell ref="H11136:I11136"/>
    <mergeCell ref="A11137:D11137"/>
    <mergeCell ref="E11137:G11137"/>
    <mergeCell ref="H11137:I11137"/>
    <mergeCell ref="A11138:D11138"/>
    <mergeCell ref="E11138:G11138"/>
    <mergeCell ref="H11138:I11138"/>
    <mergeCell ref="A11139:D11139"/>
    <mergeCell ref="E11139:G11139"/>
    <mergeCell ref="H11139:I11139"/>
    <mergeCell ref="A11140:D11140"/>
    <mergeCell ref="E11140:G11140"/>
    <mergeCell ref="H11140:I11140"/>
    <mergeCell ref="A11141:D11141"/>
    <mergeCell ref="E11141:G11141"/>
    <mergeCell ref="H11141:I11141"/>
    <mergeCell ref="A11142:I11142"/>
    <mergeCell ref="A11144:H11144"/>
    <mergeCell ref="A11145:C11145"/>
    <mergeCell ref="D11145:F11145"/>
    <mergeCell ref="H11145:I11145"/>
    <mergeCell ref="A11146:C11146"/>
    <mergeCell ref="D11146:F11146"/>
    <mergeCell ref="H11146:I11146"/>
    <mergeCell ref="A11147:C11147"/>
    <mergeCell ref="D11147:F11147"/>
    <mergeCell ref="H11147:I11147"/>
    <mergeCell ref="A11148:C11148"/>
    <mergeCell ref="D11148:F11148"/>
    <mergeCell ref="H11148:I11148"/>
    <mergeCell ref="A11149:C11149"/>
    <mergeCell ref="D11149:F11149"/>
    <mergeCell ref="H11149:I11149"/>
    <mergeCell ref="A11151:H11151"/>
    <mergeCell ref="A11152:I11152"/>
    <mergeCell ref="A11156:H11156"/>
    <mergeCell ref="A11157:I11157"/>
    <mergeCell ref="A11159:H11159"/>
    <mergeCell ref="A11160:D11160"/>
    <mergeCell ref="E11160:G11160"/>
    <mergeCell ref="H11160:I11160"/>
    <mergeCell ref="A11161:D11161"/>
    <mergeCell ref="E11161:G11161"/>
    <mergeCell ref="H11161:I11161"/>
    <mergeCell ref="A11162:D11162"/>
    <mergeCell ref="E11162:G11162"/>
    <mergeCell ref="H11162:I11162"/>
    <mergeCell ref="A11163:D11163"/>
    <mergeCell ref="E11163:G11163"/>
    <mergeCell ref="H11163:I11163"/>
    <mergeCell ref="A11164:D11164"/>
    <mergeCell ref="E11164:G11164"/>
    <mergeCell ref="H11164:I11164"/>
    <mergeCell ref="A11165:D11165"/>
    <mergeCell ref="E11165:G11165"/>
    <mergeCell ref="H11165:I11165"/>
    <mergeCell ref="A11166:D11166"/>
    <mergeCell ref="E11166:G11166"/>
    <mergeCell ref="H11166:I11166"/>
    <mergeCell ref="A11167:D11167"/>
    <mergeCell ref="E11167:G11167"/>
    <mergeCell ref="H11167:I11167"/>
    <mergeCell ref="A11168:D11168"/>
    <mergeCell ref="E11168:G11168"/>
    <mergeCell ref="H11168:I11168"/>
    <mergeCell ref="A11169:D11169"/>
    <mergeCell ref="E11169:G11169"/>
    <mergeCell ref="H11169:I11169"/>
    <mergeCell ref="A11170:D11170"/>
    <mergeCell ref="E11170:G11170"/>
    <mergeCell ref="H11170:I11170"/>
    <mergeCell ref="A11171:D11171"/>
    <mergeCell ref="E11171:G11171"/>
    <mergeCell ref="H11171:I11171"/>
    <mergeCell ref="A11172:D11172"/>
    <mergeCell ref="E11172:G11172"/>
    <mergeCell ref="H11172:I11172"/>
    <mergeCell ref="A11173:D11173"/>
    <mergeCell ref="E11173:G11173"/>
    <mergeCell ref="H11173:I11173"/>
    <mergeCell ref="A11174:D11174"/>
    <mergeCell ref="E11174:G11174"/>
    <mergeCell ref="H11174:I11174"/>
    <mergeCell ref="A11175:D11175"/>
    <mergeCell ref="E11175:G11175"/>
    <mergeCell ref="H11175:I11175"/>
    <mergeCell ref="A11176:D11176"/>
    <mergeCell ref="E11176:G11176"/>
    <mergeCell ref="H11176:I11176"/>
    <mergeCell ref="A11177:D11177"/>
    <mergeCell ref="E11177:G11177"/>
    <mergeCell ref="H11177:I11177"/>
    <mergeCell ref="A11178:D11178"/>
    <mergeCell ref="E11178:G11178"/>
    <mergeCell ref="H11178:I11178"/>
    <mergeCell ref="A11179:D11179"/>
    <mergeCell ref="E11179:G11179"/>
    <mergeCell ref="H11179:I11179"/>
    <mergeCell ref="A11180:D11180"/>
    <mergeCell ref="E11180:G11180"/>
    <mergeCell ref="H11180:I11180"/>
    <mergeCell ref="A11181:D11181"/>
    <mergeCell ref="E11181:G11181"/>
    <mergeCell ref="H11181:I11181"/>
    <mergeCell ref="A11182:D11182"/>
    <mergeCell ref="E11182:G11182"/>
    <mergeCell ref="H11182:I11182"/>
    <mergeCell ref="A11183:D11183"/>
    <mergeCell ref="E11183:G11183"/>
    <mergeCell ref="H11183:I11183"/>
    <mergeCell ref="A11184:D11184"/>
    <mergeCell ref="E11184:G11184"/>
    <mergeCell ref="H11184:I11184"/>
    <mergeCell ref="A11185:D11185"/>
    <mergeCell ref="E11185:G11185"/>
    <mergeCell ref="H11185:I11185"/>
    <mergeCell ref="A11186:D11186"/>
    <mergeCell ref="E11186:G11186"/>
    <mergeCell ref="H11186:I11186"/>
    <mergeCell ref="A11187:D11187"/>
    <mergeCell ref="E11187:G11187"/>
    <mergeCell ref="H11187:I11187"/>
    <mergeCell ref="A11188:D11188"/>
    <mergeCell ref="E11188:G11188"/>
    <mergeCell ref="H11188:I11188"/>
    <mergeCell ref="A11189:D11189"/>
    <mergeCell ref="E11189:G11189"/>
    <mergeCell ref="H11189:I11189"/>
    <mergeCell ref="A11190:D11190"/>
    <mergeCell ref="E11190:G11190"/>
    <mergeCell ref="H11190:I11190"/>
    <mergeCell ref="A11191:D11191"/>
    <mergeCell ref="E11191:G11191"/>
    <mergeCell ref="H11191:I11191"/>
    <mergeCell ref="A11192:I11192"/>
    <mergeCell ref="A11194:H11194"/>
    <mergeCell ref="A11195:C11195"/>
    <mergeCell ref="D11195:F11195"/>
    <mergeCell ref="H11195:I11195"/>
    <mergeCell ref="A11196:C11196"/>
    <mergeCell ref="D11196:F11196"/>
    <mergeCell ref="H11196:I11196"/>
    <mergeCell ref="A11197:C11197"/>
    <mergeCell ref="D11197:F11197"/>
    <mergeCell ref="H11197:I11197"/>
    <mergeCell ref="A11198:C11198"/>
    <mergeCell ref="D11198:F11198"/>
    <mergeCell ref="H11198:I11198"/>
    <mergeCell ref="A11199:C11199"/>
    <mergeCell ref="D11199:F11199"/>
    <mergeCell ref="H11199:I11199"/>
    <mergeCell ref="A11201:H11201"/>
    <mergeCell ref="A11202:I11202"/>
    <mergeCell ref="A11206:H11206"/>
    <mergeCell ref="A11207:I11207"/>
    <mergeCell ref="A11209:H11209"/>
    <mergeCell ref="A11210:D11210"/>
    <mergeCell ref="E11210:G11210"/>
    <mergeCell ref="H11210:I11210"/>
    <mergeCell ref="A11211:D11211"/>
    <mergeCell ref="E11211:G11211"/>
    <mergeCell ref="H11211:I11211"/>
    <mergeCell ref="A11212:D11212"/>
    <mergeCell ref="E11212:G11212"/>
    <mergeCell ref="H11212:I11212"/>
    <mergeCell ref="A11213:D11213"/>
    <mergeCell ref="E11213:G11213"/>
    <mergeCell ref="H11213:I11213"/>
    <mergeCell ref="A11214:D11214"/>
    <mergeCell ref="E11214:G11214"/>
    <mergeCell ref="H11214:I11214"/>
    <mergeCell ref="A11215:D11215"/>
    <mergeCell ref="E11215:G11215"/>
    <mergeCell ref="H11215:I11215"/>
    <mergeCell ref="A11216:D11216"/>
    <mergeCell ref="E11216:G11216"/>
    <mergeCell ref="H11216:I11216"/>
    <mergeCell ref="A11217:D11217"/>
    <mergeCell ref="E11217:G11217"/>
    <mergeCell ref="H11217:I11217"/>
    <mergeCell ref="A11218:D11218"/>
    <mergeCell ref="E11218:G11218"/>
    <mergeCell ref="H11218:I11218"/>
    <mergeCell ref="A11219:D11219"/>
    <mergeCell ref="E11219:G11219"/>
    <mergeCell ref="H11219:I11219"/>
    <mergeCell ref="A11220:D11220"/>
    <mergeCell ref="E11220:G11220"/>
    <mergeCell ref="H11220:I11220"/>
    <mergeCell ref="A11221:D11221"/>
    <mergeCell ref="E11221:G11221"/>
    <mergeCell ref="H11221:I11221"/>
    <mergeCell ref="A11222:D11222"/>
    <mergeCell ref="E11222:G11222"/>
    <mergeCell ref="H11222:I11222"/>
    <mergeCell ref="A11223:D11223"/>
    <mergeCell ref="E11223:G11223"/>
    <mergeCell ref="H11223:I11223"/>
    <mergeCell ref="A11224:D11224"/>
    <mergeCell ref="E11224:G11224"/>
    <mergeCell ref="H11224:I11224"/>
    <mergeCell ref="A11225:D11225"/>
    <mergeCell ref="E11225:G11225"/>
    <mergeCell ref="H11225:I11225"/>
    <mergeCell ref="A11226:D11226"/>
    <mergeCell ref="E11226:G11226"/>
    <mergeCell ref="H11226:I11226"/>
    <mergeCell ref="A11227:I11227"/>
    <mergeCell ref="A11229:H11229"/>
    <mergeCell ref="A11230:C11230"/>
    <mergeCell ref="D11230:F11230"/>
    <mergeCell ref="H11230:I11230"/>
    <mergeCell ref="A11231:C11231"/>
    <mergeCell ref="D11231:F11231"/>
    <mergeCell ref="H11231:I11231"/>
    <mergeCell ref="A11232:C11232"/>
    <mergeCell ref="D11232:F11232"/>
    <mergeCell ref="H11232:I11232"/>
    <mergeCell ref="A11233:C11233"/>
    <mergeCell ref="D11233:F11233"/>
    <mergeCell ref="H11233:I11233"/>
    <mergeCell ref="A11234:C11234"/>
    <mergeCell ref="D11234:F11234"/>
    <mergeCell ref="H11234:I11234"/>
    <mergeCell ref="A11235:C11235"/>
    <mergeCell ref="D11235:F11235"/>
    <mergeCell ref="H11235:I11235"/>
    <mergeCell ref="A11236:C11236"/>
    <mergeCell ref="D11236:F11236"/>
    <mergeCell ref="H11236:I11236"/>
    <mergeCell ref="A11237:C11237"/>
    <mergeCell ref="D11237:F11237"/>
    <mergeCell ref="H11237:I11237"/>
    <mergeCell ref="A11238:C11238"/>
    <mergeCell ref="D11238:F11238"/>
    <mergeCell ref="H11238:I11238"/>
    <mergeCell ref="A11239:C11239"/>
    <mergeCell ref="D11239:F11239"/>
    <mergeCell ref="H11239:I11239"/>
    <mergeCell ref="A11240:C11240"/>
    <mergeCell ref="D11240:F11240"/>
    <mergeCell ref="H11240:I11240"/>
    <mergeCell ref="A11242:H11242"/>
    <mergeCell ref="A11243:I11243"/>
    <mergeCell ref="A11247:H11247"/>
    <mergeCell ref="A11248:I11248"/>
    <mergeCell ref="A11250:H11250"/>
    <mergeCell ref="A11251:D11251"/>
    <mergeCell ref="E11251:G11251"/>
    <mergeCell ref="H11251:I11251"/>
    <mergeCell ref="A11252:D11252"/>
    <mergeCell ref="E11252:G11252"/>
    <mergeCell ref="H11252:I11252"/>
    <mergeCell ref="A11253:D11253"/>
    <mergeCell ref="E11253:G11253"/>
    <mergeCell ref="H11253:I11253"/>
    <mergeCell ref="A11254:D11254"/>
    <mergeCell ref="E11254:G11254"/>
    <mergeCell ref="H11254:I11254"/>
    <mergeCell ref="A11255:D11255"/>
    <mergeCell ref="E11255:G11255"/>
    <mergeCell ref="H11255:I11255"/>
    <mergeCell ref="A11256:D11256"/>
    <mergeCell ref="E11256:G11256"/>
    <mergeCell ref="H11256:I11256"/>
    <mergeCell ref="A11257:D11257"/>
    <mergeCell ref="E11257:G11257"/>
    <mergeCell ref="H11257:I11257"/>
    <mergeCell ref="A11258:D11258"/>
    <mergeCell ref="E11258:G11258"/>
    <mergeCell ref="H11258:I11258"/>
    <mergeCell ref="A11259:D11259"/>
    <mergeCell ref="E11259:G11259"/>
    <mergeCell ref="H11259:I11259"/>
    <mergeCell ref="A11260:D11260"/>
    <mergeCell ref="E11260:G11260"/>
    <mergeCell ref="H11260:I11260"/>
    <mergeCell ref="A11261:D11261"/>
    <mergeCell ref="E11261:G11261"/>
    <mergeCell ref="H11261:I11261"/>
    <mergeCell ref="A11262:D11262"/>
    <mergeCell ref="E11262:G11262"/>
    <mergeCell ref="H11262:I11262"/>
    <mergeCell ref="A11263:D11263"/>
    <mergeCell ref="E11263:G11263"/>
    <mergeCell ref="H11263:I11263"/>
    <mergeCell ref="A11264:D11264"/>
    <mergeCell ref="E11264:G11264"/>
    <mergeCell ref="H11264:I11264"/>
    <mergeCell ref="A11265:D11265"/>
    <mergeCell ref="E11265:G11265"/>
    <mergeCell ref="H11265:I11265"/>
    <mergeCell ref="A11266:D11266"/>
    <mergeCell ref="E11266:G11266"/>
    <mergeCell ref="H11266:I11266"/>
    <mergeCell ref="A11267:D11267"/>
    <mergeCell ref="E11267:G11267"/>
    <mergeCell ref="H11267:I11267"/>
    <mergeCell ref="A11268:I11268"/>
    <mergeCell ref="A11270:H11270"/>
    <mergeCell ref="A11271:C11271"/>
    <mergeCell ref="D11271:F11271"/>
    <mergeCell ref="H11271:I11271"/>
    <mergeCell ref="A11272:C11272"/>
    <mergeCell ref="D11272:F11272"/>
    <mergeCell ref="H11272:I11272"/>
    <mergeCell ref="A11273:C11273"/>
    <mergeCell ref="D11273:F11273"/>
    <mergeCell ref="H11273:I11273"/>
    <mergeCell ref="A11274:C11274"/>
    <mergeCell ref="D11274:F11274"/>
    <mergeCell ref="H11274:I11274"/>
    <mergeCell ref="A11275:C11275"/>
    <mergeCell ref="D11275:F11275"/>
    <mergeCell ref="H11275:I11275"/>
    <mergeCell ref="A11276:C11276"/>
    <mergeCell ref="D11276:F11276"/>
    <mergeCell ref="H11276:I11276"/>
    <mergeCell ref="A11277:C11277"/>
    <mergeCell ref="D11277:F11277"/>
    <mergeCell ref="H11277:I11277"/>
    <mergeCell ref="A11278:C11278"/>
    <mergeCell ref="D11278:F11278"/>
    <mergeCell ref="H11278:I11278"/>
    <mergeCell ref="A11279:C11279"/>
    <mergeCell ref="D11279:F11279"/>
    <mergeCell ref="H11279:I11279"/>
    <mergeCell ref="A11280:C11280"/>
    <mergeCell ref="D11280:F11280"/>
    <mergeCell ref="H11280:I11280"/>
    <mergeCell ref="A11281:C11281"/>
    <mergeCell ref="D11281:F11281"/>
    <mergeCell ref="H11281:I11281"/>
    <mergeCell ref="A11283:H11283"/>
    <mergeCell ref="A11284:I11284"/>
    <mergeCell ref="A11288:H11288"/>
    <mergeCell ref="A11289:I11289"/>
    <mergeCell ref="A11291:H11291"/>
    <mergeCell ref="A11292:D11292"/>
    <mergeCell ref="E11292:G11292"/>
    <mergeCell ref="H11292:I11292"/>
    <mergeCell ref="A11293:D11293"/>
    <mergeCell ref="E11293:G11293"/>
    <mergeCell ref="H11293:I11293"/>
    <mergeCell ref="A11294:D11294"/>
    <mergeCell ref="E11294:G11294"/>
    <mergeCell ref="H11294:I11294"/>
    <mergeCell ref="A11295:D11295"/>
    <mergeCell ref="E11295:G11295"/>
    <mergeCell ref="H11295:I11295"/>
    <mergeCell ref="A11296:D11296"/>
    <mergeCell ref="E11296:G11296"/>
    <mergeCell ref="H11296:I11296"/>
    <mergeCell ref="A11297:D11297"/>
    <mergeCell ref="E11297:G11297"/>
    <mergeCell ref="H11297:I11297"/>
    <mergeCell ref="A11298:D11298"/>
    <mergeCell ref="E11298:G11298"/>
    <mergeCell ref="H11298:I11298"/>
    <mergeCell ref="A11299:D11299"/>
    <mergeCell ref="E11299:G11299"/>
    <mergeCell ref="H11299:I11299"/>
    <mergeCell ref="A11300:D11300"/>
    <mergeCell ref="E11300:G11300"/>
    <mergeCell ref="H11300:I11300"/>
    <mergeCell ref="A11301:D11301"/>
    <mergeCell ref="E11301:G11301"/>
    <mergeCell ref="H11301:I11301"/>
    <mergeCell ref="A11302:D11302"/>
    <mergeCell ref="E11302:G11302"/>
    <mergeCell ref="H11302:I11302"/>
    <mergeCell ref="A11303:D11303"/>
    <mergeCell ref="E11303:G11303"/>
    <mergeCell ref="H11303:I11303"/>
    <mergeCell ref="A11304:D11304"/>
    <mergeCell ref="E11304:G11304"/>
    <mergeCell ref="H11304:I11304"/>
    <mergeCell ref="A11305:D11305"/>
    <mergeCell ref="E11305:G11305"/>
    <mergeCell ref="H11305:I11305"/>
    <mergeCell ref="A11306:D11306"/>
    <mergeCell ref="E11306:G11306"/>
    <mergeCell ref="H11306:I11306"/>
    <mergeCell ref="A11307:D11307"/>
    <mergeCell ref="E11307:G11307"/>
    <mergeCell ref="H11307:I11307"/>
    <mergeCell ref="A11308:D11308"/>
    <mergeCell ref="E11308:G11308"/>
    <mergeCell ref="H11308:I11308"/>
    <mergeCell ref="A11309:I11309"/>
    <mergeCell ref="A11311:H11311"/>
    <mergeCell ref="A11312:C11312"/>
    <mergeCell ref="D11312:F11312"/>
    <mergeCell ref="H11312:I11312"/>
    <mergeCell ref="A11313:C11313"/>
    <mergeCell ref="D11313:F11313"/>
    <mergeCell ref="H11313:I11313"/>
    <mergeCell ref="A11314:C11314"/>
    <mergeCell ref="D11314:F11314"/>
    <mergeCell ref="H11314:I11314"/>
    <mergeCell ref="A11315:C11315"/>
    <mergeCell ref="D11315:F11315"/>
    <mergeCell ref="H11315:I11315"/>
    <mergeCell ref="A11316:C11316"/>
    <mergeCell ref="D11316:F11316"/>
    <mergeCell ref="H11316:I11316"/>
    <mergeCell ref="A11317:C11317"/>
    <mergeCell ref="D11317:F11317"/>
    <mergeCell ref="H11317:I11317"/>
    <mergeCell ref="A11318:C11318"/>
    <mergeCell ref="D11318:F11318"/>
    <mergeCell ref="H11318:I11318"/>
    <mergeCell ref="A11319:C11319"/>
    <mergeCell ref="D11319:F11319"/>
    <mergeCell ref="H11319:I11319"/>
    <mergeCell ref="A11320:C11320"/>
    <mergeCell ref="D11320:F11320"/>
    <mergeCell ref="H11320:I11320"/>
    <mergeCell ref="A11321:C11321"/>
    <mergeCell ref="D11321:F11321"/>
    <mergeCell ref="H11321:I11321"/>
    <mergeCell ref="A11322:C11322"/>
    <mergeCell ref="D11322:F11322"/>
    <mergeCell ref="H11322:I11322"/>
    <mergeCell ref="A11324:H11324"/>
    <mergeCell ref="A11325:I11325"/>
    <mergeCell ref="A11329:H11329"/>
    <mergeCell ref="A11330:I11330"/>
    <mergeCell ref="A11332:H11332"/>
    <mergeCell ref="A11333:D11333"/>
    <mergeCell ref="E11333:G11333"/>
    <mergeCell ref="H11333:I11333"/>
    <mergeCell ref="A11334:D11334"/>
    <mergeCell ref="E11334:G11334"/>
    <mergeCell ref="H11334:I11334"/>
    <mergeCell ref="A11335:D11335"/>
    <mergeCell ref="E11335:G11335"/>
    <mergeCell ref="H11335:I11335"/>
    <mergeCell ref="A11336:D11336"/>
    <mergeCell ref="E11336:G11336"/>
    <mergeCell ref="H11336:I11336"/>
    <mergeCell ref="A11337:D11337"/>
    <mergeCell ref="E11337:G11337"/>
    <mergeCell ref="H11337:I11337"/>
    <mergeCell ref="A11338:D11338"/>
    <mergeCell ref="E11338:G11338"/>
    <mergeCell ref="H11338:I11338"/>
    <mergeCell ref="A11339:D11339"/>
    <mergeCell ref="E11339:G11339"/>
    <mergeCell ref="H11339:I11339"/>
    <mergeCell ref="A11340:D11340"/>
    <mergeCell ref="E11340:G11340"/>
    <mergeCell ref="H11340:I11340"/>
    <mergeCell ref="A11341:D11341"/>
    <mergeCell ref="E11341:G11341"/>
    <mergeCell ref="H11341:I11341"/>
    <mergeCell ref="A11342:D11342"/>
    <mergeCell ref="E11342:G11342"/>
    <mergeCell ref="H11342:I11342"/>
    <mergeCell ref="A11343:D11343"/>
    <mergeCell ref="E11343:G11343"/>
    <mergeCell ref="H11343:I11343"/>
    <mergeCell ref="A11344:D11344"/>
    <mergeCell ref="E11344:G11344"/>
    <mergeCell ref="H11344:I11344"/>
    <mergeCell ref="A11345:D11345"/>
    <mergeCell ref="E11345:G11345"/>
    <mergeCell ref="H11345:I11345"/>
    <mergeCell ref="A11346:D11346"/>
    <mergeCell ref="E11346:G11346"/>
    <mergeCell ref="H11346:I11346"/>
    <mergeCell ref="A11347:D11347"/>
    <mergeCell ref="E11347:G11347"/>
    <mergeCell ref="H11347:I11347"/>
    <mergeCell ref="A11348:D11348"/>
    <mergeCell ref="E11348:G11348"/>
    <mergeCell ref="H11348:I11348"/>
    <mergeCell ref="A11349:D11349"/>
    <mergeCell ref="E11349:G11349"/>
    <mergeCell ref="H11349:I11349"/>
    <mergeCell ref="A11350:D11350"/>
    <mergeCell ref="E11350:G11350"/>
    <mergeCell ref="H11350:I11350"/>
    <mergeCell ref="A11351:D11351"/>
    <mergeCell ref="E11351:G11351"/>
    <mergeCell ref="H11351:I11351"/>
    <mergeCell ref="A11352:I11352"/>
    <mergeCell ref="A11354:H11354"/>
    <mergeCell ref="A11355:C11355"/>
    <mergeCell ref="D11355:F11355"/>
    <mergeCell ref="H11355:I11355"/>
    <mergeCell ref="A11356:C11356"/>
    <mergeCell ref="D11356:F11356"/>
    <mergeCell ref="H11356:I11356"/>
    <mergeCell ref="A11357:C11357"/>
    <mergeCell ref="D11357:F11357"/>
    <mergeCell ref="H11357:I11357"/>
    <mergeCell ref="A11359:H11359"/>
    <mergeCell ref="A11360:I11360"/>
    <mergeCell ref="A11364:H11364"/>
    <mergeCell ref="A11365:I11365"/>
    <mergeCell ref="A11367:H11367"/>
    <mergeCell ref="A11368:D11368"/>
    <mergeCell ref="E11368:G11368"/>
    <mergeCell ref="H11368:I11368"/>
    <mergeCell ref="A11369:D11369"/>
    <mergeCell ref="E11369:G11369"/>
    <mergeCell ref="H11369:I11369"/>
    <mergeCell ref="A11370:D11370"/>
    <mergeCell ref="E11370:G11370"/>
    <mergeCell ref="H11370:I11370"/>
    <mergeCell ref="A11371:D11371"/>
    <mergeCell ref="E11371:G11371"/>
    <mergeCell ref="H11371:I11371"/>
    <mergeCell ref="A11372:D11372"/>
    <mergeCell ref="E11372:G11372"/>
    <mergeCell ref="H11372:I11372"/>
    <mergeCell ref="A11373:D11373"/>
    <mergeCell ref="E11373:G11373"/>
    <mergeCell ref="H11373:I11373"/>
    <mergeCell ref="A11374:D11374"/>
    <mergeCell ref="E11374:G11374"/>
    <mergeCell ref="H11374:I11374"/>
    <mergeCell ref="A11375:D11375"/>
    <mergeCell ref="E11375:G11375"/>
    <mergeCell ref="H11375:I11375"/>
    <mergeCell ref="A11376:D11376"/>
    <mergeCell ref="E11376:G11376"/>
    <mergeCell ref="H11376:I11376"/>
    <mergeCell ref="A11377:D11377"/>
    <mergeCell ref="E11377:G11377"/>
    <mergeCell ref="H11377:I11377"/>
    <mergeCell ref="A11378:D11378"/>
    <mergeCell ref="E11378:G11378"/>
    <mergeCell ref="H11378:I11378"/>
    <mergeCell ref="A11379:D11379"/>
    <mergeCell ref="E11379:G11379"/>
    <mergeCell ref="H11379:I11379"/>
    <mergeCell ref="A11380:D11380"/>
    <mergeCell ref="E11380:G11380"/>
    <mergeCell ref="H11380:I11380"/>
    <mergeCell ref="A11381:D11381"/>
    <mergeCell ref="E11381:G11381"/>
    <mergeCell ref="H11381:I11381"/>
    <mergeCell ref="A11382:D11382"/>
    <mergeCell ref="E11382:G11382"/>
    <mergeCell ref="H11382:I11382"/>
    <mergeCell ref="A11383:D11383"/>
    <mergeCell ref="E11383:G11383"/>
    <mergeCell ref="H11383:I11383"/>
    <mergeCell ref="A11384:D11384"/>
    <mergeCell ref="E11384:G11384"/>
    <mergeCell ref="H11384:I11384"/>
    <mergeCell ref="A11385:D11385"/>
    <mergeCell ref="E11385:G11385"/>
    <mergeCell ref="H11385:I11385"/>
    <mergeCell ref="A11386:D11386"/>
    <mergeCell ref="E11386:G11386"/>
    <mergeCell ref="H11386:I11386"/>
    <mergeCell ref="A11387:D11387"/>
    <mergeCell ref="E11387:G11387"/>
    <mergeCell ref="H11387:I11387"/>
    <mergeCell ref="A11388:D11388"/>
    <mergeCell ref="E11388:G11388"/>
    <mergeCell ref="H11388:I11388"/>
    <mergeCell ref="A11389:I11389"/>
    <mergeCell ref="A11391:H11391"/>
    <mergeCell ref="A11392:C11392"/>
    <mergeCell ref="D11392:F11392"/>
    <mergeCell ref="H11392:I11392"/>
    <mergeCell ref="A11393:C11393"/>
    <mergeCell ref="D11393:F11393"/>
    <mergeCell ref="H11393:I11393"/>
    <mergeCell ref="A11394:C11394"/>
    <mergeCell ref="D11394:F11394"/>
    <mergeCell ref="H11394:I11394"/>
    <mergeCell ref="A11395:C11395"/>
    <mergeCell ref="D11395:F11395"/>
    <mergeCell ref="H11395:I11395"/>
    <mergeCell ref="A11396:C11396"/>
    <mergeCell ref="D11396:F11396"/>
    <mergeCell ref="H11396:I11396"/>
    <mergeCell ref="A11397:C11397"/>
    <mergeCell ref="D11397:F11397"/>
    <mergeCell ref="H11397:I11397"/>
    <mergeCell ref="A11398:C11398"/>
    <mergeCell ref="D11398:F11398"/>
    <mergeCell ref="H11398:I11398"/>
    <mergeCell ref="A11399:C11399"/>
    <mergeCell ref="D11399:F11399"/>
    <mergeCell ref="H11399:I11399"/>
    <mergeCell ref="A11401:H11401"/>
    <mergeCell ref="A11402:I11402"/>
    <mergeCell ref="A11406:H11406"/>
    <mergeCell ref="A11407:I11407"/>
    <mergeCell ref="A11409:H11409"/>
    <mergeCell ref="A11410:D11410"/>
    <mergeCell ref="E11410:G11410"/>
    <mergeCell ref="H11410:I11410"/>
    <mergeCell ref="A11411:D11411"/>
    <mergeCell ref="E11411:G11411"/>
    <mergeCell ref="H11411:I11411"/>
    <mergeCell ref="A11412:D11412"/>
    <mergeCell ref="E11412:G11412"/>
    <mergeCell ref="H11412:I11412"/>
    <mergeCell ref="A11413:D11413"/>
    <mergeCell ref="E11413:G11413"/>
    <mergeCell ref="H11413:I11413"/>
    <mergeCell ref="A11414:D11414"/>
    <mergeCell ref="E11414:G11414"/>
    <mergeCell ref="H11414:I11414"/>
    <mergeCell ref="A11415:D11415"/>
    <mergeCell ref="E11415:G11415"/>
    <mergeCell ref="H11415:I11415"/>
    <mergeCell ref="A11416:D11416"/>
    <mergeCell ref="E11416:G11416"/>
    <mergeCell ref="H11416:I11416"/>
    <mergeCell ref="A11417:D11417"/>
    <mergeCell ref="E11417:G11417"/>
    <mergeCell ref="H11417:I11417"/>
    <mergeCell ref="A11418:D11418"/>
    <mergeCell ref="E11418:G11418"/>
    <mergeCell ref="H11418:I11418"/>
    <mergeCell ref="A11419:D11419"/>
    <mergeCell ref="E11419:G11419"/>
    <mergeCell ref="H11419:I11419"/>
    <mergeCell ref="A11420:D11420"/>
    <mergeCell ref="E11420:G11420"/>
    <mergeCell ref="H11420:I11420"/>
    <mergeCell ref="A11421:D11421"/>
    <mergeCell ref="E11421:G11421"/>
    <mergeCell ref="H11421:I11421"/>
    <mergeCell ref="A11422:D11422"/>
    <mergeCell ref="E11422:G11422"/>
    <mergeCell ref="H11422:I11422"/>
    <mergeCell ref="A11423:D11423"/>
    <mergeCell ref="E11423:G11423"/>
    <mergeCell ref="H11423:I11423"/>
    <mergeCell ref="A11424:D11424"/>
    <mergeCell ref="E11424:G11424"/>
    <mergeCell ref="H11424:I11424"/>
    <mergeCell ref="A11425:D11425"/>
    <mergeCell ref="E11425:G11425"/>
    <mergeCell ref="H11425:I11425"/>
    <mergeCell ref="A11426:D11426"/>
    <mergeCell ref="E11426:G11426"/>
    <mergeCell ref="H11426:I11426"/>
    <mergeCell ref="A11427:D11427"/>
    <mergeCell ref="E11427:G11427"/>
    <mergeCell ref="H11427:I11427"/>
    <mergeCell ref="A11428:D11428"/>
    <mergeCell ref="E11428:G11428"/>
    <mergeCell ref="H11428:I11428"/>
    <mergeCell ref="A11429:D11429"/>
    <mergeCell ref="E11429:G11429"/>
    <mergeCell ref="H11429:I11429"/>
    <mergeCell ref="A11430:D11430"/>
    <mergeCell ref="E11430:G11430"/>
    <mergeCell ref="H11430:I11430"/>
    <mergeCell ref="A11431:I11431"/>
    <mergeCell ref="A11433:H11433"/>
    <mergeCell ref="A11434:C11434"/>
    <mergeCell ref="D11434:F11434"/>
    <mergeCell ref="H11434:I11434"/>
    <mergeCell ref="A11435:C11435"/>
    <mergeCell ref="D11435:F11435"/>
    <mergeCell ref="H11435:I11435"/>
    <mergeCell ref="A11436:C11436"/>
    <mergeCell ref="D11436:F11436"/>
    <mergeCell ref="H11436:I11436"/>
    <mergeCell ref="A11437:C11437"/>
    <mergeCell ref="D11437:F11437"/>
    <mergeCell ref="H11437:I11437"/>
    <mergeCell ref="A11438:C11438"/>
    <mergeCell ref="D11438:F11438"/>
    <mergeCell ref="H11438:I11438"/>
    <mergeCell ref="A11439:C11439"/>
    <mergeCell ref="D11439:F11439"/>
    <mergeCell ref="H11439:I11439"/>
    <mergeCell ref="A11440:C11440"/>
    <mergeCell ref="D11440:F11440"/>
    <mergeCell ref="H11440:I11440"/>
    <mergeCell ref="A11441:C11441"/>
    <mergeCell ref="D11441:F11441"/>
    <mergeCell ref="H11441:I11441"/>
    <mergeCell ref="A11443:H11443"/>
    <mergeCell ref="A11444:I11444"/>
    <mergeCell ref="A11448:H11448"/>
    <mergeCell ref="A11449:I11449"/>
    <mergeCell ref="A11451:H11451"/>
    <mergeCell ref="A11452:D11452"/>
    <mergeCell ref="E11452:G11452"/>
    <mergeCell ref="H11452:I11452"/>
    <mergeCell ref="A11453:D11453"/>
    <mergeCell ref="E11453:G11453"/>
    <mergeCell ref="H11453:I11453"/>
    <mergeCell ref="A11454:D11454"/>
    <mergeCell ref="E11454:G11454"/>
    <mergeCell ref="H11454:I11454"/>
    <mergeCell ref="A11455:D11455"/>
    <mergeCell ref="E11455:G11455"/>
    <mergeCell ref="H11455:I11455"/>
    <mergeCell ref="A11456:D11456"/>
    <mergeCell ref="E11456:G11456"/>
    <mergeCell ref="H11456:I11456"/>
    <mergeCell ref="A11457:D11457"/>
    <mergeCell ref="E11457:G11457"/>
    <mergeCell ref="H11457:I11457"/>
    <mergeCell ref="A11458:D11458"/>
    <mergeCell ref="E11458:G11458"/>
    <mergeCell ref="H11458:I11458"/>
    <mergeCell ref="A11459:D11459"/>
    <mergeCell ref="E11459:G11459"/>
    <mergeCell ref="H11459:I11459"/>
    <mergeCell ref="A11460:D11460"/>
    <mergeCell ref="E11460:G11460"/>
    <mergeCell ref="H11460:I11460"/>
    <mergeCell ref="A11461:D11461"/>
    <mergeCell ref="E11461:G11461"/>
    <mergeCell ref="H11461:I11461"/>
    <mergeCell ref="A11462:D11462"/>
    <mergeCell ref="E11462:G11462"/>
    <mergeCell ref="H11462:I11462"/>
    <mergeCell ref="A11463:D11463"/>
    <mergeCell ref="E11463:G11463"/>
    <mergeCell ref="H11463:I11463"/>
    <mergeCell ref="A11464:D11464"/>
    <mergeCell ref="E11464:G11464"/>
    <mergeCell ref="H11464:I11464"/>
    <mergeCell ref="A11465:D11465"/>
    <mergeCell ref="E11465:G11465"/>
    <mergeCell ref="H11465:I11465"/>
    <mergeCell ref="A11466:D11466"/>
    <mergeCell ref="E11466:G11466"/>
    <mergeCell ref="H11466:I11466"/>
    <mergeCell ref="A11467:D11467"/>
    <mergeCell ref="E11467:G11467"/>
    <mergeCell ref="H11467:I11467"/>
    <mergeCell ref="A11468:D11468"/>
    <mergeCell ref="E11468:G11468"/>
    <mergeCell ref="H11468:I11468"/>
    <mergeCell ref="A11469:D11469"/>
    <mergeCell ref="E11469:G11469"/>
    <mergeCell ref="H11469:I11469"/>
    <mergeCell ref="A11470:D11470"/>
    <mergeCell ref="E11470:G11470"/>
    <mergeCell ref="H11470:I11470"/>
    <mergeCell ref="A11471:D11471"/>
    <mergeCell ref="E11471:G11471"/>
    <mergeCell ref="H11471:I11471"/>
    <mergeCell ref="A11472:D11472"/>
    <mergeCell ref="E11472:G11472"/>
    <mergeCell ref="H11472:I11472"/>
    <mergeCell ref="A11473:I11473"/>
    <mergeCell ref="A11475:H11475"/>
    <mergeCell ref="A11476:C11476"/>
    <mergeCell ref="D11476:F11476"/>
    <mergeCell ref="H11476:I11476"/>
    <mergeCell ref="A11477:C11477"/>
    <mergeCell ref="D11477:F11477"/>
    <mergeCell ref="H11477:I11477"/>
    <mergeCell ref="A11478:C11478"/>
    <mergeCell ref="D11478:F11478"/>
    <mergeCell ref="H11478:I11478"/>
    <mergeCell ref="A11479:C11479"/>
    <mergeCell ref="D11479:F11479"/>
    <mergeCell ref="H11479:I11479"/>
    <mergeCell ref="A11480:C11480"/>
    <mergeCell ref="D11480:F11480"/>
    <mergeCell ref="H11480:I11480"/>
    <mergeCell ref="A11481:C11481"/>
    <mergeCell ref="D11481:F11481"/>
    <mergeCell ref="H11481:I11481"/>
    <mergeCell ref="A11482:C11482"/>
    <mergeCell ref="D11482:F11482"/>
    <mergeCell ref="H11482:I11482"/>
    <mergeCell ref="A11483:C11483"/>
    <mergeCell ref="D11483:F11483"/>
    <mergeCell ref="H11483:I11483"/>
    <mergeCell ref="A11485:H11485"/>
    <mergeCell ref="A11486:I11486"/>
    <mergeCell ref="A11490:H11490"/>
    <mergeCell ref="A11491:I11491"/>
    <mergeCell ref="A11493:H11493"/>
    <mergeCell ref="A11494:D11494"/>
    <mergeCell ref="E11494:G11494"/>
    <mergeCell ref="H11494:I11494"/>
    <mergeCell ref="A11495:D11495"/>
    <mergeCell ref="E11495:G11495"/>
    <mergeCell ref="H11495:I11495"/>
    <mergeCell ref="A11496:D11496"/>
    <mergeCell ref="E11496:G11496"/>
    <mergeCell ref="H11496:I11496"/>
    <mergeCell ref="A11497:D11497"/>
    <mergeCell ref="E11497:G11497"/>
    <mergeCell ref="H11497:I11497"/>
    <mergeCell ref="A11498:D11498"/>
    <mergeCell ref="E11498:G11498"/>
    <mergeCell ref="H11498:I11498"/>
    <mergeCell ref="A11499:D11499"/>
    <mergeCell ref="E11499:G11499"/>
    <mergeCell ref="H11499:I11499"/>
    <mergeCell ref="A11500:D11500"/>
    <mergeCell ref="E11500:G11500"/>
    <mergeCell ref="H11500:I11500"/>
    <mergeCell ref="A11501:D11501"/>
    <mergeCell ref="E11501:G11501"/>
    <mergeCell ref="H11501:I11501"/>
    <mergeCell ref="A11502:D11502"/>
    <mergeCell ref="E11502:G11502"/>
    <mergeCell ref="H11502:I11502"/>
    <mergeCell ref="A11503:D11503"/>
    <mergeCell ref="E11503:G11503"/>
    <mergeCell ref="H11503:I11503"/>
    <mergeCell ref="A11504:D11504"/>
    <mergeCell ref="E11504:G11504"/>
    <mergeCell ref="H11504:I11504"/>
    <mergeCell ref="A11505:D11505"/>
    <mergeCell ref="E11505:G11505"/>
    <mergeCell ref="H11505:I11505"/>
    <mergeCell ref="A11506:D11506"/>
    <mergeCell ref="E11506:G11506"/>
    <mergeCell ref="H11506:I11506"/>
    <mergeCell ref="A11507:D11507"/>
    <mergeCell ref="E11507:G11507"/>
    <mergeCell ref="H11507:I11507"/>
    <mergeCell ref="A11508:D11508"/>
    <mergeCell ref="E11508:G11508"/>
    <mergeCell ref="H11508:I11508"/>
    <mergeCell ref="A11509:D11509"/>
    <mergeCell ref="E11509:G11509"/>
    <mergeCell ref="H11509:I11509"/>
    <mergeCell ref="A11510:D11510"/>
    <mergeCell ref="E11510:G11510"/>
    <mergeCell ref="H11510:I11510"/>
    <mergeCell ref="A11511:D11511"/>
    <mergeCell ref="E11511:G11511"/>
    <mergeCell ref="H11511:I11511"/>
    <mergeCell ref="A11512:D11512"/>
    <mergeCell ref="E11512:G11512"/>
    <mergeCell ref="H11512:I11512"/>
    <mergeCell ref="A11513:D11513"/>
    <mergeCell ref="E11513:G11513"/>
    <mergeCell ref="H11513:I11513"/>
    <mergeCell ref="A11514:D11514"/>
    <mergeCell ref="E11514:G11514"/>
    <mergeCell ref="H11514:I11514"/>
    <mergeCell ref="A11515:I11515"/>
    <mergeCell ref="A11517:H11517"/>
    <mergeCell ref="A11518:C11518"/>
    <mergeCell ref="D11518:F11518"/>
    <mergeCell ref="H11518:I11518"/>
    <mergeCell ref="A11519:C11519"/>
    <mergeCell ref="D11519:F11519"/>
    <mergeCell ref="H11519:I11519"/>
    <mergeCell ref="A11520:C11520"/>
    <mergeCell ref="D11520:F11520"/>
    <mergeCell ref="H11520:I11520"/>
    <mergeCell ref="A11521:C11521"/>
    <mergeCell ref="D11521:F11521"/>
    <mergeCell ref="H11521:I11521"/>
    <mergeCell ref="A11522:C11522"/>
    <mergeCell ref="D11522:F11522"/>
    <mergeCell ref="H11522:I11522"/>
    <mergeCell ref="A11523:C11523"/>
    <mergeCell ref="D11523:F11523"/>
    <mergeCell ref="H11523:I11523"/>
    <mergeCell ref="A11524:C11524"/>
    <mergeCell ref="D11524:F11524"/>
    <mergeCell ref="H11524:I11524"/>
    <mergeCell ref="A11525:C11525"/>
    <mergeCell ref="D11525:F11525"/>
    <mergeCell ref="H11525:I11525"/>
    <mergeCell ref="A11527:H11527"/>
    <mergeCell ref="A11528:I11528"/>
    <mergeCell ref="A11532:H11532"/>
    <mergeCell ref="A11533:I11533"/>
    <mergeCell ref="A11535:H11535"/>
    <mergeCell ref="A11536:D11536"/>
    <mergeCell ref="E11536:G11536"/>
    <mergeCell ref="H11536:I11536"/>
    <mergeCell ref="A11537:D11537"/>
    <mergeCell ref="E11537:G11537"/>
    <mergeCell ref="H11537:I11537"/>
    <mergeCell ref="A11538:D11538"/>
    <mergeCell ref="E11538:G11538"/>
    <mergeCell ref="H11538:I11538"/>
    <mergeCell ref="A11539:D11539"/>
    <mergeCell ref="E11539:G11539"/>
    <mergeCell ref="H11539:I11539"/>
    <mergeCell ref="A11540:D11540"/>
    <mergeCell ref="E11540:G11540"/>
    <mergeCell ref="H11540:I11540"/>
    <mergeCell ref="A11541:D11541"/>
    <mergeCell ref="E11541:G11541"/>
    <mergeCell ref="H11541:I11541"/>
    <mergeCell ref="A11542:D11542"/>
    <mergeCell ref="E11542:G11542"/>
    <mergeCell ref="H11542:I11542"/>
    <mergeCell ref="A11543:D11543"/>
    <mergeCell ref="E11543:G11543"/>
    <mergeCell ref="H11543:I11543"/>
    <mergeCell ref="A11544:D11544"/>
    <mergeCell ref="E11544:G11544"/>
    <mergeCell ref="H11544:I11544"/>
    <mergeCell ref="A11545:D11545"/>
    <mergeCell ref="E11545:G11545"/>
    <mergeCell ref="H11545:I11545"/>
    <mergeCell ref="A11546:D11546"/>
    <mergeCell ref="E11546:G11546"/>
    <mergeCell ref="H11546:I11546"/>
    <mergeCell ref="A11547:D11547"/>
    <mergeCell ref="E11547:G11547"/>
    <mergeCell ref="H11547:I11547"/>
    <mergeCell ref="A11548:D11548"/>
    <mergeCell ref="E11548:G11548"/>
    <mergeCell ref="H11548:I11548"/>
    <mergeCell ref="A11549:D11549"/>
    <mergeCell ref="E11549:G11549"/>
    <mergeCell ref="H11549:I11549"/>
    <mergeCell ref="A11550:D11550"/>
    <mergeCell ref="E11550:G11550"/>
    <mergeCell ref="H11550:I11550"/>
    <mergeCell ref="A11551:D11551"/>
    <mergeCell ref="E11551:G11551"/>
    <mergeCell ref="H11551:I11551"/>
    <mergeCell ref="A11552:D11552"/>
    <mergeCell ref="E11552:G11552"/>
    <mergeCell ref="H11552:I11552"/>
    <mergeCell ref="A11553:D11553"/>
    <mergeCell ref="E11553:G11553"/>
    <mergeCell ref="H11553:I11553"/>
    <mergeCell ref="A11554:D11554"/>
    <mergeCell ref="E11554:G11554"/>
    <mergeCell ref="H11554:I11554"/>
    <mergeCell ref="A11555:D11555"/>
    <mergeCell ref="E11555:G11555"/>
    <mergeCell ref="H11555:I11555"/>
    <mergeCell ref="A11556:D11556"/>
    <mergeCell ref="E11556:G11556"/>
    <mergeCell ref="H11556:I11556"/>
    <mergeCell ref="A11557:I11557"/>
    <mergeCell ref="A11559:H11559"/>
    <mergeCell ref="A11560:C11560"/>
    <mergeCell ref="D11560:F11560"/>
    <mergeCell ref="H11560:I11560"/>
    <mergeCell ref="A11561:C11561"/>
    <mergeCell ref="D11561:F11561"/>
    <mergeCell ref="H11561:I11561"/>
    <mergeCell ref="A11562:C11562"/>
    <mergeCell ref="D11562:F11562"/>
    <mergeCell ref="H11562:I11562"/>
    <mergeCell ref="A11563:C11563"/>
    <mergeCell ref="D11563:F11563"/>
    <mergeCell ref="H11563:I11563"/>
    <mergeCell ref="A11564:C11564"/>
    <mergeCell ref="D11564:F11564"/>
    <mergeCell ref="H11564:I11564"/>
    <mergeCell ref="A11565:C11565"/>
    <mergeCell ref="D11565:F11565"/>
    <mergeCell ref="H11565:I11565"/>
    <mergeCell ref="A11566:C11566"/>
    <mergeCell ref="D11566:F11566"/>
    <mergeCell ref="H11566:I11566"/>
    <mergeCell ref="A11567:C11567"/>
    <mergeCell ref="D11567:F11567"/>
    <mergeCell ref="H11567:I11567"/>
    <mergeCell ref="A11569:H11569"/>
    <mergeCell ref="A11570:I11570"/>
    <mergeCell ref="A11574:H11574"/>
    <mergeCell ref="A11575:I11575"/>
    <mergeCell ref="A11577:H11577"/>
    <mergeCell ref="A11578:D11578"/>
    <mergeCell ref="E11578:G11578"/>
    <mergeCell ref="H11578:I11578"/>
    <mergeCell ref="A11579:D11579"/>
    <mergeCell ref="E11579:G11579"/>
    <mergeCell ref="H11579:I11579"/>
    <mergeCell ref="A11580:D11580"/>
    <mergeCell ref="E11580:G11580"/>
    <mergeCell ref="H11580:I11580"/>
    <mergeCell ref="A11581:D11581"/>
    <mergeCell ref="E11581:G11581"/>
    <mergeCell ref="H11581:I11581"/>
    <mergeCell ref="A11582:D11582"/>
    <mergeCell ref="E11582:G11582"/>
    <mergeCell ref="H11582:I11582"/>
    <mergeCell ref="A11583:D11583"/>
    <mergeCell ref="E11583:G11583"/>
    <mergeCell ref="H11583:I11583"/>
    <mergeCell ref="A11584:D11584"/>
    <mergeCell ref="E11584:G11584"/>
    <mergeCell ref="H11584:I11584"/>
    <mergeCell ref="A11585:D11585"/>
    <mergeCell ref="E11585:G11585"/>
    <mergeCell ref="H11585:I11585"/>
    <mergeCell ref="A11586:D11586"/>
    <mergeCell ref="E11586:G11586"/>
    <mergeCell ref="H11586:I11586"/>
    <mergeCell ref="A11587:D11587"/>
    <mergeCell ref="E11587:G11587"/>
    <mergeCell ref="H11587:I11587"/>
    <mergeCell ref="A11588:D11588"/>
    <mergeCell ref="E11588:G11588"/>
    <mergeCell ref="H11588:I11588"/>
    <mergeCell ref="A11589:D11589"/>
    <mergeCell ref="E11589:G11589"/>
    <mergeCell ref="H11589:I11589"/>
    <mergeCell ref="A11590:D11590"/>
    <mergeCell ref="E11590:G11590"/>
    <mergeCell ref="H11590:I11590"/>
    <mergeCell ref="A11591:D11591"/>
    <mergeCell ref="E11591:G11591"/>
    <mergeCell ref="H11591:I11591"/>
    <mergeCell ref="A11592:D11592"/>
    <mergeCell ref="E11592:G11592"/>
    <mergeCell ref="H11592:I11592"/>
    <mergeCell ref="A11593:D11593"/>
    <mergeCell ref="E11593:G11593"/>
    <mergeCell ref="H11593:I11593"/>
    <mergeCell ref="A11594:D11594"/>
    <mergeCell ref="E11594:G11594"/>
    <mergeCell ref="H11594:I11594"/>
    <mergeCell ref="A11595:D11595"/>
    <mergeCell ref="E11595:G11595"/>
    <mergeCell ref="H11595:I11595"/>
    <mergeCell ref="A11596:D11596"/>
    <mergeCell ref="E11596:G11596"/>
    <mergeCell ref="H11596:I11596"/>
    <mergeCell ref="A11597:D11597"/>
    <mergeCell ref="E11597:G11597"/>
    <mergeCell ref="H11597:I11597"/>
    <mergeCell ref="A11598:D11598"/>
    <mergeCell ref="E11598:G11598"/>
    <mergeCell ref="H11598:I11598"/>
    <mergeCell ref="A11599:I11599"/>
    <mergeCell ref="A11601:H11601"/>
    <mergeCell ref="A11602:C11602"/>
    <mergeCell ref="D11602:F11602"/>
    <mergeCell ref="H11602:I11602"/>
    <mergeCell ref="A11603:C11603"/>
    <mergeCell ref="D11603:F11603"/>
    <mergeCell ref="H11603:I11603"/>
    <mergeCell ref="A11604:C11604"/>
    <mergeCell ref="D11604:F11604"/>
    <mergeCell ref="H11604:I11604"/>
    <mergeCell ref="A11605:C11605"/>
    <mergeCell ref="D11605:F11605"/>
    <mergeCell ref="H11605:I11605"/>
    <mergeCell ref="A11606:C11606"/>
    <mergeCell ref="D11606:F11606"/>
    <mergeCell ref="H11606:I11606"/>
    <mergeCell ref="A11607:C11607"/>
    <mergeCell ref="D11607:F11607"/>
    <mergeCell ref="H11607:I11607"/>
    <mergeCell ref="A11608:C11608"/>
    <mergeCell ref="D11608:F11608"/>
    <mergeCell ref="H11608:I11608"/>
    <mergeCell ref="A11609:C11609"/>
    <mergeCell ref="D11609:F11609"/>
    <mergeCell ref="H11609:I11609"/>
    <mergeCell ref="A11611:H11611"/>
    <mergeCell ref="A11612:I11612"/>
    <mergeCell ref="A11616:H11616"/>
    <mergeCell ref="A11617:I11617"/>
    <mergeCell ref="A11619:H11619"/>
    <mergeCell ref="A11620:D11620"/>
    <mergeCell ref="E11620:G11620"/>
    <mergeCell ref="H11620:I11620"/>
    <mergeCell ref="A11621:D11621"/>
    <mergeCell ref="E11621:G11621"/>
    <mergeCell ref="H11621:I11621"/>
    <mergeCell ref="A11622:D11622"/>
    <mergeCell ref="E11622:G11622"/>
    <mergeCell ref="H11622:I11622"/>
    <mergeCell ref="A11623:D11623"/>
    <mergeCell ref="E11623:G11623"/>
    <mergeCell ref="H11623:I11623"/>
    <mergeCell ref="A11624:D11624"/>
    <mergeCell ref="E11624:G11624"/>
    <mergeCell ref="H11624:I11624"/>
    <mergeCell ref="A11625:D11625"/>
    <mergeCell ref="E11625:G11625"/>
    <mergeCell ref="H11625:I11625"/>
    <mergeCell ref="A11626:D11626"/>
    <mergeCell ref="E11626:G11626"/>
    <mergeCell ref="H11626:I11626"/>
    <mergeCell ref="A11627:D11627"/>
    <mergeCell ref="E11627:G11627"/>
    <mergeCell ref="H11627:I11627"/>
    <mergeCell ref="A11628:D11628"/>
    <mergeCell ref="E11628:G11628"/>
    <mergeCell ref="H11628:I11628"/>
    <mergeCell ref="A11629:D11629"/>
    <mergeCell ref="E11629:G11629"/>
    <mergeCell ref="H11629:I11629"/>
    <mergeCell ref="A11630:D11630"/>
    <mergeCell ref="E11630:G11630"/>
    <mergeCell ref="H11630:I11630"/>
    <mergeCell ref="A11631:D11631"/>
    <mergeCell ref="E11631:G11631"/>
    <mergeCell ref="H11631:I11631"/>
    <mergeCell ref="A11632:D11632"/>
    <mergeCell ref="E11632:G11632"/>
    <mergeCell ref="H11632:I11632"/>
    <mergeCell ref="A11633:D11633"/>
    <mergeCell ref="E11633:G11633"/>
    <mergeCell ref="H11633:I11633"/>
    <mergeCell ref="A11634:D11634"/>
    <mergeCell ref="E11634:G11634"/>
    <mergeCell ref="H11634:I11634"/>
    <mergeCell ref="A11635:D11635"/>
    <mergeCell ref="E11635:G11635"/>
    <mergeCell ref="H11635:I11635"/>
    <mergeCell ref="A11636:D11636"/>
    <mergeCell ref="E11636:G11636"/>
    <mergeCell ref="H11636:I11636"/>
    <mergeCell ref="A11637:D11637"/>
    <mergeCell ref="E11637:G11637"/>
    <mergeCell ref="H11637:I11637"/>
    <mergeCell ref="A11638:D11638"/>
    <mergeCell ref="E11638:G11638"/>
    <mergeCell ref="H11638:I11638"/>
    <mergeCell ref="A11639:D11639"/>
    <mergeCell ref="E11639:G11639"/>
    <mergeCell ref="H11639:I11639"/>
    <mergeCell ref="A11640:D11640"/>
    <mergeCell ref="E11640:G11640"/>
    <mergeCell ref="H11640:I11640"/>
    <mergeCell ref="A11641:I11641"/>
    <mergeCell ref="A11643:H11643"/>
    <mergeCell ref="A11644:C11644"/>
    <mergeCell ref="D11644:F11644"/>
    <mergeCell ref="H11644:I11644"/>
    <mergeCell ref="A11645:C11645"/>
    <mergeCell ref="D11645:F11645"/>
    <mergeCell ref="H11645:I11645"/>
    <mergeCell ref="A11646:C11646"/>
    <mergeCell ref="D11646:F11646"/>
    <mergeCell ref="H11646:I11646"/>
    <mergeCell ref="A11647:C11647"/>
    <mergeCell ref="D11647:F11647"/>
    <mergeCell ref="H11647:I11647"/>
    <mergeCell ref="A11648:C11648"/>
    <mergeCell ref="D11648:F11648"/>
    <mergeCell ref="H11648:I11648"/>
    <mergeCell ref="A11649:C11649"/>
    <mergeCell ref="D11649:F11649"/>
    <mergeCell ref="H11649:I11649"/>
    <mergeCell ref="A11650:C11650"/>
    <mergeCell ref="D11650:F11650"/>
    <mergeCell ref="H11650:I11650"/>
    <mergeCell ref="A11651:C11651"/>
    <mergeCell ref="D11651:F11651"/>
    <mergeCell ref="H11651:I11651"/>
    <mergeCell ref="A11653:H11653"/>
    <mergeCell ref="A11654:I11654"/>
    <mergeCell ref="A11658:H11658"/>
    <mergeCell ref="A11659:I11659"/>
    <mergeCell ref="A11661:H11661"/>
    <mergeCell ref="A11662:D11662"/>
    <mergeCell ref="E11662:G11662"/>
    <mergeCell ref="H11662:I11662"/>
    <mergeCell ref="A11663:D11663"/>
    <mergeCell ref="E11663:G11663"/>
    <mergeCell ref="H11663:I11663"/>
    <mergeCell ref="A11664:D11664"/>
    <mergeCell ref="E11664:G11664"/>
    <mergeCell ref="H11664:I11664"/>
    <mergeCell ref="A11665:D11665"/>
    <mergeCell ref="E11665:G11665"/>
    <mergeCell ref="H11665:I11665"/>
    <mergeCell ref="A11666:D11666"/>
    <mergeCell ref="E11666:G11666"/>
    <mergeCell ref="H11666:I11666"/>
    <mergeCell ref="A11667:D11667"/>
    <mergeCell ref="E11667:G11667"/>
    <mergeCell ref="H11667:I11667"/>
    <mergeCell ref="A11668:D11668"/>
    <mergeCell ref="E11668:G11668"/>
    <mergeCell ref="H11668:I11668"/>
    <mergeCell ref="A11669:D11669"/>
    <mergeCell ref="E11669:G11669"/>
    <mergeCell ref="H11669:I11669"/>
    <mergeCell ref="A11670:D11670"/>
    <mergeCell ref="E11670:G11670"/>
    <mergeCell ref="H11670:I11670"/>
    <mergeCell ref="A11671:D11671"/>
    <mergeCell ref="E11671:G11671"/>
    <mergeCell ref="H11671:I11671"/>
    <mergeCell ref="A11672:D11672"/>
    <mergeCell ref="E11672:G11672"/>
    <mergeCell ref="H11672:I11672"/>
    <mergeCell ref="A11673:D11673"/>
    <mergeCell ref="E11673:G11673"/>
    <mergeCell ref="H11673:I11673"/>
    <mergeCell ref="A11674:D11674"/>
    <mergeCell ref="E11674:G11674"/>
    <mergeCell ref="H11674:I11674"/>
    <mergeCell ref="A11675:D11675"/>
    <mergeCell ref="E11675:G11675"/>
    <mergeCell ref="H11675:I11675"/>
    <mergeCell ref="A11676:D11676"/>
    <mergeCell ref="E11676:G11676"/>
    <mergeCell ref="H11676:I11676"/>
    <mergeCell ref="A11677:D11677"/>
    <mergeCell ref="E11677:G11677"/>
    <mergeCell ref="H11677:I11677"/>
    <mergeCell ref="A11678:D11678"/>
    <mergeCell ref="E11678:G11678"/>
    <mergeCell ref="H11678:I11678"/>
    <mergeCell ref="A11679:D11679"/>
    <mergeCell ref="E11679:G11679"/>
    <mergeCell ref="H11679:I11679"/>
    <mergeCell ref="A11680:D11680"/>
    <mergeCell ref="E11680:G11680"/>
    <mergeCell ref="H11680:I11680"/>
    <mergeCell ref="A11681:D11681"/>
    <mergeCell ref="E11681:G11681"/>
    <mergeCell ref="H11681:I11681"/>
    <mergeCell ref="A11682:D11682"/>
    <mergeCell ref="E11682:G11682"/>
    <mergeCell ref="H11682:I11682"/>
    <mergeCell ref="A11683:I11683"/>
    <mergeCell ref="A11685:H11685"/>
    <mergeCell ref="A11686:C11686"/>
    <mergeCell ref="D11686:F11686"/>
    <mergeCell ref="H11686:I11686"/>
    <mergeCell ref="A11687:C11687"/>
    <mergeCell ref="D11687:F11687"/>
    <mergeCell ref="H11687:I11687"/>
    <mergeCell ref="A11688:C11688"/>
    <mergeCell ref="D11688:F11688"/>
    <mergeCell ref="H11688:I11688"/>
    <mergeCell ref="A11689:C11689"/>
    <mergeCell ref="D11689:F11689"/>
    <mergeCell ref="H11689:I11689"/>
    <mergeCell ref="A11690:C11690"/>
    <mergeCell ref="D11690:F11690"/>
    <mergeCell ref="H11690:I11690"/>
    <mergeCell ref="A11691:C11691"/>
    <mergeCell ref="D11691:F11691"/>
    <mergeCell ref="H11691:I11691"/>
    <mergeCell ref="A11692:C11692"/>
    <mergeCell ref="D11692:F11692"/>
    <mergeCell ref="H11692:I11692"/>
    <mergeCell ref="A11693:C11693"/>
    <mergeCell ref="D11693:F11693"/>
    <mergeCell ref="H11693:I11693"/>
    <mergeCell ref="A11695:H11695"/>
    <mergeCell ref="A11696:I11696"/>
    <mergeCell ref="A11700:H11700"/>
    <mergeCell ref="A11701:I11701"/>
    <mergeCell ref="A11703:H11703"/>
    <mergeCell ref="A11704:D11704"/>
    <mergeCell ref="E11704:G11704"/>
    <mergeCell ref="H11704:I11704"/>
    <mergeCell ref="A11705:D11705"/>
    <mergeCell ref="E11705:G11705"/>
    <mergeCell ref="H11705:I11705"/>
    <mergeCell ref="A11706:D11706"/>
    <mergeCell ref="E11706:G11706"/>
    <mergeCell ref="H11706:I11706"/>
    <mergeCell ref="A11707:D11707"/>
    <mergeCell ref="E11707:G11707"/>
    <mergeCell ref="H11707:I11707"/>
    <mergeCell ref="A11708:D11708"/>
    <mergeCell ref="E11708:G11708"/>
    <mergeCell ref="H11708:I11708"/>
    <mergeCell ref="A11709:D11709"/>
    <mergeCell ref="E11709:G11709"/>
    <mergeCell ref="H11709:I11709"/>
    <mergeCell ref="A11710:D11710"/>
    <mergeCell ref="E11710:G11710"/>
    <mergeCell ref="H11710:I11710"/>
    <mergeCell ref="A11711:D11711"/>
    <mergeCell ref="E11711:G11711"/>
    <mergeCell ref="H11711:I11711"/>
    <mergeCell ref="A11712:D11712"/>
    <mergeCell ref="E11712:G11712"/>
    <mergeCell ref="H11712:I11712"/>
    <mergeCell ref="A11713:D11713"/>
    <mergeCell ref="E11713:G11713"/>
    <mergeCell ref="H11713:I11713"/>
    <mergeCell ref="A11714:D11714"/>
    <mergeCell ref="E11714:G11714"/>
    <mergeCell ref="H11714:I11714"/>
    <mergeCell ref="A11715:D11715"/>
    <mergeCell ref="E11715:G11715"/>
    <mergeCell ref="H11715:I11715"/>
    <mergeCell ref="A11716:D11716"/>
    <mergeCell ref="E11716:G11716"/>
    <mergeCell ref="H11716:I11716"/>
    <mergeCell ref="A11717:D11717"/>
    <mergeCell ref="E11717:G11717"/>
    <mergeCell ref="H11717:I11717"/>
    <mergeCell ref="A11718:D11718"/>
    <mergeCell ref="E11718:G11718"/>
    <mergeCell ref="H11718:I11718"/>
    <mergeCell ref="A11719:D11719"/>
    <mergeCell ref="E11719:G11719"/>
    <mergeCell ref="H11719:I11719"/>
    <mergeCell ref="A11720:D11720"/>
    <mergeCell ref="E11720:G11720"/>
    <mergeCell ref="H11720:I11720"/>
    <mergeCell ref="A11721:D11721"/>
    <mergeCell ref="E11721:G11721"/>
    <mergeCell ref="H11721:I11721"/>
    <mergeCell ref="A11722:D11722"/>
    <mergeCell ref="E11722:G11722"/>
    <mergeCell ref="H11722:I11722"/>
    <mergeCell ref="A11723:D11723"/>
    <mergeCell ref="E11723:G11723"/>
    <mergeCell ref="H11723:I11723"/>
    <mergeCell ref="A11724:D11724"/>
    <mergeCell ref="E11724:G11724"/>
    <mergeCell ref="H11724:I11724"/>
    <mergeCell ref="A11725:I11725"/>
    <mergeCell ref="A11727:H11727"/>
    <mergeCell ref="A11728:C11728"/>
    <mergeCell ref="D11728:F11728"/>
    <mergeCell ref="H11728:I11728"/>
    <mergeCell ref="A11729:C11729"/>
    <mergeCell ref="D11729:F11729"/>
    <mergeCell ref="H11729:I11729"/>
    <mergeCell ref="A11730:C11730"/>
    <mergeCell ref="D11730:F11730"/>
    <mergeCell ref="H11730:I11730"/>
    <mergeCell ref="A11731:C11731"/>
    <mergeCell ref="D11731:F11731"/>
    <mergeCell ref="H11731:I11731"/>
    <mergeCell ref="A11732:C11732"/>
    <mergeCell ref="D11732:F11732"/>
    <mergeCell ref="H11732:I11732"/>
    <mergeCell ref="A11733:C11733"/>
    <mergeCell ref="D11733:F11733"/>
    <mergeCell ref="H11733:I11733"/>
    <mergeCell ref="A11734:C11734"/>
    <mergeCell ref="D11734:F11734"/>
    <mergeCell ref="H11734:I11734"/>
    <mergeCell ref="A11735:C11735"/>
    <mergeCell ref="D11735:F11735"/>
    <mergeCell ref="H11735:I11735"/>
    <mergeCell ref="A11737:H11737"/>
    <mergeCell ref="A11738:I11738"/>
    <mergeCell ref="A11742:H11742"/>
    <mergeCell ref="A11743:I11743"/>
    <mergeCell ref="A11745:H11745"/>
    <mergeCell ref="A11746:D11746"/>
    <mergeCell ref="E11746:G11746"/>
    <mergeCell ref="H11746:I11746"/>
    <mergeCell ref="A11747:D11747"/>
    <mergeCell ref="E11747:G11747"/>
    <mergeCell ref="H11747:I11747"/>
    <mergeCell ref="A11748:D11748"/>
    <mergeCell ref="E11748:G11748"/>
    <mergeCell ref="H11748:I11748"/>
    <mergeCell ref="A11749:D11749"/>
    <mergeCell ref="E11749:G11749"/>
    <mergeCell ref="H11749:I11749"/>
    <mergeCell ref="A11750:D11750"/>
    <mergeCell ref="E11750:G11750"/>
    <mergeCell ref="H11750:I11750"/>
    <mergeCell ref="A11751:D11751"/>
    <mergeCell ref="E11751:G11751"/>
    <mergeCell ref="H11751:I11751"/>
    <mergeCell ref="A11752:D11752"/>
    <mergeCell ref="E11752:G11752"/>
    <mergeCell ref="H11752:I11752"/>
    <mergeCell ref="A11753:D11753"/>
    <mergeCell ref="E11753:G11753"/>
    <mergeCell ref="H11753:I11753"/>
    <mergeCell ref="A11754:D11754"/>
    <mergeCell ref="E11754:G11754"/>
    <mergeCell ref="H11754:I11754"/>
    <mergeCell ref="A11755:D11755"/>
    <mergeCell ref="E11755:G11755"/>
    <mergeCell ref="H11755:I11755"/>
    <mergeCell ref="A11756:D11756"/>
    <mergeCell ref="E11756:G11756"/>
    <mergeCell ref="H11756:I11756"/>
    <mergeCell ref="A11757:D11757"/>
    <mergeCell ref="E11757:G11757"/>
    <mergeCell ref="H11757:I11757"/>
    <mergeCell ref="A11758:D11758"/>
    <mergeCell ref="E11758:G11758"/>
    <mergeCell ref="H11758:I11758"/>
    <mergeCell ref="A11759:D11759"/>
    <mergeCell ref="E11759:G11759"/>
    <mergeCell ref="H11759:I11759"/>
    <mergeCell ref="A11760:D11760"/>
    <mergeCell ref="E11760:G11760"/>
    <mergeCell ref="H11760:I11760"/>
    <mergeCell ref="A11761:D11761"/>
    <mergeCell ref="E11761:G11761"/>
    <mergeCell ref="H11761:I11761"/>
    <mergeCell ref="A11762:D11762"/>
    <mergeCell ref="E11762:G11762"/>
    <mergeCell ref="H11762:I11762"/>
    <mergeCell ref="A11763:D11763"/>
    <mergeCell ref="E11763:G11763"/>
    <mergeCell ref="H11763:I11763"/>
    <mergeCell ref="A11764:D11764"/>
    <mergeCell ref="E11764:G11764"/>
    <mergeCell ref="H11764:I11764"/>
    <mergeCell ref="A11765:D11765"/>
    <mergeCell ref="E11765:G11765"/>
    <mergeCell ref="H11765:I11765"/>
    <mergeCell ref="A11766:D11766"/>
    <mergeCell ref="E11766:G11766"/>
    <mergeCell ref="H11766:I11766"/>
    <mergeCell ref="A11767:I11767"/>
    <mergeCell ref="A11769:H11769"/>
    <mergeCell ref="A11770:C11770"/>
    <mergeCell ref="D11770:F11770"/>
    <mergeCell ref="H11770:I11770"/>
    <mergeCell ref="A11771:C11771"/>
    <mergeCell ref="D11771:F11771"/>
    <mergeCell ref="H11771:I11771"/>
    <mergeCell ref="A11772:C11772"/>
    <mergeCell ref="D11772:F11772"/>
    <mergeCell ref="H11772:I11772"/>
    <mergeCell ref="A11773:C11773"/>
    <mergeCell ref="D11773:F11773"/>
    <mergeCell ref="H11773:I11773"/>
    <mergeCell ref="A11774:C11774"/>
    <mergeCell ref="D11774:F11774"/>
    <mergeCell ref="H11774:I11774"/>
    <mergeCell ref="A11775:C11775"/>
    <mergeCell ref="D11775:F11775"/>
    <mergeCell ref="H11775:I11775"/>
    <mergeCell ref="A11776:C11776"/>
    <mergeCell ref="D11776:F11776"/>
    <mergeCell ref="H11776:I11776"/>
    <mergeCell ref="A11777:C11777"/>
    <mergeCell ref="D11777:F11777"/>
    <mergeCell ref="H11777:I11777"/>
    <mergeCell ref="A11779:H11779"/>
    <mergeCell ref="A11780:I11780"/>
    <mergeCell ref="A11784:H11784"/>
    <mergeCell ref="A11785:I11785"/>
    <mergeCell ref="A11787:H11787"/>
    <mergeCell ref="A11788:D11788"/>
    <mergeCell ref="E11788:G11788"/>
    <mergeCell ref="H11788:I11788"/>
    <mergeCell ref="A11789:D11789"/>
    <mergeCell ref="E11789:G11789"/>
    <mergeCell ref="H11789:I11789"/>
    <mergeCell ref="A11790:D11790"/>
    <mergeCell ref="E11790:G11790"/>
    <mergeCell ref="H11790:I11790"/>
    <mergeCell ref="A11791:D11791"/>
    <mergeCell ref="E11791:G11791"/>
    <mergeCell ref="H11791:I11791"/>
    <mergeCell ref="A11792:D11792"/>
    <mergeCell ref="E11792:G11792"/>
    <mergeCell ref="H11792:I11792"/>
    <mergeCell ref="A11793:D11793"/>
    <mergeCell ref="E11793:G11793"/>
    <mergeCell ref="H11793:I11793"/>
    <mergeCell ref="A11794:D11794"/>
    <mergeCell ref="E11794:G11794"/>
    <mergeCell ref="H11794:I11794"/>
    <mergeCell ref="A11795:D11795"/>
    <mergeCell ref="E11795:G11795"/>
    <mergeCell ref="H11795:I11795"/>
    <mergeCell ref="A11796:D11796"/>
    <mergeCell ref="E11796:G11796"/>
    <mergeCell ref="H11796:I11796"/>
    <mergeCell ref="A11797:D11797"/>
    <mergeCell ref="E11797:G11797"/>
    <mergeCell ref="H11797:I11797"/>
    <mergeCell ref="A11798:D11798"/>
    <mergeCell ref="E11798:G11798"/>
    <mergeCell ref="H11798:I11798"/>
    <mergeCell ref="A11799:D11799"/>
    <mergeCell ref="E11799:G11799"/>
    <mergeCell ref="H11799:I11799"/>
    <mergeCell ref="A11800:D11800"/>
    <mergeCell ref="E11800:G11800"/>
    <mergeCell ref="H11800:I11800"/>
    <mergeCell ref="A11801:D11801"/>
    <mergeCell ref="E11801:G11801"/>
    <mergeCell ref="H11801:I11801"/>
    <mergeCell ref="A11802:D11802"/>
    <mergeCell ref="E11802:G11802"/>
    <mergeCell ref="H11802:I11802"/>
    <mergeCell ref="A11803:D11803"/>
    <mergeCell ref="E11803:G11803"/>
    <mergeCell ref="H11803:I11803"/>
    <mergeCell ref="A11804:D11804"/>
    <mergeCell ref="E11804:G11804"/>
    <mergeCell ref="H11804:I11804"/>
    <mergeCell ref="A11805:D11805"/>
    <mergeCell ref="E11805:G11805"/>
    <mergeCell ref="H11805:I11805"/>
    <mergeCell ref="A11806:D11806"/>
    <mergeCell ref="E11806:G11806"/>
    <mergeCell ref="H11806:I11806"/>
    <mergeCell ref="A11807:D11807"/>
    <mergeCell ref="E11807:G11807"/>
    <mergeCell ref="H11807:I11807"/>
    <mergeCell ref="A11808:D11808"/>
    <mergeCell ref="E11808:G11808"/>
    <mergeCell ref="H11808:I11808"/>
    <mergeCell ref="A11809:I11809"/>
    <mergeCell ref="A11811:H11811"/>
    <mergeCell ref="A11812:C11812"/>
    <mergeCell ref="D11812:F11812"/>
    <mergeCell ref="H11812:I11812"/>
    <mergeCell ref="A11813:C11813"/>
    <mergeCell ref="D11813:F11813"/>
    <mergeCell ref="H11813:I11813"/>
    <mergeCell ref="A11814:C11814"/>
    <mergeCell ref="D11814:F11814"/>
    <mergeCell ref="H11814:I11814"/>
    <mergeCell ref="A11815:C11815"/>
    <mergeCell ref="D11815:F11815"/>
    <mergeCell ref="H11815:I11815"/>
    <mergeCell ref="A11816:C11816"/>
    <mergeCell ref="D11816:F11816"/>
    <mergeCell ref="H11816:I11816"/>
    <mergeCell ref="A11817:C11817"/>
    <mergeCell ref="D11817:F11817"/>
    <mergeCell ref="H11817:I11817"/>
    <mergeCell ref="A11818:C11818"/>
    <mergeCell ref="D11818:F11818"/>
    <mergeCell ref="H11818:I11818"/>
    <mergeCell ref="A11819:C11819"/>
    <mergeCell ref="D11819:F11819"/>
    <mergeCell ref="H11819:I11819"/>
    <mergeCell ref="A11821:H11821"/>
    <mergeCell ref="A11822:I11822"/>
    <mergeCell ref="A11826:H11826"/>
    <mergeCell ref="A11827:I11827"/>
    <mergeCell ref="A11829:H11829"/>
    <mergeCell ref="A11830:D11830"/>
    <mergeCell ref="E11830:G11830"/>
    <mergeCell ref="H11830:I11830"/>
    <mergeCell ref="A11831:D11831"/>
    <mergeCell ref="E11831:G11831"/>
    <mergeCell ref="H11831:I11831"/>
    <mergeCell ref="A11832:D11832"/>
    <mergeCell ref="E11832:G11832"/>
    <mergeCell ref="H11832:I11832"/>
    <mergeCell ref="A11833:D11833"/>
    <mergeCell ref="E11833:G11833"/>
    <mergeCell ref="H11833:I11833"/>
    <mergeCell ref="A11834:D11834"/>
    <mergeCell ref="E11834:G11834"/>
    <mergeCell ref="H11834:I11834"/>
    <mergeCell ref="A11835:D11835"/>
    <mergeCell ref="E11835:G11835"/>
    <mergeCell ref="H11835:I11835"/>
    <mergeCell ref="A11836:D11836"/>
    <mergeCell ref="E11836:G11836"/>
    <mergeCell ref="H11836:I11836"/>
    <mergeCell ref="A11837:D11837"/>
    <mergeCell ref="E11837:G11837"/>
    <mergeCell ref="H11837:I11837"/>
    <mergeCell ref="A11838:D11838"/>
    <mergeCell ref="E11838:G11838"/>
    <mergeCell ref="H11838:I11838"/>
    <mergeCell ref="A11839:D11839"/>
    <mergeCell ref="E11839:G11839"/>
    <mergeCell ref="H11839:I11839"/>
    <mergeCell ref="A11840:D11840"/>
    <mergeCell ref="E11840:G11840"/>
    <mergeCell ref="H11840:I11840"/>
    <mergeCell ref="A11841:D11841"/>
    <mergeCell ref="E11841:G11841"/>
    <mergeCell ref="H11841:I11841"/>
    <mergeCell ref="A11842:D11842"/>
    <mergeCell ref="E11842:G11842"/>
    <mergeCell ref="H11842:I11842"/>
    <mergeCell ref="A11843:D11843"/>
    <mergeCell ref="E11843:G11843"/>
    <mergeCell ref="H11843:I11843"/>
    <mergeCell ref="A11844:D11844"/>
    <mergeCell ref="E11844:G11844"/>
    <mergeCell ref="H11844:I11844"/>
    <mergeCell ref="A11845:D11845"/>
    <mergeCell ref="E11845:G11845"/>
    <mergeCell ref="H11845:I11845"/>
    <mergeCell ref="A11846:D11846"/>
    <mergeCell ref="E11846:G11846"/>
    <mergeCell ref="H11846:I11846"/>
    <mergeCell ref="A11847:D11847"/>
    <mergeCell ref="E11847:G11847"/>
    <mergeCell ref="H11847:I11847"/>
    <mergeCell ref="A11848:D11848"/>
    <mergeCell ref="E11848:G11848"/>
    <mergeCell ref="H11848:I11848"/>
    <mergeCell ref="A11849:D11849"/>
    <mergeCell ref="E11849:G11849"/>
    <mergeCell ref="H11849:I11849"/>
    <mergeCell ref="A11850:D11850"/>
    <mergeCell ref="E11850:G11850"/>
    <mergeCell ref="H11850:I11850"/>
    <mergeCell ref="A11851:I11851"/>
    <mergeCell ref="A11853:H11853"/>
    <mergeCell ref="A11854:C11854"/>
    <mergeCell ref="D11854:F11854"/>
    <mergeCell ref="H11854:I11854"/>
    <mergeCell ref="A11855:C11855"/>
    <mergeCell ref="D11855:F11855"/>
    <mergeCell ref="H11855:I11855"/>
    <mergeCell ref="A11856:C11856"/>
    <mergeCell ref="D11856:F11856"/>
    <mergeCell ref="H11856:I11856"/>
    <mergeCell ref="A11857:C11857"/>
    <mergeCell ref="D11857:F11857"/>
    <mergeCell ref="H11857:I11857"/>
    <mergeCell ref="A11858:C11858"/>
    <mergeCell ref="D11858:F11858"/>
    <mergeCell ref="H11858:I11858"/>
    <mergeCell ref="A11859:C11859"/>
    <mergeCell ref="D11859:F11859"/>
    <mergeCell ref="H11859:I11859"/>
    <mergeCell ref="A11860:C11860"/>
    <mergeCell ref="D11860:F11860"/>
    <mergeCell ref="H11860:I11860"/>
    <mergeCell ref="A11861:C11861"/>
    <mergeCell ref="D11861:F11861"/>
    <mergeCell ref="H11861:I11861"/>
    <mergeCell ref="A11863:H11863"/>
    <mergeCell ref="A11864:I11864"/>
    <mergeCell ref="A11868:H11868"/>
    <mergeCell ref="A11869:I11869"/>
    <mergeCell ref="A11871:H11871"/>
    <mergeCell ref="A11872:D11872"/>
    <mergeCell ref="E11872:G11872"/>
    <mergeCell ref="H11872:I11872"/>
    <mergeCell ref="A11873:D11873"/>
    <mergeCell ref="E11873:G11873"/>
    <mergeCell ref="H11873:I11873"/>
    <mergeCell ref="A11874:D11874"/>
    <mergeCell ref="E11874:G11874"/>
    <mergeCell ref="H11874:I11874"/>
    <mergeCell ref="A11875:D11875"/>
    <mergeCell ref="E11875:G11875"/>
    <mergeCell ref="H11875:I11875"/>
    <mergeCell ref="A11876:D11876"/>
    <mergeCell ref="E11876:G11876"/>
    <mergeCell ref="H11876:I11876"/>
    <mergeCell ref="A11877:D11877"/>
    <mergeCell ref="E11877:G11877"/>
    <mergeCell ref="H11877:I11877"/>
    <mergeCell ref="A11878:D11878"/>
    <mergeCell ref="E11878:G11878"/>
    <mergeCell ref="H11878:I11878"/>
    <mergeCell ref="A11879:D11879"/>
    <mergeCell ref="E11879:G11879"/>
    <mergeCell ref="H11879:I11879"/>
    <mergeCell ref="A11880:D11880"/>
    <mergeCell ref="E11880:G11880"/>
    <mergeCell ref="H11880:I11880"/>
    <mergeCell ref="A11881:D11881"/>
    <mergeCell ref="E11881:G11881"/>
    <mergeCell ref="H11881:I11881"/>
    <mergeCell ref="A11882:D11882"/>
    <mergeCell ref="E11882:G11882"/>
    <mergeCell ref="H11882:I11882"/>
    <mergeCell ref="A11883:D11883"/>
    <mergeCell ref="E11883:G11883"/>
    <mergeCell ref="H11883:I11883"/>
    <mergeCell ref="A11884:D11884"/>
    <mergeCell ref="E11884:G11884"/>
    <mergeCell ref="H11884:I11884"/>
    <mergeCell ref="A11885:D11885"/>
    <mergeCell ref="E11885:G11885"/>
    <mergeCell ref="H11885:I11885"/>
    <mergeCell ref="A11886:D11886"/>
    <mergeCell ref="E11886:G11886"/>
    <mergeCell ref="H11886:I11886"/>
    <mergeCell ref="A11887:D11887"/>
    <mergeCell ref="E11887:G11887"/>
    <mergeCell ref="H11887:I11887"/>
    <mergeCell ref="A11888:D11888"/>
    <mergeCell ref="E11888:G11888"/>
    <mergeCell ref="H11888:I11888"/>
    <mergeCell ref="A11889:D11889"/>
    <mergeCell ref="E11889:G11889"/>
    <mergeCell ref="H11889:I11889"/>
    <mergeCell ref="A11890:D11890"/>
    <mergeCell ref="E11890:G11890"/>
    <mergeCell ref="H11890:I11890"/>
    <mergeCell ref="A11891:D11891"/>
    <mergeCell ref="E11891:G11891"/>
    <mergeCell ref="H11891:I11891"/>
    <mergeCell ref="A11892:D11892"/>
    <mergeCell ref="E11892:G11892"/>
    <mergeCell ref="H11892:I11892"/>
    <mergeCell ref="A11893:D11893"/>
    <mergeCell ref="E11893:G11893"/>
    <mergeCell ref="H11893:I11893"/>
    <mergeCell ref="A11894:I11894"/>
    <mergeCell ref="A11896:H11896"/>
    <mergeCell ref="A11897:C11897"/>
    <mergeCell ref="D11897:F11897"/>
    <mergeCell ref="H11897:I11897"/>
    <mergeCell ref="A11898:C11898"/>
    <mergeCell ref="D11898:F11898"/>
    <mergeCell ref="H11898:I11898"/>
    <mergeCell ref="A11899:C11899"/>
    <mergeCell ref="D11899:F11899"/>
    <mergeCell ref="H11899:I11899"/>
    <mergeCell ref="A11900:C11900"/>
    <mergeCell ref="D11900:F11900"/>
    <mergeCell ref="H11900:I11900"/>
    <mergeCell ref="A11901:C11901"/>
    <mergeCell ref="D11901:F11901"/>
    <mergeCell ref="H11901:I11901"/>
    <mergeCell ref="A11902:C11902"/>
    <mergeCell ref="D11902:F11902"/>
    <mergeCell ref="H11902:I11902"/>
    <mergeCell ref="A11903:C11903"/>
    <mergeCell ref="D11903:F11903"/>
    <mergeCell ref="H11903:I11903"/>
    <mergeCell ref="A11904:C11904"/>
    <mergeCell ref="D11904:F11904"/>
    <mergeCell ref="H11904:I11904"/>
    <mergeCell ref="A11906:H11906"/>
    <mergeCell ref="A11907:I11907"/>
    <mergeCell ref="A11911:H11911"/>
    <mergeCell ref="A11912:I11912"/>
    <mergeCell ref="A11914:H11914"/>
    <mergeCell ref="A11915:D11915"/>
    <mergeCell ref="E11915:G11915"/>
    <mergeCell ref="H11915:I11915"/>
    <mergeCell ref="A11916:D11916"/>
    <mergeCell ref="E11916:G11916"/>
    <mergeCell ref="H11916:I11916"/>
    <mergeCell ref="A11917:D11917"/>
    <mergeCell ref="E11917:G11917"/>
    <mergeCell ref="H11917:I11917"/>
    <mergeCell ref="A11918:D11918"/>
    <mergeCell ref="E11918:G11918"/>
    <mergeCell ref="H11918:I11918"/>
    <mergeCell ref="A11919:D11919"/>
    <mergeCell ref="E11919:G11919"/>
    <mergeCell ref="H11919:I11919"/>
    <mergeCell ref="A11920:D11920"/>
    <mergeCell ref="E11920:G11920"/>
    <mergeCell ref="H11920:I11920"/>
    <mergeCell ref="A11921:D11921"/>
    <mergeCell ref="E11921:G11921"/>
    <mergeCell ref="H11921:I11921"/>
    <mergeCell ref="A11922:D11922"/>
    <mergeCell ref="E11922:G11922"/>
    <mergeCell ref="H11922:I11922"/>
    <mergeCell ref="A11923:D11923"/>
    <mergeCell ref="E11923:G11923"/>
    <mergeCell ref="H11923:I11923"/>
    <mergeCell ref="A11924:D11924"/>
    <mergeCell ref="E11924:G11924"/>
    <mergeCell ref="H11924:I11924"/>
    <mergeCell ref="A11925:D11925"/>
    <mergeCell ref="E11925:G11925"/>
    <mergeCell ref="H11925:I11925"/>
    <mergeCell ref="A11926:D11926"/>
    <mergeCell ref="E11926:G11926"/>
    <mergeCell ref="H11926:I11926"/>
    <mergeCell ref="A11927:D11927"/>
    <mergeCell ref="E11927:G11927"/>
    <mergeCell ref="H11927:I11927"/>
    <mergeCell ref="A11928:D11928"/>
    <mergeCell ref="E11928:G11928"/>
    <mergeCell ref="H11928:I11928"/>
    <mergeCell ref="A11929:D11929"/>
    <mergeCell ref="E11929:G11929"/>
    <mergeCell ref="H11929:I11929"/>
    <mergeCell ref="A11930:D11930"/>
    <mergeCell ref="E11930:G11930"/>
    <mergeCell ref="H11930:I11930"/>
    <mergeCell ref="A11931:D11931"/>
    <mergeCell ref="E11931:G11931"/>
    <mergeCell ref="H11931:I11931"/>
    <mergeCell ref="A11932:D11932"/>
    <mergeCell ref="E11932:G11932"/>
    <mergeCell ref="H11932:I11932"/>
    <mergeCell ref="A11933:D11933"/>
    <mergeCell ref="E11933:G11933"/>
    <mergeCell ref="H11933:I11933"/>
    <mergeCell ref="A11934:D11934"/>
    <mergeCell ref="E11934:G11934"/>
    <mergeCell ref="H11934:I11934"/>
    <mergeCell ref="A11935:D11935"/>
    <mergeCell ref="E11935:G11935"/>
    <mergeCell ref="H11935:I11935"/>
    <mergeCell ref="A11936:D11936"/>
    <mergeCell ref="E11936:G11936"/>
    <mergeCell ref="H11936:I11936"/>
    <mergeCell ref="A11937:I11937"/>
    <mergeCell ref="A11939:H11939"/>
    <mergeCell ref="A11940:C11940"/>
    <mergeCell ref="D11940:F11940"/>
    <mergeCell ref="H11940:I11940"/>
    <mergeCell ref="A11941:C11941"/>
    <mergeCell ref="D11941:F11941"/>
    <mergeCell ref="H11941:I11941"/>
    <mergeCell ref="A11942:C11942"/>
    <mergeCell ref="D11942:F11942"/>
    <mergeCell ref="H11942:I11942"/>
    <mergeCell ref="A11943:C11943"/>
    <mergeCell ref="D11943:F11943"/>
    <mergeCell ref="H11943:I11943"/>
    <mergeCell ref="A11944:C11944"/>
    <mergeCell ref="D11944:F11944"/>
    <mergeCell ref="H11944:I11944"/>
    <mergeCell ref="A11945:C11945"/>
    <mergeCell ref="D11945:F11945"/>
    <mergeCell ref="H11945:I11945"/>
    <mergeCell ref="A11946:C11946"/>
    <mergeCell ref="D11946:F11946"/>
    <mergeCell ref="H11946:I11946"/>
    <mergeCell ref="A11947:C11947"/>
    <mergeCell ref="D11947:F11947"/>
    <mergeCell ref="H11947:I11947"/>
    <mergeCell ref="A11949:H11949"/>
    <mergeCell ref="A11950:I11950"/>
    <mergeCell ref="A11954:H11954"/>
    <mergeCell ref="A11955:I11955"/>
    <mergeCell ref="A11957:H11957"/>
    <mergeCell ref="A11958:D11958"/>
    <mergeCell ref="E11958:G11958"/>
    <mergeCell ref="H11958:I11958"/>
    <mergeCell ref="A11959:D11959"/>
    <mergeCell ref="E11959:G11959"/>
    <mergeCell ref="H11959:I11959"/>
    <mergeCell ref="A11960:D11960"/>
    <mergeCell ref="E11960:G11960"/>
    <mergeCell ref="H11960:I11960"/>
    <mergeCell ref="A11961:D11961"/>
    <mergeCell ref="E11961:G11961"/>
    <mergeCell ref="H11961:I11961"/>
    <mergeCell ref="A11962:D11962"/>
    <mergeCell ref="E11962:G11962"/>
    <mergeCell ref="H11962:I11962"/>
    <mergeCell ref="A11963:D11963"/>
    <mergeCell ref="E11963:G11963"/>
    <mergeCell ref="H11963:I11963"/>
    <mergeCell ref="A11964:D11964"/>
    <mergeCell ref="E11964:G11964"/>
    <mergeCell ref="H11964:I11964"/>
    <mergeCell ref="A11965:D11965"/>
    <mergeCell ref="E11965:G11965"/>
    <mergeCell ref="H11965:I11965"/>
    <mergeCell ref="A11966:D11966"/>
    <mergeCell ref="E11966:G11966"/>
    <mergeCell ref="H11966:I11966"/>
    <mergeCell ref="A11967:D11967"/>
    <mergeCell ref="E11967:G11967"/>
    <mergeCell ref="H11967:I11967"/>
    <mergeCell ref="A11968:D11968"/>
    <mergeCell ref="E11968:G11968"/>
    <mergeCell ref="H11968:I11968"/>
    <mergeCell ref="A11969:D11969"/>
    <mergeCell ref="E11969:G11969"/>
    <mergeCell ref="H11969:I11969"/>
    <mergeCell ref="A11970:D11970"/>
    <mergeCell ref="E11970:G11970"/>
    <mergeCell ref="H11970:I11970"/>
    <mergeCell ref="A11971:D11971"/>
    <mergeCell ref="E11971:G11971"/>
    <mergeCell ref="H11971:I11971"/>
    <mergeCell ref="A11972:D11972"/>
    <mergeCell ref="E11972:G11972"/>
    <mergeCell ref="H11972:I11972"/>
    <mergeCell ref="A11973:D11973"/>
    <mergeCell ref="E11973:G11973"/>
    <mergeCell ref="H11973:I11973"/>
    <mergeCell ref="A11974:D11974"/>
    <mergeCell ref="E11974:G11974"/>
    <mergeCell ref="H11974:I11974"/>
    <mergeCell ref="A11975:D11975"/>
    <mergeCell ref="E11975:G11975"/>
    <mergeCell ref="H11975:I11975"/>
    <mergeCell ref="A11976:D11976"/>
    <mergeCell ref="E11976:G11976"/>
    <mergeCell ref="H11976:I11976"/>
    <mergeCell ref="A11977:D11977"/>
    <mergeCell ref="E11977:G11977"/>
    <mergeCell ref="H11977:I11977"/>
    <mergeCell ref="A11978:D11978"/>
    <mergeCell ref="E11978:G11978"/>
    <mergeCell ref="H11978:I11978"/>
    <mergeCell ref="A11979:D11979"/>
    <mergeCell ref="E11979:G11979"/>
    <mergeCell ref="H11979:I11979"/>
    <mergeCell ref="A11980:I11980"/>
    <mergeCell ref="A11982:H11982"/>
    <mergeCell ref="A11983:C11983"/>
    <mergeCell ref="D11983:F11983"/>
    <mergeCell ref="H11983:I11983"/>
    <mergeCell ref="A11984:C11984"/>
    <mergeCell ref="D11984:F11984"/>
    <mergeCell ref="H11984:I11984"/>
    <mergeCell ref="A11985:C11985"/>
    <mergeCell ref="D11985:F11985"/>
    <mergeCell ref="H11985:I11985"/>
    <mergeCell ref="A11986:C11986"/>
    <mergeCell ref="D11986:F11986"/>
    <mergeCell ref="H11986:I11986"/>
    <mergeCell ref="A11987:C11987"/>
    <mergeCell ref="D11987:F11987"/>
    <mergeCell ref="H11987:I11987"/>
    <mergeCell ref="A11988:C11988"/>
    <mergeCell ref="D11988:F11988"/>
    <mergeCell ref="H11988:I11988"/>
    <mergeCell ref="A11989:C11989"/>
    <mergeCell ref="D11989:F11989"/>
    <mergeCell ref="H11989:I11989"/>
    <mergeCell ref="A11990:C11990"/>
    <mergeCell ref="D11990:F11990"/>
    <mergeCell ref="H11990:I11990"/>
    <mergeCell ref="A11992:H11992"/>
    <mergeCell ref="A11993:I11993"/>
    <mergeCell ref="A11997:H11997"/>
    <mergeCell ref="A11998:I11998"/>
    <mergeCell ref="A12000:H12000"/>
    <mergeCell ref="A12001:D12001"/>
    <mergeCell ref="E12001:G12001"/>
    <mergeCell ref="H12001:I12001"/>
    <mergeCell ref="A12002:D12002"/>
    <mergeCell ref="E12002:G12002"/>
    <mergeCell ref="H12002:I12002"/>
    <mergeCell ref="A12003:D12003"/>
    <mergeCell ref="E12003:G12003"/>
    <mergeCell ref="H12003:I12003"/>
    <mergeCell ref="A12004:D12004"/>
    <mergeCell ref="E12004:G12004"/>
    <mergeCell ref="H12004:I12004"/>
    <mergeCell ref="A12005:D12005"/>
    <mergeCell ref="E12005:G12005"/>
    <mergeCell ref="H12005:I12005"/>
    <mergeCell ref="A12006:D12006"/>
    <mergeCell ref="E12006:G12006"/>
    <mergeCell ref="H12006:I12006"/>
    <mergeCell ref="A12007:D12007"/>
    <mergeCell ref="E12007:G12007"/>
    <mergeCell ref="H12007:I12007"/>
    <mergeCell ref="A12008:D12008"/>
    <mergeCell ref="E12008:G12008"/>
    <mergeCell ref="H12008:I12008"/>
    <mergeCell ref="A12009:D12009"/>
    <mergeCell ref="E12009:G12009"/>
    <mergeCell ref="H12009:I12009"/>
    <mergeCell ref="A12010:D12010"/>
    <mergeCell ref="E12010:G12010"/>
    <mergeCell ref="H12010:I12010"/>
    <mergeCell ref="A12011:D12011"/>
    <mergeCell ref="E12011:G12011"/>
    <mergeCell ref="H12011:I12011"/>
    <mergeCell ref="A12012:D12012"/>
    <mergeCell ref="E12012:G12012"/>
    <mergeCell ref="H12012:I12012"/>
    <mergeCell ref="A12013:D12013"/>
    <mergeCell ref="E12013:G12013"/>
    <mergeCell ref="H12013:I12013"/>
    <mergeCell ref="A12014:D12014"/>
    <mergeCell ref="E12014:G12014"/>
    <mergeCell ref="H12014:I12014"/>
    <mergeCell ref="A12015:D12015"/>
    <mergeCell ref="E12015:G12015"/>
    <mergeCell ref="H12015:I12015"/>
    <mergeCell ref="A12016:D12016"/>
    <mergeCell ref="E12016:G12016"/>
    <mergeCell ref="H12016:I12016"/>
    <mergeCell ref="A12017:D12017"/>
    <mergeCell ref="E12017:G12017"/>
    <mergeCell ref="H12017:I12017"/>
    <mergeCell ref="A12018:D12018"/>
    <mergeCell ref="E12018:G12018"/>
    <mergeCell ref="H12018:I12018"/>
    <mergeCell ref="A12019:D12019"/>
    <mergeCell ref="E12019:G12019"/>
    <mergeCell ref="H12019:I12019"/>
    <mergeCell ref="A12020:D12020"/>
    <mergeCell ref="E12020:G12020"/>
    <mergeCell ref="H12020:I12020"/>
    <mergeCell ref="A12021:D12021"/>
    <mergeCell ref="E12021:G12021"/>
    <mergeCell ref="H12021:I12021"/>
    <mergeCell ref="A12022:D12022"/>
    <mergeCell ref="E12022:G12022"/>
    <mergeCell ref="H12022:I12022"/>
    <mergeCell ref="A12023:I12023"/>
    <mergeCell ref="A12025:H12025"/>
    <mergeCell ref="A12026:C12026"/>
    <mergeCell ref="D12026:F12026"/>
    <mergeCell ref="H12026:I12026"/>
    <mergeCell ref="A12027:C12027"/>
    <mergeCell ref="D12027:F12027"/>
    <mergeCell ref="H12027:I12027"/>
    <mergeCell ref="A12028:C12028"/>
    <mergeCell ref="D12028:F12028"/>
    <mergeCell ref="H12028:I12028"/>
    <mergeCell ref="A12029:C12029"/>
    <mergeCell ref="D12029:F12029"/>
    <mergeCell ref="H12029:I12029"/>
    <mergeCell ref="A12030:C12030"/>
    <mergeCell ref="D12030:F12030"/>
    <mergeCell ref="H12030:I12030"/>
    <mergeCell ref="A12031:C12031"/>
    <mergeCell ref="D12031:F12031"/>
    <mergeCell ref="H12031:I12031"/>
    <mergeCell ref="A12032:C12032"/>
    <mergeCell ref="D12032:F12032"/>
    <mergeCell ref="H12032:I12032"/>
    <mergeCell ref="A12033:C12033"/>
    <mergeCell ref="D12033:F12033"/>
    <mergeCell ref="H12033:I12033"/>
    <mergeCell ref="A12035:H12035"/>
    <mergeCell ref="A12036:I12036"/>
    <mergeCell ref="A12040:H12040"/>
    <mergeCell ref="A12041:I12041"/>
    <mergeCell ref="A12043:H12043"/>
    <mergeCell ref="A12044:D12044"/>
    <mergeCell ref="E12044:G12044"/>
    <mergeCell ref="H12044:I12044"/>
    <mergeCell ref="A12045:D12045"/>
    <mergeCell ref="E12045:G12045"/>
    <mergeCell ref="H12045:I12045"/>
    <mergeCell ref="A12046:D12046"/>
    <mergeCell ref="E12046:G12046"/>
    <mergeCell ref="H12046:I12046"/>
    <mergeCell ref="A12047:D12047"/>
    <mergeCell ref="E12047:G12047"/>
    <mergeCell ref="H12047:I12047"/>
    <mergeCell ref="A12048:D12048"/>
    <mergeCell ref="E12048:G12048"/>
    <mergeCell ref="H12048:I12048"/>
    <mergeCell ref="A12049:D12049"/>
    <mergeCell ref="E12049:G12049"/>
    <mergeCell ref="H12049:I12049"/>
    <mergeCell ref="A12050:D12050"/>
    <mergeCell ref="E12050:G12050"/>
    <mergeCell ref="H12050:I12050"/>
    <mergeCell ref="A12051:D12051"/>
    <mergeCell ref="E12051:G12051"/>
    <mergeCell ref="H12051:I12051"/>
    <mergeCell ref="A12052:D12052"/>
    <mergeCell ref="E12052:G12052"/>
    <mergeCell ref="H12052:I12052"/>
    <mergeCell ref="A12053:D12053"/>
    <mergeCell ref="E12053:G12053"/>
    <mergeCell ref="H12053:I12053"/>
    <mergeCell ref="A12054:D12054"/>
    <mergeCell ref="E12054:G12054"/>
    <mergeCell ref="H12054:I12054"/>
    <mergeCell ref="A12055:D12055"/>
    <mergeCell ref="E12055:G12055"/>
    <mergeCell ref="H12055:I12055"/>
    <mergeCell ref="A12056:D12056"/>
    <mergeCell ref="E12056:G12056"/>
    <mergeCell ref="H12056:I12056"/>
    <mergeCell ref="A12057:D12057"/>
    <mergeCell ref="E12057:G12057"/>
    <mergeCell ref="H12057:I12057"/>
    <mergeCell ref="A12058:D12058"/>
    <mergeCell ref="E12058:G12058"/>
    <mergeCell ref="H12058:I12058"/>
    <mergeCell ref="A12059:D12059"/>
    <mergeCell ref="E12059:G12059"/>
    <mergeCell ref="H12059:I12059"/>
    <mergeCell ref="A12060:D12060"/>
    <mergeCell ref="E12060:G12060"/>
    <mergeCell ref="H12060:I12060"/>
    <mergeCell ref="A12061:D12061"/>
    <mergeCell ref="E12061:G12061"/>
    <mergeCell ref="H12061:I12061"/>
    <mergeCell ref="A12062:D12062"/>
    <mergeCell ref="E12062:G12062"/>
    <mergeCell ref="H12062:I12062"/>
    <mergeCell ref="A12063:D12063"/>
    <mergeCell ref="E12063:G12063"/>
    <mergeCell ref="H12063:I12063"/>
    <mergeCell ref="A12064:D12064"/>
    <mergeCell ref="E12064:G12064"/>
    <mergeCell ref="H12064:I12064"/>
    <mergeCell ref="A12065:D12065"/>
    <mergeCell ref="E12065:G12065"/>
    <mergeCell ref="H12065:I12065"/>
    <mergeCell ref="A12066:I12066"/>
    <mergeCell ref="A12068:H12068"/>
    <mergeCell ref="A12069:C12069"/>
    <mergeCell ref="D12069:F12069"/>
    <mergeCell ref="H12069:I12069"/>
    <mergeCell ref="A12070:C12070"/>
    <mergeCell ref="D12070:F12070"/>
    <mergeCell ref="H12070:I12070"/>
    <mergeCell ref="A12071:C12071"/>
    <mergeCell ref="D12071:F12071"/>
    <mergeCell ref="H12071:I12071"/>
    <mergeCell ref="A12072:C12072"/>
    <mergeCell ref="D12072:F12072"/>
    <mergeCell ref="H12072:I12072"/>
    <mergeCell ref="A12073:C12073"/>
    <mergeCell ref="D12073:F12073"/>
    <mergeCell ref="H12073:I12073"/>
    <mergeCell ref="A12074:C12074"/>
    <mergeCell ref="D12074:F12074"/>
    <mergeCell ref="H12074:I12074"/>
    <mergeCell ref="A12075:C12075"/>
    <mergeCell ref="D12075:F12075"/>
    <mergeCell ref="H12075:I12075"/>
    <mergeCell ref="A12076:C12076"/>
    <mergeCell ref="D12076:F12076"/>
    <mergeCell ref="H12076:I12076"/>
    <mergeCell ref="A12078:H12078"/>
    <mergeCell ref="A12079:I12079"/>
    <mergeCell ref="A12083:H12083"/>
    <mergeCell ref="A12084:I12084"/>
    <mergeCell ref="A12086:H12086"/>
    <mergeCell ref="A12087:D12087"/>
    <mergeCell ref="E12087:G12087"/>
    <mergeCell ref="H12087:I12087"/>
    <mergeCell ref="A12088:D12088"/>
    <mergeCell ref="E12088:G12088"/>
    <mergeCell ref="H12088:I12088"/>
    <mergeCell ref="A12089:D12089"/>
    <mergeCell ref="E12089:G12089"/>
    <mergeCell ref="H12089:I12089"/>
    <mergeCell ref="A12090:D12090"/>
    <mergeCell ref="E12090:G12090"/>
    <mergeCell ref="H12090:I12090"/>
    <mergeCell ref="A12091:D12091"/>
    <mergeCell ref="E12091:G12091"/>
    <mergeCell ref="H12091:I12091"/>
    <mergeCell ref="A12092:D12092"/>
    <mergeCell ref="E12092:G12092"/>
    <mergeCell ref="H12092:I12092"/>
    <mergeCell ref="A12093:D12093"/>
    <mergeCell ref="E12093:G12093"/>
    <mergeCell ref="H12093:I12093"/>
    <mergeCell ref="A12094:D12094"/>
    <mergeCell ref="E12094:G12094"/>
    <mergeCell ref="H12094:I12094"/>
    <mergeCell ref="A12095:D12095"/>
    <mergeCell ref="E12095:G12095"/>
    <mergeCell ref="H12095:I12095"/>
    <mergeCell ref="A12096:D12096"/>
    <mergeCell ref="E12096:G12096"/>
    <mergeCell ref="H12096:I12096"/>
    <mergeCell ref="A12097:D12097"/>
    <mergeCell ref="E12097:G12097"/>
    <mergeCell ref="H12097:I12097"/>
    <mergeCell ref="A12098:D12098"/>
    <mergeCell ref="E12098:G12098"/>
    <mergeCell ref="H12098:I12098"/>
    <mergeCell ref="A12099:D12099"/>
    <mergeCell ref="E12099:G12099"/>
    <mergeCell ref="H12099:I12099"/>
    <mergeCell ref="A12100:D12100"/>
    <mergeCell ref="E12100:G12100"/>
    <mergeCell ref="H12100:I12100"/>
    <mergeCell ref="A12101:D12101"/>
    <mergeCell ref="E12101:G12101"/>
    <mergeCell ref="H12101:I12101"/>
    <mergeCell ref="A12102:D12102"/>
    <mergeCell ref="E12102:G12102"/>
    <mergeCell ref="H12102:I12102"/>
    <mergeCell ref="A12103:D12103"/>
    <mergeCell ref="E12103:G12103"/>
    <mergeCell ref="H12103:I12103"/>
    <mergeCell ref="A12104:D12104"/>
    <mergeCell ref="E12104:G12104"/>
    <mergeCell ref="H12104:I12104"/>
    <mergeCell ref="A12105:D12105"/>
    <mergeCell ref="E12105:G12105"/>
    <mergeCell ref="H12105:I12105"/>
    <mergeCell ref="A12106:D12106"/>
    <mergeCell ref="E12106:G12106"/>
    <mergeCell ref="H12106:I12106"/>
    <mergeCell ref="A12107:D12107"/>
    <mergeCell ref="E12107:G12107"/>
    <mergeCell ref="H12107:I12107"/>
    <mergeCell ref="A12108:D12108"/>
    <mergeCell ref="E12108:G12108"/>
    <mergeCell ref="H12108:I12108"/>
    <mergeCell ref="A12109:I12109"/>
    <mergeCell ref="A12111:H12111"/>
    <mergeCell ref="A12112:C12112"/>
    <mergeCell ref="D12112:F12112"/>
    <mergeCell ref="H12112:I12112"/>
    <mergeCell ref="A12113:C12113"/>
    <mergeCell ref="D12113:F12113"/>
    <mergeCell ref="H12113:I12113"/>
    <mergeCell ref="A12114:C12114"/>
    <mergeCell ref="D12114:F12114"/>
    <mergeCell ref="H12114:I12114"/>
    <mergeCell ref="A12115:C12115"/>
    <mergeCell ref="D12115:F12115"/>
    <mergeCell ref="H12115:I12115"/>
    <mergeCell ref="A12116:C12116"/>
    <mergeCell ref="D12116:F12116"/>
    <mergeCell ref="H12116:I12116"/>
    <mergeCell ref="A12117:C12117"/>
    <mergeCell ref="D12117:F12117"/>
    <mergeCell ref="H12117:I12117"/>
    <mergeCell ref="A12118:C12118"/>
    <mergeCell ref="D12118:F12118"/>
    <mergeCell ref="H12118:I12118"/>
    <mergeCell ref="A12119:C12119"/>
    <mergeCell ref="D12119:F12119"/>
    <mergeCell ref="H12119:I12119"/>
    <mergeCell ref="A12121:H12121"/>
    <mergeCell ref="A12122:I12122"/>
    <mergeCell ref="A12126:H12126"/>
    <mergeCell ref="A12127:I12127"/>
    <mergeCell ref="A12129:H12129"/>
    <mergeCell ref="A12130:D12130"/>
    <mergeCell ref="E12130:G12130"/>
    <mergeCell ref="H12130:I12130"/>
    <mergeCell ref="A12131:D12131"/>
    <mergeCell ref="E12131:G12131"/>
    <mergeCell ref="H12131:I12131"/>
    <mergeCell ref="A12132:D12132"/>
    <mergeCell ref="E12132:G12132"/>
    <mergeCell ref="H12132:I12132"/>
    <mergeCell ref="A12133:D12133"/>
    <mergeCell ref="E12133:G12133"/>
    <mergeCell ref="H12133:I12133"/>
    <mergeCell ref="A12134:D12134"/>
    <mergeCell ref="E12134:G12134"/>
    <mergeCell ref="H12134:I12134"/>
    <mergeCell ref="A12135:D12135"/>
    <mergeCell ref="E12135:G12135"/>
    <mergeCell ref="H12135:I12135"/>
    <mergeCell ref="A12136:D12136"/>
    <mergeCell ref="E12136:G12136"/>
    <mergeCell ref="H12136:I12136"/>
    <mergeCell ref="A12137:D12137"/>
    <mergeCell ref="E12137:G12137"/>
    <mergeCell ref="H12137:I12137"/>
    <mergeCell ref="A12138:D12138"/>
    <mergeCell ref="E12138:G12138"/>
    <mergeCell ref="H12138:I12138"/>
    <mergeCell ref="A12139:D12139"/>
    <mergeCell ref="E12139:G12139"/>
    <mergeCell ref="H12139:I12139"/>
    <mergeCell ref="A12140:D12140"/>
    <mergeCell ref="E12140:G12140"/>
    <mergeCell ref="H12140:I12140"/>
    <mergeCell ref="A12141:D12141"/>
    <mergeCell ref="E12141:G12141"/>
    <mergeCell ref="H12141:I12141"/>
    <mergeCell ref="A12142:D12142"/>
    <mergeCell ref="E12142:G12142"/>
    <mergeCell ref="H12142:I12142"/>
    <mergeCell ref="A12143:D12143"/>
    <mergeCell ref="E12143:G12143"/>
    <mergeCell ref="H12143:I12143"/>
    <mergeCell ref="A12144:D12144"/>
    <mergeCell ref="E12144:G12144"/>
    <mergeCell ref="H12144:I12144"/>
    <mergeCell ref="A12145:D12145"/>
    <mergeCell ref="E12145:G12145"/>
    <mergeCell ref="H12145:I12145"/>
    <mergeCell ref="A12146:D12146"/>
    <mergeCell ref="E12146:G12146"/>
    <mergeCell ref="H12146:I12146"/>
    <mergeCell ref="A12147:D12147"/>
    <mergeCell ref="E12147:G12147"/>
    <mergeCell ref="H12147:I12147"/>
    <mergeCell ref="A12148:D12148"/>
    <mergeCell ref="E12148:G12148"/>
    <mergeCell ref="H12148:I12148"/>
    <mergeCell ref="A12149:D12149"/>
    <mergeCell ref="E12149:G12149"/>
    <mergeCell ref="H12149:I12149"/>
    <mergeCell ref="A12150:D12150"/>
    <mergeCell ref="E12150:G12150"/>
    <mergeCell ref="H12150:I12150"/>
    <mergeCell ref="A12151:D12151"/>
    <mergeCell ref="E12151:G12151"/>
    <mergeCell ref="H12151:I12151"/>
    <mergeCell ref="A12152:I12152"/>
    <mergeCell ref="A12154:H12154"/>
    <mergeCell ref="A12155:C12155"/>
    <mergeCell ref="D12155:F12155"/>
    <mergeCell ref="H12155:I12155"/>
    <mergeCell ref="A12156:C12156"/>
    <mergeCell ref="D12156:F12156"/>
    <mergeCell ref="H12156:I12156"/>
    <mergeCell ref="A12157:C12157"/>
    <mergeCell ref="D12157:F12157"/>
    <mergeCell ref="H12157:I12157"/>
    <mergeCell ref="A12158:C12158"/>
    <mergeCell ref="D12158:F12158"/>
    <mergeCell ref="H12158:I12158"/>
    <mergeCell ref="A12159:C12159"/>
    <mergeCell ref="D12159:F12159"/>
    <mergeCell ref="H12159:I12159"/>
    <mergeCell ref="A12160:C12160"/>
    <mergeCell ref="D12160:F12160"/>
    <mergeCell ref="H12160:I12160"/>
    <mergeCell ref="A12161:C12161"/>
    <mergeCell ref="D12161:F12161"/>
    <mergeCell ref="H12161:I12161"/>
    <mergeCell ref="A12162:C12162"/>
    <mergeCell ref="D12162:F12162"/>
    <mergeCell ref="H12162:I12162"/>
    <mergeCell ref="A12164:H12164"/>
    <mergeCell ref="A12165:I12165"/>
    <mergeCell ref="A12169:H12169"/>
    <mergeCell ref="A12170:I12170"/>
    <mergeCell ref="A12172:H12172"/>
    <mergeCell ref="A12173:D12173"/>
    <mergeCell ref="E12173:G12173"/>
    <mergeCell ref="H12173:I12173"/>
    <mergeCell ref="A12174:D12174"/>
    <mergeCell ref="E12174:G12174"/>
    <mergeCell ref="H12174:I12174"/>
    <mergeCell ref="A12175:D12175"/>
    <mergeCell ref="E12175:G12175"/>
    <mergeCell ref="H12175:I12175"/>
    <mergeCell ref="A12176:D12176"/>
    <mergeCell ref="E12176:G12176"/>
    <mergeCell ref="H12176:I12176"/>
    <mergeCell ref="A12177:D12177"/>
    <mergeCell ref="E12177:G12177"/>
    <mergeCell ref="H12177:I12177"/>
    <mergeCell ref="A12178:D12178"/>
    <mergeCell ref="E12178:G12178"/>
    <mergeCell ref="H12178:I12178"/>
    <mergeCell ref="A12179:D12179"/>
    <mergeCell ref="E12179:G12179"/>
    <mergeCell ref="H12179:I12179"/>
    <mergeCell ref="A12180:D12180"/>
    <mergeCell ref="E12180:G12180"/>
    <mergeCell ref="H12180:I12180"/>
    <mergeCell ref="A12181:D12181"/>
    <mergeCell ref="E12181:G12181"/>
    <mergeCell ref="H12181:I12181"/>
    <mergeCell ref="A12182:D12182"/>
    <mergeCell ref="E12182:G12182"/>
    <mergeCell ref="H12182:I12182"/>
    <mergeCell ref="A12183:D12183"/>
    <mergeCell ref="E12183:G12183"/>
    <mergeCell ref="H12183:I12183"/>
    <mergeCell ref="A12184:D12184"/>
    <mergeCell ref="E12184:G12184"/>
    <mergeCell ref="H12184:I12184"/>
    <mergeCell ref="A12185:D12185"/>
    <mergeCell ref="E12185:G12185"/>
    <mergeCell ref="H12185:I12185"/>
    <mergeCell ref="A12186:D12186"/>
    <mergeCell ref="E12186:G12186"/>
    <mergeCell ref="H12186:I12186"/>
    <mergeCell ref="A12187:D12187"/>
    <mergeCell ref="E12187:G12187"/>
    <mergeCell ref="H12187:I12187"/>
    <mergeCell ref="A12188:D12188"/>
    <mergeCell ref="E12188:G12188"/>
    <mergeCell ref="H12188:I12188"/>
    <mergeCell ref="A12189:D12189"/>
    <mergeCell ref="E12189:G12189"/>
    <mergeCell ref="H12189:I12189"/>
    <mergeCell ref="A12190:D12190"/>
    <mergeCell ref="E12190:G12190"/>
    <mergeCell ref="H12190:I12190"/>
    <mergeCell ref="A12191:D12191"/>
    <mergeCell ref="E12191:G12191"/>
    <mergeCell ref="H12191:I12191"/>
    <mergeCell ref="A12192:D12192"/>
    <mergeCell ref="E12192:G12192"/>
    <mergeCell ref="H12192:I12192"/>
    <mergeCell ref="A12193:D12193"/>
    <mergeCell ref="E12193:G12193"/>
    <mergeCell ref="H12193:I12193"/>
    <mergeCell ref="A12194:D12194"/>
    <mergeCell ref="E12194:G12194"/>
    <mergeCell ref="H12194:I12194"/>
    <mergeCell ref="A12195:I12195"/>
    <mergeCell ref="A12197:H12197"/>
    <mergeCell ref="A12198:C12198"/>
    <mergeCell ref="D12198:F12198"/>
    <mergeCell ref="H12198:I12198"/>
    <mergeCell ref="A12199:C12199"/>
    <mergeCell ref="D12199:F12199"/>
    <mergeCell ref="H12199:I12199"/>
    <mergeCell ref="A12200:C12200"/>
    <mergeCell ref="D12200:F12200"/>
    <mergeCell ref="H12200:I12200"/>
    <mergeCell ref="A12201:C12201"/>
    <mergeCell ref="D12201:F12201"/>
    <mergeCell ref="H12201:I12201"/>
    <mergeCell ref="A12202:C12202"/>
    <mergeCell ref="D12202:F12202"/>
    <mergeCell ref="H12202:I12202"/>
    <mergeCell ref="A12203:C12203"/>
    <mergeCell ref="D12203:F12203"/>
    <mergeCell ref="H12203:I12203"/>
    <mergeCell ref="A12204:C12204"/>
    <mergeCell ref="D12204:F12204"/>
    <mergeCell ref="H12204:I12204"/>
    <mergeCell ref="A12205:C12205"/>
    <mergeCell ref="D12205:F12205"/>
    <mergeCell ref="H12205:I12205"/>
    <mergeCell ref="A12207:H12207"/>
    <mergeCell ref="A12208:I12208"/>
    <mergeCell ref="A12212:H12212"/>
    <mergeCell ref="A12213:I12213"/>
    <mergeCell ref="A12215:H12215"/>
    <mergeCell ref="A12216:D12216"/>
    <mergeCell ref="E12216:G12216"/>
    <mergeCell ref="H12216:I12216"/>
    <mergeCell ref="A12217:D12217"/>
    <mergeCell ref="E12217:G12217"/>
    <mergeCell ref="H12217:I12217"/>
    <mergeCell ref="A12218:D12218"/>
    <mergeCell ref="E12218:G12218"/>
    <mergeCell ref="H12218:I12218"/>
    <mergeCell ref="A12219:D12219"/>
    <mergeCell ref="E12219:G12219"/>
    <mergeCell ref="H12219:I12219"/>
    <mergeCell ref="A12220:D12220"/>
    <mergeCell ref="E12220:G12220"/>
    <mergeCell ref="H12220:I12220"/>
    <mergeCell ref="A12221:D12221"/>
    <mergeCell ref="E12221:G12221"/>
    <mergeCell ref="H12221:I12221"/>
    <mergeCell ref="A12222:D12222"/>
    <mergeCell ref="E12222:G12222"/>
    <mergeCell ref="H12222:I12222"/>
    <mergeCell ref="A12223:D12223"/>
    <mergeCell ref="E12223:G12223"/>
    <mergeCell ref="H12223:I12223"/>
    <mergeCell ref="A12224:D12224"/>
    <mergeCell ref="E12224:G12224"/>
    <mergeCell ref="H12224:I12224"/>
    <mergeCell ref="A12225:D12225"/>
    <mergeCell ref="E12225:G12225"/>
    <mergeCell ref="H12225:I12225"/>
    <mergeCell ref="A12226:D12226"/>
    <mergeCell ref="E12226:G12226"/>
    <mergeCell ref="H12226:I12226"/>
    <mergeCell ref="A12227:D12227"/>
    <mergeCell ref="E12227:G12227"/>
    <mergeCell ref="H12227:I12227"/>
    <mergeCell ref="A12228:D12228"/>
    <mergeCell ref="E12228:G12228"/>
    <mergeCell ref="H12228:I12228"/>
    <mergeCell ref="A12229:D12229"/>
    <mergeCell ref="E12229:G12229"/>
    <mergeCell ref="H12229:I12229"/>
    <mergeCell ref="A12230:D12230"/>
    <mergeCell ref="E12230:G12230"/>
    <mergeCell ref="H12230:I12230"/>
    <mergeCell ref="A12231:D12231"/>
    <mergeCell ref="E12231:G12231"/>
    <mergeCell ref="H12231:I12231"/>
    <mergeCell ref="A12232:D12232"/>
    <mergeCell ref="E12232:G12232"/>
    <mergeCell ref="H12232:I12232"/>
    <mergeCell ref="A12233:D12233"/>
    <mergeCell ref="E12233:G12233"/>
    <mergeCell ref="H12233:I12233"/>
    <mergeCell ref="A12234:D12234"/>
    <mergeCell ref="E12234:G12234"/>
    <mergeCell ref="H12234:I12234"/>
    <mergeCell ref="A12235:D12235"/>
    <mergeCell ref="E12235:G12235"/>
    <mergeCell ref="H12235:I12235"/>
    <mergeCell ref="A12236:D12236"/>
    <mergeCell ref="E12236:G12236"/>
    <mergeCell ref="H12236:I12236"/>
    <mergeCell ref="A12237:D12237"/>
    <mergeCell ref="E12237:G12237"/>
    <mergeCell ref="H12237:I12237"/>
    <mergeCell ref="A12238:I12238"/>
    <mergeCell ref="A12240:H12240"/>
    <mergeCell ref="A12241:C12241"/>
    <mergeCell ref="D12241:F12241"/>
    <mergeCell ref="H12241:I12241"/>
    <mergeCell ref="A12242:C12242"/>
    <mergeCell ref="D12242:F12242"/>
    <mergeCell ref="H12242:I12242"/>
    <mergeCell ref="A12243:C12243"/>
    <mergeCell ref="D12243:F12243"/>
    <mergeCell ref="H12243:I12243"/>
    <mergeCell ref="A12244:C12244"/>
    <mergeCell ref="D12244:F12244"/>
    <mergeCell ref="H12244:I12244"/>
    <mergeCell ref="A12245:C12245"/>
    <mergeCell ref="D12245:F12245"/>
    <mergeCell ref="H12245:I12245"/>
    <mergeCell ref="A12246:C12246"/>
    <mergeCell ref="D12246:F12246"/>
    <mergeCell ref="H12246:I12246"/>
    <mergeCell ref="A12247:C12247"/>
    <mergeCell ref="D12247:F12247"/>
    <mergeCell ref="H12247:I12247"/>
    <mergeCell ref="A12248:C12248"/>
    <mergeCell ref="D12248:F12248"/>
    <mergeCell ref="H12248:I12248"/>
    <mergeCell ref="A12250:H12250"/>
    <mergeCell ref="A12251:I12251"/>
    <mergeCell ref="A12255:H12255"/>
    <mergeCell ref="A12256:I12256"/>
    <mergeCell ref="A12258:H12258"/>
    <mergeCell ref="A12259:D12259"/>
    <mergeCell ref="E12259:G12259"/>
    <mergeCell ref="H12259:I12259"/>
    <mergeCell ref="A12260:D12260"/>
    <mergeCell ref="E12260:G12260"/>
    <mergeCell ref="H12260:I12260"/>
    <mergeCell ref="A12261:D12261"/>
    <mergeCell ref="E12261:G12261"/>
    <mergeCell ref="H12261:I12261"/>
    <mergeCell ref="A12262:D12262"/>
    <mergeCell ref="E12262:G12262"/>
    <mergeCell ref="H12262:I12262"/>
    <mergeCell ref="A12263:D12263"/>
    <mergeCell ref="E12263:G12263"/>
    <mergeCell ref="H12263:I12263"/>
    <mergeCell ref="A12264:D12264"/>
    <mergeCell ref="E12264:G12264"/>
    <mergeCell ref="H12264:I12264"/>
    <mergeCell ref="A12265:D12265"/>
    <mergeCell ref="E12265:G12265"/>
    <mergeCell ref="H12265:I12265"/>
    <mergeCell ref="A12266:D12266"/>
    <mergeCell ref="E12266:G12266"/>
    <mergeCell ref="H12266:I12266"/>
    <mergeCell ref="A12267:D12267"/>
    <mergeCell ref="E12267:G12267"/>
    <mergeCell ref="H12267:I12267"/>
    <mergeCell ref="A12268:D12268"/>
    <mergeCell ref="E12268:G12268"/>
    <mergeCell ref="H12268:I12268"/>
    <mergeCell ref="A12269:D12269"/>
    <mergeCell ref="E12269:G12269"/>
    <mergeCell ref="H12269:I12269"/>
    <mergeCell ref="A12270:D12270"/>
    <mergeCell ref="E12270:G12270"/>
    <mergeCell ref="H12270:I12270"/>
    <mergeCell ref="A12271:D12271"/>
    <mergeCell ref="E12271:G12271"/>
    <mergeCell ref="H12271:I12271"/>
    <mergeCell ref="A12272:D12272"/>
    <mergeCell ref="E12272:G12272"/>
    <mergeCell ref="H12272:I12272"/>
    <mergeCell ref="A12273:D12273"/>
    <mergeCell ref="E12273:G12273"/>
    <mergeCell ref="H12273:I12273"/>
    <mergeCell ref="A12274:D12274"/>
    <mergeCell ref="E12274:G12274"/>
    <mergeCell ref="H12274:I12274"/>
    <mergeCell ref="A12275:D12275"/>
    <mergeCell ref="E12275:G12275"/>
    <mergeCell ref="H12275:I12275"/>
    <mergeCell ref="A12276:D12276"/>
    <mergeCell ref="E12276:G12276"/>
    <mergeCell ref="H12276:I12276"/>
    <mergeCell ref="A12277:D12277"/>
    <mergeCell ref="E12277:G12277"/>
    <mergeCell ref="H12277:I12277"/>
    <mergeCell ref="A12278:D12278"/>
    <mergeCell ref="E12278:G12278"/>
    <mergeCell ref="H12278:I12278"/>
    <mergeCell ref="A12279:D12279"/>
    <mergeCell ref="E12279:G12279"/>
    <mergeCell ref="H12279:I12279"/>
    <mergeCell ref="A12280:D12280"/>
    <mergeCell ref="E12280:G12280"/>
    <mergeCell ref="H12280:I12280"/>
    <mergeCell ref="A12281:I12281"/>
    <mergeCell ref="A12283:H12283"/>
    <mergeCell ref="A12284:C12284"/>
    <mergeCell ref="D12284:F12284"/>
    <mergeCell ref="H12284:I12284"/>
    <mergeCell ref="A12285:C12285"/>
    <mergeCell ref="D12285:F12285"/>
    <mergeCell ref="H12285:I12285"/>
    <mergeCell ref="A12286:C12286"/>
    <mergeCell ref="D12286:F12286"/>
    <mergeCell ref="H12286:I12286"/>
    <mergeCell ref="A12287:C12287"/>
    <mergeCell ref="D12287:F12287"/>
    <mergeCell ref="H12287:I12287"/>
    <mergeCell ref="A12288:C12288"/>
    <mergeCell ref="D12288:F12288"/>
    <mergeCell ref="H12288:I12288"/>
    <mergeCell ref="A12289:C12289"/>
    <mergeCell ref="D12289:F12289"/>
    <mergeCell ref="H12289:I12289"/>
    <mergeCell ref="A12290:C12290"/>
    <mergeCell ref="D12290:F12290"/>
    <mergeCell ref="H12290:I12290"/>
    <mergeCell ref="A12291:C12291"/>
    <mergeCell ref="D12291:F12291"/>
    <mergeCell ref="H12291:I12291"/>
    <mergeCell ref="A12293:H12293"/>
    <mergeCell ref="A12294:I12294"/>
    <mergeCell ref="A12298:H12298"/>
    <mergeCell ref="A12299:I12299"/>
    <mergeCell ref="A12301:H12301"/>
    <mergeCell ref="A12302:D12302"/>
    <mergeCell ref="E12302:G12302"/>
    <mergeCell ref="H12302:I12302"/>
    <mergeCell ref="A12303:D12303"/>
    <mergeCell ref="E12303:G12303"/>
    <mergeCell ref="H12303:I12303"/>
    <mergeCell ref="A12304:D12304"/>
    <mergeCell ref="E12304:G12304"/>
    <mergeCell ref="H12304:I12304"/>
    <mergeCell ref="A12305:D12305"/>
    <mergeCell ref="E12305:G12305"/>
    <mergeCell ref="H12305:I12305"/>
    <mergeCell ref="A12306:D12306"/>
    <mergeCell ref="E12306:G12306"/>
    <mergeCell ref="H12306:I12306"/>
    <mergeCell ref="A12307:D12307"/>
    <mergeCell ref="E12307:G12307"/>
    <mergeCell ref="H12307:I12307"/>
    <mergeCell ref="A12308:D12308"/>
    <mergeCell ref="E12308:G12308"/>
    <mergeCell ref="H12308:I12308"/>
    <mergeCell ref="A12309:D12309"/>
    <mergeCell ref="E12309:G12309"/>
    <mergeCell ref="H12309:I12309"/>
    <mergeCell ref="A12310:D12310"/>
    <mergeCell ref="E12310:G12310"/>
    <mergeCell ref="H12310:I12310"/>
    <mergeCell ref="A12311:D12311"/>
    <mergeCell ref="E12311:G12311"/>
    <mergeCell ref="H12311:I12311"/>
    <mergeCell ref="A12312:D12312"/>
    <mergeCell ref="E12312:G12312"/>
    <mergeCell ref="H12312:I12312"/>
    <mergeCell ref="A12313:D12313"/>
    <mergeCell ref="E12313:G12313"/>
    <mergeCell ref="H12313:I12313"/>
    <mergeCell ref="A12314:D12314"/>
    <mergeCell ref="E12314:G12314"/>
    <mergeCell ref="H12314:I12314"/>
    <mergeCell ref="A12315:D12315"/>
    <mergeCell ref="E12315:G12315"/>
    <mergeCell ref="H12315:I12315"/>
    <mergeCell ref="A12316:D12316"/>
    <mergeCell ref="E12316:G12316"/>
    <mergeCell ref="H12316:I12316"/>
    <mergeCell ref="A12317:D12317"/>
    <mergeCell ref="E12317:G12317"/>
    <mergeCell ref="H12317:I12317"/>
    <mergeCell ref="A12318:D12318"/>
    <mergeCell ref="E12318:G12318"/>
    <mergeCell ref="H12318:I12318"/>
    <mergeCell ref="A12319:D12319"/>
    <mergeCell ref="E12319:G12319"/>
    <mergeCell ref="H12319:I12319"/>
    <mergeCell ref="A12320:D12320"/>
    <mergeCell ref="E12320:G12320"/>
    <mergeCell ref="H12320:I12320"/>
    <mergeCell ref="A12321:D12321"/>
    <mergeCell ref="E12321:G12321"/>
    <mergeCell ref="H12321:I12321"/>
    <mergeCell ref="A12322:D12322"/>
    <mergeCell ref="E12322:G12322"/>
    <mergeCell ref="H12322:I12322"/>
    <mergeCell ref="A12323:D12323"/>
    <mergeCell ref="E12323:G12323"/>
    <mergeCell ref="H12323:I12323"/>
    <mergeCell ref="A12324:I12324"/>
    <mergeCell ref="A12326:H12326"/>
    <mergeCell ref="A12327:C12327"/>
    <mergeCell ref="D12327:F12327"/>
    <mergeCell ref="H12327:I12327"/>
    <mergeCell ref="A12328:C12328"/>
    <mergeCell ref="D12328:F12328"/>
    <mergeCell ref="H12328:I12328"/>
    <mergeCell ref="A12329:C12329"/>
    <mergeCell ref="D12329:F12329"/>
    <mergeCell ref="H12329:I12329"/>
    <mergeCell ref="A12330:C12330"/>
    <mergeCell ref="D12330:F12330"/>
    <mergeCell ref="H12330:I12330"/>
    <mergeCell ref="A12331:C12331"/>
    <mergeCell ref="D12331:F12331"/>
    <mergeCell ref="H12331:I12331"/>
    <mergeCell ref="A12332:C12332"/>
    <mergeCell ref="D12332:F12332"/>
    <mergeCell ref="H12332:I12332"/>
    <mergeCell ref="A12333:C12333"/>
    <mergeCell ref="D12333:F12333"/>
    <mergeCell ref="H12333:I12333"/>
    <mergeCell ref="A12334:C12334"/>
    <mergeCell ref="D12334:F12334"/>
    <mergeCell ref="H12334:I12334"/>
    <mergeCell ref="A12336:H12336"/>
    <mergeCell ref="A12337:I12337"/>
    <mergeCell ref="A12341:H12341"/>
    <mergeCell ref="A12342:I12342"/>
    <mergeCell ref="A12344:H12344"/>
    <mergeCell ref="A12345:D12345"/>
    <mergeCell ref="E12345:G12345"/>
    <mergeCell ref="H12345:I12345"/>
    <mergeCell ref="A12346:D12346"/>
    <mergeCell ref="E12346:G12346"/>
    <mergeCell ref="H12346:I12346"/>
    <mergeCell ref="A12347:D12347"/>
    <mergeCell ref="E12347:G12347"/>
    <mergeCell ref="H12347:I12347"/>
    <mergeCell ref="A12348:D12348"/>
    <mergeCell ref="E12348:G12348"/>
    <mergeCell ref="H12348:I12348"/>
    <mergeCell ref="A12349:D12349"/>
    <mergeCell ref="E12349:G12349"/>
    <mergeCell ref="H12349:I12349"/>
    <mergeCell ref="A12350:D12350"/>
    <mergeCell ref="E12350:G12350"/>
    <mergeCell ref="H12350:I12350"/>
    <mergeCell ref="A12351:D12351"/>
    <mergeCell ref="E12351:G12351"/>
    <mergeCell ref="H12351:I12351"/>
    <mergeCell ref="A12352:D12352"/>
    <mergeCell ref="E12352:G12352"/>
    <mergeCell ref="H12352:I12352"/>
    <mergeCell ref="A12353:D12353"/>
    <mergeCell ref="E12353:G12353"/>
    <mergeCell ref="H12353:I12353"/>
    <mergeCell ref="A12354:D12354"/>
    <mergeCell ref="E12354:G12354"/>
    <mergeCell ref="H12354:I12354"/>
    <mergeCell ref="A12355:D12355"/>
    <mergeCell ref="E12355:G12355"/>
    <mergeCell ref="H12355:I12355"/>
    <mergeCell ref="A12356:D12356"/>
    <mergeCell ref="E12356:G12356"/>
    <mergeCell ref="H12356:I12356"/>
    <mergeCell ref="A12357:D12357"/>
    <mergeCell ref="E12357:G12357"/>
    <mergeCell ref="H12357:I12357"/>
    <mergeCell ref="A12358:D12358"/>
    <mergeCell ref="E12358:G12358"/>
    <mergeCell ref="H12358:I12358"/>
    <mergeCell ref="A12359:D12359"/>
    <mergeCell ref="E12359:G12359"/>
    <mergeCell ref="H12359:I12359"/>
    <mergeCell ref="A12360:D12360"/>
    <mergeCell ref="E12360:G12360"/>
    <mergeCell ref="H12360:I12360"/>
    <mergeCell ref="A12361:D12361"/>
    <mergeCell ref="E12361:G12361"/>
    <mergeCell ref="H12361:I12361"/>
    <mergeCell ref="A12362:D12362"/>
    <mergeCell ref="E12362:G12362"/>
    <mergeCell ref="H12362:I12362"/>
    <mergeCell ref="A12363:D12363"/>
    <mergeCell ref="E12363:G12363"/>
    <mergeCell ref="H12363:I12363"/>
    <mergeCell ref="A12364:D12364"/>
    <mergeCell ref="E12364:G12364"/>
    <mergeCell ref="H12364:I12364"/>
    <mergeCell ref="A12365:D12365"/>
    <mergeCell ref="E12365:G12365"/>
    <mergeCell ref="H12365:I12365"/>
    <mergeCell ref="A12366:D12366"/>
    <mergeCell ref="E12366:G12366"/>
    <mergeCell ref="H12366:I12366"/>
    <mergeCell ref="A12367:I12367"/>
    <mergeCell ref="A12369:H12369"/>
    <mergeCell ref="A12370:C12370"/>
    <mergeCell ref="D12370:F12370"/>
    <mergeCell ref="H12370:I12370"/>
    <mergeCell ref="A12371:C12371"/>
    <mergeCell ref="D12371:F12371"/>
    <mergeCell ref="H12371:I12371"/>
    <mergeCell ref="A12372:C12372"/>
    <mergeCell ref="D12372:F12372"/>
    <mergeCell ref="H12372:I12372"/>
    <mergeCell ref="A12373:C12373"/>
    <mergeCell ref="D12373:F12373"/>
    <mergeCell ref="H12373:I12373"/>
    <mergeCell ref="A12374:C12374"/>
    <mergeCell ref="D12374:F12374"/>
    <mergeCell ref="H12374:I12374"/>
    <mergeCell ref="A12375:C12375"/>
    <mergeCell ref="D12375:F12375"/>
    <mergeCell ref="H12375:I12375"/>
    <mergeCell ref="A12376:C12376"/>
    <mergeCell ref="D12376:F12376"/>
    <mergeCell ref="H12376:I12376"/>
    <mergeCell ref="A12377:C12377"/>
    <mergeCell ref="D12377:F12377"/>
    <mergeCell ref="H12377:I12377"/>
    <mergeCell ref="A12379:H12379"/>
    <mergeCell ref="A12380:I12380"/>
    <mergeCell ref="A12384:H12384"/>
    <mergeCell ref="A12385:I12385"/>
    <mergeCell ref="A12387:H12387"/>
    <mergeCell ref="A12388:D12388"/>
    <mergeCell ref="E12388:G12388"/>
    <mergeCell ref="H12388:I12388"/>
    <mergeCell ref="A12389:D12389"/>
    <mergeCell ref="E12389:G12389"/>
    <mergeCell ref="H12389:I12389"/>
    <mergeCell ref="A12390:D12390"/>
    <mergeCell ref="E12390:G12390"/>
    <mergeCell ref="H12390:I12390"/>
    <mergeCell ref="A12391:D12391"/>
    <mergeCell ref="E12391:G12391"/>
    <mergeCell ref="H12391:I12391"/>
    <mergeCell ref="A12392:D12392"/>
    <mergeCell ref="E12392:G12392"/>
    <mergeCell ref="H12392:I12392"/>
    <mergeCell ref="A12393:D12393"/>
    <mergeCell ref="E12393:G12393"/>
    <mergeCell ref="H12393:I12393"/>
    <mergeCell ref="A12394:D12394"/>
    <mergeCell ref="E12394:G12394"/>
    <mergeCell ref="H12394:I12394"/>
    <mergeCell ref="A12395:D12395"/>
    <mergeCell ref="E12395:G12395"/>
    <mergeCell ref="H12395:I12395"/>
    <mergeCell ref="A12396:D12396"/>
    <mergeCell ref="E12396:G12396"/>
    <mergeCell ref="H12396:I12396"/>
    <mergeCell ref="A12397:D12397"/>
    <mergeCell ref="E12397:G12397"/>
    <mergeCell ref="H12397:I12397"/>
    <mergeCell ref="A12398:D12398"/>
    <mergeCell ref="E12398:G12398"/>
    <mergeCell ref="H12398:I12398"/>
    <mergeCell ref="A12399:D12399"/>
    <mergeCell ref="E12399:G12399"/>
    <mergeCell ref="H12399:I12399"/>
    <mergeCell ref="A12400:D12400"/>
    <mergeCell ref="E12400:G12400"/>
    <mergeCell ref="H12400:I12400"/>
    <mergeCell ref="A12401:D12401"/>
    <mergeCell ref="E12401:G12401"/>
    <mergeCell ref="H12401:I12401"/>
    <mergeCell ref="A12402:D12402"/>
    <mergeCell ref="E12402:G12402"/>
    <mergeCell ref="H12402:I12402"/>
    <mergeCell ref="A12403:D12403"/>
    <mergeCell ref="E12403:G12403"/>
    <mergeCell ref="H12403:I12403"/>
    <mergeCell ref="A12404:D12404"/>
    <mergeCell ref="E12404:G12404"/>
    <mergeCell ref="H12404:I12404"/>
    <mergeCell ref="A12405:D12405"/>
    <mergeCell ref="E12405:G12405"/>
    <mergeCell ref="H12405:I12405"/>
    <mergeCell ref="A12406:D12406"/>
    <mergeCell ref="E12406:G12406"/>
    <mergeCell ref="H12406:I12406"/>
    <mergeCell ref="A12407:D12407"/>
    <mergeCell ref="E12407:G12407"/>
    <mergeCell ref="H12407:I12407"/>
    <mergeCell ref="A12408:D12408"/>
    <mergeCell ref="E12408:G12408"/>
    <mergeCell ref="H12408:I12408"/>
    <mergeCell ref="A12409:D12409"/>
    <mergeCell ref="E12409:G12409"/>
    <mergeCell ref="H12409:I12409"/>
    <mergeCell ref="A12410:I12410"/>
    <mergeCell ref="A12412:H12412"/>
    <mergeCell ref="A12413:C12413"/>
    <mergeCell ref="D12413:F12413"/>
    <mergeCell ref="H12413:I12413"/>
    <mergeCell ref="A12414:C12414"/>
    <mergeCell ref="D12414:F12414"/>
    <mergeCell ref="H12414:I12414"/>
    <mergeCell ref="A12415:C12415"/>
    <mergeCell ref="D12415:F12415"/>
    <mergeCell ref="H12415:I12415"/>
    <mergeCell ref="A12416:C12416"/>
    <mergeCell ref="D12416:F12416"/>
    <mergeCell ref="H12416:I12416"/>
    <mergeCell ref="A12417:C12417"/>
    <mergeCell ref="D12417:F12417"/>
    <mergeCell ref="H12417:I12417"/>
    <mergeCell ref="A12418:C12418"/>
    <mergeCell ref="D12418:F12418"/>
    <mergeCell ref="H12418:I12418"/>
    <mergeCell ref="A12419:C12419"/>
    <mergeCell ref="D12419:F12419"/>
    <mergeCell ref="H12419:I12419"/>
    <mergeCell ref="A12420:C12420"/>
    <mergeCell ref="D12420:F12420"/>
    <mergeCell ref="H12420:I12420"/>
    <mergeCell ref="A12422:H12422"/>
    <mergeCell ref="A12423:I12423"/>
    <mergeCell ref="A12427:H12427"/>
    <mergeCell ref="A12428:I12428"/>
    <mergeCell ref="A12430:H12430"/>
    <mergeCell ref="A12431:D12431"/>
    <mergeCell ref="E12431:G12431"/>
    <mergeCell ref="H12431:I12431"/>
    <mergeCell ref="A12432:D12432"/>
    <mergeCell ref="E12432:G12432"/>
    <mergeCell ref="H12432:I12432"/>
    <mergeCell ref="A12433:D12433"/>
    <mergeCell ref="E12433:G12433"/>
    <mergeCell ref="H12433:I12433"/>
    <mergeCell ref="A12434:D12434"/>
    <mergeCell ref="E12434:G12434"/>
    <mergeCell ref="H12434:I12434"/>
    <mergeCell ref="A12435:D12435"/>
    <mergeCell ref="E12435:G12435"/>
    <mergeCell ref="H12435:I12435"/>
    <mergeCell ref="A12436:D12436"/>
    <mergeCell ref="E12436:G12436"/>
    <mergeCell ref="H12436:I12436"/>
    <mergeCell ref="A12437:D12437"/>
    <mergeCell ref="E12437:G12437"/>
    <mergeCell ref="H12437:I12437"/>
    <mergeCell ref="A12438:D12438"/>
    <mergeCell ref="E12438:G12438"/>
    <mergeCell ref="H12438:I12438"/>
    <mergeCell ref="A12439:D12439"/>
    <mergeCell ref="E12439:G12439"/>
    <mergeCell ref="H12439:I12439"/>
    <mergeCell ref="A12440:D12440"/>
    <mergeCell ref="E12440:G12440"/>
    <mergeCell ref="H12440:I12440"/>
    <mergeCell ref="A12441:D12441"/>
    <mergeCell ref="E12441:G12441"/>
    <mergeCell ref="H12441:I12441"/>
    <mergeCell ref="A12442:D12442"/>
    <mergeCell ref="E12442:G12442"/>
    <mergeCell ref="H12442:I12442"/>
    <mergeCell ref="A12443:D12443"/>
    <mergeCell ref="E12443:G12443"/>
    <mergeCell ref="H12443:I12443"/>
    <mergeCell ref="A12444:D12444"/>
    <mergeCell ref="E12444:G12444"/>
    <mergeCell ref="H12444:I12444"/>
    <mergeCell ref="A12445:D12445"/>
    <mergeCell ref="E12445:G12445"/>
    <mergeCell ref="H12445:I12445"/>
    <mergeCell ref="A12446:D12446"/>
    <mergeCell ref="E12446:G12446"/>
    <mergeCell ref="H12446:I12446"/>
    <mergeCell ref="A12447:D12447"/>
    <mergeCell ref="E12447:G12447"/>
    <mergeCell ref="H12447:I12447"/>
    <mergeCell ref="A12448:D12448"/>
    <mergeCell ref="E12448:G12448"/>
    <mergeCell ref="H12448:I12448"/>
    <mergeCell ref="A12449:D12449"/>
    <mergeCell ref="E12449:G12449"/>
    <mergeCell ref="H12449:I12449"/>
    <mergeCell ref="A12450:D12450"/>
    <mergeCell ref="E12450:G12450"/>
    <mergeCell ref="H12450:I12450"/>
    <mergeCell ref="A12451:D12451"/>
    <mergeCell ref="E12451:G12451"/>
    <mergeCell ref="H12451:I12451"/>
    <mergeCell ref="A12452:D12452"/>
    <mergeCell ref="E12452:G12452"/>
    <mergeCell ref="H12452:I12452"/>
    <mergeCell ref="A12453:I12453"/>
    <mergeCell ref="A12455:H12455"/>
    <mergeCell ref="A12456:C12456"/>
    <mergeCell ref="D12456:F12456"/>
    <mergeCell ref="H12456:I12456"/>
    <mergeCell ref="A12457:C12457"/>
    <mergeCell ref="D12457:F12457"/>
    <mergeCell ref="H12457:I12457"/>
    <mergeCell ref="A12458:C12458"/>
    <mergeCell ref="D12458:F12458"/>
    <mergeCell ref="H12458:I12458"/>
    <mergeCell ref="A12459:C12459"/>
    <mergeCell ref="D12459:F12459"/>
    <mergeCell ref="H12459:I12459"/>
    <mergeCell ref="A12460:C12460"/>
    <mergeCell ref="D12460:F12460"/>
    <mergeCell ref="H12460:I12460"/>
    <mergeCell ref="A12461:C12461"/>
    <mergeCell ref="D12461:F12461"/>
    <mergeCell ref="H12461:I12461"/>
    <mergeCell ref="A12462:C12462"/>
    <mergeCell ref="D12462:F12462"/>
    <mergeCell ref="H12462:I12462"/>
    <mergeCell ref="A12463:C12463"/>
    <mergeCell ref="D12463:F12463"/>
    <mergeCell ref="H12463:I12463"/>
    <mergeCell ref="A12465:H12465"/>
    <mergeCell ref="A12466:I12466"/>
    <mergeCell ref="A12470:H12470"/>
    <mergeCell ref="A12471:I12471"/>
    <mergeCell ref="A12473:H12473"/>
    <mergeCell ref="A12474:D12474"/>
    <mergeCell ref="E12474:G12474"/>
    <mergeCell ref="H12474:I12474"/>
    <mergeCell ref="A12475:D12475"/>
    <mergeCell ref="E12475:G12475"/>
    <mergeCell ref="H12475:I12475"/>
    <mergeCell ref="A12476:D12476"/>
    <mergeCell ref="E12476:G12476"/>
    <mergeCell ref="H12476:I12476"/>
    <mergeCell ref="A12477:D12477"/>
    <mergeCell ref="E12477:G12477"/>
    <mergeCell ref="H12477:I12477"/>
    <mergeCell ref="A12478:D12478"/>
    <mergeCell ref="E12478:G12478"/>
    <mergeCell ref="H12478:I12478"/>
    <mergeCell ref="A12479:D12479"/>
    <mergeCell ref="E12479:G12479"/>
    <mergeCell ref="H12479:I12479"/>
    <mergeCell ref="A12480:D12480"/>
    <mergeCell ref="E12480:G12480"/>
    <mergeCell ref="H12480:I12480"/>
    <mergeCell ref="A12481:D12481"/>
    <mergeCell ref="E12481:G12481"/>
    <mergeCell ref="H12481:I12481"/>
    <mergeCell ref="A12482:D12482"/>
    <mergeCell ref="E12482:G12482"/>
    <mergeCell ref="H12482:I12482"/>
    <mergeCell ref="A12483:D12483"/>
    <mergeCell ref="E12483:G12483"/>
    <mergeCell ref="H12483:I12483"/>
    <mergeCell ref="A12484:D12484"/>
    <mergeCell ref="E12484:G12484"/>
    <mergeCell ref="H12484:I12484"/>
    <mergeCell ref="A12485:D12485"/>
    <mergeCell ref="E12485:G12485"/>
    <mergeCell ref="H12485:I12485"/>
    <mergeCell ref="A12486:D12486"/>
    <mergeCell ref="E12486:G12486"/>
    <mergeCell ref="H12486:I12486"/>
    <mergeCell ref="A12487:D12487"/>
    <mergeCell ref="E12487:G12487"/>
    <mergeCell ref="H12487:I12487"/>
    <mergeCell ref="A12488:D12488"/>
    <mergeCell ref="E12488:G12488"/>
    <mergeCell ref="H12488:I12488"/>
    <mergeCell ref="A12489:D12489"/>
    <mergeCell ref="E12489:G12489"/>
    <mergeCell ref="H12489:I12489"/>
    <mergeCell ref="A12490:D12490"/>
    <mergeCell ref="E12490:G12490"/>
    <mergeCell ref="H12490:I12490"/>
    <mergeCell ref="A12491:D12491"/>
    <mergeCell ref="E12491:G12491"/>
    <mergeCell ref="H12491:I12491"/>
    <mergeCell ref="A12492:D12492"/>
    <mergeCell ref="E12492:G12492"/>
    <mergeCell ref="H12492:I12492"/>
    <mergeCell ref="A12493:D12493"/>
    <mergeCell ref="E12493:G12493"/>
    <mergeCell ref="H12493:I12493"/>
    <mergeCell ref="A12494:D12494"/>
    <mergeCell ref="E12494:G12494"/>
    <mergeCell ref="H12494:I12494"/>
    <mergeCell ref="A12495:D12495"/>
    <mergeCell ref="E12495:G12495"/>
    <mergeCell ref="H12495:I12495"/>
    <mergeCell ref="A12496:I12496"/>
    <mergeCell ref="A12498:H12498"/>
    <mergeCell ref="A12499:C12499"/>
    <mergeCell ref="D12499:F12499"/>
    <mergeCell ref="H12499:I12499"/>
    <mergeCell ref="A12500:C12500"/>
    <mergeCell ref="D12500:F12500"/>
    <mergeCell ref="H12500:I12500"/>
    <mergeCell ref="A12501:C12501"/>
    <mergeCell ref="D12501:F12501"/>
    <mergeCell ref="H12501:I12501"/>
    <mergeCell ref="A12502:C12502"/>
    <mergeCell ref="D12502:F12502"/>
    <mergeCell ref="H12502:I12502"/>
    <mergeCell ref="A12503:C12503"/>
    <mergeCell ref="D12503:F12503"/>
    <mergeCell ref="H12503:I12503"/>
    <mergeCell ref="A12504:C12504"/>
    <mergeCell ref="D12504:F12504"/>
    <mergeCell ref="H12504:I12504"/>
    <mergeCell ref="A12505:C12505"/>
    <mergeCell ref="D12505:F12505"/>
    <mergeCell ref="H12505:I12505"/>
    <mergeCell ref="A12506:C12506"/>
    <mergeCell ref="D12506:F12506"/>
    <mergeCell ref="H12506:I12506"/>
    <mergeCell ref="A12508:H12508"/>
    <mergeCell ref="A12509:I12509"/>
    <mergeCell ref="A12513:H12513"/>
    <mergeCell ref="A12514:I12514"/>
    <mergeCell ref="A12516:H12516"/>
    <mergeCell ref="A12517:D12517"/>
    <mergeCell ref="E12517:G12517"/>
    <mergeCell ref="H12517:I12517"/>
    <mergeCell ref="A12518:D12518"/>
    <mergeCell ref="E12518:G12518"/>
    <mergeCell ref="H12518:I12518"/>
    <mergeCell ref="A12519:D12519"/>
    <mergeCell ref="E12519:G12519"/>
    <mergeCell ref="H12519:I12519"/>
    <mergeCell ref="A12520:D12520"/>
    <mergeCell ref="E12520:G12520"/>
    <mergeCell ref="H12520:I12520"/>
    <mergeCell ref="A12521:D12521"/>
    <mergeCell ref="E12521:G12521"/>
    <mergeCell ref="H12521:I12521"/>
    <mergeCell ref="A12522:D12522"/>
    <mergeCell ref="E12522:G12522"/>
    <mergeCell ref="H12522:I12522"/>
    <mergeCell ref="A12523:D12523"/>
    <mergeCell ref="E12523:G12523"/>
    <mergeCell ref="H12523:I12523"/>
    <mergeCell ref="A12524:D12524"/>
    <mergeCell ref="E12524:G12524"/>
    <mergeCell ref="H12524:I12524"/>
    <mergeCell ref="A12525:D12525"/>
    <mergeCell ref="E12525:G12525"/>
    <mergeCell ref="H12525:I12525"/>
    <mergeCell ref="A12526:D12526"/>
    <mergeCell ref="E12526:G12526"/>
    <mergeCell ref="H12526:I12526"/>
    <mergeCell ref="A12527:D12527"/>
    <mergeCell ref="E12527:G12527"/>
    <mergeCell ref="H12527:I12527"/>
    <mergeCell ref="A12528:D12528"/>
    <mergeCell ref="E12528:G12528"/>
    <mergeCell ref="H12528:I12528"/>
    <mergeCell ref="A12529:D12529"/>
    <mergeCell ref="E12529:G12529"/>
    <mergeCell ref="H12529:I12529"/>
    <mergeCell ref="A12530:D12530"/>
    <mergeCell ref="E12530:G12530"/>
    <mergeCell ref="H12530:I12530"/>
    <mergeCell ref="A12531:D12531"/>
    <mergeCell ref="E12531:G12531"/>
    <mergeCell ref="H12531:I12531"/>
    <mergeCell ref="A12532:D12532"/>
    <mergeCell ref="E12532:G12532"/>
    <mergeCell ref="H12532:I12532"/>
    <mergeCell ref="A12533:D12533"/>
    <mergeCell ref="E12533:G12533"/>
    <mergeCell ref="H12533:I12533"/>
    <mergeCell ref="A12534:D12534"/>
    <mergeCell ref="E12534:G12534"/>
    <mergeCell ref="H12534:I12534"/>
    <mergeCell ref="A12535:D12535"/>
    <mergeCell ref="E12535:G12535"/>
    <mergeCell ref="H12535:I12535"/>
    <mergeCell ref="A12536:D12536"/>
    <mergeCell ref="E12536:G12536"/>
    <mergeCell ref="H12536:I12536"/>
    <mergeCell ref="A12537:D12537"/>
    <mergeCell ref="E12537:G12537"/>
    <mergeCell ref="H12537:I12537"/>
    <mergeCell ref="A12538:D12538"/>
    <mergeCell ref="E12538:G12538"/>
    <mergeCell ref="H12538:I12538"/>
    <mergeCell ref="A12539:I12539"/>
    <mergeCell ref="A12541:H12541"/>
    <mergeCell ref="A12542:C12542"/>
    <mergeCell ref="D12542:F12542"/>
    <mergeCell ref="H12542:I12542"/>
    <mergeCell ref="A12543:C12543"/>
    <mergeCell ref="D12543:F12543"/>
    <mergeCell ref="H12543:I12543"/>
    <mergeCell ref="A12544:C12544"/>
    <mergeCell ref="D12544:F12544"/>
    <mergeCell ref="H12544:I12544"/>
    <mergeCell ref="A12545:C12545"/>
    <mergeCell ref="D12545:F12545"/>
    <mergeCell ref="H12545:I12545"/>
    <mergeCell ref="A12546:C12546"/>
    <mergeCell ref="D12546:F12546"/>
    <mergeCell ref="H12546:I12546"/>
    <mergeCell ref="A12547:C12547"/>
    <mergeCell ref="D12547:F12547"/>
    <mergeCell ref="H12547:I12547"/>
    <mergeCell ref="A12548:C12548"/>
    <mergeCell ref="D12548:F12548"/>
    <mergeCell ref="H12548:I12548"/>
    <mergeCell ref="A12549:C12549"/>
    <mergeCell ref="D12549:F12549"/>
    <mergeCell ref="H12549:I12549"/>
    <mergeCell ref="A12551:H12551"/>
    <mergeCell ref="A12552:I12552"/>
    <mergeCell ref="A12556:H12556"/>
    <mergeCell ref="A12557:I12557"/>
    <mergeCell ref="A12559:H12559"/>
    <mergeCell ref="A12560:D12560"/>
    <mergeCell ref="E12560:G12560"/>
    <mergeCell ref="H12560:I12560"/>
    <mergeCell ref="A12561:D12561"/>
    <mergeCell ref="E12561:G12561"/>
    <mergeCell ref="H12561:I12561"/>
    <mergeCell ref="A12562:D12562"/>
    <mergeCell ref="E12562:G12562"/>
    <mergeCell ref="H12562:I12562"/>
    <mergeCell ref="A12563:D12563"/>
    <mergeCell ref="E12563:G12563"/>
    <mergeCell ref="H12563:I12563"/>
    <mergeCell ref="A12564:D12564"/>
    <mergeCell ref="E12564:G12564"/>
    <mergeCell ref="H12564:I12564"/>
    <mergeCell ref="A12565:D12565"/>
    <mergeCell ref="E12565:G12565"/>
    <mergeCell ref="H12565:I12565"/>
    <mergeCell ref="A12566:D12566"/>
    <mergeCell ref="E12566:G12566"/>
    <mergeCell ref="H12566:I12566"/>
    <mergeCell ref="A12567:D12567"/>
    <mergeCell ref="E12567:G12567"/>
    <mergeCell ref="H12567:I12567"/>
    <mergeCell ref="A12568:D12568"/>
    <mergeCell ref="E12568:G12568"/>
    <mergeCell ref="H12568:I12568"/>
    <mergeCell ref="A12569:D12569"/>
    <mergeCell ref="E12569:G12569"/>
    <mergeCell ref="H12569:I12569"/>
    <mergeCell ref="A12570:D12570"/>
    <mergeCell ref="E12570:G12570"/>
    <mergeCell ref="H12570:I12570"/>
    <mergeCell ref="A12571:D12571"/>
    <mergeCell ref="E12571:G12571"/>
    <mergeCell ref="H12571:I12571"/>
    <mergeCell ref="A12572:D12572"/>
    <mergeCell ref="E12572:G12572"/>
    <mergeCell ref="H12572:I12572"/>
    <mergeCell ref="A12573:D12573"/>
    <mergeCell ref="E12573:G12573"/>
    <mergeCell ref="H12573:I12573"/>
    <mergeCell ref="A12574:D12574"/>
    <mergeCell ref="E12574:G12574"/>
    <mergeCell ref="H12574:I12574"/>
    <mergeCell ref="A12575:D12575"/>
    <mergeCell ref="E12575:G12575"/>
    <mergeCell ref="H12575:I12575"/>
    <mergeCell ref="A12576:D12576"/>
    <mergeCell ref="E12576:G12576"/>
    <mergeCell ref="H12576:I12576"/>
    <mergeCell ref="A12577:D12577"/>
    <mergeCell ref="E12577:G12577"/>
    <mergeCell ref="H12577:I12577"/>
    <mergeCell ref="A12578:D12578"/>
    <mergeCell ref="E12578:G12578"/>
    <mergeCell ref="H12578:I12578"/>
    <mergeCell ref="A12579:D12579"/>
    <mergeCell ref="E12579:G12579"/>
    <mergeCell ref="H12579:I12579"/>
    <mergeCell ref="A12580:D12580"/>
    <mergeCell ref="E12580:G12580"/>
    <mergeCell ref="H12580:I12580"/>
    <mergeCell ref="A12581:D12581"/>
    <mergeCell ref="E12581:G12581"/>
    <mergeCell ref="H12581:I12581"/>
    <mergeCell ref="A12582:I12582"/>
    <mergeCell ref="A12584:H12584"/>
    <mergeCell ref="A12585:C12585"/>
    <mergeCell ref="D12585:F12585"/>
    <mergeCell ref="H12585:I12585"/>
    <mergeCell ref="A12586:C12586"/>
    <mergeCell ref="D12586:F12586"/>
    <mergeCell ref="H12586:I12586"/>
    <mergeCell ref="A12587:C12587"/>
    <mergeCell ref="D12587:F12587"/>
    <mergeCell ref="H12587:I12587"/>
    <mergeCell ref="A12588:C12588"/>
    <mergeCell ref="D12588:F12588"/>
    <mergeCell ref="H12588:I12588"/>
    <mergeCell ref="A12589:C12589"/>
    <mergeCell ref="D12589:F12589"/>
    <mergeCell ref="H12589:I12589"/>
    <mergeCell ref="A12590:C12590"/>
    <mergeCell ref="D12590:F12590"/>
    <mergeCell ref="H12590:I12590"/>
    <mergeCell ref="A12591:C12591"/>
    <mergeCell ref="D12591:F12591"/>
    <mergeCell ref="H12591:I12591"/>
    <mergeCell ref="A12592:C12592"/>
    <mergeCell ref="D12592:F12592"/>
    <mergeCell ref="H12592:I12592"/>
    <mergeCell ref="A12594:H12594"/>
    <mergeCell ref="A12595:I12595"/>
    <mergeCell ref="A12599:H12599"/>
    <mergeCell ref="A12600:I12600"/>
    <mergeCell ref="A12602:H12602"/>
    <mergeCell ref="A12603:D12603"/>
    <mergeCell ref="E12603:G12603"/>
    <mergeCell ref="H12603:I12603"/>
    <mergeCell ref="A12604:D12604"/>
    <mergeCell ref="E12604:G12604"/>
    <mergeCell ref="H12604:I12604"/>
    <mergeCell ref="A12605:D12605"/>
    <mergeCell ref="E12605:G12605"/>
    <mergeCell ref="H12605:I12605"/>
    <mergeCell ref="A12606:D12606"/>
    <mergeCell ref="E12606:G12606"/>
    <mergeCell ref="H12606:I12606"/>
    <mergeCell ref="A12607:D12607"/>
    <mergeCell ref="E12607:G12607"/>
    <mergeCell ref="H12607:I12607"/>
    <mergeCell ref="A12608:D12608"/>
    <mergeCell ref="E12608:G12608"/>
    <mergeCell ref="H12608:I12608"/>
    <mergeCell ref="A12609:D12609"/>
    <mergeCell ref="E12609:G12609"/>
    <mergeCell ref="H12609:I12609"/>
    <mergeCell ref="A12610:D12610"/>
    <mergeCell ref="E12610:G12610"/>
    <mergeCell ref="H12610:I12610"/>
    <mergeCell ref="A12611:D12611"/>
    <mergeCell ref="E12611:G12611"/>
    <mergeCell ref="H12611:I12611"/>
    <mergeCell ref="A12612:D12612"/>
    <mergeCell ref="E12612:G12612"/>
    <mergeCell ref="H12612:I12612"/>
    <mergeCell ref="A12613:D12613"/>
    <mergeCell ref="E12613:G12613"/>
    <mergeCell ref="H12613:I12613"/>
    <mergeCell ref="A12614:D12614"/>
    <mergeCell ref="E12614:G12614"/>
    <mergeCell ref="H12614:I12614"/>
    <mergeCell ref="A12615:D12615"/>
    <mergeCell ref="E12615:G12615"/>
    <mergeCell ref="H12615:I12615"/>
    <mergeCell ref="A12616:D12616"/>
    <mergeCell ref="E12616:G12616"/>
    <mergeCell ref="H12616:I12616"/>
    <mergeCell ref="A12617:D12617"/>
    <mergeCell ref="E12617:G12617"/>
    <mergeCell ref="H12617:I12617"/>
    <mergeCell ref="A12618:D12618"/>
    <mergeCell ref="E12618:G12618"/>
    <mergeCell ref="H12618:I12618"/>
    <mergeCell ref="A12619:D12619"/>
    <mergeCell ref="E12619:G12619"/>
    <mergeCell ref="H12619:I12619"/>
    <mergeCell ref="A12620:D12620"/>
    <mergeCell ref="E12620:G12620"/>
    <mergeCell ref="H12620:I12620"/>
    <mergeCell ref="A12621:D12621"/>
    <mergeCell ref="E12621:G12621"/>
    <mergeCell ref="H12621:I12621"/>
    <mergeCell ref="A12622:D12622"/>
    <mergeCell ref="E12622:G12622"/>
    <mergeCell ref="H12622:I12622"/>
    <mergeCell ref="A12623:D12623"/>
    <mergeCell ref="E12623:G12623"/>
    <mergeCell ref="H12623:I12623"/>
    <mergeCell ref="A12624:D12624"/>
    <mergeCell ref="E12624:G12624"/>
    <mergeCell ref="H12624:I12624"/>
    <mergeCell ref="A12625:I12625"/>
    <mergeCell ref="A12627:H12627"/>
    <mergeCell ref="A12628:C12628"/>
    <mergeCell ref="D12628:F12628"/>
    <mergeCell ref="H12628:I12628"/>
    <mergeCell ref="A12629:C12629"/>
    <mergeCell ref="D12629:F12629"/>
    <mergeCell ref="H12629:I12629"/>
    <mergeCell ref="A12630:C12630"/>
    <mergeCell ref="D12630:F12630"/>
    <mergeCell ref="H12630:I12630"/>
    <mergeCell ref="A12631:C12631"/>
    <mergeCell ref="D12631:F12631"/>
    <mergeCell ref="H12631:I12631"/>
    <mergeCell ref="A12632:C12632"/>
    <mergeCell ref="D12632:F12632"/>
    <mergeCell ref="H12632:I12632"/>
    <mergeCell ref="A12633:C12633"/>
    <mergeCell ref="D12633:F12633"/>
    <mergeCell ref="H12633:I12633"/>
    <mergeCell ref="A12634:C12634"/>
    <mergeCell ref="D12634:F12634"/>
    <mergeCell ref="H12634:I12634"/>
    <mergeCell ref="A12635:C12635"/>
    <mergeCell ref="D12635:F12635"/>
    <mergeCell ref="H12635:I12635"/>
    <mergeCell ref="A12637:H12637"/>
    <mergeCell ref="A12638:I12638"/>
    <mergeCell ref="A12642:H12642"/>
    <mergeCell ref="A12643:I12643"/>
    <mergeCell ref="A12645:H12645"/>
    <mergeCell ref="A12646:D12646"/>
    <mergeCell ref="E12646:G12646"/>
    <mergeCell ref="H12646:I12646"/>
    <mergeCell ref="A12647:D12647"/>
    <mergeCell ref="E12647:G12647"/>
    <mergeCell ref="H12647:I12647"/>
    <mergeCell ref="A12648:D12648"/>
    <mergeCell ref="E12648:G12648"/>
    <mergeCell ref="H12648:I12648"/>
    <mergeCell ref="A12649:D12649"/>
    <mergeCell ref="E12649:G12649"/>
    <mergeCell ref="H12649:I12649"/>
    <mergeCell ref="A12650:D12650"/>
    <mergeCell ref="E12650:G12650"/>
    <mergeCell ref="H12650:I12650"/>
    <mergeCell ref="A12651:D12651"/>
    <mergeCell ref="E12651:G12651"/>
    <mergeCell ref="H12651:I12651"/>
    <mergeCell ref="A12652:D12652"/>
    <mergeCell ref="E12652:G12652"/>
    <mergeCell ref="H12652:I12652"/>
    <mergeCell ref="A12653:D12653"/>
    <mergeCell ref="E12653:G12653"/>
    <mergeCell ref="H12653:I12653"/>
    <mergeCell ref="A12654:D12654"/>
    <mergeCell ref="E12654:G12654"/>
    <mergeCell ref="H12654:I12654"/>
    <mergeCell ref="A12655:D12655"/>
    <mergeCell ref="E12655:G12655"/>
    <mergeCell ref="H12655:I12655"/>
    <mergeCell ref="A12656:D12656"/>
    <mergeCell ref="E12656:G12656"/>
    <mergeCell ref="H12656:I12656"/>
    <mergeCell ref="A12657:D12657"/>
    <mergeCell ref="E12657:G12657"/>
    <mergeCell ref="H12657:I12657"/>
    <mergeCell ref="A12658:D12658"/>
    <mergeCell ref="E12658:G12658"/>
    <mergeCell ref="H12658:I12658"/>
    <mergeCell ref="A12659:D12659"/>
    <mergeCell ref="E12659:G12659"/>
    <mergeCell ref="H12659:I12659"/>
    <mergeCell ref="A12660:D12660"/>
    <mergeCell ref="E12660:G12660"/>
    <mergeCell ref="H12660:I12660"/>
    <mergeCell ref="A12661:D12661"/>
    <mergeCell ref="E12661:G12661"/>
    <mergeCell ref="H12661:I12661"/>
    <mergeCell ref="A12662:D12662"/>
    <mergeCell ref="E12662:G12662"/>
    <mergeCell ref="H12662:I12662"/>
    <mergeCell ref="A12663:D12663"/>
    <mergeCell ref="E12663:G12663"/>
    <mergeCell ref="H12663:I12663"/>
    <mergeCell ref="A12664:D12664"/>
    <mergeCell ref="E12664:G12664"/>
    <mergeCell ref="H12664:I12664"/>
    <mergeCell ref="A12665:D12665"/>
    <mergeCell ref="E12665:G12665"/>
    <mergeCell ref="H12665:I12665"/>
    <mergeCell ref="A12666:D12666"/>
    <mergeCell ref="E12666:G12666"/>
    <mergeCell ref="H12666:I12666"/>
    <mergeCell ref="A12667:D12667"/>
    <mergeCell ref="E12667:G12667"/>
    <mergeCell ref="H12667:I12667"/>
    <mergeCell ref="A12668:I12668"/>
    <mergeCell ref="A12670:H12670"/>
    <mergeCell ref="A12671:C12671"/>
    <mergeCell ref="D12671:F12671"/>
    <mergeCell ref="H12671:I12671"/>
    <mergeCell ref="A12672:C12672"/>
    <mergeCell ref="D12672:F12672"/>
    <mergeCell ref="H12672:I12672"/>
    <mergeCell ref="A12673:C12673"/>
    <mergeCell ref="D12673:F12673"/>
    <mergeCell ref="H12673:I12673"/>
    <mergeCell ref="A12674:C12674"/>
    <mergeCell ref="D12674:F12674"/>
    <mergeCell ref="H12674:I12674"/>
    <mergeCell ref="A12675:C12675"/>
    <mergeCell ref="D12675:F12675"/>
    <mergeCell ref="H12675:I12675"/>
    <mergeCell ref="A12676:C12676"/>
    <mergeCell ref="D12676:F12676"/>
    <mergeCell ref="H12676:I12676"/>
    <mergeCell ref="A12677:C12677"/>
    <mergeCell ref="D12677:F12677"/>
    <mergeCell ref="H12677:I12677"/>
    <mergeCell ref="A12678:C12678"/>
    <mergeCell ref="D12678:F12678"/>
    <mergeCell ref="H12678:I12678"/>
    <mergeCell ref="A12680:H12680"/>
    <mergeCell ref="A12681:I12681"/>
    <mergeCell ref="A12685:H12685"/>
    <mergeCell ref="A12686:I12686"/>
    <mergeCell ref="A12688:H12688"/>
    <mergeCell ref="A12689:D12689"/>
    <mergeCell ref="E12689:G12689"/>
    <mergeCell ref="H12689:I12689"/>
    <mergeCell ref="A12690:D12690"/>
    <mergeCell ref="E12690:G12690"/>
    <mergeCell ref="H12690:I12690"/>
    <mergeCell ref="A12691:D12691"/>
    <mergeCell ref="E12691:G12691"/>
    <mergeCell ref="H12691:I12691"/>
    <mergeCell ref="A12692:D12692"/>
    <mergeCell ref="E12692:G12692"/>
    <mergeCell ref="H12692:I12692"/>
    <mergeCell ref="A12693:D12693"/>
    <mergeCell ref="E12693:G12693"/>
    <mergeCell ref="H12693:I12693"/>
    <mergeCell ref="A12694:D12694"/>
    <mergeCell ref="E12694:G12694"/>
    <mergeCell ref="H12694:I12694"/>
    <mergeCell ref="A12695:D12695"/>
    <mergeCell ref="E12695:G12695"/>
    <mergeCell ref="H12695:I12695"/>
    <mergeCell ref="A12696:D12696"/>
    <mergeCell ref="E12696:G12696"/>
    <mergeCell ref="H12696:I12696"/>
    <mergeCell ref="A12697:D12697"/>
    <mergeCell ref="E12697:G12697"/>
    <mergeCell ref="H12697:I12697"/>
    <mergeCell ref="A12698:D12698"/>
    <mergeCell ref="E12698:G12698"/>
    <mergeCell ref="H12698:I12698"/>
    <mergeCell ref="A12699:D12699"/>
    <mergeCell ref="E12699:G12699"/>
    <mergeCell ref="H12699:I12699"/>
    <mergeCell ref="A12700:D12700"/>
    <mergeCell ref="E12700:G12700"/>
    <mergeCell ref="H12700:I12700"/>
    <mergeCell ref="A12701:D12701"/>
    <mergeCell ref="E12701:G12701"/>
    <mergeCell ref="H12701:I12701"/>
    <mergeCell ref="A12702:D12702"/>
    <mergeCell ref="E12702:G12702"/>
    <mergeCell ref="H12702:I12702"/>
    <mergeCell ref="A12703:D12703"/>
    <mergeCell ref="E12703:G12703"/>
    <mergeCell ref="H12703:I12703"/>
    <mergeCell ref="A12704:D12704"/>
    <mergeCell ref="E12704:G12704"/>
    <mergeCell ref="H12704:I12704"/>
    <mergeCell ref="A12705:D12705"/>
    <mergeCell ref="E12705:G12705"/>
    <mergeCell ref="H12705:I12705"/>
    <mergeCell ref="A12706:D12706"/>
    <mergeCell ref="E12706:G12706"/>
    <mergeCell ref="H12706:I12706"/>
    <mergeCell ref="A12707:D12707"/>
    <mergeCell ref="E12707:G12707"/>
    <mergeCell ref="H12707:I12707"/>
    <mergeCell ref="A12708:D12708"/>
    <mergeCell ref="E12708:G12708"/>
    <mergeCell ref="H12708:I12708"/>
    <mergeCell ref="A12709:D12709"/>
    <mergeCell ref="E12709:G12709"/>
    <mergeCell ref="H12709:I12709"/>
    <mergeCell ref="A12710:D12710"/>
    <mergeCell ref="E12710:G12710"/>
    <mergeCell ref="H12710:I12710"/>
    <mergeCell ref="A12711:I12711"/>
    <mergeCell ref="A12713:H12713"/>
    <mergeCell ref="A12714:C12714"/>
    <mergeCell ref="D12714:F12714"/>
    <mergeCell ref="H12714:I12714"/>
    <mergeCell ref="A12715:C12715"/>
    <mergeCell ref="D12715:F12715"/>
    <mergeCell ref="H12715:I12715"/>
    <mergeCell ref="A12716:C12716"/>
    <mergeCell ref="D12716:F12716"/>
    <mergeCell ref="H12716:I12716"/>
    <mergeCell ref="A12717:C12717"/>
    <mergeCell ref="D12717:F12717"/>
    <mergeCell ref="H12717:I12717"/>
    <mergeCell ref="A12718:C12718"/>
    <mergeCell ref="D12718:F12718"/>
    <mergeCell ref="H12718:I12718"/>
    <mergeCell ref="A12719:C12719"/>
    <mergeCell ref="D12719:F12719"/>
    <mergeCell ref="H12719:I12719"/>
    <mergeCell ref="A12720:C12720"/>
    <mergeCell ref="D12720:F12720"/>
    <mergeCell ref="H12720:I12720"/>
    <mergeCell ref="A12721:C12721"/>
    <mergeCell ref="D12721:F12721"/>
    <mergeCell ref="H12721:I12721"/>
    <mergeCell ref="A12723:H12723"/>
    <mergeCell ref="A12724:I12724"/>
    <mergeCell ref="A12728:H12728"/>
    <mergeCell ref="A12729:I12729"/>
    <mergeCell ref="A12731:H12731"/>
    <mergeCell ref="A12732:D12732"/>
    <mergeCell ref="E12732:G12732"/>
    <mergeCell ref="H12732:I12732"/>
    <mergeCell ref="A12733:D12733"/>
    <mergeCell ref="E12733:G12733"/>
    <mergeCell ref="H12733:I12733"/>
    <mergeCell ref="A12734:D12734"/>
    <mergeCell ref="E12734:G12734"/>
    <mergeCell ref="H12734:I12734"/>
    <mergeCell ref="A12735:D12735"/>
    <mergeCell ref="E12735:G12735"/>
    <mergeCell ref="H12735:I12735"/>
    <mergeCell ref="A12736:D12736"/>
    <mergeCell ref="E12736:G12736"/>
    <mergeCell ref="H12736:I12736"/>
    <mergeCell ref="A12737:D12737"/>
    <mergeCell ref="E12737:G12737"/>
    <mergeCell ref="H12737:I12737"/>
    <mergeCell ref="A12738:D12738"/>
    <mergeCell ref="E12738:G12738"/>
    <mergeCell ref="H12738:I12738"/>
    <mergeCell ref="A12739:D12739"/>
    <mergeCell ref="E12739:G12739"/>
    <mergeCell ref="H12739:I12739"/>
    <mergeCell ref="A12740:D12740"/>
    <mergeCell ref="E12740:G12740"/>
    <mergeCell ref="H12740:I12740"/>
    <mergeCell ref="A12741:D12741"/>
    <mergeCell ref="E12741:G12741"/>
    <mergeCell ref="H12741:I12741"/>
    <mergeCell ref="A12742:D12742"/>
    <mergeCell ref="E12742:G12742"/>
    <mergeCell ref="H12742:I12742"/>
    <mergeCell ref="A12743:D12743"/>
    <mergeCell ref="E12743:G12743"/>
    <mergeCell ref="H12743:I12743"/>
    <mergeCell ref="A12744:D12744"/>
    <mergeCell ref="E12744:G12744"/>
    <mergeCell ref="H12744:I12744"/>
    <mergeCell ref="A12745:D12745"/>
    <mergeCell ref="E12745:G12745"/>
    <mergeCell ref="H12745:I12745"/>
    <mergeCell ref="A12746:D12746"/>
    <mergeCell ref="E12746:G12746"/>
    <mergeCell ref="H12746:I12746"/>
    <mergeCell ref="A12747:D12747"/>
    <mergeCell ref="E12747:G12747"/>
    <mergeCell ref="H12747:I12747"/>
    <mergeCell ref="A12748:D12748"/>
    <mergeCell ref="E12748:G12748"/>
    <mergeCell ref="H12748:I12748"/>
    <mergeCell ref="A12749:D12749"/>
    <mergeCell ref="E12749:G12749"/>
    <mergeCell ref="H12749:I12749"/>
    <mergeCell ref="A12750:D12750"/>
    <mergeCell ref="E12750:G12750"/>
    <mergeCell ref="H12750:I12750"/>
    <mergeCell ref="A12751:D12751"/>
    <mergeCell ref="E12751:G12751"/>
    <mergeCell ref="H12751:I12751"/>
    <mergeCell ref="A12752:D12752"/>
    <mergeCell ref="E12752:G12752"/>
    <mergeCell ref="H12752:I12752"/>
    <mergeCell ref="A12753:D12753"/>
    <mergeCell ref="E12753:G12753"/>
    <mergeCell ref="H12753:I12753"/>
    <mergeCell ref="A12754:I12754"/>
    <mergeCell ref="A12756:H12756"/>
    <mergeCell ref="A12757:C12757"/>
    <mergeCell ref="D12757:F12757"/>
    <mergeCell ref="H12757:I12757"/>
    <mergeCell ref="A12758:C12758"/>
    <mergeCell ref="D12758:F12758"/>
    <mergeCell ref="H12758:I12758"/>
    <mergeCell ref="A12759:C12759"/>
    <mergeCell ref="D12759:F12759"/>
    <mergeCell ref="H12759:I12759"/>
    <mergeCell ref="A12760:C12760"/>
    <mergeCell ref="D12760:F12760"/>
    <mergeCell ref="H12760:I12760"/>
    <mergeCell ref="A12761:C12761"/>
    <mergeCell ref="D12761:F12761"/>
    <mergeCell ref="H12761:I12761"/>
    <mergeCell ref="A12762:C12762"/>
    <mergeCell ref="D12762:F12762"/>
    <mergeCell ref="H12762:I12762"/>
    <mergeCell ref="A12763:C12763"/>
    <mergeCell ref="D12763:F12763"/>
    <mergeCell ref="H12763:I12763"/>
    <mergeCell ref="A12764:C12764"/>
    <mergeCell ref="D12764:F12764"/>
    <mergeCell ref="H12764:I12764"/>
    <mergeCell ref="A12766:H12766"/>
    <mergeCell ref="A12767:I12767"/>
    <mergeCell ref="A12771:H12771"/>
    <mergeCell ref="A12772:I12772"/>
    <mergeCell ref="A12774:H12774"/>
    <mergeCell ref="A12775:D12775"/>
    <mergeCell ref="E12775:G12775"/>
    <mergeCell ref="H12775:I12775"/>
    <mergeCell ref="A12776:D12776"/>
    <mergeCell ref="E12776:G12776"/>
    <mergeCell ref="H12776:I12776"/>
    <mergeCell ref="A12777:D12777"/>
    <mergeCell ref="E12777:G12777"/>
    <mergeCell ref="H12777:I12777"/>
    <mergeCell ref="A12778:D12778"/>
    <mergeCell ref="E12778:G12778"/>
    <mergeCell ref="H12778:I12778"/>
    <mergeCell ref="A12779:D12779"/>
    <mergeCell ref="E12779:G12779"/>
    <mergeCell ref="H12779:I12779"/>
    <mergeCell ref="A12780:D12780"/>
    <mergeCell ref="E12780:G12780"/>
    <mergeCell ref="H12780:I12780"/>
    <mergeCell ref="A12781:D12781"/>
    <mergeCell ref="E12781:G12781"/>
    <mergeCell ref="H12781:I12781"/>
    <mergeCell ref="A12782:D12782"/>
    <mergeCell ref="E12782:G12782"/>
    <mergeCell ref="H12782:I12782"/>
    <mergeCell ref="A12783:D12783"/>
    <mergeCell ref="E12783:G12783"/>
    <mergeCell ref="H12783:I12783"/>
    <mergeCell ref="A12784:D12784"/>
    <mergeCell ref="E12784:G12784"/>
    <mergeCell ref="H12784:I12784"/>
    <mergeCell ref="A12785:D12785"/>
    <mergeCell ref="E12785:G12785"/>
    <mergeCell ref="H12785:I12785"/>
    <mergeCell ref="A12786:D12786"/>
    <mergeCell ref="E12786:G12786"/>
    <mergeCell ref="H12786:I12786"/>
    <mergeCell ref="A12787:D12787"/>
    <mergeCell ref="E12787:G12787"/>
    <mergeCell ref="H12787:I12787"/>
    <mergeCell ref="A12788:D12788"/>
    <mergeCell ref="E12788:G12788"/>
    <mergeCell ref="H12788:I12788"/>
    <mergeCell ref="A12789:D12789"/>
    <mergeCell ref="E12789:G12789"/>
    <mergeCell ref="H12789:I12789"/>
    <mergeCell ref="A12790:D12790"/>
    <mergeCell ref="E12790:G12790"/>
    <mergeCell ref="H12790:I12790"/>
    <mergeCell ref="A12791:D12791"/>
    <mergeCell ref="E12791:G12791"/>
    <mergeCell ref="H12791:I12791"/>
    <mergeCell ref="A12792:D12792"/>
    <mergeCell ref="E12792:G12792"/>
    <mergeCell ref="H12792:I12792"/>
    <mergeCell ref="A12793:D12793"/>
    <mergeCell ref="E12793:G12793"/>
    <mergeCell ref="H12793:I12793"/>
    <mergeCell ref="A12794:D12794"/>
    <mergeCell ref="E12794:G12794"/>
    <mergeCell ref="H12794:I12794"/>
    <mergeCell ref="A12795:D12795"/>
    <mergeCell ref="E12795:G12795"/>
    <mergeCell ref="H12795:I12795"/>
    <mergeCell ref="A12796:D12796"/>
    <mergeCell ref="E12796:G12796"/>
    <mergeCell ref="H12796:I12796"/>
    <mergeCell ref="A12797:I12797"/>
    <mergeCell ref="A12799:H12799"/>
    <mergeCell ref="A12800:C12800"/>
    <mergeCell ref="D12800:F12800"/>
    <mergeCell ref="H12800:I12800"/>
    <mergeCell ref="A12801:C12801"/>
    <mergeCell ref="D12801:F12801"/>
    <mergeCell ref="H12801:I12801"/>
    <mergeCell ref="A12802:C12802"/>
    <mergeCell ref="D12802:F12802"/>
    <mergeCell ref="H12802:I12802"/>
    <mergeCell ref="A12803:C12803"/>
    <mergeCell ref="D12803:F12803"/>
    <mergeCell ref="H12803:I12803"/>
    <mergeCell ref="A12804:C12804"/>
    <mergeCell ref="D12804:F12804"/>
    <mergeCell ref="H12804:I12804"/>
    <mergeCell ref="A12805:C12805"/>
    <mergeCell ref="D12805:F12805"/>
    <mergeCell ref="H12805:I12805"/>
    <mergeCell ref="A12806:C12806"/>
    <mergeCell ref="D12806:F12806"/>
    <mergeCell ref="H12806:I12806"/>
    <mergeCell ref="A12807:C12807"/>
    <mergeCell ref="D12807:F12807"/>
    <mergeCell ref="H12807:I12807"/>
    <mergeCell ref="A12809:H12809"/>
    <mergeCell ref="A12810:I12810"/>
    <mergeCell ref="A12814:H12814"/>
    <mergeCell ref="A12815:I12815"/>
    <mergeCell ref="A12817:H12817"/>
    <mergeCell ref="A12818:D12818"/>
    <mergeCell ref="E12818:G12818"/>
    <mergeCell ref="H12818:I12818"/>
    <mergeCell ref="A12819:D12819"/>
    <mergeCell ref="E12819:G12819"/>
    <mergeCell ref="H12819:I12819"/>
    <mergeCell ref="A12820:D12820"/>
    <mergeCell ref="E12820:G12820"/>
    <mergeCell ref="H12820:I12820"/>
    <mergeCell ref="A12821:D12821"/>
    <mergeCell ref="E12821:G12821"/>
    <mergeCell ref="H12821:I12821"/>
    <mergeCell ref="A12822:D12822"/>
    <mergeCell ref="E12822:G12822"/>
    <mergeCell ref="H12822:I12822"/>
    <mergeCell ref="A12823:D12823"/>
    <mergeCell ref="E12823:G12823"/>
    <mergeCell ref="H12823:I12823"/>
    <mergeCell ref="A12824:D12824"/>
    <mergeCell ref="E12824:G12824"/>
    <mergeCell ref="H12824:I12824"/>
    <mergeCell ref="A12825:D12825"/>
    <mergeCell ref="E12825:G12825"/>
    <mergeCell ref="H12825:I12825"/>
    <mergeCell ref="A12826:D12826"/>
    <mergeCell ref="E12826:G12826"/>
    <mergeCell ref="H12826:I12826"/>
    <mergeCell ref="A12827:D12827"/>
    <mergeCell ref="E12827:G12827"/>
    <mergeCell ref="H12827:I12827"/>
    <mergeCell ref="A12828:D12828"/>
    <mergeCell ref="E12828:G12828"/>
    <mergeCell ref="H12828:I12828"/>
    <mergeCell ref="A12829:D12829"/>
    <mergeCell ref="E12829:G12829"/>
    <mergeCell ref="H12829:I12829"/>
    <mergeCell ref="A12830:D12830"/>
    <mergeCell ref="E12830:G12830"/>
    <mergeCell ref="H12830:I12830"/>
    <mergeCell ref="A12831:D12831"/>
    <mergeCell ref="E12831:G12831"/>
    <mergeCell ref="H12831:I12831"/>
    <mergeCell ref="A12832:D12832"/>
    <mergeCell ref="E12832:G12832"/>
    <mergeCell ref="H12832:I12832"/>
    <mergeCell ref="A12833:D12833"/>
    <mergeCell ref="E12833:G12833"/>
    <mergeCell ref="H12833:I12833"/>
    <mergeCell ref="A12834:D12834"/>
    <mergeCell ref="E12834:G12834"/>
    <mergeCell ref="H12834:I12834"/>
    <mergeCell ref="A12835:D12835"/>
    <mergeCell ref="E12835:G12835"/>
    <mergeCell ref="H12835:I12835"/>
    <mergeCell ref="A12836:D12836"/>
    <mergeCell ref="E12836:G12836"/>
    <mergeCell ref="H12836:I12836"/>
    <mergeCell ref="A12837:D12837"/>
    <mergeCell ref="E12837:G12837"/>
    <mergeCell ref="H12837:I12837"/>
    <mergeCell ref="A12838:D12838"/>
    <mergeCell ref="E12838:G12838"/>
    <mergeCell ref="H12838:I12838"/>
    <mergeCell ref="A12839:D12839"/>
    <mergeCell ref="E12839:G12839"/>
    <mergeCell ref="H12839:I12839"/>
    <mergeCell ref="A12840:I12840"/>
    <mergeCell ref="A12842:H12842"/>
    <mergeCell ref="A12843:C12843"/>
    <mergeCell ref="D12843:F12843"/>
    <mergeCell ref="H12843:I12843"/>
    <mergeCell ref="A12844:C12844"/>
    <mergeCell ref="D12844:F12844"/>
    <mergeCell ref="H12844:I12844"/>
    <mergeCell ref="A12845:C12845"/>
    <mergeCell ref="D12845:F12845"/>
    <mergeCell ref="H12845:I12845"/>
    <mergeCell ref="A12846:C12846"/>
    <mergeCell ref="D12846:F12846"/>
    <mergeCell ref="H12846:I12846"/>
    <mergeCell ref="A12847:C12847"/>
    <mergeCell ref="D12847:F12847"/>
    <mergeCell ref="H12847:I12847"/>
    <mergeCell ref="A12848:C12848"/>
    <mergeCell ref="D12848:F12848"/>
    <mergeCell ref="H12848:I12848"/>
    <mergeCell ref="A12849:C12849"/>
    <mergeCell ref="D12849:F12849"/>
    <mergeCell ref="H12849:I12849"/>
    <mergeCell ref="A12850:C12850"/>
    <mergeCell ref="D12850:F12850"/>
    <mergeCell ref="H12850:I12850"/>
    <mergeCell ref="A12852:H12852"/>
    <mergeCell ref="A12853:I12853"/>
    <mergeCell ref="A12857:H12857"/>
    <mergeCell ref="A12858:I12858"/>
    <mergeCell ref="A12860:H12860"/>
    <mergeCell ref="A12861:D12861"/>
    <mergeCell ref="E12861:G12861"/>
    <mergeCell ref="H12861:I12861"/>
    <mergeCell ref="A12862:D12862"/>
    <mergeCell ref="E12862:G12862"/>
    <mergeCell ref="H12862:I12862"/>
    <mergeCell ref="A12863:D12863"/>
    <mergeCell ref="E12863:G12863"/>
    <mergeCell ref="H12863:I12863"/>
    <mergeCell ref="A12864:D12864"/>
    <mergeCell ref="E12864:G12864"/>
    <mergeCell ref="H12864:I12864"/>
    <mergeCell ref="A12865:D12865"/>
    <mergeCell ref="E12865:G12865"/>
    <mergeCell ref="H12865:I12865"/>
    <mergeCell ref="A12866:D12866"/>
    <mergeCell ref="E12866:G12866"/>
    <mergeCell ref="H12866:I12866"/>
    <mergeCell ref="A12867:D12867"/>
    <mergeCell ref="E12867:G12867"/>
    <mergeCell ref="H12867:I12867"/>
    <mergeCell ref="A12868:D12868"/>
    <mergeCell ref="E12868:G12868"/>
    <mergeCell ref="H12868:I12868"/>
    <mergeCell ref="A12869:D12869"/>
    <mergeCell ref="E12869:G12869"/>
    <mergeCell ref="H12869:I12869"/>
    <mergeCell ref="A12870:D12870"/>
    <mergeCell ref="E12870:G12870"/>
    <mergeCell ref="H12870:I12870"/>
    <mergeCell ref="A12871:D12871"/>
    <mergeCell ref="E12871:G12871"/>
    <mergeCell ref="H12871:I12871"/>
    <mergeCell ref="A12872:D12872"/>
    <mergeCell ref="E12872:G12872"/>
    <mergeCell ref="H12872:I12872"/>
    <mergeCell ref="A12873:D12873"/>
    <mergeCell ref="E12873:G12873"/>
    <mergeCell ref="H12873:I12873"/>
    <mergeCell ref="A12874:D12874"/>
    <mergeCell ref="E12874:G12874"/>
    <mergeCell ref="H12874:I12874"/>
    <mergeCell ref="A12875:D12875"/>
    <mergeCell ref="E12875:G12875"/>
    <mergeCell ref="H12875:I12875"/>
    <mergeCell ref="A12876:D12876"/>
    <mergeCell ref="E12876:G12876"/>
    <mergeCell ref="H12876:I12876"/>
    <mergeCell ref="A12877:D12877"/>
    <mergeCell ref="E12877:G12877"/>
    <mergeCell ref="H12877:I12877"/>
    <mergeCell ref="A12878:D12878"/>
    <mergeCell ref="E12878:G12878"/>
    <mergeCell ref="H12878:I12878"/>
    <mergeCell ref="A12879:D12879"/>
    <mergeCell ref="E12879:G12879"/>
    <mergeCell ref="H12879:I12879"/>
    <mergeCell ref="A12880:D12880"/>
    <mergeCell ref="E12880:G12880"/>
    <mergeCell ref="H12880:I12880"/>
    <mergeCell ref="A12881:D12881"/>
    <mergeCell ref="E12881:G12881"/>
    <mergeCell ref="H12881:I12881"/>
    <mergeCell ref="A12882:D12882"/>
    <mergeCell ref="E12882:G12882"/>
    <mergeCell ref="H12882:I12882"/>
    <mergeCell ref="A12883:I12883"/>
    <mergeCell ref="A12885:H12885"/>
    <mergeCell ref="A12886:C12886"/>
    <mergeCell ref="D12886:F12886"/>
    <mergeCell ref="H12886:I12886"/>
    <mergeCell ref="A12887:C12887"/>
    <mergeCell ref="D12887:F12887"/>
    <mergeCell ref="H12887:I12887"/>
    <mergeCell ref="A12888:C12888"/>
    <mergeCell ref="D12888:F12888"/>
    <mergeCell ref="H12888:I12888"/>
    <mergeCell ref="A12889:C12889"/>
    <mergeCell ref="D12889:F12889"/>
    <mergeCell ref="H12889:I12889"/>
    <mergeCell ref="A12890:C12890"/>
    <mergeCell ref="D12890:F12890"/>
    <mergeCell ref="H12890:I12890"/>
    <mergeCell ref="A12891:C12891"/>
    <mergeCell ref="D12891:F12891"/>
    <mergeCell ref="H12891:I12891"/>
    <mergeCell ref="A12892:C12892"/>
    <mergeCell ref="D12892:F12892"/>
    <mergeCell ref="H12892:I12892"/>
    <mergeCell ref="A12893:C12893"/>
    <mergeCell ref="D12893:F12893"/>
    <mergeCell ref="H12893:I12893"/>
    <mergeCell ref="A12895:H12895"/>
    <mergeCell ref="A12896:I12896"/>
    <mergeCell ref="A12900:H12900"/>
    <mergeCell ref="A12901:I12901"/>
    <mergeCell ref="A12903:H12903"/>
    <mergeCell ref="A12904:D12904"/>
    <mergeCell ref="E12904:G12904"/>
    <mergeCell ref="H12904:I12904"/>
    <mergeCell ref="A12905:D12905"/>
    <mergeCell ref="E12905:G12905"/>
    <mergeCell ref="H12905:I12905"/>
    <mergeCell ref="A12906:D12906"/>
    <mergeCell ref="E12906:G12906"/>
    <mergeCell ref="H12906:I12906"/>
    <mergeCell ref="A12907:D12907"/>
    <mergeCell ref="E12907:G12907"/>
    <mergeCell ref="H12907:I12907"/>
    <mergeCell ref="A12908:D12908"/>
    <mergeCell ref="E12908:G12908"/>
    <mergeCell ref="H12908:I12908"/>
    <mergeCell ref="A12909:D12909"/>
    <mergeCell ref="E12909:G12909"/>
    <mergeCell ref="H12909:I12909"/>
    <mergeCell ref="A12910:D12910"/>
    <mergeCell ref="E12910:G12910"/>
    <mergeCell ref="H12910:I12910"/>
    <mergeCell ref="A12911:D12911"/>
    <mergeCell ref="E12911:G12911"/>
    <mergeCell ref="H12911:I12911"/>
    <mergeCell ref="A12912:D12912"/>
    <mergeCell ref="E12912:G12912"/>
    <mergeCell ref="H12912:I12912"/>
    <mergeCell ref="A12913:D12913"/>
    <mergeCell ref="E12913:G12913"/>
    <mergeCell ref="H12913:I12913"/>
    <mergeCell ref="A12914:D12914"/>
    <mergeCell ref="E12914:G12914"/>
    <mergeCell ref="H12914:I12914"/>
    <mergeCell ref="A12915:D12915"/>
    <mergeCell ref="E12915:G12915"/>
    <mergeCell ref="H12915:I12915"/>
    <mergeCell ref="A12916:D12916"/>
    <mergeCell ref="E12916:G12916"/>
    <mergeCell ref="H12916:I12916"/>
    <mergeCell ref="A12917:D12917"/>
    <mergeCell ref="E12917:G12917"/>
    <mergeCell ref="H12917:I12917"/>
    <mergeCell ref="A12918:D12918"/>
    <mergeCell ref="E12918:G12918"/>
    <mergeCell ref="H12918:I12918"/>
    <mergeCell ref="A12919:D12919"/>
    <mergeCell ref="E12919:G12919"/>
    <mergeCell ref="H12919:I12919"/>
    <mergeCell ref="A12920:D12920"/>
    <mergeCell ref="E12920:G12920"/>
    <mergeCell ref="H12920:I12920"/>
    <mergeCell ref="A12921:D12921"/>
    <mergeCell ref="E12921:G12921"/>
    <mergeCell ref="H12921:I12921"/>
    <mergeCell ref="A12922:D12922"/>
    <mergeCell ref="E12922:G12922"/>
    <mergeCell ref="H12922:I12922"/>
    <mergeCell ref="A12923:D12923"/>
    <mergeCell ref="E12923:G12923"/>
    <mergeCell ref="H12923:I12923"/>
    <mergeCell ref="A12924:D12924"/>
    <mergeCell ref="E12924:G12924"/>
    <mergeCell ref="H12924:I12924"/>
    <mergeCell ref="A12925:D12925"/>
    <mergeCell ref="E12925:G12925"/>
    <mergeCell ref="H12925:I12925"/>
    <mergeCell ref="A12926:I12926"/>
    <mergeCell ref="A12928:H12928"/>
    <mergeCell ref="A12929:C12929"/>
    <mergeCell ref="D12929:F12929"/>
    <mergeCell ref="H12929:I12929"/>
    <mergeCell ref="A12930:C12930"/>
    <mergeCell ref="D12930:F12930"/>
    <mergeCell ref="H12930:I12930"/>
    <mergeCell ref="A12931:C12931"/>
    <mergeCell ref="D12931:F12931"/>
    <mergeCell ref="H12931:I12931"/>
    <mergeCell ref="A12932:C12932"/>
    <mergeCell ref="D12932:F12932"/>
    <mergeCell ref="H12932:I12932"/>
    <mergeCell ref="A12933:C12933"/>
    <mergeCell ref="D12933:F12933"/>
    <mergeCell ref="H12933:I12933"/>
    <mergeCell ref="A12934:C12934"/>
    <mergeCell ref="D12934:F12934"/>
    <mergeCell ref="H12934:I12934"/>
    <mergeCell ref="A12935:C12935"/>
    <mergeCell ref="D12935:F12935"/>
    <mergeCell ref="H12935:I12935"/>
    <mergeCell ref="A12936:C12936"/>
    <mergeCell ref="D12936:F12936"/>
    <mergeCell ref="H12936:I12936"/>
    <mergeCell ref="A12938:H12938"/>
    <mergeCell ref="A12939:I12939"/>
    <mergeCell ref="A12943:H12943"/>
    <mergeCell ref="A12944:I12944"/>
    <mergeCell ref="A12946:H12946"/>
    <mergeCell ref="A12947:D12947"/>
    <mergeCell ref="E12947:G12947"/>
    <mergeCell ref="H12947:I12947"/>
    <mergeCell ref="A12948:D12948"/>
    <mergeCell ref="E12948:G12948"/>
    <mergeCell ref="H12948:I12948"/>
    <mergeCell ref="A12949:D12949"/>
    <mergeCell ref="E12949:G12949"/>
    <mergeCell ref="H12949:I12949"/>
    <mergeCell ref="A12950:D12950"/>
    <mergeCell ref="E12950:G12950"/>
    <mergeCell ref="H12950:I12950"/>
    <mergeCell ref="A12951:D12951"/>
    <mergeCell ref="E12951:G12951"/>
    <mergeCell ref="H12951:I12951"/>
    <mergeCell ref="A12952:D12952"/>
    <mergeCell ref="E12952:G12952"/>
    <mergeCell ref="H12952:I12952"/>
    <mergeCell ref="A12953:D12953"/>
    <mergeCell ref="E12953:G12953"/>
    <mergeCell ref="H12953:I12953"/>
    <mergeCell ref="A12954:D12954"/>
    <mergeCell ref="E12954:G12954"/>
    <mergeCell ref="H12954:I12954"/>
    <mergeCell ref="A12955:D12955"/>
    <mergeCell ref="E12955:G12955"/>
    <mergeCell ref="H12955:I12955"/>
    <mergeCell ref="A12956:D12956"/>
    <mergeCell ref="E12956:G12956"/>
    <mergeCell ref="H12956:I12956"/>
    <mergeCell ref="A12957:D12957"/>
    <mergeCell ref="E12957:G12957"/>
    <mergeCell ref="H12957:I12957"/>
    <mergeCell ref="A12958:D12958"/>
    <mergeCell ref="E12958:G12958"/>
    <mergeCell ref="H12958:I12958"/>
    <mergeCell ref="A12959:D12959"/>
    <mergeCell ref="E12959:G12959"/>
    <mergeCell ref="H12959:I12959"/>
    <mergeCell ref="A12960:D12960"/>
    <mergeCell ref="E12960:G12960"/>
    <mergeCell ref="H12960:I12960"/>
    <mergeCell ref="A12961:D12961"/>
    <mergeCell ref="E12961:G12961"/>
    <mergeCell ref="H12961:I12961"/>
    <mergeCell ref="A12962:D12962"/>
    <mergeCell ref="E12962:G12962"/>
    <mergeCell ref="H12962:I12962"/>
    <mergeCell ref="A12963:D12963"/>
    <mergeCell ref="E12963:G12963"/>
    <mergeCell ref="H12963:I12963"/>
    <mergeCell ref="A12964:D12964"/>
    <mergeCell ref="E12964:G12964"/>
    <mergeCell ref="H12964:I12964"/>
    <mergeCell ref="A12965:D12965"/>
    <mergeCell ref="E12965:G12965"/>
    <mergeCell ref="H12965:I12965"/>
    <mergeCell ref="A12966:D12966"/>
    <mergeCell ref="E12966:G12966"/>
    <mergeCell ref="H12966:I12966"/>
    <mergeCell ref="A12967:D12967"/>
    <mergeCell ref="E12967:G12967"/>
    <mergeCell ref="H12967:I12967"/>
    <mergeCell ref="A12968:D12968"/>
    <mergeCell ref="E12968:G12968"/>
    <mergeCell ref="H12968:I12968"/>
    <mergeCell ref="A12969:I12969"/>
    <mergeCell ref="A12971:H12971"/>
    <mergeCell ref="A12972:C12972"/>
    <mergeCell ref="D12972:F12972"/>
    <mergeCell ref="H12972:I12972"/>
    <mergeCell ref="A12973:C12973"/>
    <mergeCell ref="D12973:F12973"/>
    <mergeCell ref="H12973:I12973"/>
    <mergeCell ref="A12974:C12974"/>
    <mergeCell ref="D12974:F12974"/>
    <mergeCell ref="H12974:I12974"/>
    <mergeCell ref="A12975:C12975"/>
    <mergeCell ref="D12975:F12975"/>
    <mergeCell ref="H12975:I12975"/>
    <mergeCell ref="A12976:C12976"/>
    <mergeCell ref="D12976:F12976"/>
    <mergeCell ref="H12976:I12976"/>
    <mergeCell ref="A12977:C12977"/>
    <mergeCell ref="D12977:F12977"/>
    <mergeCell ref="H12977:I12977"/>
    <mergeCell ref="A12978:C12978"/>
    <mergeCell ref="D12978:F12978"/>
    <mergeCell ref="H12978:I12978"/>
    <mergeCell ref="A12979:C12979"/>
    <mergeCell ref="D12979:F12979"/>
    <mergeCell ref="H12979:I12979"/>
    <mergeCell ref="A12981:H12981"/>
    <mergeCell ref="A12982:I12982"/>
    <mergeCell ref="A12986:H12986"/>
    <mergeCell ref="A12987:I12987"/>
    <mergeCell ref="A12989:H12989"/>
    <mergeCell ref="A12990:D12990"/>
    <mergeCell ref="E12990:G12990"/>
    <mergeCell ref="H12990:I12990"/>
    <mergeCell ref="A12991:D12991"/>
    <mergeCell ref="E12991:G12991"/>
    <mergeCell ref="H12991:I12991"/>
    <mergeCell ref="A12992:D12992"/>
    <mergeCell ref="E12992:G12992"/>
    <mergeCell ref="H12992:I12992"/>
    <mergeCell ref="A12993:D12993"/>
    <mergeCell ref="E12993:G12993"/>
    <mergeCell ref="H12993:I12993"/>
    <mergeCell ref="A12994:D12994"/>
    <mergeCell ref="E12994:G12994"/>
    <mergeCell ref="H12994:I12994"/>
    <mergeCell ref="A12995:D12995"/>
    <mergeCell ref="E12995:G12995"/>
    <mergeCell ref="H12995:I12995"/>
    <mergeCell ref="A12996:D12996"/>
    <mergeCell ref="E12996:G12996"/>
    <mergeCell ref="H12996:I12996"/>
    <mergeCell ref="A12997:D12997"/>
    <mergeCell ref="E12997:G12997"/>
    <mergeCell ref="H12997:I12997"/>
    <mergeCell ref="A12998:D12998"/>
    <mergeCell ref="E12998:G12998"/>
    <mergeCell ref="H12998:I12998"/>
    <mergeCell ref="A12999:D12999"/>
    <mergeCell ref="E12999:G12999"/>
    <mergeCell ref="H12999:I12999"/>
    <mergeCell ref="A13000:D13000"/>
    <mergeCell ref="E13000:G13000"/>
    <mergeCell ref="H13000:I13000"/>
    <mergeCell ref="A13001:D13001"/>
    <mergeCell ref="E13001:G13001"/>
    <mergeCell ref="H13001:I13001"/>
    <mergeCell ref="A13002:D13002"/>
    <mergeCell ref="E13002:G13002"/>
    <mergeCell ref="H13002:I13002"/>
    <mergeCell ref="A13003:D13003"/>
    <mergeCell ref="E13003:G13003"/>
    <mergeCell ref="H13003:I13003"/>
    <mergeCell ref="A13004:D13004"/>
    <mergeCell ref="E13004:G13004"/>
    <mergeCell ref="H13004:I13004"/>
    <mergeCell ref="A13005:D13005"/>
    <mergeCell ref="E13005:G13005"/>
    <mergeCell ref="H13005:I13005"/>
    <mergeCell ref="A13006:D13006"/>
    <mergeCell ref="E13006:G13006"/>
    <mergeCell ref="H13006:I13006"/>
    <mergeCell ref="A13007:D13007"/>
    <mergeCell ref="E13007:G13007"/>
    <mergeCell ref="H13007:I13007"/>
    <mergeCell ref="A13008:D13008"/>
    <mergeCell ref="E13008:G13008"/>
    <mergeCell ref="H13008:I13008"/>
    <mergeCell ref="A13009:D13009"/>
    <mergeCell ref="E13009:G13009"/>
    <mergeCell ref="H13009:I13009"/>
    <mergeCell ref="A13010:D13010"/>
    <mergeCell ref="E13010:G13010"/>
    <mergeCell ref="H13010:I13010"/>
    <mergeCell ref="A13011:D13011"/>
    <mergeCell ref="E13011:G13011"/>
    <mergeCell ref="H13011:I13011"/>
    <mergeCell ref="A13012:I13012"/>
    <mergeCell ref="A13014:H13014"/>
    <mergeCell ref="A13015:C13015"/>
    <mergeCell ref="D13015:F13015"/>
    <mergeCell ref="H13015:I13015"/>
    <mergeCell ref="A13016:C13016"/>
    <mergeCell ref="D13016:F13016"/>
    <mergeCell ref="H13016:I13016"/>
    <mergeCell ref="A13017:C13017"/>
    <mergeCell ref="D13017:F13017"/>
    <mergeCell ref="H13017:I13017"/>
    <mergeCell ref="A13018:C13018"/>
    <mergeCell ref="D13018:F13018"/>
    <mergeCell ref="H13018:I13018"/>
    <mergeCell ref="A13019:C13019"/>
    <mergeCell ref="D13019:F13019"/>
    <mergeCell ref="H13019:I13019"/>
    <mergeCell ref="A13020:C13020"/>
    <mergeCell ref="D13020:F13020"/>
    <mergeCell ref="H13020:I13020"/>
    <mergeCell ref="A13021:C13021"/>
    <mergeCell ref="D13021:F13021"/>
    <mergeCell ref="H13021:I13021"/>
    <mergeCell ref="A13022:C13022"/>
    <mergeCell ref="D13022:F13022"/>
    <mergeCell ref="H13022:I13022"/>
    <mergeCell ref="A13024:H13024"/>
    <mergeCell ref="A13025:I13025"/>
  </mergeCells>
  <conditionalFormatting sqref="G1125">
    <cfRule type="cellIs" priority="2" operator="notBetween" aboveAverage="0" equalAverage="0" bottom="0" percent="0" rank="0" text="" dxfId="5">
      <formula>-0.02</formula>
      <formula>0.02</formula>
    </cfRule>
  </conditionalFormatting>
  <conditionalFormatting sqref="G1126">
    <cfRule type="cellIs" priority="3" operator="notBetween" aboveAverage="0" equalAverage="0" bottom="0" percent="0" rank="0" text="" dxfId="6">
      <formula>-0.02</formula>
      <formula>0.02</formula>
    </cfRule>
  </conditionalFormatting>
  <conditionalFormatting sqref="G1127">
    <cfRule type="cellIs" priority="4" operator="notBetween" aboveAverage="0" equalAverage="0" bottom="0" percent="0" rank="0" text="" dxfId="7">
      <formula>-0.02</formula>
      <formula>0.02</formula>
    </cfRule>
  </conditionalFormatting>
  <conditionalFormatting sqref="G1128">
    <cfRule type="cellIs" priority="5" operator="notBetween" aboveAverage="0" equalAverage="0" bottom="0" percent="0" rank="0" text="" dxfId="8">
      <formula>-0.02</formula>
      <formula>0.02</formula>
    </cfRule>
  </conditionalFormatting>
  <conditionalFormatting sqref="G1129">
    <cfRule type="cellIs" priority="6" operator="notBetween" aboveAverage="0" equalAverage="0" bottom="0" percent="0" rank="0" text="" dxfId="9">
      <formula>-0.02</formula>
      <formula>0.02</formula>
    </cfRule>
  </conditionalFormatting>
  <conditionalFormatting sqref="G1130">
    <cfRule type="cellIs" priority="7" operator="notBetween" aboveAverage="0" equalAverage="0" bottom="0" percent="0" rank="0" text="" dxfId="10">
      <formula>-0.02</formula>
      <formula>0.02</formula>
    </cfRule>
  </conditionalFormatting>
  <conditionalFormatting sqref="G1131">
    <cfRule type="cellIs" priority="8" operator="notBetween" aboveAverage="0" equalAverage="0" bottom="0" percent="0" rank="0" text="" dxfId="11">
      <formula>-0.02</formula>
      <formula>0.02</formula>
    </cfRule>
  </conditionalFormatting>
  <conditionalFormatting sqref="G1132">
    <cfRule type="cellIs" priority="9" operator="notBetween" aboveAverage="0" equalAverage="0" bottom="0" percent="0" rank="0" text="" dxfId="12">
      <formula>-0.02</formula>
      <formula>0.02</formula>
    </cfRule>
  </conditionalFormatting>
  <conditionalFormatting sqref="G1133">
    <cfRule type="cellIs" priority="10" operator="notBetween" aboveAverage="0" equalAverage="0" bottom="0" percent="0" rank="0" text="" dxfId="13">
      <formula>-0.02</formula>
      <formula>0.02</formula>
    </cfRule>
  </conditionalFormatting>
  <conditionalFormatting sqref="G1134">
    <cfRule type="cellIs" priority="11" operator="notBetween" aboveAverage="0" equalAverage="0" bottom="0" percent="0" rank="0" text="" dxfId="14">
      <formula>-0.02</formula>
      <formula>0.02</formula>
    </cfRule>
  </conditionalFormatting>
  <conditionalFormatting sqref="G1135">
    <cfRule type="cellIs" priority="12" operator="notBetween" aboveAverage="0" equalAverage="0" bottom="0" percent="0" rank="0" text="" dxfId="15">
      <formula>-0.02</formula>
      <formula>0.02</formula>
    </cfRule>
  </conditionalFormatting>
  <conditionalFormatting sqref="G1136">
    <cfRule type="cellIs" priority="13" operator="notBetween" aboveAverage="0" equalAverage="0" bottom="0" percent="0" rank="0" text="" dxfId="16">
      <formula>-0.02</formula>
      <formula>0.02</formula>
    </cfRule>
  </conditionalFormatting>
  <conditionalFormatting sqref="G1137">
    <cfRule type="cellIs" priority="14" operator="notBetween" aboveAverage="0" equalAverage="0" bottom="0" percent="0" rank="0" text="" dxfId="17">
      <formula>-0.02</formula>
      <formula>0.02</formula>
    </cfRule>
  </conditionalFormatting>
  <conditionalFormatting sqref="G1138">
    <cfRule type="cellIs" priority="15" operator="notBetween" aboveAverage="0" equalAverage="0" bottom="0" percent="0" rank="0" text="" dxfId="18">
      <formula>-0.02</formula>
      <formula>0.02</formula>
    </cfRule>
  </conditionalFormatting>
  <conditionalFormatting sqref="G1139">
    <cfRule type="cellIs" priority="16" operator="notBetween" aboveAverage="0" equalAverage="0" bottom="0" percent="0" rank="0" text="" dxfId="19">
      <formula>-0.02</formula>
      <formula>0.02</formula>
    </cfRule>
  </conditionalFormatting>
  <conditionalFormatting sqref="G1140">
    <cfRule type="cellIs" priority="17" operator="notBetween" aboveAverage="0" equalAverage="0" bottom="0" percent="0" rank="0" text="" dxfId="20">
      <formula>-0.02</formula>
      <formula>0.02</formula>
    </cfRule>
  </conditionalFormatting>
  <conditionalFormatting sqref="G1141">
    <cfRule type="cellIs" priority="18" operator="notBetween" aboveAverage="0" equalAverage="0" bottom="0" percent="0" rank="0" text="" dxfId="21">
      <formula>-0.02</formula>
      <formula>0.02</formula>
    </cfRule>
  </conditionalFormatting>
  <conditionalFormatting sqref="G1142">
    <cfRule type="cellIs" priority="19" operator="notBetween" aboveAverage="0" equalAverage="0" bottom="0" percent="0" rank="0" text="" dxfId="22">
      <formula>-0.02</formula>
      <formula>0.02</formula>
    </cfRule>
  </conditionalFormatting>
  <conditionalFormatting sqref="G1143">
    <cfRule type="cellIs" priority="20" operator="notBetween" aboveAverage="0" equalAverage="0" bottom="0" percent="0" rank="0" text="" dxfId="23">
      <formula>-0.02</formula>
      <formula>0.02</formula>
    </cfRule>
  </conditionalFormatting>
  <conditionalFormatting sqref="G1144">
    <cfRule type="cellIs" priority="21" operator="notBetween" aboveAverage="0" equalAverage="0" bottom="0" percent="0" rank="0" text="" dxfId="24">
      <formula>-0.02</formula>
      <formula>0.02</formula>
    </cfRule>
  </conditionalFormatting>
  <conditionalFormatting sqref="G1145">
    <cfRule type="cellIs" priority="22" operator="notBetween" aboveAverage="0" equalAverage="0" bottom="0" percent="0" rank="0" text="" dxfId="25">
      <formula>-0.02</formula>
      <formula>0.02</formula>
    </cfRule>
  </conditionalFormatting>
  <conditionalFormatting sqref="G1146">
    <cfRule type="cellIs" priority="23" operator="notBetween" aboveAverage="0" equalAverage="0" bottom="0" percent="0" rank="0" text="" dxfId="26">
      <formula>-0.02</formula>
      <formula>0.02</formula>
    </cfRule>
  </conditionalFormatting>
  <conditionalFormatting sqref="G1147">
    <cfRule type="cellIs" priority="24" operator="notBetween" aboveAverage="0" equalAverage="0" bottom="0" percent="0" rank="0" text="" dxfId="27">
      <formula>-0.02</formula>
      <formula>0.02</formula>
    </cfRule>
  </conditionalFormatting>
  <conditionalFormatting sqref="G1148">
    <cfRule type="cellIs" priority="25" operator="notBetween" aboveAverage="0" equalAverage="0" bottom="0" percent="0" rank="0" text="" dxfId="28">
      <formula>-0.02</formula>
      <formula>0.02</formula>
    </cfRule>
  </conditionalFormatting>
  <conditionalFormatting sqref="G1149">
    <cfRule type="cellIs" priority="26" operator="notBetween" aboveAverage="0" equalAverage="0" bottom="0" percent="0" rank="0" text="" dxfId="29">
      <formula>-0.02</formula>
      <formula>0.02</formula>
    </cfRule>
  </conditionalFormatting>
  <conditionalFormatting sqref="G1150">
    <cfRule type="cellIs" priority="27" operator="notBetween" aboveAverage="0" equalAverage="0" bottom="0" percent="0" rank="0" text="" dxfId="30">
      <formula>-0.02</formula>
      <formula>0.02</formula>
    </cfRule>
  </conditionalFormatting>
  <conditionalFormatting sqref="G1151">
    <cfRule type="cellIs" priority="28" operator="notBetween" aboveAverage="0" equalAverage="0" bottom="0" percent="0" rank="0" text="" dxfId="31">
      <formula>-0.02</formula>
      <formula>0.02</formula>
    </cfRule>
  </conditionalFormatting>
  <conditionalFormatting sqref="G1152">
    <cfRule type="cellIs" priority="29" operator="notBetween" aboveAverage="0" equalAverage="0" bottom="0" percent="0" rank="0" text="" dxfId="32">
      <formula>-0.02</formula>
      <formula>0.02</formula>
    </cfRule>
  </conditionalFormatting>
  <conditionalFormatting sqref="G1153">
    <cfRule type="cellIs" priority="30" operator="notBetween" aboveAverage="0" equalAverage="0" bottom="0" percent="0" rank="0" text="" dxfId="33">
      <formula>-0.02</formula>
      <formula>0.02</formula>
    </cfRule>
  </conditionalFormatting>
  <conditionalFormatting sqref="G1154">
    <cfRule type="cellIs" priority="31" operator="notBetween" aboveAverage="0" equalAverage="0" bottom="0" percent="0" rank="0" text="" dxfId="34">
      <formula>-0.02</formula>
      <formula>0.02</formula>
    </cfRule>
  </conditionalFormatting>
  <conditionalFormatting sqref="G1241">
    <cfRule type="cellIs" priority="32" operator="notBetween" aboveAverage="0" equalAverage="0" bottom="0" percent="0" rank="0" text="" dxfId="35">
      <formula>-0.02</formula>
      <formula>0.02</formula>
    </cfRule>
  </conditionalFormatting>
  <conditionalFormatting sqref="G1242">
    <cfRule type="cellIs" priority="33" operator="notBetween" aboveAverage="0" equalAverage="0" bottom="0" percent="0" rank="0" text="" dxfId="36">
      <formula>-0.02</formula>
      <formula>0.02</formula>
    </cfRule>
  </conditionalFormatting>
  <conditionalFormatting sqref="G1243">
    <cfRule type="cellIs" priority="34" operator="notBetween" aboveAverage="0" equalAverage="0" bottom="0" percent="0" rank="0" text="" dxfId="37">
      <formula>-0.02</formula>
      <formula>0.02</formula>
    </cfRule>
  </conditionalFormatting>
  <conditionalFormatting sqref="G1244">
    <cfRule type="cellIs" priority="35" operator="notBetween" aboveAverage="0" equalAverage="0" bottom="0" percent="0" rank="0" text="" dxfId="38">
      <formula>-0.02</formula>
      <formula>0.02</formula>
    </cfRule>
  </conditionalFormatting>
  <conditionalFormatting sqref="G1245">
    <cfRule type="cellIs" priority="36" operator="notBetween" aboveAverage="0" equalAverage="0" bottom="0" percent="0" rank="0" text="" dxfId="39">
      <formula>-0.02</formula>
      <formula>0.02</formula>
    </cfRule>
  </conditionalFormatting>
  <conditionalFormatting sqref="G1246">
    <cfRule type="cellIs" priority="37" operator="notBetween" aboveAverage="0" equalAverage="0" bottom="0" percent="0" rank="0" text="" dxfId="40">
      <formula>-0.02</formula>
      <formula>0.02</formula>
    </cfRule>
  </conditionalFormatting>
  <conditionalFormatting sqref="G1247">
    <cfRule type="cellIs" priority="38" operator="notBetween" aboveAverage="0" equalAverage="0" bottom="0" percent="0" rank="0" text="" dxfId="41">
      <formula>-0.02</formula>
      <formula>0.02</formula>
    </cfRule>
  </conditionalFormatting>
  <conditionalFormatting sqref="G1248">
    <cfRule type="cellIs" priority="39" operator="notBetween" aboveAverage="0" equalAverage="0" bottom="0" percent="0" rank="0" text="" dxfId="42">
      <formula>-0.02</formula>
      <formula>0.02</formula>
    </cfRule>
  </conditionalFormatting>
  <conditionalFormatting sqref="G1249">
    <cfRule type="cellIs" priority="40" operator="notBetween" aboveAverage="0" equalAverage="0" bottom="0" percent="0" rank="0" text="" dxfId="43">
      <formula>-0.02</formula>
      <formula>0.02</formula>
    </cfRule>
  </conditionalFormatting>
  <conditionalFormatting sqref="G1250">
    <cfRule type="cellIs" priority="41" operator="notBetween" aboveAverage="0" equalAverage="0" bottom="0" percent="0" rank="0" text="" dxfId="44">
      <formula>-0.02</formula>
      <formula>0.02</formula>
    </cfRule>
  </conditionalFormatting>
  <conditionalFormatting sqref="G1251">
    <cfRule type="cellIs" priority="42" operator="notBetween" aboveAverage="0" equalAverage="0" bottom="0" percent="0" rank="0" text="" dxfId="45">
      <formula>-0.02</formula>
      <formula>0.02</formula>
    </cfRule>
  </conditionalFormatting>
  <conditionalFormatting sqref="G1252">
    <cfRule type="cellIs" priority="43" operator="notBetween" aboveAverage="0" equalAverage="0" bottom="0" percent="0" rank="0" text="" dxfId="46">
      <formula>-0.02</formula>
      <formula>0.02</formula>
    </cfRule>
  </conditionalFormatting>
  <conditionalFormatting sqref="G1253">
    <cfRule type="cellIs" priority="44" operator="notBetween" aboveAverage="0" equalAverage="0" bottom="0" percent="0" rank="0" text="" dxfId="47">
      <formula>-0.02</formula>
      <formula>0.02</formula>
    </cfRule>
  </conditionalFormatting>
  <conditionalFormatting sqref="G1254">
    <cfRule type="cellIs" priority="45" operator="notBetween" aboveAverage="0" equalAverage="0" bottom="0" percent="0" rank="0" text="" dxfId="48">
      <formula>-0.02</formula>
      <formula>0.02</formula>
    </cfRule>
  </conditionalFormatting>
  <conditionalFormatting sqref="G1255">
    <cfRule type="cellIs" priority="46" operator="notBetween" aboveAverage="0" equalAverage="0" bottom="0" percent="0" rank="0" text="" dxfId="49">
      <formula>-0.02</formula>
      <formula>0.02</formula>
    </cfRule>
  </conditionalFormatting>
  <conditionalFormatting sqref="G1256">
    <cfRule type="cellIs" priority="47" operator="notBetween" aboveAverage="0" equalAverage="0" bottom="0" percent="0" rank="0" text="" dxfId="50">
      <formula>-0.02</formula>
      <formula>0.02</formula>
    </cfRule>
  </conditionalFormatting>
  <conditionalFormatting sqref="G1257">
    <cfRule type="cellIs" priority="48" operator="notBetween" aboveAverage="0" equalAverage="0" bottom="0" percent="0" rank="0" text="" dxfId="51">
      <formula>-0.02</formula>
      <formula>0.02</formula>
    </cfRule>
  </conditionalFormatting>
  <conditionalFormatting sqref="G1258">
    <cfRule type="cellIs" priority="49" operator="notBetween" aboveAverage="0" equalAverage="0" bottom="0" percent="0" rank="0" text="" dxfId="52">
      <formula>-0.02</formula>
      <formula>0.02</formula>
    </cfRule>
  </conditionalFormatting>
  <conditionalFormatting sqref="G1259">
    <cfRule type="cellIs" priority="50" operator="notBetween" aboveAverage="0" equalAverage="0" bottom="0" percent="0" rank="0" text="" dxfId="53">
      <formula>-0.02</formula>
      <formula>0.02</formula>
    </cfRule>
  </conditionalFormatting>
  <conditionalFormatting sqref="G1260">
    <cfRule type="cellIs" priority="51" operator="notBetween" aboveAverage="0" equalAverage="0" bottom="0" percent="0" rank="0" text="" dxfId="54">
      <formula>-0.02</formula>
      <formula>0.02</formula>
    </cfRule>
  </conditionalFormatting>
  <conditionalFormatting sqref="G1261">
    <cfRule type="cellIs" priority="52" operator="notBetween" aboveAverage="0" equalAverage="0" bottom="0" percent="0" rank="0" text="" dxfId="55">
      <formula>-0.02</formula>
      <formula>0.02</formula>
    </cfRule>
  </conditionalFormatting>
  <conditionalFormatting sqref="G1262">
    <cfRule type="cellIs" priority="53" operator="notBetween" aboveAverage="0" equalAverage="0" bottom="0" percent="0" rank="0" text="" dxfId="56">
      <formula>-0.02</formula>
      <formula>0.02</formula>
    </cfRule>
  </conditionalFormatting>
  <conditionalFormatting sqref="G1263">
    <cfRule type="cellIs" priority="54" operator="notBetween" aboveAverage="0" equalAverage="0" bottom="0" percent="0" rank="0" text="" dxfId="57">
      <formula>-0.02</formula>
      <formula>0.02</formula>
    </cfRule>
  </conditionalFormatting>
  <conditionalFormatting sqref="G1264">
    <cfRule type="cellIs" priority="55" operator="notBetween" aboveAverage="0" equalAverage="0" bottom="0" percent="0" rank="0" text="" dxfId="58">
      <formula>-0.02</formula>
      <formula>0.02</formula>
    </cfRule>
  </conditionalFormatting>
  <conditionalFormatting sqref="G1265">
    <cfRule type="cellIs" priority="56" operator="notBetween" aboveAverage="0" equalAverage="0" bottom="0" percent="0" rank="0" text="" dxfId="59">
      <formula>-0.02</formula>
      <formula>0.02</formula>
    </cfRule>
  </conditionalFormatting>
  <conditionalFormatting sqref="G1266">
    <cfRule type="cellIs" priority="57" operator="notBetween" aboveAverage="0" equalAverage="0" bottom="0" percent="0" rank="0" text="" dxfId="60">
      <formula>-0.02</formula>
      <formula>0.02</formula>
    </cfRule>
  </conditionalFormatting>
  <conditionalFormatting sqref="G1267">
    <cfRule type="cellIs" priority="58" operator="notBetween" aboveAverage="0" equalAverage="0" bottom="0" percent="0" rank="0" text="" dxfId="61">
      <formula>-0.02</formula>
      <formula>0.02</formula>
    </cfRule>
  </conditionalFormatting>
  <conditionalFormatting sqref="G1268">
    <cfRule type="cellIs" priority="59" operator="notBetween" aboveAverage="0" equalAverage="0" bottom="0" percent="0" rank="0" text="" dxfId="62">
      <formula>-0.02</formula>
      <formula>0.02</formula>
    </cfRule>
  </conditionalFormatting>
  <conditionalFormatting sqref="G1269">
    <cfRule type="cellIs" priority="60" operator="notBetween" aboveAverage="0" equalAverage="0" bottom="0" percent="0" rank="0" text="" dxfId="63">
      <formula>-0.02</formula>
      <formula>0.02</formula>
    </cfRule>
  </conditionalFormatting>
  <conditionalFormatting sqref="G1270">
    <cfRule type="cellIs" priority="61" operator="notBetween" aboveAverage="0" equalAverage="0" bottom="0" percent="0" rank="0" text="" dxfId="64">
      <formula>-0.02</formula>
      <formula>0.02</formula>
    </cfRule>
  </conditionalFormatting>
  <conditionalFormatting sqref="G1361">
    <cfRule type="cellIs" priority="62" operator="notBetween" aboveAverage="0" equalAverage="0" bottom="0" percent="0" rank="0" text="" dxfId="65">
      <formula>-0.02</formula>
      <formula>0.02</formula>
    </cfRule>
  </conditionalFormatting>
  <conditionalFormatting sqref="G1362">
    <cfRule type="cellIs" priority="63" operator="notBetween" aboveAverage="0" equalAverage="0" bottom="0" percent="0" rank="0" text="" dxfId="66">
      <formula>-0.02</formula>
      <formula>0.02</formula>
    </cfRule>
  </conditionalFormatting>
  <conditionalFormatting sqref="G1363">
    <cfRule type="cellIs" priority="64" operator="notBetween" aboveAverage="0" equalAverage="0" bottom="0" percent="0" rank="0" text="" dxfId="67">
      <formula>-0.02</formula>
      <formula>0.02</formula>
    </cfRule>
  </conditionalFormatting>
  <conditionalFormatting sqref="G1364">
    <cfRule type="cellIs" priority="65" operator="notBetween" aboveAverage="0" equalAverage="0" bottom="0" percent="0" rank="0" text="" dxfId="68">
      <formula>-0.02</formula>
      <formula>0.02</formula>
    </cfRule>
  </conditionalFormatting>
  <conditionalFormatting sqref="G1365">
    <cfRule type="cellIs" priority="66" operator="notBetween" aboveAverage="0" equalAverage="0" bottom="0" percent="0" rank="0" text="" dxfId="69">
      <formula>-0.02</formula>
      <formula>0.02</formula>
    </cfRule>
  </conditionalFormatting>
  <conditionalFormatting sqref="G1366">
    <cfRule type="cellIs" priority="67" operator="notBetween" aboveAverage="0" equalAverage="0" bottom="0" percent="0" rank="0" text="" dxfId="70">
      <formula>-0.02</formula>
      <formula>0.02</formula>
    </cfRule>
  </conditionalFormatting>
  <conditionalFormatting sqref="G1367">
    <cfRule type="cellIs" priority="68" operator="notBetween" aboveAverage="0" equalAverage="0" bottom="0" percent="0" rank="0" text="" dxfId="71">
      <formula>-0.02</formula>
      <formula>0.02</formula>
    </cfRule>
  </conditionalFormatting>
  <conditionalFormatting sqref="G1368">
    <cfRule type="cellIs" priority="69" operator="notBetween" aboveAverage="0" equalAverage="0" bottom="0" percent="0" rank="0" text="" dxfId="72">
      <formula>-0.02</formula>
      <formula>0.02</formula>
    </cfRule>
  </conditionalFormatting>
  <conditionalFormatting sqref="G1369">
    <cfRule type="cellIs" priority="70" operator="notBetween" aboveAverage="0" equalAverage="0" bottom="0" percent="0" rank="0" text="" dxfId="73">
      <formula>-0.02</formula>
      <formula>0.02</formula>
    </cfRule>
  </conditionalFormatting>
  <conditionalFormatting sqref="G1370">
    <cfRule type="cellIs" priority="71" operator="notBetween" aboveAverage="0" equalAverage="0" bottom="0" percent="0" rank="0" text="" dxfId="74">
      <formula>-0.02</formula>
      <formula>0.02</formula>
    </cfRule>
  </conditionalFormatting>
  <conditionalFormatting sqref="G1371">
    <cfRule type="cellIs" priority="72" operator="notBetween" aboveAverage="0" equalAverage="0" bottom="0" percent="0" rank="0" text="" dxfId="75">
      <formula>-0.02</formula>
      <formula>0.02</formula>
    </cfRule>
  </conditionalFormatting>
  <conditionalFormatting sqref="G1372">
    <cfRule type="cellIs" priority="73" operator="notBetween" aboveAverage="0" equalAverage="0" bottom="0" percent="0" rank="0" text="" dxfId="76">
      <formula>-0.02</formula>
      <formula>0.02</formula>
    </cfRule>
  </conditionalFormatting>
  <conditionalFormatting sqref="G1373">
    <cfRule type="cellIs" priority="74" operator="notBetween" aboveAverage="0" equalAverage="0" bottom="0" percent="0" rank="0" text="" dxfId="77">
      <formula>-0.02</formula>
      <formula>0.02</formula>
    </cfRule>
  </conditionalFormatting>
  <conditionalFormatting sqref="G1374">
    <cfRule type="cellIs" priority="75" operator="notBetween" aboveAverage="0" equalAverage="0" bottom="0" percent="0" rank="0" text="" dxfId="78">
      <formula>-0.02</formula>
      <formula>0.02</formula>
    </cfRule>
  </conditionalFormatting>
  <conditionalFormatting sqref="G1375">
    <cfRule type="cellIs" priority="76" operator="notBetween" aboveAverage="0" equalAverage="0" bottom="0" percent="0" rank="0" text="" dxfId="79">
      <formula>-0.02</formula>
      <formula>0.02</formula>
    </cfRule>
  </conditionalFormatting>
  <conditionalFormatting sqref="G1376">
    <cfRule type="cellIs" priority="77" operator="notBetween" aboveAverage="0" equalAverage="0" bottom="0" percent="0" rank="0" text="" dxfId="80">
      <formula>-0.02</formula>
      <formula>0.02</formula>
    </cfRule>
  </conditionalFormatting>
  <conditionalFormatting sqref="G1377">
    <cfRule type="cellIs" priority="78" operator="notBetween" aboveAverage="0" equalAverage="0" bottom="0" percent="0" rank="0" text="" dxfId="81">
      <formula>-0.02</formula>
      <formula>0.02</formula>
    </cfRule>
  </conditionalFormatting>
  <conditionalFormatting sqref="G1378">
    <cfRule type="cellIs" priority="79" operator="notBetween" aboveAverage="0" equalAverage="0" bottom="0" percent="0" rank="0" text="" dxfId="82">
      <formula>-0.02</formula>
      <formula>0.02</formula>
    </cfRule>
  </conditionalFormatting>
  <conditionalFormatting sqref="G1379">
    <cfRule type="cellIs" priority="80" operator="notBetween" aboveAverage="0" equalAverage="0" bottom="0" percent="0" rank="0" text="" dxfId="83">
      <formula>-0.02</formula>
      <formula>0.02</formula>
    </cfRule>
  </conditionalFormatting>
  <conditionalFormatting sqref="G1380">
    <cfRule type="cellIs" priority="81" operator="notBetween" aboveAverage="0" equalAverage="0" bottom="0" percent="0" rank="0" text="" dxfId="84">
      <formula>-0.02</formula>
      <formula>0.02</formula>
    </cfRule>
  </conditionalFormatting>
  <conditionalFormatting sqref="G1381">
    <cfRule type="cellIs" priority="82" operator="notBetween" aboveAverage="0" equalAverage="0" bottom="0" percent="0" rank="0" text="" dxfId="85">
      <formula>-0.02</formula>
      <formula>0.02</formula>
    </cfRule>
  </conditionalFormatting>
  <conditionalFormatting sqref="G1382">
    <cfRule type="cellIs" priority="83" operator="notBetween" aboveAverage="0" equalAverage="0" bottom="0" percent="0" rank="0" text="" dxfId="86">
      <formula>-0.02</formula>
      <formula>0.02</formula>
    </cfRule>
  </conditionalFormatting>
  <conditionalFormatting sqref="G1383">
    <cfRule type="cellIs" priority="84" operator="notBetween" aboveAverage="0" equalAverage="0" bottom="0" percent="0" rank="0" text="" dxfId="87">
      <formula>-0.02</formula>
      <formula>0.02</formula>
    </cfRule>
  </conditionalFormatting>
  <conditionalFormatting sqref="G1384">
    <cfRule type="cellIs" priority="85" operator="notBetween" aboveAverage="0" equalAverage="0" bottom="0" percent="0" rank="0" text="" dxfId="88">
      <formula>-0.02</formula>
      <formula>0.02</formula>
    </cfRule>
  </conditionalFormatting>
  <conditionalFormatting sqref="G1385">
    <cfRule type="cellIs" priority="86" operator="notBetween" aboveAverage="0" equalAverage="0" bottom="0" percent="0" rank="0" text="" dxfId="89">
      <formula>-0.02</formula>
      <formula>0.02</formula>
    </cfRule>
  </conditionalFormatting>
  <conditionalFormatting sqref="G1386">
    <cfRule type="cellIs" priority="87" operator="notBetween" aboveAverage="0" equalAverage="0" bottom="0" percent="0" rank="0" text="" dxfId="90">
      <formula>-0.02</formula>
      <formula>0.02</formula>
    </cfRule>
  </conditionalFormatting>
  <conditionalFormatting sqref="G1387">
    <cfRule type="cellIs" priority="88" operator="notBetween" aboveAverage="0" equalAverage="0" bottom="0" percent="0" rank="0" text="" dxfId="91">
      <formula>-0.02</formula>
      <formula>0.02</formula>
    </cfRule>
  </conditionalFormatting>
  <conditionalFormatting sqref="G1388">
    <cfRule type="cellIs" priority="89" operator="notBetween" aboveAverage="0" equalAverage="0" bottom="0" percent="0" rank="0" text="" dxfId="92">
      <formula>-0.02</formula>
      <formula>0.02</formula>
    </cfRule>
  </conditionalFormatting>
  <conditionalFormatting sqref="G1389">
    <cfRule type="cellIs" priority="90" operator="notBetween" aboveAverage="0" equalAverage="0" bottom="0" percent="0" rank="0" text="" dxfId="93">
      <formula>-0.02</formula>
      <formula>0.02</formula>
    </cfRule>
  </conditionalFormatting>
  <conditionalFormatting sqref="G1390">
    <cfRule type="cellIs" priority="91" operator="notBetween" aboveAverage="0" equalAverage="0" bottom="0" percent="0" rank="0" text="" dxfId="94">
      <formula>-0.02</formula>
      <formula>0.02</formula>
    </cfRule>
  </conditionalFormatting>
  <conditionalFormatting sqref="G1481">
    <cfRule type="cellIs" priority="92" operator="notBetween" aboveAverage="0" equalAverage="0" bottom="0" percent="0" rank="0" text="" dxfId="95">
      <formula>-0.02</formula>
      <formula>0.02</formula>
    </cfRule>
  </conditionalFormatting>
  <conditionalFormatting sqref="G1482">
    <cfRule type="cellIs" priority="93" operator="notBetween" aboveAverage="0" equalAverage="0" bottom="0" percent="0" rank="0" text="" dxfId="96">
      <formula>-0.02</formula>
      <formula>0.02</formula>
    </cfRule>
  </conditionalFormatting>
  <conditionalFormatting sqref="G1483">
    <cfRule type="cellIs" priority="94" operator="notBetween" aboveAverage="0" equalAverage="0" bottom="0" percent="0" rank="0" text="" dxfId="97">
      <formula>-0.02</formula>
      <formula>0.02</formula>
    </cfRule>
  </conditionalFormatting>
  <conditionalFormatting sqref="G1484">
    <cfRule type="cellIs" priority="95" operator="notBetween" aboveAverage="0" equalAverage="0" bottom="0" percent="0" rank="0" text="" dxfId="98">
      <formula>-0.02</formula>
      <formula>0.02</formula>
    </cfRule>
  </conditionalFormatting>
  <conditionalFormatting sqref="G1485">
    <cfRule type="cellIs" priority="96" operator="notBetween" aboveAverage="0" equalAverage="0" bottom="0" percent="0" rank="0" text="" dxfId="99">
      <formula>-0.02</formula>
      <formula>0.02</formula>
    </cfRule>
  </conditionalFormatting>
  <conditionalFormatting sqref="G1486">
    <cfRule type="cellIs" priority="97" operator="notBetween" aboveAverage="0" equalAverage="0" bottom="0" percent="0" rank="0" text="" dxfId="100">
      <formula>-0.02</formula>
      <formula>0.02</formula>
    </cfRule>
  </conditionalFormatting>
  <conditionalFormatting sqref="G1487">
    <cfRule type="cellIs" priority="98" operator="notBetween" aboveAverage="0" equalAverage="0" bottom="0" percent="0" rank="0" text="" dxfId="101">
      <formula>-0.02</formula>
      <formula>0.02</formula>
    </cfRule>
  </conditionalFormatting>
  <conditionalFormatting sqref="G1488">
    <cfRule type="cellIs" priority="99" operator="notBetween" aboveAverage="0" equalAverage="0" bottom="0" percent="0" rank="0" text="" dxfId="102">
      <formula>-0.02</formula>
      <formula>0.02</formula>
    </cfRule>
  </conditionalFormatting>
  <conditionalFormatting sqref="G1489">
    <cfRule type="cellIs" priority="100" operator="notBetween" aboveAverage="0" equalAverage="0" bottom="0" percent="0" rank="0" text="" dxfId="103">
      <formula>-0.02</formula>
      <formula>0.02</formula>
    </cfRule>
  </conditionalFormatting>
  <conditionalFormatting sqref="G1490">
    <cfRule type="cellIs" priority="101" operator="notBetween" aboveAverage="0" equalAverage="0" bottom="0" percent="0" rank="0" text="" dxfId="104">
      <formula>-0.02</formula>
      <formula>0.02</formula>
    </cfRule>
  </conditionalFormatting>
  <conditionalFormatting sqref="G1491">
    <cfRule type="cellIs" priority="102" operator="notBetween" aboveAverage="0" equalAverage="0" bottom="0" percent="0" rank="0" text="" dxfId="105">
      <formula>-0.02</formula>
      <formula>0.02</formula>
    </cfRule>
  </conditionalFormatting>
  <conditionalFormatting sqref="G1492">
    <cfRule type="cellIs" priority="103" operator="notBetween" aboveAverage="0" equalAverage="0" bottom="0" percent="0" rank="0" text="" dxfId="106">
      <formula>-0.02</formula>
      <formula>0.02</formula>
    </cfRule>
  </conditionalFormatting>
  <conditionalFormatting sqref="G1493">
    <cfRule type="cellIs" priority="104" operator="notBetween" aboveAverage="0" equalAverage="0" bottom="0" percent="0" rank="0" text="" dxfId="107">
      <formula>-0.02</formula>
      <formula>0.02</formula>
    </cfRule>
  </conditionalFormatting>
  <conditionalFormatting sqref="G1494">
    <cfRule type="cellIs" priority="105" operator="notBetween" aboveAverage="0" equalAverage="0" bottom="0" percent="0" rank="0" text="" dxfId="108">
      <formula>-0.02</formula>
      <formula>0.02</formula>
    </cfRule>
  </conditionalFormatting>
  <conditionalFormatting sqref="G1495">
    <cfRule type="cellIs" priority="106" operator="notBetween" aboveAverage="0" equalAverage="0" bottom="0" percent="0" rank="0" text="" dxfId="109">
      <formula>-0.02</formula>
      <formula>0.02</formula>
    </cfRule>
  </conditionalFormatting>
  <conditionalFormatting sqref="G1496">
    <cfRule type="cellIs" priority="107" operator="notBetween" aboveAverage="0" equalAverage="0" bottom="0" percent="0" rank="0" text="" dxfId="110">
      <formula>-0.02</formula>
      <formula>0.02</formula>
    </cfRule>
  </conditionalFormatting>
  <conditionalFormatting sqref="G1497">
    <cfRule type="cellIs" priority="108" operator="notBetween" aboveAverage="0" equalAverage="0" bottom="0" percent="0" rank="0" text="" dxfId="111">
      <formula>-0.02</formula>
      <formula>0.02</formula>
    </cfRule>
  </conditionalFormatting>
  <conditionalFormatting sqref="G1498">
    <cfRule type="cellIs" priority="109" operator="notBetween" aboveAverage="0" equalAverage="0" bottom="0" percent="0" rank="0" text="" dxfId="112">
      <formula>-0.02</formula>
      <formula>0.02</formula>
    </cfRule>
  </conditionalFormatting>
  <conditionalFormatting sqref="G1499">
    <cfRule type="cellIs" priority="110" operator="notBetween" aboveAverage="0" equalAverage="0" bottom="0" percent="0" rank="0" text="" dxfId="113">
      <formula>-0.02</formula>
      <formula>0.02</formula>
    </cfRule>
  </conditionalFormatting>
  <conditionalFormatting sqref="G1500">
    <cfRule type="cellIs" priority="111" operator="notBetween" aboveAverage="0" equalAverage="0" bottom="0" percent="0" rank="0" text="" dxfId="114">
      <formula>-0.02</formula>
      <formula>0.02</formula>
    </cfRule>
  </conditionalFormatting>
  <conditionalFormatting sqref="G1501">
    <cfRule type="cellIs" priority="112" operator="notBetween" aboveAverage="0" equalAverage="0" bottom="0" percent="0" rank="0" text="" dxfId="115">
      <formula>-0.02</formula>
      <formula>0.02</formula>
    </cfRule>
  </conditionalFormatting>
  <conditionalFormatting sqref="G1502">
    <cfRule type="cellIs" priority="113" operator="notBetween" aboveAverage="0" equalAverage="0" bottom="0" percent="0" rank="0" text="" dxfId="116">
      <formula>-0.02</formula>
      <formula>0.02</formula>
    </cfRule>
  </conditionalFormatting>
  <conditionalFormatting sqref="G1503">
    <cfRule type="cellIs" priority="114" operator="notBetween" aboveAverage="0" equalAverage="0" bottom="0" percent="0" rank="0" text="" dxfId="117">
      <formula>-0.02</formula>
      <formula>0.02</formula>
    </cfRule>
  </conditionalFormatting>
  <conditionalFormatting sqref="G1504">
    <cfRule type="cellIs" priority="115" operator="notBetween" aboveAverage="0" equalAverage="0" bottom="0" percent="0" rank="0" text="" dxfId="118">
      <formula>-0.02</formula>
      <formula>0.02</formula>
    </cfRule>
  </conditionalFormatting>
  <conditionalFormatting sqref="G1505">
    <cfRule type="cellIs" priority="116" operator="notBetween" aboveAverage="0" equalAverage="0" bottom="0" percent="0" rank="0" text="" dxfId="119">
      <formula>-0.02</formula>
      <formula>0.02</formula>
    </cfRule>
  </conditionalFormatting>
  <conditionalFormatting sqref="G1506">
    <cfRule type="cellIs" priority="117" operator="notBetween" aboveAverage="0" equalAverage="0" bottom="0" percent="0" rank="0" text="" dxfId="120">
      <formula>-0.02</formula>
      <formula>0.02</formula>
    </cfRule>
  </conditionalFormatting>
  <conditionalFormatting sqref="G1507">
    <cfRule type="cellIs" priority="118" operator="notBetween" aboveAverage="0" equalAverage="0" bottom="0" percent="0" rank="0" text="" dxfId="121">
      <formula>-0.02</formula>
      <formula>0.02</formula>
    </cfRule>
  </conditionalFormatting>
  <conditionalFormatting sqref="G1508">
    <cfRule type="cellIs" priority="119" operator="notBetween" aboveAverage="0" equalAverage="0" bottom="0" percent="0" rank="0" text="" dxfId="122">
      <formula>-0.02</formula>
      <formula>0.02</formula>
    </cfRule>
  </conditionalFormatting>
  <conditionalFormatting sqref="G1509">
    <cfRule type="cellIs" priority="120" operator="notBetween" aboveAverage="0" equalAverage="0" bottom="0" percent="0" rank="0" text="" dxfId="123">
      <formula>-0.02</formula>
      <formula>0.02</formula>
    </cfRule>
  </conditionalFormatting>
  <conditionalFormatting sqref="G1510">
    <cfRule type="cellIs" priority="121" operator="notBetween" aboveAverage="0" equalAverage="0" bottom="0" percent="0" rank="0" text="" dxfId="124">
      <formula>-0.02</formula>
      <formula>0.02</formula>
    </cfRule>
  </conditionalFormatting>
  <conditionalFormatting sqref="G1603">
    <cfRule type="cellIs" priority="122" operator="notBetween" aboveAverage="0" equalAverage="0" bottom="0" percent="0" rank="0" text="" dxfId="125">
      <formula>-0.02</formula>
      <formula>0.02</formula>
    </cfRule>
  </conditionalFormatting>
  <conditionalFormatting sqref="G1604">
    <cfRule type="cellIs" priority="123" operator="notBetween" aboveAverage="0" equalAverage="0" bottom="0" percent="0" rank="0" text="" dxfId="126">
      <formula>-0.02</formula>
      <formula>0.02</formula>
    </cfRule>
  </conditionalFormatting>
  <conditionalFormatting sqref="G1605">
    <cfRule type="cellIs" priority="124" operator="notBetween" aboveAverage="0" equalAverage="0" bottom="0" percent="0" rank="0" text="" dxfId="127">
      <formula>-0.02</formula>
      <formula>0.02</formula>
    </cfRule>
  </conditionalFormatting>
  <conditionalFormatting sqref="G1606">
    <cfRule type="cellIs" priority="125" operator="notBetween" aboveAverage="0" equalAverage="0" bottom="0" percent="0" rank="0" text="" dxfId="128">
      <formula>-0.02</formula>
      <formula>0.02</formula>
    </cfRule>
  </conditionalFormatting>
  <conditionalFormatting sqref="G1607">
    <cfRule type="cellIs" priority="126" operator="notBetween" aboveAverage="0" equalAverage="0" bottom="0" percent="0" rank="0" text="" dxfId="129">
      <formula>-0.02</formula>
      <formula>0.02</formula>
    </cfRule>
  </conditionalFormatting>
  <conditionalFormatting sqref="G1608">
    <cfRule type="cellIs" priority="127" operator="notBetween" aboveAverage="0" equalAverage="0" bottom="0" percent="0" rank="0" text="" dxfId="130">
      <formula>-0.02</formula>
      <formula>0.02</formula>
    </cfRule>
  </conditionalFormatting>
  <conditionalFormatting sqref="G1609">
    <cfRule type="cellIs" priority="128" operator="notBetween" aboveAverage="0" equalAverage="0" bottom="0" percent="0" rank="0" text="" dxfId="131">
      <formula>-0.02</formula>
      <formula>0.02</formula>
    </cfRule>
  </conditionalFormatting>
  <conditionalFormatting sqref="G1610">
    <cfRule type="cellIs" priority="129" operator="notBetween" aboveAverage="0" equalAverage="0" bottom="0" percent="0" rank="0" text="" dxfId="132">
      <formula>-0.02</formula>
      <formula>0.02</formula>
    </cfRule>
  </conditionalFormatting>
  <conditionalFormatting sqref="G1611">
    <cfRule type="cellIs" priority="130" operator="notBetween" aboveAverage="0" equalAverage="0" bottom="0" percent="0" rank="0" text="" dxfId="133">
      <formula>-0.02</formula>
      <formula>0.02</formula>
    </cfRule>
  </conditionalFormatting>
  <conditionalFormatting sqref="G1612">
    <cfRule type="cellIs" priority="131" operator="notBetween" aboveAverage="0" equalAverage="0" bottom="0" percent="0" rank="0" text="" dxfId="134">
      <formula>-0.02</formula>
      <formula>0.02</formula>
    </cfRule>
  </conditionalFormatting>
  <conditionalFormatting sqref="G1613">
    <cfRule type="cellIs" priority="132" operator="notBetween" aboveAverage="0" equalAverage="0" bottom="0" percent="0" rank="0" text="" dxfId="135">
      <formula>-0.02</formula>
      <formula>0.02</formula>
    </cfRule>
  </conditionalFormatting>
  <conditionalFormatting sqref="G1614">
    <cfRule type="cellIs" priority="133" operator="notBetween" aboveAverage="0" equalAverage="0" bottom="0" percent="0" rank="0" text="" dxfId="136">
      <formula>-0.02</formula>
      <formula>0.02</formula>
    </cfRule>
  </conditionalFormatting>
  <conditionalFormatting sqref="G1615">
    <cfRule type="cellIs" priority="134" operator="notBetween" aboveAverage="0" equalAverage="0" bottom="0" percent="0" rank="0" text="" dxfId="137">
      <formula>-0.02</formula>
      <formula>0.02</formula>
    </cfRule>
  </conditionalFormatting>
  <conditionalFormatting sqref="G1616">
    <cfRule type="cellIs" priority="135" operator="notBetween" aboveAverage="0" equalAverage="0" bottom="0" percent="0" rank="0" text="" dxfId="138">
      <formula>-0.02</formula>
      <formula>0.02</formula>
    </cfRule>
  </conditionalFormatting>
  <conditionalFormatting sqref="G1617">
    <cfRule type="cellIs" priority="136" operator="notBetween" aboveAverage="0" equalAverage="0" bottom="0" percent="0" rank="0" text="" dxfId="139">
      <formula>-0.02</formula>
      <formula>0.02</formula>
    </cfRule>
  </conditionalFormatting>
  <conditionalFormatting sqref="G1618">
    <cfRule type="cellIs" priority="137" operator="notBetween" aboveAverage="0" equalAverage="0" bottom="0" percent="0" rank="0" text="" dxfId="140">
      <formula>-0.02</formula>
      <formula>0.02</formula>
    </cfRule>
  </conditionalFormatting>
  <conditionalFormatting sqref="G1619">
    <cfRule type="cellIs" priority="138" operator="notBetween" aboveAverage="0" equalAverage="0" bottom="0" percent="0" rank="0" text="" dxfId="141">
      <formula>-0.02</formula>
      <formula>0.02</formula>
    </cfRule>
  </conditionalFormatting>
  <conditionalFormatting sqref="G1620">
    <cfRule type="cellIs" priority="139" operator="notBetween" aboveAverage="0" equalAverage="0" bottom="0" percent="0" rank="0" text="" dxfId="142">
      <formula>-0.02</formula>
      <formula>0.02</formula>
    </cfRule>
  </conditionalFormatting>
  <conditionalFormatting sqref="G1621">
    <cfRule type="cellIs" priority="140" operator="notBetween" aboveAverage="0" equalAverage="0" bottom="0" percent="0" rank="0" text="" dxfId="143">
      <formula>-0.02</formula>
      <formula>0.02</formula>
    </cfRule>
  </conditionalFormatting>
  <conditionalFormatting sqref="G1622">
    <cfRule type="cellIs" priority="141" operator="notBetween" aboveAverage="0" equalAverage="0" bottom="0" percent="0" rank="0" text="" dxfId="144">
      <formula>-0.02</formula>
      <formula>0.02</formula>
    </cfRule>
  </conditionalFormatting>
  <conditionalFormatting sqref="G1623">
    <cfRule type="cellIs" priority="142" operator="notBetween" aboveAverage="0" equalAverage="0" bottom="0" percent="0" rank="0" text="" dxfId="145">
      <formula>-0.02</formula>
      <formula>0.02</formula>
    </cfRule>
  </conditionalFormatting>
  <conditionalFormatting sqref="G1624">
    <cfRule type="cellIs" priority="143" operator="notBetween" aboveAverage="0" equalAverage="0" bottom="0" percent="0" rank="0" text="" dxfId="146">
      <formula>-0.02</formula>
      <formula>0.02</formula>
    </cfRule>
  </conditionalFormatting>
  <conditionalFormatting sqref="G1625">
    <cfRule type="cellIs" priority="144" operator="notBetween" aboveAverage="0" equalAverage="0" bottom="0" percent="0" rank="0" text="" dxfId="147">
      <formula>-0.02</formula>
      <formula>0.02</formula>
    </cfRule>
  </conditionalFormatting>
  <conditionalFormatting sqref="G1626">
    <cfRule type="cellIs" priority="145" operator="notBetween" aboveAverage="0" equalAverage="0" bottom="0" percent="0" rank="0" text="" dxfId="148">
      <formula>-0.02</formula>
      <formula>0.02</formula>
    </cfRule>
  </conditionalFormatting>
  <conditionalFormatting sqref="G1627">
    <cfRule type="cellIs" priority="146" operator="notBetween" aboveAverage="0" equalAverage="0" bottom="0" percent="0" rank="0" text="" dxfId="149">
      <formula>-0.02</formula>
      <formula>0.02</formula>
    </cfRule>
  </conditionalFormatting>
  <conditionalFormatting sqref="G1628">
    <cfRule type="cellIs" priority="147" operator="notBetween" aboveAverage="0" equalAverage="0" bottom="0" percent="0" rank="0" text="" dxfId="150">
      <formula>-0.02</formula>
      <formula>0.02</formula>
    </cfRule>
  </conditionalFormatting>
  <conditionalFormatting sqref="G1629">
    <cfRule type="cellIs" priority="148" operator="notBetween" aboveAverage="0" equalAverage="0" bottom="0" percent="0" rank="0" text="" dxfId="151">
      <formula>-0.02</formula>
      <formula>0.02</formula>
    </cfRule>
  </conditionalFormatting>
  <conditionalFormatting sqref="G1630">
    <cfRule type="cellIs" priority="149" operator="notBetween" aboveAverage="0" equalAverage="0" bottom="0" percent="0" rank="0" text="" dxfId="152">
      <formula>-0.02</formula>
      <formula>0.02</formula>
    </cfRule>
  </conditionalFormatting>
  <conditionalFormatting sqref="G1631">
    <cfRule type="cellIs" priority="150" operator="notBetween" aboveAverage="0" equalAverage="0" bottom="0" percent="0" rank="0" text="" dxfId="153">
      <formula>-0.02</formula>
      <formula>0.02</formula>
    </cfRule>
  </conditionalFormatting>
  <conditionalFormatting sqref="G1632">
    <cfRule type="cellIs" priority="151" operator="notBetween" aboveAverage="0" equalAverage="0" bottom="0" percent="0" rank="0" text="" dxfId="154">
      <formula>-0.02</formula>
      <formula>0.02</formula>
    </cfRule>
  </conditionalFormatting>
  <conditionalFormatting sqref="G1724">
    <cfRule type="cellIs" priority="152" operator="notBetween" aboveAverage="0" equalAverage="0" bottom="0" percent="0" rank="0" text="" dxfId="155">
      <formula>-0.02</formula>
      <formula>0.02</formula>
    </cfRule>
  </conditionalFormatting>
  <conditionalFormatting sqref="G1725">
    <cfRule type="cellIs" priority="153" operator="notBetween" aboveAverage="0" equalAverage="0" bottom="0" percent="0" rank="0" text="" dxfId="156">
      <formula>-0.02</formula>
      <formula>0.02</formula>
    </cfRule>
  </conditionalFormatting>
  <conditionalFormatting sqref="G1726">
    <cfRule type="cellIs" priority="154" operator="notBetween" aboveAverage="0" equalAverage="0" bottom="0" percent="0" rank="0" text="" dxfId="157">
      <formula>-0.02</formula>
      <formula>0.02</formula>
    </cfRule>
  </conditionalFormatting>
  <conditionalFormatting sqref="G1727">
    <cfRule type="cellIs" priority="155" operator="notBetween" aboveAverage="0" equalAverage="0" bottom="0" percent="0" rank="0" text="" dxfId="158">
      <formula>-0.02</formula>
      <formula>0.02</formula>
    </cfRule>
  </conditionalFormatting>
  <conditionalFormatting sqref="G1728">
    <cfRule type="cellIs" priority="156" operator="notBetween" aboveAverage="0" equalAverage="0" bottom="0" percent="0" rank="0" text="" dxfId="159">
      <formula>-0.02</formula>
      <formula>0.02</formula>
    </cfRule>
  </conditionalFormatting>
  <conditionalFormatting sqref="G1729">
    <cfRule type="cellIs" priority="157" operator="notBetween" aboveAverage="0" equalAverage="0" bottom="0" percent="0" rank="0" text="" dxfId="160">
      <formula>-0.02</formula>
      <formula>0.02</formula>
    </cfRule>
  </conditionalFormatting>
  <conditionalFormatting sqref="G1730">
    <cfRule type="cellIs" priority="158" operator="notBetween" aboveAverage="0" equalAverage="0" bottom="0" percent="0" rank="0" text="" dxfId="161">
      <formula>-0.02</formula>
      <formula>0.02</formula>
    </cfRule>
  </conditionalFormatting>
  <conditionalFormatting sqref="G1731">
    <cfRule type="cellIs" priority="159" operator="notBetween" aboveAverage="0" equalAverage="0" bottom="0" percent="0" rank="0" text="" dxfId="162">
      <formula>-0.02</formula>
      <formula>0.02</formula>
    </cfRule>
  </conditionalFormatting>
  <conditionalFormatting sqref="G1732">
    <cfRule type="cellIs" priority="160" operator="notBetween" aboveAverage="0" equalAverage="0" bottom="0" percent="0" rank="0" text="" dxfId="163">
      <formula>-0.02</formula>
      <formula>0.02</formula>
    </cfRule>
  </conditionalFormatting>
  <conditionalFormatting sqref="G1733">
    <cfRule type="cellIs" priority="161" operator="notBetween" aboveAverage="0" equalAverage="0" bottom="0" percent="0" rank="0" text="" dxfId="164">
      <formula>-0.02</formula>
      <formula>0.02</formula>
    </cfRule>
  </conditionalFormatting>
  <conditionalFormatting sqref="G1734">
    <cfRule type="cellIs" priority="162" operator="notBetween" aboveAverage="0" equalAverage="0" bottom="0" percent="0" rank="0" text="" dxfId="165">
      <formula>-0.02</formula>
      <formula>0.02</formula>
    </cfRule>
  </conditionalFormatting>
  <conditionalFormatting sqref="G1735">
    <cfRule type="cellIs" priority="163" operator="notBetween" aboveAverage="0" equalAverage="0" bottom="0" percent="0" rank="0" text="" dxfId="166">
      <formula>-0.02</formula>
      <formula>0.02</formula>
    </cfRule>
  </conditionalFormatting>
  <conditionalFormatting sqref="G1736">
    <cfRule type="cellIs" priority="164" operator="notBetween" aboveAverage="0" equalAverage="0" bottom="0" percent="0" rank="0" text="" dxfId="167">
      <formula>-0.02</formula>
      <formula>0.02</formula>
    </cfRule>
  </conditionalFormatting>
  <conditionalFormatting sqref="G1737">
    <cfRule type="cellIs" priority="165" operator="notBetween" aboveAverage="0" equalAverage="0" bottom="0" percent="0" rank="0" text="" dxfId="168">
      <formula>-0.02</formula>
      <formula>0.02</formula>
    </cfRule>
  </conditionalFormatting>
  <conditionalFormatting sqref="G1738">
    <cfRule type="cellIs" priority="166" operator="notBetween" aboveAverage="0" equalAverage="0" bottom="0" percent="0" rank="0" text="" dxfId="169">
      <formula>-0.02</formula>
      <formula>0.02</formula>
    </cfRule>
  </conditionalFormatting>
  <conditionalFormatting sqref="G1739">
    <cfRule type="cellIs" priority="167" operator="notBetween" aboveAverage="0" equalAverage="0" bottom="0" percent="0" rank="0" text="" dxfId="170">
      <formula>-0.02</formula>
      <formula>0.02</formula>
    </cfRule>
  </conditionalFormatting>
  <conditionalFormatting sqref="G1740">
    <cfRule type="cellIs" priority="168" operator="notBetween" aboveAverage="0" equalAverage="0" bottom="0" percent="0" rank="0" text="" dxfId="171">
      <formula>-0.02</formula>
      <formula>0.02</formula>
    </cfRule>
  </conditionalFormatting>
  <conditionalFormatting sqref="G1741">
    <cfRule type="cellIs" priority="169" operator="notBetween" aboveAverage="0" equalAverage="0" bottom="0" percent="0" rank="0" text="" dxfId="172">
      <formula>-0.02</formula>
      <formula>0.02</formula>
    </cfRule>
  </conditionalFormatting>
  <conditionalFormatting sqref="G1742">
    <cfRule type="cellIs" priority="170" operator="notBetween" aboveAverage="0" equalAverage="0" bottom="0" percent="0" rank="0" text="" dxfId="173">
      <formula>-0.02</formula>
      <formula>0.02</formula>
    </cfRule>
  </conditionalFormatting>
  <conditionalFormatting sqref="G1743">
    <cfRule type="cellIs" priority="171" operator="notBetween" aboveAverage="0" equalAverage="0" bottom="0" percent="0" rank="0" text="" dxfId="174">
      <formula>-0.02</formula>
      <formula>0.02</formula>
    </cfRule>
  </conditionalFormatting>
  <conditionalFormatting sqref="G1744">
    <cfRule type="cellIs" priority="172" operator="notBetween" aboveAverage="0" equalAverage="0" bottom="0" percent="0" rank="0" text="" dxfId="175">
      <formula>-0.02</formula>
      <formula>0.02</formula>
    </cfRule>
  </conditionalFormatting>
  <conditionalFormatting sqref="G1745">
    <cfRule type="cellIs" priority="173" operator="notBetween" aboveAverage="0" equalAverage="0" bottom="0" percent="0" rank="0" text="" dxfId="176">
      <formula>-0.02</formula>
      <formula>0.02</formula>
    </cfRule>
  </conditionalFormatting>
  <conditionalFormatting sqref="G1746">
    <cfRule type="cellIs" priority="174" operator="notBetween" aboveAverage="0" equalAverage="0" bottom="0" percent="0" rank="0" text="" dxfId="177">
      <formula>-0.02</formula>
      <formula>0.02</formula>
    </cfRule>
  </conditionalFormatting>
  <conditionalFormatting sqref="G1747">
    <cfRule type="cellIs" priority="175" operator="notBetween" aboveAverage="0" equalAverage="0" bottom="0" percent="0" rank="0" text="" dxfId="178">
      <formula>-0.02</formula>
      <formula>0.02</formula>
    </cfRule>
  </conditionalFormatting>
  <conditionalFormatting sqref="G1748">
    <cfRule type="cellIs" priority="176" operator="notBetween" aboveAverage="0" equalAverage="0" bottom="0" percent="0" rank="0" text="" dxfId="179">
      <formula>-0.02</formula>
      <formula>0.02</formula>
    </cfRule>
  </conditionalFormatting>
  <conditionalFormatting sqref="G1749">
    <cfRule type="cellIs" priority="177" operator="notBetween" aboveAverage="0" equalAverage="0" bottom="0" percent="0" rank="0" text="" dxfId="180">
      <formula>-0.02</formula>
      <formula>0.02</formula>
    </cfRule>
  </conditionalFormatting>
  <conditionalFormatting sqref="G1750">
    <cfRule type="cellIs" priority="178" operator="notBetween" aboveAverage="0" equalAverage="0" bottom="0" percent="0" rank="0" text="" dxfId="181">
      <formula>-0.02</formula>
      <formula>0.02</formula>
    </cfRule>
  </conditionalFormatting>
  <conditionalFormatting sqref="G1751">
    <cfRule type="cellIs" priority="179" operator="notBetween" aboveAverage="0" equalAverage="0" bottom="0" percent="0" rank="0" text="" dxfId="182">
      <formula>-0.02</formula>
      <formula>0.02</formula>
    </cfRule>
  </conditionalFormatting>
  <conditionalFormatting sqref="G1752">
    <cfRule type="cellIs" priority="180" operator="notBetween" aboveAverage="0" equalAverage="0" bottom="0" percent="0" rank="0" text="" dxfId="183">
      <formula>-0.02</formula>
      <formula>0.02</formula>
    </cfRule>
  </conditionalFormatting>
  <conditionalFormatting sqref="G1753">
    <cfRule type="cellIs" priority="181" operator="notBetween" aboveAverage="0" equalAverage="0" bottom="0" percent="0" rank="0" text="" dxfId="184">
      <formula>-0.02</formula>
      <formula>0.02</formula>
    </cfRule>
  </conditionalFormatting>
  <conditionalFormatting sqref="G1925">
    <cfRule type="cellIs" priority="182" operator="notBetween" aboveAverage="0" equalAverage="0" bottom="0" percent="0" rank="0" text="" dxfId="185">
      <formula>-0.02</formula>
      <formula>0.02</formula>
    </cfRule>
  </conditionalFormatting>
  <conditionalFormatting sqref="G1926">
    <cfRule type="cellIs" priority="183" operator="notBetween" aboveAverage="0" equalAverage="0" bottom="0" percent="0" rank="0" text="" dxfId="186">
      <formula>-0.02</formula>
      <formula>0.02</formula>
    </cfRule>
  </conditionalFormatting>
  <conditionalFormatting sqref="G1927">
    <cfRule type="cellIs" priority="184" operator="notBetween" aboveAverage="0" equalAverage="0" bottom="0" percent="0" rank="0" text="" dxfId="187">
      <formula>-0.02</formula>
      <formula>0.02</formula>
    </cfRule>
  </conditionalFormatting>
  <conditionalFormatting sqref="G1928">
    <cfRule type="cellIs" priority="185" operator="notBetween" aboveAverage="0" equalAverage="0" bottom="0" percent="0" rank="0" text="" dxfId="188">
      <formula>-0.02</formula>
      <formula>0.02</formula>
    </cfRule>
  </conditionalFormatting>
  <conditionalFormatting sqref="G1929">
    <cfRule type="cellIs" priority="186" operator="notBetween" aboveAverage="0" equalAverage="0" bottom="0" percent="0" rank="0" text="" dxfId="189">
      <formula>-0.02</formula>
      <formula>0.02</formula>
    </cfRule>
  </conditionalFormatting>
  <conditionalFormatting sqref="G1930">
    <cfRule type="cellIs" priority="187" operator="notBetween" aboveAverage="0" equalAverage="0" bottom="0" percent="0" rank="0" text="" dxfId="190">
      <formula>-0.02</formula>
      <formula>0.02</formula>
    </cfRule>
  </conditionalFormatting>
  <conditionalFormatting sqref="G1931">
    <cfRule type="cellIs" priority="188" operator="notBetween" aboveAverage="0" equalAverage="0" bottom="0" percent="0" rank="0" text="" dxfId="191">
      <formula>-0.02</formula>
      <formula>0.02</formula>
    </cfRule>
  </conditionalFormatting>
  <conditionalFormatting sqref="G1932">
    <cfRule type="cellIs" priority="189" operator="notBetween" aboveAverage="0" equalAverage="0" bottom="0" percent="0" rank="0" text="" dxfId="192">
      <formula>-0.02</formula>
      <formula>0.02</formula>
    </cfRule>
  </conditionalFormatting>
  <conditionalFormatting sqref="G1933">
    <cfRule type="cellIs" priority="190" operator="notBetween" aboveAverage="0" equalAverage="0" bottom="0" percent="0" rank="0" text="" dxfId="193">
      <formula>-0.02</formula>
      <formula>0.02</formula>
    </cfRule>
  </conditionalFormatting>
  <conditionalFormatting sqref="G1934">
    <cfRule type="cellIs" priority="191" operator="notBetween" aboveAverage="0" equalAverage="0" bottom="0" percent="0" rank="0" text="" dxfId="194">
      <formula>-0.02</formula>
      <formula>0.02</formula>
    </cfRule>
  </conditionalFormatting>
  <conditionalFormatting sqref="G1935">
    <cfRule type="cellIs" priority="192" operator="notBetween" aboveAverage="0" equalAverage="0" bottom="0" percent="0" rank="0" text="" dxfId="195">
      <formula>-0.02</formula>
      <formula>0.02</formula>
    </cfRule>
  </conditionalFormatting>
  <conditionalFormatting sqref="G1936">
    <cfRule type="cellIs" priority="193" operator="notBetween" aboveAverage="0" equalAverage="0" bottom="0" percent="0" rank="0" text="" dxfId="196">
      <formula>-0.02</formula>
      <formula>0.02</formula>
    </cfRule>
  </conditionalFormatting>
  <conditionalFormatting sqref="G1937">
    <cfRule type="cellIs" priority="194" operator="notBetween" aboveAverage="0" equalAverage="0" bottom="0" percent="0" rank="0" text="" dxfId="197">
      <formula>-0.02</formula>
      <formula>0.02</formula>
    </cfRule>
  </conditionalFormatting>
  <conditionalFormatting sqref="G1938">
    <cfRule type="cellIs" priority="195" operator="notBetween" aboveAverage="0" equalAverage="0" bottom="0" percent="0" rank="0" text="" dxfId="198">
      <formula>-0.02</formula>
      <formula>0.02</formula>
    </cfRule>
  </conditionalFormatting>
  <conditionalFormatting sqref="G1939">
    <cfRule type="cellIs" priority="196" operator="notBetween" aboveAverage="0" equalAverage="0" bottom="0" percent="0" rank="0" text="" dxfId="199">
      <formula>-0.02</formula>
      <formula>0.02</formula>
    </cfRule>
  </conditionalFormatting>
  <conditionalFormatting sqref="G1940">
    <cfRule type="cellIs" priority="197" operator="notBetween" aboveAverage="0" equalAverage="0" bottom="0" percent="0" rank="0" text="" dxfId="200">
      <formula>-0.02</formula>
      <formula>0.02</formula>
    </cfRule>
  </conditionalFormatting>
  <conditionalFormatting sqref="G1941">
    <cfRule type="cellIs" priority="198" operator="notBetween" aboveAverage="0" equalAverage="0" bottom="0" percent="0" rank="0" text="" dxfId="201">
      <formula>-0.02</formula>
      <formula>0.02</formula>
    </cfRule>
  </conditionalFormatting>
  <conditionalFormatting sqref="G1942">
    <cfRule type="cellIs" priority="199" operator="notBetween" aboveAverage="0" equalAverage="0" bottom="0" percent="0" rank="0" text="" dxfId="202">
      <formula>-0.02</formula>
      <formula>0.02</formula>
    </cfRule>
  </conditionalFormatting>
  <conditionalFormatting sqref="G1943">
    <cfRule type="cellIs" priority="200" operator="notBetween" aboveAverage="0" equalAverage="0" bottom="0" percent="0" rank="0" text="" dxfId="203">
      <formula>-0.02</formula>
      <formula>0.02</formula>
    </cfRule>
  </conditionalFormatting>
  <conditionalFormatting sqref="G1944">
    <cfRule type="cellIs" priority="201" operator="notBetween" aboveAverage="0" equalAverage="0" bottom="0" percent="0" rank="0" text="" dxfId="204">
      <formula>-0.02</formula>
      <formula>0.02</formula>
    </cfRule>
  </conditionalFormatting>
  <conditionalFormatting sqref="G1945">
    <cfRule type="cellIs" priority="202" operator="notBetween" aboveAverage="0" equalAverage="0" bottom="0" percent="0" rank="0" text="" dxfId="205">
      <formula>-0.02</formula>
      <formula>0.02</formula>
    </cfRule>
  </conditionalFormatting>
  <conditionalFormatting sqref="G1946">
    <cfRule type="cellIs" priority="203" operator="notBetween" aboveAverage="0" equalAverage="0" bottom="0" percent="0" rank="0" text="" dxfId="206">
      <formula>-0.02</formula>
      <formula>0.02</formula>
    </cfRule>
  </conditionalFormatting>
  <conditionalFormatting sqref="G1947">
    <cfRule type="cellIs" priority="204" operator="notBetween" aboveAverage="0" equalAverage="0" bottom="0" percent="0" rank="0" text="" dxfId="207">
      <formula>-0.02</formula>
      <formula>0.02</formula>
    </cfRule>
  </conditionalFormatting>
  <conditionalFormatting sqref="G1948">
    <cfRule type="cellIs" priority="205" operator="notBetween" aboveAverage="0" equalAverage="0" bottom="0" percent="0" rank="0" text="" dxfId="208">
      <formula>-0.02</formula>
      <formula>0.02</formula>
    </cfRule>
  </conditionalFormatting>
  <conditionalFormatting sqref="G1949">
    <cfRule type="cellIs" priority="206" operator="notBetween" aboveAverage="0" equalAverage="0" bottom="0" percent="0" rank="0" text="" dxfId="209">
      <formula>-0.02</formula>
      <formula>0.02</formula>
    </cfRule>
  </conditionalFormatting>
  <conditionalFormatting sqref="G1950">
    <cfRule type="cellIs" priority="207" operator="notBetween" aboveAverage="0" equalAverage="0" bottom="0" percent="0" rank="0" text="" dxfId="210">
      <formula>-0.02</formula>
      <formula>0.02</formula>
    </cfRule>
  </conditionalFormatting>
  <conditionalFormatting sqref="G1951">
    <cfRule type="cellIs" priority="208" operator="notBetween" aboveAverage="0" equalAverage="0" bottom="0" percent="0" rank="0" text="" dxfId="211">
      <formula>-0.02</formula>
      <formula>0.02</formula>
    </cfRule>
  </conditionalFormatting>
  <conditionalFormatting sqref="G1952">
    <cfRule type="cellIs" priority="209" operator="notBetween" aboveAverage="0" equalAverage="0" bottom="0" percent="0" rank="0" text="" dxfId="212">
      <formula>-0.02</formula>
      <formula>0.02</formula>
    </cfRule>
  </conditionalFormatting>
  <conditionalFormatting sqref="G1953">
    <cfRule type="cellIs" priority="210" operator="notBetween" aboveAverage="0" equalAverage="0" bottom="0" percent="0" rank="0" text="" dxfId="213">
      <formula>-0.02</formula>
      <formula>0.02</formula>
    </cfRule>
  </conditionalFormatting>
  <conditionalFormatting sqref="G1954">
    <cfRule type="cellIs" priority="211" operator="notBetween" aboveAverage="0" equalAverage="0" bottom="0" percent="0" rank="0" text="" dxfId="214">
      <formula>-0.02</formula>
      <formula>0.02</formula>
    </cfRule>
  </conditionalFormatting>
  <conditionalFormatting sqref="G1955">
    <cfRule type="cellIs" priority="212" operator="notBetween" aboveAverage="0" equalAverage="0" bottom="0" percent="0" rank="0" text="" dxfId="215">
      <formula>-0.02</formula>
      <formula>0.02</formula>
    </cfRule>
  </conditionalFormatting>
  <conditionalFormatting sqref="G1956">
    <cfRule type="cellIs" priority="213" operator="notBetween" aboveAverage="0" equalAverage="0" bottom="0" percent="0" rank="0" text="" dxfId="216">
      <formula>-0.02</formula>
      <formula>0.02</formula>
    </cfRule>
  </conditionalFormatting>
  <conditionalFormatting sqref="G1957">
    <cfRule type="cellIs" priority="214" operator="notBetween" aboveAverage="0" equalAverage="0" bottom="0" percent="0" rank="0" text="" dxfId="217">
      <formula>-0.02</formula>
      <formula>0.02</formula>
    </cfRule>
  </conditionalFormatting>
  <conditionalFormatting sqref="G1958">
    <cfRule type="cellIs" priority="215" operator="notBetween" aboveAverage="0" equalAverage="0" bottom="0" percent="0" rank="0" text="" dxfId="218">
      <formula>-0.02</formula>
      <formula>0.02</formula>
    </cfRule>
  </conditionalFormatting>
  <conditionalFormatting sqref="G1959">
    <cfRule type="cellIs" priority="216" operator="notBetween" aboveAverage="0" equalAverage="0" bottom="0" percent="0" rank="0" text="" dxfId="219">
      <formula>-0.02</formula>
      <formula>0.02</formula>
    </cfRule>
  </conditionalFormatting>
  <conditionalFormatting sqref="G1960">
    <cfRule type="cellIs" priority="217" operator="notBetween" aboveAverage="0" equalAverage="0" bottom="0" percent="0" rank="0" text="" dxfId="220">
      <formula>-0.02</formula>
      <formula>0.02</formula>
    </cfRule>
  </conditionalFormatting>
  <conditionalFormatting sqref="G1972">
    <cfRule type="cellIs" priority="218" operator="notBetween" aboveAverage="0" equalAverage="0" bottom="0" percent="0" rank="0" text="" dxfId="221">
      <formula>-0.02</formula>
      <formula>0.02</formula>
    </cfRule>
  </conditionalFormatting>
  <conditionalFormatting sqref="G1973">
    <cfRule type="cellIs" priority="219" operator="notBetween" aboveAverage="0" equalAverage="0" bottom="0" percent="0" rank="0" text="" dxfId="222">
      <formula>-0.02</formula>
      <formula>0.02</formula>
    </cfRule>
  </conditionalFormatting>
  <conditionalFormatting sqref="G1974">
    <cfRule type="cellIs" priority="220" operator="notBetween" aboveAverage="0" equalAverage="0" bottom="0" percent="0" rank="0" text="" dxfId="223">
      <formula>-0.02</formula>
      <formula>0.02</formula>
    </cfRule>
  </conditionalFormatting>
  <conditionalFormatting sqref="G1975">
    <cfRule type="cellIs" priority="221" operator="notBetween" aboveAverage="0" equalAverage="0" bottom="0" percent="0" rank="0" text="" dxfId="224">
      <formula>-0.02</formula>
      <formula>0.02</formula>
    </cfRule>
  </conditionalFormatting>
  <conditionalFormatting sqref="G1976">
    <cfRule type="cellIs" priority="222" operator="notBetween" aboveAverage="0" equalAverage="0" bottom="0" percent="0" rank="0" text="" dxfId="225">
      <formula>-0.02</formula>
      <formula>0.02</formula>
    </cfRule>
  </conditionalFormatting>
  <conditionalFormatting sqref="G1977">
    <cfRule type="cellIs" priority="223" operator="notBetween" aboveAverage="0" equalAverage="0" bottom="0" percent="0" rank="0" text="" dxfId="226">
      <formula>-0.02</formula>
      <formula>0.02</formula>
    </cfRule>
  </conditionalFormatting>
  <conditionalFormatting sqref="G1978">
    <cfRule type="cellIs" priority="224" operator="notBetween" aboveAverage="0" equalAverage="0" bottom="0" percent="0" rank="0" text="" dxfId="227">
      <formula>-0.02</formula>
      <formula>0.02</formula>
    </cfRule>
  </conditionalFormatting>
  <conditionalFormatting sqref="G1979">
    <cfRule type="cellIs" priority="225" operator="notBetween" aboveAverage="0" equalAverage="0" bottom="0" percent="0" rank="0" text="" dxfId="228">
      <formula>-0.02</formula>
      <formula>0.02</formula>
    </cfRule>
  </conditionalFormatting>
  <conditionalFormatting sqref="G1980">
    <cfRule type="cellIs" priority="226" operator="notBetween" aboveAverage="0" equalAverage="0" bottom="0" percent="0" rank="0" text="" dxfId="229">
      <formula>-0.02</formula>
      <formula>0.02</formula>
    </cfRule>
  </conditionalFormatting>
  <conditionalFormatting sqref="G1981">
    <cfRule type="cellIs" priority="227" operator="notBetween" aboveAverage="0" equalAverage="0" bottom="0" percent="0" rank="0" text="" dxfId="230">
      <formula>-0.02</formula>
      <formula>0.02</formula>
    </cfRule>
  </conditionalFormatting>
  <conditionalFormatting sqref="G2302">
    <cfRule type="cellIs" priority="228" operator="notBetween" aboveAverage="0" equalAverage="0" bottom="0" percent="0" rank="0" text="" dxfId="231">
      <formula>-0.02</formula>
      <formula>0.02</formula>
    </cfRule>
  </conditionalFormatting>
  <conditionalFormatting sqref="G2303">
    <cfRule type="cellIs" priority="229" operator="notBetween" aboveAverage="0" equalAverage="0" bottom="0" percent="0" rank="0" text="" dxfId="232">
      <formula>-0.02</formula>
      <formula>0.02</formula>
    </cfRule>
  </conditionalFormatting>
  <conditionalFormatting sqref="G2304">
    <cfRule type="cellIs" priority="230" operator="notBetween" aboveAverage="0" equalAverage="0" bottom="0" percent="0" rank="0" text="" dxfId="233">
      <formula>-0.02</formula>
      <formula>0.02</formula>
    </cfRule>
  </conditionalFormatting>
  <conditionalFormatting sqref="G2305">
    <cfRule type="cellIs" priority="231" operator="notBetween" aboveAverage="0" equalAverage="0" bottom="0" percent="0" rank="0" text="" dxfId="234">
      <formula>-0.02</formula>
      <formula>0.02</formula>
    </cfRule>
  </conditionalFormatting>
  <conditionalFormatting sqref="G2306">
    <cfRule type="cellIs" priority="232" operator="notBetween" aboveAverage="0" equalAverage="0" bottom="0" percent="0" rank="0" text="" dxfId="235">
      <formula>-0.02</formula>
      <formula>0.02</formula>
    </cfRule>
  </conditionalFormatting>
  <conditionalFormatting sqref="G2307">
    <cfRule type="cellIs" priority="233" operator="notBetween" aboveAverage="0" equalAverage="0" bottom="0" percent="0" rank="0" text="" dxfId="236">
      <formula>-0.02</formula>
      <formula>0.02</formula>
    </cfRule>
  </conditionalFormatting>
  <conditionalFormatting sqref="G2308">
    <cfRule type="cellIs" priority="234" operator="notBetween" aboveAverage="0" equalAverage="0" bottom="0" percent="0" rank="0" text="" dxfId="237">
      <formula>-0.02</formula>
      <formula>0.02</formula>
    </cfRule>
  </conditionalFormatting>
  <conditionalFormatting sqref="G2309">
    <cfRule type="cellIs" priority="235" operator="notBetween" aboveAverage="0" equalAverage="0" bottom="0" percent="0" rank="0" text="" dxfId="238">
      <formula>-0.02</formula>
      <formula>0.02</formula>
    </cfRule>
  </conditionalFormatting>
  <conditionalFormatting sqref="G2310">
    <cfRule type="cellIs" priority="236" operator="notBetween" aboveAverage="0" equalAverage="0" bottom="0" percent="0" rank="0" text="" dxfId="239">
      <formula>-0.02</formula>
      <formula>0.02</formula>
    </cfRule>
  </conditionalFormatting>
  <conditionalFormatting sqref="G2311">
    <cfRule type="cellIs" priority="237" operator="notBetween" aboveAverage="0" equalAverage="0" bottom="0" percent="0" rank="0" text="" dxfId="240">
      <formula>-0.02</formula>
      <formula>0.02</formula>
    </cfRule>
  </conditionalFormatting>
  <conditionalFormatting sqref="G2312">
    <cfRule type="cellIs" priority="238" operator="notBetween" aboveAverage="0" equalAverage="0" bottom="0" percent="0" rank="0" text="" dxfId="241">
      <formula>-0.02</formula>
      <formula>0.02</formula>
    </cfRule>
  </conditionalFormatting>
  <conditionalFormatting sqref="G2313">
    <cfRule type="cellIs" priority="239" operator="notBetween" aboveAverage="0" equalAverage="0" bottom="0" percent="0" rank="0" text="" dxfId="242">
      <formula>-0.02</formula>
      <formula>0.02</formula>
    </cfRule>
  </conditionalFormatting>
  <conditionalFormatting sqref="G2314">
    <cfRule type="cellIs" priority="240" operator="notBetween" aboveAverage="0" equalAverage="0" bottom="0" percent="0" rank="0" text="" dxfId="243">
      <formula>-0.02</formula>
      <formula>0.02</formula>
    </cfRule>
  </conditionalFormatting>
  <conditionalFormatting sqref="G2315">
    <cfRule type="cellIs" priority="241" operator="notBetween" aboveAverage="0" equalAverage="0" bottom="0" percent="0" rank="0" text="" dxfId="244">
      <formula>-0.02</formula>
      <formula>0.02</formula>
    </cfRule>
  </conditionalFormatting>
  <conditionalFormatting sqref="G2316">
    <cfRule type="cellIs" priority="242" operator="notBetween" aboveAverage="0" equalAverage="0" bottom="0" percent="0" rank="0" text="" dxfId="245">
      <formula>-0.02</formula>
      <formula>0.02</formula>
    </cfRule>
  </conditionalFormatting>
  <conditionalFormatting sqref="G2317">
    <cfRule type="cellIs" priority="243" operator="notBetween" aboveAverage="0" equalAverage="0" bottom="0" percent="0" rank="0" text="" dxfId="246">
      <formula>-0.02</formula>
      <formula>0.02</formula>
    </cfRule>
  </conditionalFormatting>
  <conditionalFormatting sqref="G2318">
    <cfRule type="cellIs" priority="244" operator="notBetween" aboveAverage="0" equalAverage="0" bottom="0" percent="0" rank="0" text="" dxfId="247">
      <formula>-0.02</formula>
      <formula>0.02</formula>
    </cfRule>
  </conditionalFormatting>
  <conditionalFormatting sqref="G2319">
    <cfRule type="cellIs" priority="245" operator="notBetween" aboveAverage="0" equalAverage="0" bottom="0" percent="0" rank="0" text="" dxfId="248">
      <formula>-0.02</formula>
      <formula>0.02</formula>
    </cfRule>
  </conditionalFormatting>
  <conditionalFormatting sqref="G2320">
    <cfRule type="cellIs" priority="246" operator="notBetween" aboveAverage="0" equalAverage="0" bottom="0" percent="0" rank="0" text="" dxfId="249">
      <formula>-0.02</formula>
      <formula>0.02</formula>
    </cfRule>
  </conditionalFormatting>
  <conditionalFormatting sqref="G2321">
    <cfRule type="cellIs" priority="247" operator="notBetween" aboveAverage="0" equalAverage="0" bottom="0" percent="0" rank="0" text="" dxfId="250">
      <formula>-0.02</formula>
      <formula>0.02</formula>
    </cfRule>
  </conditionalFormatting>
  <conditionalFormatting sqref="G2322">
    <cfRule type="cellIs" priority="248" operator="notBetween" aboveAverage="0" equalAverage="0" bottom="0" percent="0" rank="0" text="" dxfId="251">
      <formula>-0.02</formula>
      <formula>0.02</formula>
    </cfRule>
  </conditionalFormatting>
  <conditionalFormatting sqref="G2323">
    <cfRule type="cellIs" priority="249" operator="notBetween" aboveAverage="0" equalAverage="0" bottom="0" percent="0" rank="0" text="" dxfId="252">
      <formula>-0.02</formula>
      <formula>0.02</formula>
    </cfRule>
  </conditionalFormatting>
  <conditionalFormatting sqref="G2324">
    <cfRule type="cellIs" priority="250" operator="notBetween" aboveAverage="0" equalAverage="0" bottom="0" percent="0" rank="0" text="" dxfId="253">
      <formula>-0.02</formula>
      <formula>0.02</formula>
    </cfRule>
  </conditionalFormatting>
  <conditionalFormatting sqref="G2325">
    <cfRule type="cellIs" priority="251" operator="notBetween" aboveAverage="0" equalAverage="0" bottom="0" percent="0" rank="0" text="" dxfId="254">
      <formula>-0.02</formula>
      <formula>0.02</formula>
    </cfRule>
  </conditionalFormatting>
  <conditionalFormatting sqref="G2326">
    <cfRule type="cellIs" priority="252" operator="notBetween" aboveAverage="0" equalAverage="0" bottom="0" percent="0" rank="0" text="" dxfId="255">
      <formula>-0.02</formula>
      <formula>0.02</formula>
    </cfRule>
  </conditionalFormatting>
  <conditionalFormatting sqref="G2327">
    <cfRule type="cellIs" priority="253" operator="notBetween" aboveAverage="0" equalAverage="0" bottom="0" percent="0" rank="0" text="" dxfId="256">
      <formula>-0.02</formula>
      <formula>0.02</formula>
    </cfRule>
  </conditionalFormatting>
  <conditionalFormatting sqref="G2328">
    <cfRule type="cellIs" priority="254" operator="notBetween" aboveAverage="0" equalAverage="0" bottom="0" percent="0" rank="0" text="" dxfId="257">
      <formula>-0.02</formula>
      <formula>0.02</formula>
    </cfRule>
  </conditionalFormatting>
  <conditionalFormatting sqref="G2329">
    <cfRule type="cellIs" priority="255" operator="notBetween" aboveAverage="0" equalAverage="0" bottom="0" percent="0" rank="0" text="" dxfId="258">
      <formula>-0.02</formula>
      <formula>0.02</formula>
    </cfRule>
  </conditionalFormatting>
  <conditionalFormatting sqref="G2330">
    <cfRule type="cellIs" priority="256" operator="notBetween" aboveAverage="0" equalAverage="0" bottom="0" percent="0" rank="0" text="" dxfId="259">
      <formula>-0.02</formula>
      <formula>0.02</formula>
    </cfRule>
  </conditionalFormatting>
  <conditionalFormatting sqref="G2331">
    <cfRule type="cellIs" priority="257" operator="notBetween" aboveAverage="0" equalAverage="0" bottom="0" percent="0" rank="0" text="" dxfId="260">
      <formula>-0.02</formula>
      <formula>0.02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4D30"/>
    <pageSetUpPr fitToPage="false"/>
  </sheetPr>
  <dimension ref="A1:I2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7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18"/>
    <col collapsed="false" customWidth="true" hidden="false" outlineLevel="0" max="8" min="8" style="0" width="32"/>
    <col collapsed="false" customWidth="true" hidden="false" outlineLevel="0" max="9" min="9" style="0" width="25"/>
  </cols>
  <sheetData>
    <row r="1" customFormat="false" ht="27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5" hidden="false" customHeight="true" outlineLevel="0" collapsed="false">
      <c r="A2" s="2" t="s">
        <v>2706</v>
      </c>
      <c r="B2" s="2" t="s">
        <v>2706</v>
      </c>
      <c r="C2" s="2" t="s">
        <v>2706</v>
      </c>
      <c r="D2" s="2" t="s">
        <v>2706</v>
      </c>
      <c r="E2" s="2" t="s">
        <v>2706</v>
      </c>
      <c r="F2" s="2" t="s">
        <v>2706</v>
      </c>
      <c r="G2" s="2" t="s">
        <v>2706</v>
      </c>
      <c r="H2" s="2" t="s">
        <v>2706</v>
      </c>
      <c r="I2" s="3" t="str">
        <f aca="false">HYPERLINK("#'Главная'!A2","На главную")</f>
        <v>На главную</v>
      </c>
    </row>
    <row r="3" customFormat="false" ht="28" hidden="false" customHeight="true" outlineLevel="0" collapsed="false">
      <c r="A3" s="4" t="s">
        <v>2707</v>
      </c>
      <c r="B3" s="4" t="s">
        <v>2707</v>
      </c>
      <c r="C3" s="4" t="s">
        <v>2707</v>
      </c>
      <c r="D3" s="4" t="s">
        <v>2707</v>
      </c>
      <c r="E3" s="4" t="s">
        <v>2707</v>
      </c>
      <c r="F3" s="4" t="s">
        <v>2707</v>
      </c>
      <c r="G3" s="4" t="s">
        <v>2707</v>
      </c>
      <c r="H3" s="4" t="s">
        <v>2707</v>
      </c>
      <c r="I3" s="4" t="s">
        <v>2707</v>
      </c>
    </row>
    <row r="4" customFormat="false" ht="27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27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31" hidden="false" customHeight="true" outlineLevel="0" collapsed="false">
      <c r="A6" s="10" t="s">
        <v>2708</v>
      </c>
      <c r="B6" s="10" t="s">
        <v>2708</v>
      </c>
      <c r="C6" s="10" t="s">
        <v>2708</v>
      </c>
      <c r="D6" s="10" t="s">
        <v>2708</v>
      </c>
      <c r="E6" s="10" t="s">
        <v>2708</v>
      </c>
      <c r="F6" s="10" t="s">
        <v>2708</v>
      </c>
      <c r="G6" s="10" t="s">
        <v>2708</v>
      </c>
      <c r="H6" s="10" t="s">
        <v>2708</v>
      </c>
      <c r="I6" s="3" t="str">
        <f aca="false">HYPERLINK("#'Главная'!A2","На главную")</f>
        <v>На главную</v>
      </c>
    </row>
    <row r="7" customFormat="false" ht="28" hidden="false" customHeight="true" outlineLevel="0" collapsed="false">
      <c r="A7" s="4" t="s">
        <v>666</v>
      </c>
      <c r="B7" s="4" t="s">
        <v>666</v>
      </c>
      <c r="C7" s="4" t="s">
        <v>666</v>
      </c>
      <c r="D7" s="4" t="s">
        <v>666</v>
      </c>
      <c r="E7" s="4" t="s">
        <v>666</v>
      </c>
      <c r="F7" s="4" t="s">
        <v>666</v>
      </c>
      <c r="G7" s="4" t="s">
        <v>666</v>
      </c>
      <c r="H7" s="4" t="s">
        <v>666</v>
      </c>
      <c r="I7" s="4" t="s">
        <v>666</v>
      </c>
    </row>
    <row r="8" customFormat="false" ht="43" hidden="false" customHeight="true" outlineLevel="0" collapsed="false">
      <c r="A8" s="5" t="s">
        <v>667</v>
      </c>
      <c r="B8" s="5" t="s">
        <v>668</v>
      </c>
      <c r="C8" s="5" t="s">
        <v>5</v>
      </c>
      <c r="D8" s="5" t="s">
        <v>669</v>
      </c>
      <c r="E8" s="5" t="s">
        <v>670</v>
      </c>
      <c r="F8" s="5" t="s">
        <v>671</v>
      </c>
      <c r="G8" s="5" t="s">
        <v>672</v>
      </c>
      <c r="H8" s="5" t="s">
        <v>673</v>
      </c>
      <c r="I8" s="5" t="s">
        <v>674</v>
      </c>
    </row>
    <row r="9" customFormat="false" ht="42" hidden="false" customHeight="true" outlineLevel="0" collapsed="false">
      <c r="A9" s="1" t="n">
        <v>-25</v>
      </c>
      <c r="B9" s="1" t="n">
        <v>35</v>
      </c>
      <c r="C9" s="9" t="n">
        <v>8.568</v>
      </c>
      <c r="D9" s="9" t="n">
        <v>3.808</v>
      </c>
      <c r="E9" s="9" t="n">
        <v>2.25</v>
      </c>
      <c r="F9" s="9" t="n">
        <f aca="false">IF(OR(C9="",D9="",D9=0),"",C9/D9)</f>
        <v>2.25</v>
      </c>
      <c r="G9" s="9" t="n">
        <f aca="false">IF(OR(F9="",E9=""),"",F9-E9)</f>
        <v>0</v>
      </c>
      <c r="H9" s="1" t="s">
        <v>947</v>
      </c>
      <c r="I9" s="1"/>
    </row>
    <row r="10" customFormat="false" ht="42" hidden="false" customHeight="true" outlineLevel="0" collapsed="false">
      <c r="A10" s="1" t="n">
        <v>-20</v>
      </c>
      <c r="B10" s="1" t="n">
        <v>35</v>
      </c>
      <c r="C10" s="9" t="n">
        <v>9.774</v>
      </c>
      <c r="D10" s="9" t="n">
        <v>3.94112903225806</v>
      </c>
      <c r="E10" s="9" t="n">
        <v>2.48</v>
      </c>
      <c r="F10" s="9" t="n">
        <f aca="false">IF(OR(C10="",D10="",D10=0),"",C10/D10)</f>
        <v>2.48</v>
      </c>
      <c r="G10" s="9" t="n">
        <f aca="false">IF(OR(F10="",E10=""),"",F10-E10)</f>
        <v>0</v>
      </c>
      <c r="H10" s="1" t="s">
        <v>947</v>
      </c>
      <c r="I10" s="1"/>
    </row>
    <row r="11" customFormat="false" ht="42" hidden="false" customHeight="true" outlineLevel="0" collapsed="false">
      <c r="A11" s="1" t="n">
        <v>-15</v>
      </c>
      <c r="B11" s="1" t="n">
        <v>35</v>
      </c>
      <c r="C11" s="9" t="n">
        <v>10.9598734177215</v>
      </c>
      <c r="D11" s="9" t="n">
        <v>3.94240050997177</v>
      </c>
      <c r="E11" s="9" t="n">
        <v>2.78</v>
      </c>
      <c r="F11" s="9" t="n">
        <f aca="false">IF(OR(C11="",D11="",D11=0),"",C11/D11)</f>
        <v>2.78</v>
      </c>
      <c r="G11" s="9" t="n">
        <f aca="false">IF(OR(F11="",E11=""),"",F11-E11)</f>
        <v>0</v>
      </c>
      <c r="H11" s="1" t="s">
        <v>947</v>
      </c>
      <c r="I11" s="1"/>
    </row>
    <row r="12" customFormat="false" ht="42" hidden="false" customHeight="true" outlineLevel="0" collapsed="false">
      <c r="A12" s="1" t="n">
        <v>-10</v>
      </c>
      <c r="B12" s="1" t="n">
        <v>35</v>
      </c>
      <c r="C12" s="9" t="n">
        <v>11.97</v>
      </c>
      <c r="D12" s="9" t="n">
        <v>4.00334448160535</v>
      </c>
      <c r="E12" s="9" t="n">
        <v>2.99</v>
      </c>
      <c r="F12" s="9" t="n">
        <f aca="false">IF(OR(C12="",D12="",D12=0),"",C12/D12)</f>
        <v>2.99</v>
      </c>
      <c r="G12" s="9" t="n">
        <f aca="false">IF(OR(F12="",E12=""),"",F12-E12)</f>
        <v>0</v>
      </c>
      <c r="H12" s="1" t="s">
        <v>947</v>
      </c>
      <c r="I12" s="1"/>
    </row>
    <row r="13" customFormat="false" ht="42" hidden="false" customHeight="true" outlineLevel="0" collapsed="false">
      <c r="A13" s="1" t="n">
        <v>-5</v>
      </c>
      <c r="B13" s="1" t="n">
        <v>35</v>
      </c>
      <c r="C13" s="9" t="n">
        <v>12.6</v>
      </c>
      <c r="D13" s="9" t="n">
        <v>3.79838417942843</v>
      </c>
      <c r="E13" s="9" t="n">
        <v>3.3172</v>
      </c>
      <c r="F13" s="9" t="n">
        <f aca="false">IF(OR(C13="",D13="",D13=0),"",C13/D13)</f>
        <v>3.3172</v>
      </c>
      <c r="G13" s="9" t="n">
        <f aca="false">IF(OR(F13="",E13=""),"",F13-E13)</f>
        <v>0</v>
      </c>
      <c r="H13" s="1" t="s">
        <v>947</v>
      </c>
      <c r="I13" s="1"/>
    </row>
    <row r="14" customFormat="false" ht="42" hidden="false" customHeight="true" outlineLevel="0" collapsed="false">
      <c r="A14" s="1" t="n">
        <v>0</v>
      </c>
      <c r="B14" s="1" t="n">
        <v>35</v>
      </c>
      <c r="C14" s="9" t="n">
        <v>13.05</v>
      </c>
      <c r="D14" s="9" t="n">
        <v>3.49903474903475</v>
      </c>
      <c r="E14" s="9" t="n">
        <v>3.7296</v>
      </c>
      <c r="F14" s="9" t="n">
        <f aca="false">IF(OR(C14="",D14="",D14=0),"",C14/D14)</f>
        <v>3.7296</v>
      </c>
      <c r="G14" s="9" t="n">
        <f aca="false">IF(OR(F14="",E14=""),"",F14-E14)</f>
        <v>0</v>
      </c>
      <c r="H14" s="1" t="s">
        <v>947</v>
      </c>
      <c r="I14" s="1"/>
    </row>
    <row r="15" customFormat="false" ht="42" hidden="false" customHeight="true" outlineLevel="0" collapsed="false">
      <c r="A15" s="1" t="n">
        <v>5</v>
      </c>
      <c r="B15" s="1" t="n">
        <v>35</v>
      </c>
      <c r="C15" s="9" t="n">
        <v>13.93</v>
      </c>
      <c r="D15" s="9" t="n">
        <v>3.06774136715997</v>
      </c>
      <c r="E15" s="9" t="n">
        <v>4.5408</v>
      </c>
      <c r="F15" s="9" t="n">
        <f aca="false">IF(OR(C15="",D15="",D15=0),"",C15/D15)</f>
        <v>4.5408</v>
      </c>
      <c r="G15" s="9" t="n">
        <f aca="false">IF(OR(F15="",E15=""),"",F15-E15)</f>
        <v>0</v>
      </c>
      <c r="H15" s="1" t="s">
        <v>947</v>
      </c>
      <c r="I15" s="1"/>
    </row>
    <row r="16" customFormat="false" ht="42" hidden="false" customHeight="true" outlineLevel="0" collapsed="false">
      <c r="A16" s="1" t="n">
        <v>10</v>
      </c>
      <c r="B16" s="1" t="n">
        <v>35</v>
      </c>
      <c r="C16" s="9" t="n">
        <v>15.048</v>
      </c>
      <c r="D16" s="9" t="n">
        <v>3.12095569935291</v>
      </c>
      <c r="E16" s="9" t="n">
        <v>4.8216</v>
      </c>
      <c r="F16" s="9" t="n">
        <f aca="false">IF(OR(C16="",D16="",D16=0),"",C16/D16)</f>
        <v>4.8216</v>
      </c>
      <c r="G16" s="9" t="n">
        <f aca="false">IF(OR(F16="",E16=""),"",F16-E16)</f>
        <v>0</v>
      </c>
      <c r="H16" s="1" t="s">
        <v>947</v>
      </c>
      <c r="I16" s="1"/>
    </row>
    <row r="17" customFormat="false" ht="42" hidden="false" customHeight="true" outlineLevel="0" collapsed="false">
      <c r="A17" s="1" t="n">
        <v>15</v>
      </c>
      <c r="B17" s="1" t="n">
        <v>35</v>
      </c>
      <c r="C17" s="9" t="n">
        <v>15.903</v>
      </c>
      <c r="D17" s="9" t="n">
        <v>3.19491321118611</v>
      </c>
      <c r="E17" s="9" t="n">
        <v>4.9776</v>
      </c>
      <c r="F17" s="9" t="n">
        <f aca="false">IF(OR(C17="",D17="",D17=0),"",C17/D17)</f>
        <v>4.9776</v>
      </c>
      <c r="G17" s="9" t="n">
        <f aca="false">IF(OR(F17="",E17=""),"",F17-E17)</f>
        <v>0</v>
      </c>
      <c r="H17" s="1" t="s">
        <v>947</v>
      </c>
      <c r="I17" s="1"/>
    </row>
    <row r="18" customFormat="false" ht="42" hidden="false" customHeight="true" outlineLevel="0" collapsed="false">
      <c r="A18" s="1" t="n">
        <v>20</v>
      </c>
      <c r="B18" s="1" t="n">
        <v>35</v>
      </c>
      <c r="C18" s="9" t="n">
        <v>16.65</v>
      </c>
      <c r="D18" s="9" t="n">
        <v>3.20044594802399</v>
      </c>
      <c r="E18" s="9" t="n">
        <v>5.2024</v>
      </c>
      <c r="F18" s="9" t="n">
        <f aca="false">IF(OR(C18="",D18="",D18=0),"",C18/D18)</f>
        <v>5.2024</v>
      </c>
      <c r="G18" s="9" t="n">
        <f aca="false">IF(OR(F18="",E18=""),"",F18-E18)</f>
        <v>0</v>
      </c>
      <c r="H18" s="1" t="s">
        <v>947</v>
      </c>
      <c r="I18" s="1"/>
    </row>
    <row r="19" customFormat="false" ht="42" hidden="false" customHeight="true" outlineLevel="0" collapsed="false">
      <c r="A19" s="1" t="n">
        <v>-25</v>
      </c>
      <c r="B19" s="1" t="n">
        <v>45</v>
      </c>
      <c r="C19" s="9" t="n">
        <v>8.545152</v>
      </c>
      <c r="D19" s="9" t="n">
        <v>4.53333333333333</v>
      </c>
      <c r="E19" s="9" t="n">
        <v>1.88496</v>
      </c>
      <c r="F19" s="9" t="n">
        <f aca="false">IF(OR(C19="",D19="",D19=0),"",C19/D19)</f>
        <v>1.88496</v>
      </c>
      <c r="G19" s="9" t="n">
        <f aca="false">IF(OR(F19="",E19=""),"",F19-E19)</f>
        <v>-2.22044604925031E-016</v>
      </c>
      <c r="H19" s="1" t="s">
        <v>947</v>
      </c>
      <c r="I19" s="1"/>
    </row>
    <row r="20" customFormat="false" ht="42" hidden="false" customHeight="true" outlineLevel="0" collapsed="false">
      <c r="A20" s="1" t="n">
        <v>-20</v>
      </c>
      <c r="B20" s="1" t="n">
        <v>45</v>
      </c>
      <c r="C20" s="9" t="n">
        <v>9.7766064</v>
      </c>
      <c r="D20" s="9" t="n">
        <v>4.63374824041292</v>
      </c>
      <c r="E20" s="9" t="n">
        <v>2.10987</v>
      </c>
      <c r="F20" s="9" t="n">
        <f aca="false">IF(OR(C20="",D20="",D20=0),"",C20/D20)</f>
        <v>2.10987</v>
      </c>
      <c r="G20" s="9" t="n">
        <f aca="false">IF(OR(F20="",E20=""),"",F20-E20)</f>
        <v>0</v>
      </c>
      <c r="H20" s="1" t="s">
        <v>947</v>
      </c>
      <c r="I20" s="1"/>
    </row>
    <row r="21" customFormat="false" ht="42" hidden="false" customHeight="true" outlineLevel="0" collapsed="false">
      <c r="A21" s="1" t="n">
        <v>-15</v>
      </c>
      <c r="B21" s="1" t="n">
        <v>45</v>
      </c>
      <c r="C21" s="9" t="n">
        <v>10.9306470886076</v>
      </c>
      <c r="D21" s="9" t="n">
        <v>4.66028296373363</v>
      </c>
      <c r="E21" s="9" t="n">
        <v>2.34549</v>
      </c>
      <c r="F21" s="9" t="n">
        <f aca="false">IF(OR(C21="",D21="",D21=0),"",C21/D21)</f>
        <v>2.34549</v>
      </c>
      <c r="G21" s="9" t="n">
        <f aca="false">IF(OR(F21="",E21=""),"",F21-E21)</f>
        <v>0</v>
      </c>
      <c r="H21" s="1" t="s">
        <v>947</v>
      </c>
      <c r="I21" s="1"/>
    </row>
    <row r="22" customFormat="false" ht="42" hidden="false" customHeight="true" outlineLevel="0" collapsed="false">
      <c r="A22" s="1" t="n">
        <v>-10</v>
      </c>
      <c r="B22" s="1" t="n">
        <v>45</v>
      </c>
      <c r="C22" s="9" t="n">
        <v>11.85008</v>
      </c>
      <c r="D22" s="9" t="n">
        <v>4.57210763093116</v>
      </c>
      <c r="E22" s="9" t="n">
        <v>2.59182</v>
      </c>
      <c r="F22" s="9" t="n">
        <f aca="false">IF(OR(C22="",D22="",D22=0),"",C22/D22)</f>
        <v>2.59182</v>
      </c>
      <c r="G22" s="9" t="n">
        <f aca="false">IF(OR(F22="",E22=""),"",F22-E22)</f>
        <v>0</v>
      </c>
      <c r="H22" s="1" t="s">
        <v>947</v>
      </c>
      <c r="I22" s="1"/>
    </row>
    <row r="23" customFormat="false" ht="42" hidden="false" customHeight="true" outlineLevel="0" collapsed="false">
      <c r="A23" s="1" t="n">
        <v>-5</v>
      </c>
      <c r="B23" s="1" t="n">
        <v>45</v>
      </c>
      <c r="C23" s="9" t="n">
        <v>12.4168</v>
      </c>
      <c r="D23" s="9" t="n">
        <v>4.39153439153439</v>
      </c>
      <c r="E23" s="9" t="n">
        <v>2.82744</v>
      </c>
      <c r="F23" s="9" t="n">
        <f aca="false">IF(OR(C23="",D23="",D23=0),"",C23/D23)</f>
        <v>2.82744</v>
      </c>
      <c r="G23" s="9" t="n">
        <f aca="false">IF(OR(F23="",E23=""),"",F23-E23)</f>
        <v>0</v>
      </c>
      <c r="H23" s="1" t="s">
        <v>947</v>
      </c>
      <c r="I23" s="1"/>
    </row>
    <row r="24" customFormat="false" ht="42" hidden="false" customHeight="true" outlineLevel="0" collapsed="false">
      <c r="A24" s="1" t="n">
        <v>0</v>
      </c>
      <c r="B24" s="1" t="n">
        <v>45</v>
      </c>
      <c r="C24" s="9" t="n">
        <v>12.7688</v>
      </c>
      <c r="D24" s="9" t="n">
        <v>4.09701566766455</v>
      </c>
      <c r="E24" s="9" t="n">
        <v>3.11661</v>
      </c>
      <c r="F24" s="9" t="n">
        <f aca="false">IF(OR(C24="",D24="",D24=0),"",C24/D24)</f>
        <v>3.11661</v>
      </c>
      <c r="G24" s="9" t="n">
        <f aca="false">IF(OR(F24="",E24=""),"",F24-E24)</f>
        <v>4.44089209850063E-016</v>
      </c>
      <c r="H24" s="1" t="s">
        <v>947</v>
      </c>
      <c r="I24" s="1"/>
    </row>
    <row r="25" customFormat="false" ht="42" hidden="false" customHeight="true" outlineLevel="0" collapsed="false">
      <c r="A25" s="1" t="n">
        <v>5</v>
      </c>
      <c r="B25" s="1" t="n">
        <v>45</v>
      </c>
      <c r="C25" s="9" t="n">
        <v>13.6488</v>
      </c>
      <c r="D25" s="9" t="n">
        <v>3.63618925831202</v>
      </c>
      <c r="E25" s="9" t="n">
        <v>3.7536</v>
      </c>
      <c r="F25" s="9" t="n">
        <f aca="false">IF(OR(C25="",D25="",D25=0),"",C25/D25)</f>
        <v>3.7536</v>
      </c>
      <c r="G25" s="9" t="n">
        <f aca="false">IF(OR(F25="",E25=""),"",F25-E25)</f>
        <v>0</v>
      </c>
      <c r="H25" s="1" t="s">
        <v>947</v>
      </c>
      <c r="I25" s="1"/>
    </row>
    <row r="26" customFormat="false" ht="42" hidden="false" customHeight="true" outlineLevel="0" collapsed="false">
      <c r="A26" s="1" t="n">
        <v>10</v>
      </c>
      <c r="B26" s="1" t="n">
        <v>45</v>
      </c>
      <c r="C26" s="9" t="n">
        <v>14.3616</v>
      </c>
      <c r="D26" s="9" t="n">
        <v>3.64766839378238</v>
      </c>
      <c r="E26" s="9" t="n">
        <v>3.9372</v>
      </c>
      <c r="F26" s="9" t="n">
        <f aca="false">IF(OR(C26="",D26="",D26=0),"",C26/D26)</f>
        <v>3.9372</v>
      </c>
      <c r="G26" s="9" t="n">
        <f aca="false">IF(OR(F26="",E26=""),"",F26-E26)</f>
        <v>0</v>
      </c>
      <c r="H26" s="1" t="s">
        <v>947</v>
      </c>
      <c r="I26" s="1"/>
    </row>
    <row r="27" customFormat="false" ht="42" hidden="false" customHeight="true" outlineLevel="0" collapsed="false">
      <c r="A27" s="1" t="n">
        <v>15</v>
      </c>
      <c r="B27" s="1" t="n">
        <v>45</v>
      </c>
      <c r="C27" s="9" t="n">
        <v>15.136</v>
      </c>
      <c r="D27" s="9" t="n">
        <v>3.75676346487962</v>
      </c>
      <c r="E27" s="9" t="n">
        <v>4.029</v>
      </c>
      <c r="F27" s="9" t="n">
        <f aca="false">IF(OR(C27="",D27="",D27=0),"",C27/D27)</f>
        <v>4.029</v>
      </c>
      <c r="G27" s="9" t="n">
        <f aca="false">IF(OR(F27="",E27=""),"",F27-E27)</f>
        <v>0</v>
      </c>
      <c r="H27" s="1" t="s">
        <v>947</v>
      </c>
      <c r="I27" s="1"/>
    </row>
    <row r="28" customFormat="false" ht="42" hidden="false" customHeight="true" outlineLevel="0" collapsed="false">
      <c r="A28" s="1" t="n">
        <v>20</v>
      </c>
      <c r="B28" s="1" t="n">
        <v>45</v>
      </c>
      <c r="C28" s="9" t="n">
        <v>15.9456</v>
      </c>
      <c r="D28" s="9" t="n">
        <v>3.85998547567175</v>
      </c>
      <c r="E28" s="9" t="n">
        <v>4.131</v>
      </c>
      <c r="F28" s="9" t="n">
        <f aca="false">IF(OR(C28="",D28="",D28=0),"",C28/D28)</f>
        <v>4.131</v>
      </c>
      <c r="G28" s="9" t="n">
        <f aca="false">IF(OR(F28="",E28=""),"",F28-E28)</f>
        <v>0</v>
      </c>
      <c r="H28" s="1" t="s">
        <v>947</v>
      </c>
      <c r="I28" s="1"/>
    </row>
    <row r="29" customFormat="false" ht="42" hidden="false" customHeight="true" outlineLevel="0" collapsed="false">
      <c r="A29" s="1" t="n">
        <v>-25</v>
      </c>
      <c r="B29" s="1" t="n">
        <v>55</v>
      </c>
      <c r="C29" s="9" t="n">
        <v>8.4966</v>
      </c>
      <c r="D29" s="9" t="n">
        <v>5.28607886003954</v>
      </c>
      <c r="E29" s="9" t="n">
        <v>1.607354</v>
      </c>
      <c r="F29" s="9" t="n">
        <f aca="false">IF(OR(C29="",D29="",D29=0),"",C29/D29)</f>
        <v>1.607354</v>
      </c>
      <c r="G29" s="9" t="n">
        <f aca="false">IF(OR(F29="",E29=""),"",F29-E29)</f>
        <v>-2.22044604925031E-016</v>
      </c>
      <c r="H29" s="1" t="s">
        <v>947</v>
      </c>
      <c r="I29" s="1"/>
    </row>
    <row r="30" customFormat="false" ht="42" hidden="false" customHeight="true" outlineLevel="0" collapsed="false">
      <c r="A30" s="1" t="n">
        <v>-20</v>
      </c>
      <c r="B30" s="1" t="n">
        <v>55</v>
      </c>
      <c r="C30" s="9" t="n">
        <v>9.674088</v>
      </c>
      <c r="D30" s="9" t="n">
        <v>5.36601800600496</v>
      </c>
      <c r="E30" s="9" t="n">
        <v>1.802843</v>
      </c>
      <c r="F30" s="9" t="n">
        <f aca="false">IF(OR(C30="",D30="",D30=0),"",C30/D30)</f>
        <v>1.802843</v>
      </c>
      <c r="G30" s="9" t="n">
        <f aca="false">IF(OR(F30="",E30=""),"",F30-E30)</f>
        <v>0</v>
      </c>
      <c r="H30" s="1" t="s">
        <v>947</v>
      </c>
      <c r="I30" s="1"/>
    </row>
    <row r="31" customFormat="false" ht="42" hidden="false" customHeight="true" outlineLevel="0" collapsed="false">
      <c r="A31" s="1" t="n">
        <v>-15</v>
      </c>
      <c r="B31" s="1" t="n">
        <v>55</v>
      </c>
      <c r="C31" s="9" t="n">
        <v>10.7650312236287</v>
      </c>
      <c r="D31" s="9" t="n">
        <v>5.35788941260168</v>
      </c>
      <c r="E31" s="9" t="n">
        <v>2.0091925</v>
      </c>
      <c r="F31" s="9" t="n">
        <f aca="false">IF(OR(C31="",D31="",D31=0),"",C31/D31)</f>
        <v>2.0091925</v>
      </c>
      <c r="G31" s="9" t="n">
        <f aca="false">IF(OR(F31="",E31=""),"",F31-E31)</f>
        <v>0</v>
      </c>
      <c r="H31" s="1" t="s">
        <v>947</v>
      </c>
      <c r="I31" s="1"/>
    </row>
    <row r="32" customFormat="false" ht="42" hidden="false" customHeight="true" outlineLevel="0" collapsed="false">
      <c r="A32" s="1" t="n">
        <v>-10</v>
      </c>
      <c r="B32" s="1" t="n">
        <v>55</v>
      </c>
      <c r="C32" s="9" t="n">
        <v>11.577</v>
      </c>
      <c r="D32" s="9" t="n">
        <v>5.25109862807848</v>
      </c>
      <c r="E32" s="9" t="n">
        <v>2.2046815</v>
      </c>
      <c r="F32" s="9" t="n">
        <f aca="false">IF(OR(C32="",D32="",D32=0),"",C32/D32)</f>
        <v>2.2046815</v>
      </c>
      <c r="G32" s="9" t="n">
        <f aca="false">IF(OR(F32="",E32=""),"",F32-E32)</f>
        <v>0</v>
      </c>
      <c r="H32" s="1" t="s">
        <v>947</v>
      </c>
      <c r="I32" s="1"/>
    </row>
    <row r="33" customFormat="false" ht="42" hidden="false" customHeight="true" outlineLevel="0" collapsed="false">
      <c r="A33" s="1" t="n">
        <v>-5</v>
      </c>
      <c r="B33" s="1" t="n">
        <v>55</v>
      </c>
      <c r="C33" s="9" t="n">
        <v>12.087</v>
      </c>
      <c r="D33" s="9" t="n">
        <v>4.99072728898053</v>
      </c>
      <c r="E33" s="9" t="n">
        <v>2.4218915</v>
      </c>
      <c r="F33" s="9" t="n">
        <f aca="false">IF(OR(C33="",D33="",D33=0),"",C33/D33)</f>
        <v>2.4218915</v>
      </c>
      <c r="G33" s="9" t="n">
        <f aca="false">IF(OR(F33="",E33=""),"",F33-E33)</f>
        <v>0</v>
      </c>
      <c r="H33" s="1" t="s">
        <v>947</v>
      </c>
      <c r="I33" s="1"/>
    </row>
    <row r="34" customFormat="false" ht="42" hidden="false" customHeight="true" outlineLevel="0" collapsed="false">
      <c r="A34" s="1" t="n">
        <v>0</v>
      </c>
      <c r="B34" s="1" t="n">
        <v>55</v>
      </c>
      <c r="C34" s="9" t="n">
        <v>12.393</v>
      </c>
      <c r="D34" s="9" t="n">
        <v>4.657582382891</v>
      </c>
      <c r="E34" s="9" t="n">
        <v>2.6608225</v>
      </c>
      <c r="F34" s="9" t="n">
        <f aca="false">IF(OR(C34="",D34="",D34=0),"",C34/D34)</f>
        <v>2.6608225</v>
      </c>
      <c r="G34" s="9" t="n">
        <f aca="false">IF(OR(F34="",E34=""),"",F34-E34)</f>
        <v>0</v>
      </c>
      <c r="H34" s="1" t="s">
        <v>947</v>
      </c>
      <c r="I34" s="1"/>
    </row>
    <row r="35" customFormat="false" ht="42" hidden="false" customHeight="true" outlineLevel="0" collapsed="false">
      <c r="A35" s="1" t="n">
        <v>5</v>
      </c>
      <c r="B35" s="1" t="n">
        <v>55</v>
      </c>
      <c r="C35" s="9" t="n">
        <v>13.039</v>
      </c>
      <c r="D35" s="9" t="n">
        <v>4.35467980295567</v>
      </c>
      <c r="E35" s="9" t="n">
        <v>2.99425</v>
      </c>
      <c r="F35" s="9" t="n">
        <f aca="false">IF(OR(C35="",D35="",D35=0),"",C35/D35)</f>
        <v>2.99425</v>
      </c>
      <c r="G35" s="9" t="n">
        <f aca="false">IF(OR(F35="",E35=""),"",F35-E35)</f>
        <v>0</v>
      </c>
      <c r="H35" s="1" t="s">
        <v>947</v>
      </c>
      <c r="I35" s="1"/>
    </row>
    <row r="36" customFormat="false" ht="42" hidden="false" customHeight="true" outlineLevel="0" collapsed="false">
      <c r="A36" s="1" t="n">
        <v>10</v>
      </c>
      <c r="B36" s="1" t="n">
        <v>55</v>
      </c>
      <c r="C36" s="9" t="n">
        <v>13.5745</v>
      </c>
      <c r="D36" s="9" t="n">
        <v>4.21889325729204</v>
      </c>
      <c r="E36" s="9" t="n">
        <v>3.21755</v>
      </c>
      <c r="F36" s="9" t="n">
        <f aca="false">IF(OR(C36="",D36="",D36=0),"",C36/D36)</f>
        <v>3.21755</v>
      </c>
      <c r="G36" s="9" t="n">
        <f aca="false">IF(OR(F36="",E36=""),"",F36-E36)</f>
        <v>0</v>
      </c>
      <c r="H36" s="1" t="s">
        <v>947</v>
      </c>
      <c r="I36" s="1"/>
    </row>
    <row r="37" customFormat="false" ht="42" hidden="false" customHeight="true" outlineLevel="0" collapsed="false">
      <c r="A37" s="1" t="n">
        <v>15</v>
      </c>
      <c r="B37" s="1" t="n">
        <v>55</v>
      </c>
      <c r="C37" s="9" t="n">
        <v>14.212</v>
      </c>
      <c r="D37" s="9" t="n">
        <v>4.26889342785054</v>
      </c>
      <c r="E37" s="9" t="n">
        <v>3.3292</v>
      </c>
      <c r="F37" s="9" t="n">
        <f aca="false">IF(OR(C37="",D37="",D37=0),"",C37/D37)</f>
        <v>3.3292</v>
      </c>
      <c r="G37" s="9" t="n">
        <f aca="false">IF(OR(F37="",E37=""),"",F37-E37)</f>
        <v>0</v>
      </c>
      <c r="H37" s="1" t="s">
        <v>947</v>
      </c>
      <c r="I37" s="1"/>
    </row>
    <row r="38" customFormat="false" ht="42" hidden="false" customHeight="true" outlineLevel="0" collapsed="false">
      <c r="A38" s="1" t="n">
        <v>20</v>
      </c>
      <c r="B38" s="1" t="n">
        <v>55</v>
      </c>
      <c r="C38" s="9" t="n">
        <v>15.0025</v>
      </c>
      <c r="D38" s="9" t="n">
        <v>4.41217557532534</v>
      </c>
      <c r="E38" s="9" t="n">
        <v>3.40025</v>
      </c>
      <c r="F38" s="9" t="n">
        <f aca="false">IF(OR(C38="",D38="",D38=0),"",C38/D38)</f>
        <v>3.40025</v>
      </c>
      <c r="G38" s="9" t="n">
        <f aca="false">IF(OR(F38="",E38=""),"",F38-E38)</f>
        <v>0</v>
      </c>
      <c r="H38" s="1" t="s">
        <v>947</v>
      </c>
      <c r="I38" s="1"/>
    </row>
    <row r="39" customFormat="false" ht="27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</row>
    <row r="40" customFormat="false" ht="27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</row>
    <row r="41" customFormat="false" ht="31" hidden="false" customHeight="true" outlineLevel="0" collapsed="false">
      <c r="A41" s="10" t="s">
        <v>2709</v>
      </c>
      <c r="B41" s="10" t="s">
        <v>2709</v>
      </c>
      <c r="C41" s="10" t="s">
        <v>2709</v>
      </c>
      <c r="D41" s="10" t="s">
        <v>2709</v>
      </c>
      <c r="E41" s="10" t="s">
        <v>2709</v>
      </c>
      <c r="F41" s="10" t="s">
        <v>2709</v>
      </c>
      <c r="G41" s="10" t="s">
        <v>2709</v>
      </c>
      <c r="H41" s="10" t="s">
        <v>2709</v>
      </c>
      <c r="I41" s="3" t="str">
        <f aca="false">HYPERLINK("#'Главная'!A2","На главную")</f>
        <v>На главную</v>
      </c>
    </row>
    <row r="42" customFormat="false" ht="28" hidden="false" customHeight="true" outlineLevel="0" collapsed="false">
      <c r="A42" s="4" t="s">
        <v>666</v>
      </c>
      <c r="B42" s="4" t="s">
        <v>666</v>
      </c>
      <c r="C42" s="4" t="s">
        <v>666</v>
      </c>
      <c r="D42" s="4" t="s">
        <v>666</v>
      </c>
      <c r="E42" s="4" t="s">
        <v>666</v>
      </c>
      <c r="F42" s="4" t="s">
        <v>666</v>
      </c>
      <c r="G42" s="4" t="s">
        <v>666</v>
      </c>
      <c r="H42" s="4" t="s">
        <v>666</v>
      </c>
      <c r="I42" s="4" t="s">
        <v>666</v>
      </c>
    </row>
    <row r="43" customFormat="false" ht="43" hidden="false" customHeight="true" outlineLevel="0" collapsed="false">
      <c r="A43" s="5" t="s">
        <v>667</v>
      </c>
      <c r="B43" s="5" t="s">
        <v>668</v>
      </c>
      <c r="C43" s="5" t="s">
        <v>5</v>
      </c>
      <c r="D43" s="5" t="s">
        <v>669</v>
      </c>
      <c r="E43" s="5" t="s">
        <v>670</v>
      </c>
      <c r="F43" s="5" t="s">
        <v>671</v>
      </c>
      <c r="G43" s="5" t="s">
        <v>672</v>
      </c>
      <c r="H43" s="5" t="s">
        <v>673</v>
      </c>
      <c r="I43" s="5" t="s">
        <v>674</v>
      </c>
    </row>
    <row r="44" customFormat="false" ht="42" hidden="false" customHeight="true" outlineLevel="0" collapsed="false">
      <c r="A44" s="1" t="n">
        <v>-25</v>
      </c>
      <c r="B44" s="1" t="n">
        <v>35</v>
      </c>
      <c r="C44" s="9" t="n">
        <v>20.812</v>
      </c>
      <c r="D44" s="9" t="n">
        <v>9.43940493468795</v>
      </c>
      <c r="E44" s="9" t="n">
        <v>2.2048</v>
      </c>
      <c r="F44" s="9" t="n">
        <f aca="false">IF(OR(C44="",D44="",D44=0),"",C44/D44)</f>
        <v>2.2048</v>
      </c>
      <c r="G44" s="9" t="n">
        <f aca="false">IF(OR(F44="",E44=""),"",F44-E44)</f>
        <v>0</v>
      </c>
      <c r="H44" s="1" t="s">
        <v>947</v>
      </c>
      <c r="I44" s="1"/>
    </row>
    <row r="45" customFormat="false" ht="42" hidden="false" customHeight="true" outlineLevel="0" collapsed="false">
      <c r="A45" s="1" t="n">
        <v>-20</v>
      </c>
      <c r="B45" s="1" t="n">
        <v>35</v>
      </c>
      <c r="C45" s="9" t="n">
        <v>22.616</v>
      </c>
      <c r="D45" s="9" t="n">
        <v>9.1755923401493</v>
      </c>
      <c r="E45" s="9" t="n">
        <v>2.4648</v>
      </c>
      <c r="F45" s="9" t="n">
        <f aca="false">IF(OR(C45="",D45="",D45=0),"",C45/D45)</f>
        <v>2.4648</v>
      </c>
      <c r="G45" s="9" t="n">
        <f aca="false">IF(OR(F45="",E45=""),"",F45-E45)</f>
        <v>0</v>
      </c>
      <c r="H45" s="1" t="s">
        <v>947</v>
      </c>
      <c r="I45" s="1"/>
    </row>
    <row r="46" customFormat="false" ht="42" hidden="false" customHeight="true" outlineLevel="0" collapsed="false">
      <c r="A46" s="1" t="n">
        <v>-15</v>
      </c>
      <c r="B46" s="1" t="n">
        <v>35</v>
      </c>
      <c r="C46" s="9" t="n">
        <v>24.2176</v>
      </c>
      <c r="D46" s="9" t="n">
        <v>8.88523627825066</v>
      </c>
      <c r="E46" s="9" t="n">
        <v>2.7256</v>
      </c>
      <c r="F46" s="9" t="n">
        <f aca="false">IF(OR(C46="",D46="",D46=0),"",C46/D46)</f>
        <v>2.7256</v>
      </c>
      <c r="G46" s="9" t="n">
        <f aca="false">IF(OR(F46="",E46=""),"",F46-E46)</f>
        <v>0</v>
      </c>
      <c r="H46" s="1" t="s">
        <v>947</v>
      </c>
      <c r="I46" s="1"/>
    </row>
    <row r="47" customFormat="false" ht="42" hidden="false" customHeight="true" outlineLevel="0" collapsed="false">
      <c r="A47" s="1" t="n">
        <v>-10</v>
      </c>
      <c r="B47" s="1" t="n">
        <v>35</v>
      </c>
      <c r="C47" s="9" t="n">
        <v>26.18</v>
      </c>
      <c r="D47" s="9" t="n">
        <v>8.87457627118644</v>
      </c>
      <c r="E47" s="9" t="n">
        <v>2.95</v>
      </c>
      <c r="F47" s="9" t="n">
        <f aca="false">IF(OR(C47="",D47="",D47=0),"",C47/D47)</f>
        <v>2.95</v>
      </c>
      <c r="G47" s="9" t="n">
        <f aca="false">IF(OR(F47="",E47=""),"",F47-E47)</f>
        <v>0</v>
      </c>
      <c r="H47" s="1" t="s">
        <v>947</v>
      </c>
      <c r="I47" s="1"/>
    </row>
    <row r="48" customFormat="false" ht="42" hidden="false" customHeight="true" outlineLevel="0" collapsed="false">
      <c r="A48" s="1" t="n">
        <v>-5</v>
      </c>
      <c r="B48" s="1" t="n">
        <v>35</v>
      </c>
      <c r="C48" s="9" t="n">
        <v>28.8</v>
      </c>
      <c r="D48" s="9" t="n">
        <v>8.70827285921626</v>
      </c>
      <c r="E48" s="9" t="n">
        <v>3.3072</v>
      </c>
      <c r="F48" s="9" t="n">
        <f aca="false">IF(OR(C48="",D48="",D48=0),"",C48/D48)</f>
        <v>3.3072</v>
      </c>
      <c r="G48" s="9" t="n">
        <f aca="false">IF(OR(F48="",E48=""),"",F48-E48)</f>
        <v>0</v>
      </c>
      <c r="H48" s="1" t="s">
        <v>947</v>
      </c>
      <c r="I48" s="1"/>
    </row>
    <row r="49" customFormat="false" ht="42" hidden="false" customHeight="true" outlineLevel="0" collapsed="false">
      <c r="A49" s="1" t="n">
        <v>0</v>
      </c>
      <c r="B49" s="1" t="n">
        <v>35</v>
      </c>
      <c r="C49" s="9" t="n">
        <v>32.54</v>
      </c>
      <c r="D49" s="9" t="n">
        <v>8.51832460732984</v>
      </c>
      <c r="E49" s="9" t="n">
        <v>3.82</v>
      </c>
      <c r="F49" s="9" t="n">
        <f aca="false">IF(OR(C49="",D49="",D49=0),"",C49/D49)</f>
        <v>3.82</v>
      </c>
      <c r="G49" s="9" t="n">
        <f aca="false">IF(OR(F49="",E49=""),"",F49-E49)</f>
        <v>0</v>
      </c>
      <c r="H49" s="1" t="s">
        <v>947</v>
      </c>
      <c r="I49" s="1"/>
    </row>
    <row r="50" customFormat="false" ht="42" hidden="false" customHeight="true" outlineLevel="0" collapsed="false">
      <c r="A50" s="1" t="n">
        <v>5</v>
      </c>
      <c r="B50" s="1" t="n">
        <v>35</v>
      </c>
      <c r="C50" s="9" t="n">
        <v>38.5616</v>
      </c>
      <c r="D50" s="9" t="n">
        <v>8.68348045397226</v>
      </c>
      <c r="E50" s="9" t="n">
        <v>4.4408</v>
      </c>
      <c r="F50" s="9" t="n">
        <f aca="false">IF(OR(C50="",D50="",D50=0),"",C50/D50)</f>
        <v>4.4408</v>
      </c>
      <c r="G50" s="9" t="n">
        <f aca="false">IF(OR(F50="",E50=""),"",F50-E50)</f>
        <v>0</v>
      </c>
      <c r="H50" s="1" t="s">
        <v>947</v>
      </c>
      <c r="I50" s="1"/>
    </row>
    <row r="51" customFormat="false" ht="42" hidden="false" customHeight="true" outlineLevel="0" collapsed="false">
      <c r="A51" s="1" t="n">
        <v>10</v>
      </c>
      <c r="B51" s="1" t="n">
        <v>35</v>
      </c>
      <c r="C51" s="9" t="n">
        <v>40.9728</v>
      </c>
      <c r="D51" s="9" t="n">
        <v>8.69615417268019</v>
      </c>
      <c r="E51" s="9" t="n">
        <v>4.7116</v>
      </c>
      <c r="F51" s="9" t="n">
        <f aca="false">IF(OR(C51="",D51="",D51=0),"",C51/D51)</f>
        <v>4.7116</v>
      </c>
      <c r="G51" s="9" t="n">
        <f aca="false">IF(OR(F51="",E51=""),"",F51-E51)</f>
        <v>0</v>
      </c>
      <c r="H51" s="1" t="s">
        <v>947</v>
      </c>
      <c r="I51" s="1"/>
    </row>
    <row r="52" customFormat="false" ht="42" hidden="false" customHeight="true" outlineLevel="0" collapsed="false">
      <c r="A52" s="1" t="n">
        <v>15</v>
      </c>
      <c r="B52" s="1" t="n">
        <v>35</v>
      </c>
      <c r="C52" s="9" t="n">
        <v>42.6888</v>
      </c>
      <c r="D52" s="9" t="n">
        <v>8.75200918484501</v>
      </c>
      <c r="E52" s="9" t="n">
        <v>4.8776</v>
      </c>
      <c r="F52" s="9" t="n">
        <f aca="false">IF(OR(C52="",D52="",D52=0),"",C52/D52)</f>
        <v>4.8776</v>
      </c>
      <c r="G52" s="9" t="n">
        <f aca="false">IF(OR(F52="",E52=""),"",F52-E52)</f>
        <v>0</v>
      </c>
      <c r="H52" s="1" t="s">
        <v>947</v>
      </c>
      <c r="I52" s="1"/>
    </row>
    <row r="53" customFormat="false" ht="42" hidden="false" customHeight="true" outlineLevel="0" collapsed="false">
      <c r="A53" s="1" t="n">
        <v>20</v>
      </c>
      <c r="B53" s="1" t="n">
        <v>35</v>
      </c>
      <c r="C53" s="9" t="n">
        <v>44.528</v>
      </c>
      <c r="D53" s="9" t="n">
        <v>8.70707860774345</v>
      </c>
      <c r="E53" s="9" t="n">
        <v>5.114</v>
      </c>
      <c r="F53" s="9" t="n">
        <f aca="false">IF(OR(C53="",D53="",D53=0),"",C53/D53)</f>
        <v>5.114</v>
      </c>
      <c r="G53" s="9" t="n">
        <f aca="false">IF(OR(F53="",E53=""),"",F53-E53)</f>
        <v>0</v>
      </c>
      <c r="H53" s="1" t="s">
        <v>947</v>
      </c>
      <c r="I53" s="1"/>
    </row>
    <row r="54" customFormat="false" ht="42" hidden="false" customHeight="true" outlineLevel="0" collapsed="false">
      <c r="A54" s="1" t="n">
        <v>-25</v>
      </c>
      <c r="B54" s="1" t="n">
        <v>45</v>
      </c>
      <c r="C54" s="9" t="n">
        <v>21.4368</v>
      </c>
      <c r="D54" s="9" t="n">
        <v>11.6</v>
      </c>
      <c r="E54" s="9" t="n">
        <v>1.848</v>
      </c>
      <c r="F54" s="9" t="n">
        <f aca="false">IF(OR(C54="",D54="",D54=0),"",C54/D54)</f>
        <v>1.848</v>
      </c>
      <c r="G54" s="9" t="n">
        <f aca="false">IF(OR(F54="",E54=""),"",F54-E54)</f>
        <v>0</v>
      </c>
      <c r="H54" s="1" t="s">
        <v>947</v>
      </c>
      <c r="I54" s="1"/>
    </row>
    <row r="55" customFormat="false" ht="42" hidden="false" customHeight="true" outlineLevel="0" collapsed="false">
      <c r="A55" s="1" t="n">
        <v>-20</v>
      </c>
      <c r="B55" s="1" t="n">
        <v>45</v>
      </c>
      <c r="C55" s="9" t="n">
        <v>23.0824</v>
      </c>
      <c r="D55" s="9" t="n">
        <v>11.1590041092579</v>
      </c>
      <c r="E55" s="9" t="n">
        <v>2.0685</v>
      </c>
      <c r="F55" s="9" t="n">
        <f aca="false">IF(OR(C55="",D55="",D55=0),"",C55/D55)</f>
        <v>2.0685</v>
      </c>
      <c r="G55" s="9" t="n">
        <f aca="false">IF(OR(F55="",E55=""),"",F55-E55)</f>
        <v>0</v>
      </c>
      <c r="H55" s="1" t="s">
        <v>947</v>
      </c>
      <c r="I55" s="1"/>
    </row>
    <row r="56" customFormat="false" ht="42" hidden="false" customHeight="true" outlineLevel="0" collapsed="false">
      <c r="A56" s="1" t="n">
        <v>-15</v>
      </c>
      <c r="B56" s="1" t="n">
        <v>45</v>
      </c>
      <c r="C56" s="9" t="n">
        <v>24.7456</v>
      </c>
      <c r="D56" s="9" t="n">
        <v>10.7612959338987</v>
      </c>
      <c r="E56" s="9" t="n">
        <v>2.2995</v>
      </c>
      <c r="F56" s="9" t="n">
        <f aca="false">IF(OR(C56="",D56="",D56=0),"",C56/D56)</f>
        <v>2.2995</v>
      </c>
      <c r="G56" s="9" t="n">
        <f aca="false">IF(OR(F56="",E56=""),"",F56-E56)</f>
        <v>0</v>
      </c>
      <c r="H56" s="1" t="s">
        <v>947</v>
      </c>
      <c r="I56" s="1"/>
    </row>
    <row r="57" customFormat="false" ht="42" hidden="false" customHeight="true" outlineLevel="0" collapsed="false">
      <c r="A57" s="1" t="n">
        <v>-10</v>
      </c>
      <c r="B57" s="1" t="n">
        <v>45</v>
      </c>
      <c r="C57" s="9" t="n">
        <v>26.5056</v>
      </c>
      <c r="D57" s="9" t="n">
        <v>10.5180952380952</v>
      </c>
      <c r="E57" s="9" t="n">
        <v>2.52</v>
      </c>
      <c r="F57" s="9" t="n">
        <f aca="false">IF(OR(C57="",D57="",D57=0),"",C57/D57)</f>
        <v>2.52</v>
      </c>
      <c r="G57" s="9" t="n">
        <f aca="false">IF(OR(F57="",E57=""),"",F57-E57)</f>
        <v>0</v>
      </c>
      <c r="H57" s="1" t="s">
        <v>947</v>
      </c>
      <c r="I57" s="1"/>
    </row>
    <row r="58" customFormat="false" ht="42" hidden="false" customHeight="true" outlineLevel="0" collapsed="false">
      <c r="A58" s="1" t="n">
        <v>-5</v>
      </c>
      <c r="B58" s="1" t="n">
        <v>45</v>
      </c>
      <c r="C58" s="9" t="n">
        <v>29.008</v>
      </c>
      <c r="D58" s="9" t="n">
        <v>10.4646464646465</v>
      </c>
      <c r="E58" s="9" t="n">
        <v>2.772</v>
      </c>
      <c r="F58" s="9" t="n">
        <f aca="false">IF(OR(C58="",D58="",D58=0),"",C58/D58)</f>
        <v>2.772</v>
      </c>
      <c r="G58" s="9" t="n">
        <f aca="false">IF(OR(F58="",E58=""),"",F58-E58)</f>
        <v>0</v>
      </c>
      <c r="H58" s="1" t="s">
        <v>947</v>
      </c>
      <c r="I58" s="1"/>
    </row>
    <row r="59" customFormat="false" ht="42" hidden="false" customHeight="true" outlineLevel="0" collapsed="false">
      <c r="A59" s="1" t="n">
        <v>0</v>
      </c>
      <c r="B59" s="1" t="n">
        <v>45</v>
      </c>
      <c r="C59" s="9" t="n">
        <v>32.5928</v>
      </c>
      <c r="D59" s="9" t="n">
        <v>10.41303514377</v>
      </c>
      <c r="E59" s="9" t="n">
        <v>3.13</v>
      </c>
      <c r="F59" s="9" t="n">
        <f aca="false">IF(OR(C59="",D59="",D59=0),"",C59/D59)</f>
        <v>3.13</v>
      </c>
      <c r="G59" s="9" t="n">
        <f aca="false">IF(OR(F59="",E59=""),"",F59-E59)</f>
        <v>0</v>
      </c>
      <c r="H59" s="1" t="s">
        <v>947</v>
      </c>
      <c r="I59" s="1"/>
    </row>
    <row r="60" customFormat="false" ht="42" hidden="false" customHeight="true" outlineLevel="0" collapsed="false">
      <c r="A60" s="1" t="n">
        <v>5</v>
      </c>
      <c r="B60" s="1" t="n">
        <v>45</v>
      </c>
      <c r="C60" s="9" t="n">
        <v>38.068</v>
      </c>
      <c r="D60" s="9" t="n">
        <v>10.7233802816901</v>
      </c>
      <c r="E60" s="9" t="n">
        <v>3.55</v>
      </c>
      <c r="F60" s="9" t="n">
        <f aca="false">IF(OR(C60="",D60="",D60=0),"",C60/D60)</f>
        <v>3.55</v>
      </c>
      <c r="G60" s="9" t="n">
        <f aca="false">IF(OR(F60="",E60=""),"",F60-E60)</f>
        <v>0</v>
      </c>
      <c r="H60" s="1" t="s">
        <v>947</v>
      </c>
      <c r="I60" s="1"/>
    </row>
    <row r="61" customFormat="false" ht="42" hidden="false" customHeight="true" outlineLevel="0" collapsed="false">
      <c r="A61" s="1" t="n">
        <v>10</v>
      </c>
      <c r="B61" s="1" t="n">
        <v>45</v>
      </c>
      <c r="C61" s="9" t="n">
        <v>40.4624</v>
      </c>
      <c r="D61" s="9" t="n">
        <v>10.648</v>
      </c>
      <c r="E61" s="9" t="n">
        <v>3.8</v>
      </c>
      <c r="F61" s="9" t="n">
        <f aca="false">IF(OR(C61="",D61="",D61=0),"",C61/D61)</f>
        <v>3.8</v>
      </c>
      <c r="G61" s="9" t="n">
        <f aca="false">IF(OR(F61="",E61=""),"",F61-E61)</f>
        <v>0</v>
      </c>
      <c r="H61" s="1" t="s">
        <v>947</v>
      </c>
      <c r="I61" s="1"/>
    </row>
    <row r="62" customFormat="false" ht="42" hidden="false" customHeight="true" outlineLevel="0" collapsed="false">
      <c r="A62" s="1" t="n">
        <v>15</v>
      </c>
      <c r="B62" s="1" t="n">
        <v>45</v>
      </c>
      <c r="C62" s="9" t="n">
        <v>42.0816</v>
      </c>
      <c r="D62" s="9" t="n">
        <v>10.6535696202532</v>
      </c>
      <c r="E62" s="9" t="n">
        <v>3.95</v>
      </c>
      <c r="F62" s="9" t="n">
        <f aca="false">IF(OR(C62="",D62="",D62=0),"",C62/D62)</f>
        <v>3.95</v>
      </c>
      <c r="G62" s="9" t="n">
        <f aca="false">IF(OR(F62="",E62=""),"",F62-E62)</f>
        <v>-4.44089209850063E-016</v>
      </c>
      <c r="H62" s="1" t="s">
        <v>947</v>
      </c>
      <c r="I62" s="1"/>
    </row>
    <row r="63" customFormat="false" ht="42" hidden="false" customHeight="true" outlineLevel="0" collapsed="false">
      <c r="A63" s="1" t="n">
        <v>20</v>
      </c>
      <c r="B63" s="1" t="n">
        <v>45</v>
      </c>
      <c r="C63" s="9" t="n">
        <v>43.56</v>
      </c>
      <c r="D63" s="9" t="n">
        <v>10.6243902439024</v>
      </c>
      <c r="E63" s="9" t="n">
        <v>4.1</v>
      </c>
      <c r="F63" s="9" t="n">
        <f aca="false">IF(OR(C63="",D63="",D63=0),"",C63/D63)</f>
        <v>4.1</v>
      </c>
      <c r="G63" s="9" t="n">
        <f aca="false">IF(OR(F63="",E63=""),"",F63-E63)</f>
        <v>0</v>
      </c>
      <c r="H63" s="1" t="s">
        <v>947</v>
      </c>
      <c r="I63" s="1"/>
    </row>
    <row r="64" customFormat="false" ht="42" hidden="false" customHeight="true" outlineLevel="0" collapsed="false">
      <c r="A64" s="1" t="n">
        <v>-25</v>
      </c>
      <c r="B64" s="1" t="n">
        <v>55</v>
      </c>
      <c r="C64" s="9" t="n">
        <v>22.0088</v>
      </c>
      <c r="D64" s="9" t="n">
        <v>13.8979540287952</v>
      </c>
      <c r="E64" s="9" t="n">
        <v>1.5836</v>
      </c>
      <c r="F64" s="9" t="n">
        <f aca="false">IF(OR(C64="",D64="",D64=0),"",C64/D64)</f>
        <v>1.5836</v>
      </c>
      <c r="G64" s="9" t="n">
        <f aca="false">IF(OR(F64="",E64=""),"",F64-E64)</f>
        <v>0</v>
      </c>
      <c r="H64" s="1" t="s">
        <v>947</v>
      </c>
      <c r="I64" s="1"/>
    </row>
    <row r="65" customFormat="false" ht="42" hidden="false" customHeight="true" outlineLevel="0" collapsed="false">
      <c r="A65" s="1" t="n">
        <v>-20</v>
      </c>
      <c r="B65" s="1" t="n">
        <v>55</v>
      </c>
      <c r="C65" s="9" t="n">
        <v>23.3728</v>
      </c>
      <c r="D65" s="9" t="n">
        <v>13.1588785046729</v>
      </c>
      <c r="E65" s="9" t="n">
        <v>1.7762</v>
      </c>
      <c r="F65" s="9" t="n">
        <f aca="false">IF(OR(C65="",D65="",D65=0),"",C65/D65)</f>
        <v>1.7762</v>
      </c>
      <c r="G65" s="9" t="n">
        <f aca="false">IF(OR(F65="",E65=""),"",F65-E65)</f>
        <v>0</v>
      </c>
      <c r="H65" s="1" t="s">
        <v>947</v>
      </c>
      <c r="I65" s="1"/>
    </row>
    <row r="66" customFormat="false" ht="42" hidden="false" customHeight="true" outlineLevel="0" collapsed="false">
      <c r="A66" s="1" t="n">
        <v>-15</v>
      </c>
      <c r="B66" s="1" t="n">
        <v>55</v>
      </c>
      <c r="C66" s="9" t="n">
        <v>25.08</v>
      </c>
      <c r="D66" s="9" t="n">
        <v>12.6698661278101</v>
      </c>
      <c r="E66" s="9" t="n">
        <v>1.9795</v>
      </c>
      <c r="F66" s="9" t="n">
        <f aca="false">IF(OR(C66="",D66="",D66=0),"",C66/D66)</f>
        <v>1.9795</v>
      </c>
      <c r="G66" s="9" t="n">
        <f aca="false">IF(OR(F66="",E66=""),"",F66-E66)</f>
        <v>-4.44089209850063E-016</v>
      </c>
      <c r="H66" s="1" t="s">
        <v>947</v>
      </c>
      <c r="I66" s="1"/>
    </row>
    <row r="67" customFormat="false" ht="42" hidden="false" customHeight="true" outlineLevel="0" collapsed="false">
      <c r="A67" s="1" t="n">
        <v>-10</v>
      </c>
      <c r="B67" s="1" t="n">
        <v>55</v>
      </c>
      <c r="C67" s="9" t="n">
        <v>26.8928</v>
      </c>
      <c r="D67" s="9" t="n">
        <v>12.3810137654804</v>
      </c>
      <c r="E67" s="9" t="n">
        <v>2.1721</v>
      </c>
      <c r="F67" s="9" t="n">
        <f aca="false">IF(OR(C67="",D67="",D67=0),"",C67/D67)</f>
        <v>2.1721</v>
      </c>
      <c r="G67" s="9" t="n">
        <f aca="false">IF(OR(F67="",E67=""),"",F67-E67)</f>
        <v>0</v>
      </c>
      <c r="H67" s="1" t="s">
        <v>947</v>
      </c>
      <c r="I67" s="1"/>
    </row>
    <row r="68" customFormat="false" ht="42" hidden="false" customHeight="true" outlineLevel="0" collapsed="false">
      <c r="A68" s="1" t="n">
        <v>-5</v>
      </c>
      <c r="B68" s="1" t="n">
        <v>55</v>
      </c>
      <c r="C68" s="9" t="n">
        <v>29.2576</v>
      </c>
      <c r="D68" s="9" t="n">
        <v>12.2616822429907</v>
      </c>
      <c r="E68" s="9" t="n">
        <v>2.3861</v>
      </c>
      <c r="F68" s="9" t="n">
        <f aca="false">IF(OR(C68="",D68="",D68=0),"",C68/D68)</f>
        <v>2.3861</v>
      </c>
      <c r="G68" s="9" t="n">
        <f aca="false">IF(OR(F68="",E68=""),"",F68-E68)</f>
        <v>0</v>
      </c>
      <c r="H68" s="1" t="s">
        <v>947</v>
      </c>
      <c r="I68" s="1"/>
    </row>
    <row r="69" customFormat="false" ht="42" hidden="false" customHeight="true" outlineLevel="0" collapsed="false">
      <c r="A69" s="1" t="n">
        <v>0</v>
      </c>
      <c r="B69" s="1" t="n">
        <v>55</v>
      </c>
      <c r="C69" s="9" t="n">
        <v>32.6016</v>
      </c>
      <c r="D69" s="9" t="n">
        <v>12.4362387945833</v>
      </c>
      <c r="E69" s="9" t="n">
        <v>2.6215</v>
      </c>
      <c r="F69" s="9" t="n">
        <f aca="false">IF(OR(C69="",D69="",D69=0),"",C69/D69)</f>
        <v>2.6215</v>
      </c>
      <c r="G69" s="9" t="n">
        <f aca="false">IF(OR(F69="",E69=""),"",F69-E69)</f>
        <v>0</v>
      </c>
      <c r="H69" s="1" t="s">
        <v>947</v>
      </c>
      <c r="I69" s="1"/>
    </row>
    <row r="70" customFormat="false" ht="42" hidden="false" customHeight="true" outlineLevel="0" collapsed="false">
      <c r="A70" s="1" t="n">
        <v>5</v>
      </c>
      <c r="B70" s="1" t="n">
        <v>55</v>
      </c>
      <c r="C70" s="9" t="n">
        <v>37.7504</v>
      </c>
      <c r="D70" s="9" t="n">
        <v>12.9282191780822</v>
      </c>
      <c r="E70" s="9" t="n">
        <v>2.92</v>
      </c>
      <c r="F70" s="9" t="n">
        <f aca="false">IF(OR(C70="",D70="",D70=0),"",C70/D70)</f>
        <v>2.92</v>
      </c>
      <c r="G70" s="9" t="n">
        <f aca="false">IF(OR(F70="",E70=""),"",F70-E70)</f>
        <v>0</v>
      </c>
      <c r="H70" s="1" t="s">
        <v>947</v>
      </c>
      <c r="I70" s="1"/>
    </row>
    <row r="71" customFormat="false" ht="42" hidden="false" customHeight="true" outlineLevel="0" collapsed="false">
      <c r="A71" s="1" t="n">
        <v>10</v>
      </c>
      <c r="B71" s="1" t="n">
        <v>55</v>
      </c>
      <c r="C71" s="9" t="n">
        <v>39.996</v>
      </c>
      <c r="D71" s="9" t="n">
        <v>12.901935483871</v>
      </c>
      <c r="E71" s="9" t="n">
        <v>3.1</v>
      </c>
      <c r="F71" s="9" t="n">
        <f aca="false">IF(OR(C71="",D71="",D71=0),"",C71/D71)</f>
        <v>3.1</v>
      </c>
      <c r="G71" s="9" t="n">
        <f aca="false">IF(OR(F71="",E71=""),"",F71-E71)</f>
        <v>0</v>
      </c>
      <c r="H71" s="1" t="s">
        <v>947</v>
      </c>
      <c r="I71" s="1"/>
    </row>
    <row r="72" customFormat="false" ht="42" hidden="false" customHeight="true" outlineLevel="0" collapsed="false">
      <c r="A72" s="1" t="n">
        <v>15</v>
      </c>
      <c r="B72" s="1" t="n">
        <v>55</v>
      </c>
      <c r="C72" s="9" t="n">
        <v>41.4656</v>
      </c>
      <c r="D72" s="9" t="n">
        <v>12.958</v>
      </c>
      <c r="E72" s="9" t="n">
        <v>3.2</v>
      </c>
      <c r="F72" s="9" t="n">
        <f aca="false">IF(OR(C72="",D72="",D72=0),"",C72/D72)</f>
        <v>3.2</v>
      </c>
      <c r="G72" s="9" t="n">
        <f aca="false">IF(OR(F72="",E72=""),"",F72-E72)</f>
        <v>0</v>
      </c>
      <c r="H72" s="1" t="s">
        <v>947</v>
      </c>
      <c r="I72" s="1"/>
    </row>
    <row r="73" customFormat="false" ht="42" hidden="false" customHeight="true" outlineLevel="0" collapsed="false">
      <c r="A73" s="1" t="n">
        <v>20</v>
      </c>
      <c r="B73" s="1" t="n">
        <v>55</v>
      </c>
      <c r="C73" s="9" t="n">
        <v>42.812</v>
      </c>
      <c r="D73" s="9" t="n">
        <v>12.9733333333333</v>
      </c>
      <c r="E73" s="9" t="n">
        <v>3.3</v>
      </c>
      <c r="F73" s="9" t="n">
        <f aca="false">IF(OR(C73="",D73="",D73=0),"",C73/D73)</f>
        <v>3.3</v>
      </c>
      <c r="G73" s="9" t="n">
        <f aca="false">IF(OR(F73="",E73=""),"",F73-E73)</f>
        <v>0</v>
      </c>
      <c r="H73" s="1" t="s">
        <v>947</v>
      </c>
      <c r="I73" s="1"/>
    </row>
    <row r="74" customFormat="false" ht="27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</row>
    <row r="75" customFormat="false" ht="27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</row>
    <row r="76" customFormat="false" ht="31" hidden="false" customHeight="true" outlineLevel="0" collapsed="false">
      <c r="A76" s="10" t="s">
        <v>2710</v>
      </c>
      <c r="B76" s="10" t="s">
        <v>2710</v>
      </c>
      <c r="C76" s="10" t="s">
        <v>2710</v>
      </c>
      <c r="D76" s="10" t="s">
        <v>2710</v>
      </c>
      <c r="E76" s="10" t="s">
        <v>2710</v>
      </c>
      <c r="F76" s="10" t="s">
        <v>2710</v>
      </c>
      <c r="G76" s="10" t="s">
        <v>2710</v>
      </c>
      <c r="H76" s="10" t="s">
        <v>2710</v>
      </c>
      <c r="I76" s="3" t="str">
        <f aca="false">HYPERLINK("#'Главная'!A2","На главную")</f>
        <v>На главную</v>
      </c>
    </row>
    <row r="77" customFormat="false" ht="28" hidden="false" customHeight="true" outlineLevel="0" collapsed="false">
      <c r="A77" s="4" t="s">
        <v>666</v>
      </c>
      <c r="B77" s="4" t="s">
        <v>666</v>
      </c>
      <c r="C77" s="4" t="s">
        <v>666</v>
      </c>
      <c r="D77" s="4" t="s">
        <v>666</v>
      </c>
      <c r="E77" s="4" t="s">
        <v>666</v>
      </c>
      <c r="F77" s="4" t="s">
        <v>666</v>
      </c>
      <c r="G77" s="4" t="s">
        <v>666</v>
      </c>
      <c r="H77" s="4" t="s">
        <v>666</v>
      </c>
      <c r="I77" s="4" t="s">
        <v>666</v>
      </c>
    </row>
    <row r="78" customFormat="false" ht="43" hidden="false" customHeight="true" outlineLevel="0" collapsed="false">
      <c r="A78" s="5" t="s">
        <v>667</v>
      </c>
      <c r="B78" s="5" t="s">
        <v>668</v>
      </c>
      <c r="C78" s="5" t="s">
        <v>5</v>
      </c>
      <c r="D78" s="5" t="s">
        <v>669</v>
      </c>
      <c r="E78" s="5" t="s">
        <v>670</v>
      </c>
      <c r="F78" s="5" t="s">
        <v>671</v>
      </c>
      <c r="G78" s="5" t="s">
        <v>672</v>
      </c>
      <c r="H78" s="5" t="s">
        <v>673</v>
      </c>
      <c r="I78" s="5" t="s">
        <v>674</v>
      </c>
    </row>
    <row r="79" customFormat="false" ht="42" hidden="false" customHeight="true" outlineLevel="0" collapsed="false">
      <c r="A79" s="1" t="n">
        <v>-35</v>
      </c>
      <c r="B79" s="1" t="n">
        <v>35</v>
      </c>
      <c r="C79" s="9" t="n">
        <v>60.823116</v>
      </c>
      <c r="D79" s="9" t="n">
        <v>32.7006</v>
      </c>
      <c r="E79" s="9" t="n">
        <v>1.86</v>
      </c>
      <c r="F79" s="9" t="n">
        <f aca="false">IF(OR(C79="",D79="",D79=0),"",C79/D79)</f>
        <v>1.86</v>
      </c>
      <c r="G79" s="9" t="n">
        <f aca="false">IF(OR(F79="",E79=""),"",F79-E79)</f>
        <v>2.22044604925031E-016</v>
      </c>
      <c r="H79" s="1" t="s">
        <v>947</v>
      </c>
      <c r="I79" s="1"/>
    </row>
    <row r="80" customFormat="false" ht="42" hidden="false" customHeight="true" outlineLevel="0" collapsed="false">
      <c r="A80" s="1" t="n">
        <v>-30</v>
      </c>
      <c r="B80" s="1" t="n">
        <v>35</v>
      </c>
      <c r="C80" s="9" t="n">
        <v>67.241025</v>
      </c>
      <c r="D80" s="9" t="n">
        <v>32.8005</v>
      </c>
      <c r="E80" s="9" t="n">
        <v>2.05</v>
      </c>
      <c r="F80" s="9" t="n">
        <f aca="false">IF(OR(C80="",D80="",D80=0),"",C80/D80)</f>
        <v>2.05</v>
      </c>
      <c r="G80" s="9" t="n">
        <f aca="false">IF(OR(F80="",E80=""),"",F80-E80)</f>
        <v>0</v>
      </c>
      <c r="H80" s="1" t="s">
        <v>947</v>
      </c>
      <c r="I80" s="1"/>
    </row>
    <row r="81" customFormat="false" ht="42" hidden="false" customHeight="true" outlineLevel="0" collapsed="false">
      <c r="A81" s="1" t="n">
        <v>-25</v>
      </c>
      <c r="B81" s="1" t="n">
        <v>35</v>
      </c>
      <c r="C81" s="9" t="n">
        <v>72.769158</v>
      </c>
      <c r="D81" s="9" t="n">
        <v>33.0048793541364</v>
      </c>
      <c r="E81" s="9" t="n">
        <v>2.2048</v>
      </c>
      <c r="F81" s="9" t="n">
        <f aca="false">IF(OR(C81="",D81="",D81=0),"",C81/D81)</f>
        <v>2.2048</v>
      </c>
      <c r="G81" s="9" t="n">
        <f aca="false">IF(OR(F81="",E81=""),"",F81-E81)</f>
        <v>0</v>
      </c>
      <c r="H81" s="1" t="s">
        <v>947</v>
      </c>
      <c r="I81" s="1"/>
    </row>
    <row r="82" customFormat="false" ht="42" hidden="false" customHeight="true" outlineLevel="0" collapsed="false">
      <c r="A82" s="1" t="n">
        <v>-20</v>
      </c>
      <c r="B82" s="1" t="n">
        <v>35</v>
      </c>
      <c r="C82" s="9" t="n">
        <v>81.5391792</v>
      </c>
      <c r="D82" s="9" t="n">
        <v>33.081458617332</v>
      </c>
      <c r="E82" s="9" t="n">
        <v>2.4648</v>
      </c>
      <c r="F82" s="9" t="n">
        <f aca="false">IF(OR(C82="",D82="",D82=0),"",C82/D82)</f>
        <v>2.4648</v>
      </c>
      <c r="G82" s="9" t="n">
        <f aca="false">IF(OR(F82="",E82=""),"",F82-E82)</f>
        <v>0</v>
      </c>
      <c r="H82" s="1" t="s">
        <v>947</v>
      </c>
      <c r="I82" s="1"/>
    </row>
    <row r="83" customFormat="false" ht="42" hidden="false" customHeight="true" outlineLevel="0" collapsed="false">
      <c r="A83" s="1" t="n">
        <v>-15</v>
      </c>
      <c r="B83" s="1" t="n">
        <v>35</v>
      </c>
      <c r="C83" s="9" t="n">
        <v>88.3073376</v>
      </c>
      <c r="D83" s="9" t="n">
        <v>32.3992286469034</v>
      </c>
      <c r="E83" s="9" t="n">
        <v>2.7256</v>
      </c>
      <c r="F83" s="9" t="n">
        <f aca="false">IF(OR(C83="",D83="",D83=0),"",C83/D83)</f>
        <v>2.7256</v>
      </c>
      <c r="G83" s="9" t="n">
        <f aca="false">IF(OR(F83="",E83=""),"",F83-E83)</f>
        <v>0</v>
      </c>
      <c r="H83" s="1" t="s">
        <v>947</v>
      </c>
      <c r="I83" s="1"/>
    </row>
    <row r="84" customFormat="false" ht="42" hidden="false" customHeight="true" outlineLevel="0" collapsed="false">
      <c r="A84" s="1" t="n">
        <v>-10</v>
      </c>
      <c r="B84" s="1" t="n">
        <v>35</v>
      </c>
      <c r="C84" s="9" t="n">
        <v>95.46777</v>
      </c>
      <c r="D84" s="9" t="n">
        <v>32.3619559322034</v>
      </c>
      <c r="E84" s="9" t="n">
        <v>2.95</v>
      </c>
      <c r="F84" s="9" t="n">
        <f aca="false">IF(OR(C84="",D84="",D84=0),"",C84/D84)</f>
        <v>2.95</v>
      </c>
      <c r="G84" s="9" t="n">
        <f aca="false">IF(OR(F84="",E84=""),"",F84-E84)</f>
        <v>0</v>
      </c>
      <c r="H84" s="1" t="s">
        <v>947</v>
      </c>
      <c r="I84" s="1"/>
    </row>
    <row r="85" customFormat="false" ht="42" hidden="false" customHeight="true" outlineLevel="0" collapsed="false">
      <c r="A85" s="1" t="n">
        <v>-5</v>
      </c>
      <c r="B85" s="1" t="n">
        <v>35</v>
      </c>
      <c r="C85" s="9" t="n">
        <v>106.205688</v>
      </c>
      <c r="D85" s="9" t="n">
        <v>32.1134760522496</v>
      </c>
      <c r="E85" s="9" t="n">
        <v>3.3072</v>
      </c>
      <c r="F85" s="9" t="n">
        <f aca="false">IF(OR(C85="",D85="",D85=0),"",C85/D85)</f>
        <v>3.3072</v>
      </c>
      <c r="G85" s="9" t="n">
        <f aca="false">IF(OR(F85="",E85=""),"",F85-E85)</f>
        <v>0</v>
      </c>
      <c r="H85" s="1" t="s">
        <v>947</v>
      </c>
      <c r="I85" s="1"/>
    </row>
    <row r="86" customFormat="false" ht="42" hidden="false" customHeight="true" outlineLevel="0" collapsed="false">
      <c r="A86" s="1" t="n">
        <v>0</v>
      </c>
      <c r="B86" s="1" t="n">
        <v>35</v>
      </c>
      <c r="C86" s="9" t="n">
        <v>121.535676</v>
      </c>
      <c r="D86" s="9" t="n">
        <v>31.8156219895288</v>
      </c>
      <c r="E86" s="9" t="n">
        <v>3.82</v>
      </c>
      <c r="F86" s="9" t="n">
        <f aca="false">IF(OR(C86="",D86="",D86=0),"",C86/D86)</f>
        <v>3.82</v>
      </c>
      <c r="G86" s="9" t="n">
        <f aca="false">IF(OR(F86="",E86=""),"",F86-E86)</f>
        <v>0</v>
      </c>
      <c r="H86" s="1" t="s">
        <v>947</v>
      </c>
      <c r="I86" s="1"/>
    </row>
    <row r="87" customFormat="false" ht="42" hidden="false" customHeight="true" outlineLevel="0" collapsed="false">
      <c r="A87" s="1" t="n">
        <v>5</v>
      </c>
      <c r="B87" s="1" t="n">
        <v>35</v>
      </c>
      <c r="C87" s="9" t="n">
        <v>144.01373544</v>
      </c>
      <c r="D87" s="9" t="n">
        <v>31.8558076977526</v>
      </c>
      <c r="E87" s="9" t="n">
        <v>4.5208</v>
      </c>
      <c r="F87" s="9" t="n">
        <f aca="false">IF(OR(C87="",D87="",D87=0),"",C87/D87)</f>
        <v>4.5208</v>
      </c>
      <c r="G87" s="9" t="n">
        <f aca="false">IF(OR(F87="",E87=""),"",F87-E87)</f>
        <v>0</v>
      </c>
      <c r="H87" s="1" t="s">
        <v>947</v>
      </c>
      <c r="I87" s="1"/>
    </row>
    <row r="88" customFormat="false" ht="42" hidden="false" customHeight="true" outlineLevel="0" collapsed="false">
      <c r="A88" s="1" t="n">
        <v>10</v>
      </c>
      <c r="B88" s="1" t="n">
        <v>35</v>
      </c>
      <c r="C88" s="9" t="n">
        <v>157.84198668</v>
      </c>
      <c r="D88" s="9" t="n">
        <v>32.804469756422</v>
      </c>
      <c r="E88" s="9" t="n">
        <v>4.8116</v>
      </c>
      <c r="F88" s="9" t="n">
        <f aca="false">IF(OR(C88="",D88="",D88=0),"",C88/D88)</f>
        <v>4.8116</v>
      </c>
      <c r="G88" s="9" t="n">
        <f aca="false">IF(OR(F88="",E88=""),"",F88-E88)</f>
        <v>0</v>
      </c>
      <c r="H88" s="1" t="s">
        <v>947</v>
      </c>
      <c r="I88" s="1"/>
    </row>
    <row r="89" customFormat="false" ht="42" hidden="false" customHeight="true" outlineLevel="0" collapsed="false">
      <c r="A89" s="1" t="n">
        <v>15</v>
      </c>
      <c r="B89" s="1" t="n">
        <v>35</v>
      </c>
      <c r="C89" s="9" t="n">
        <v>164.1792564</v>
      </c>
      <c r="D89" s="9" t="n">
        <v>32.9836178881389</v>
      </c>
      <c r="E89" s="9" t="n">
        <v>4.9776</v>
      </c>
      <c r="F89" s="9" t="n">
        <f aca="false">IF(OR(C89="",D89="",D89=0),"",C89/D89)</f>
        <v>4.9776</v>
      </c>
      <c r="G89" s="9" t="n">
        <f aca="false">IF(OR(F89="",E89=""),"",F89-E89)</f>
        <v>0</v>
      </c>
      <c r="H89" s="1" t="s">
        <v>947</v>
      </c>
      <c r="I89" s="1"/>
    </row>
    <row r="90" customFormat="false" ht="42" hidden="false" customHeight="true" outlineLevel="0" collapsed="false">
      <c r="A90" s="1" t="n">
        <v>20</v>
      </c>
      <c r="B90" s="1" t="n">
        <v>35</v>
      </c>
      <c r="C90" s="9" t="n">
        <v>171.999162</v>
      </c>
      <c r="D90" s="9" t="n">
        <v>33.633</v>
      </c>
      <c r="E90" s="9" t="n">
        <v>5.114</v>
      </c>
      <c r="F90" s="9" t="n">
        <f aca="false">IF(OR(C90="",D90="",D90=0),"",C90/D90)</f>
        <v>5.114</v>
      </c>
      <c r="G90" s="9" t="n">
        <f aca="false">IF(OR(F90="",E90=""),"",F90-E90)</f>
        <v>0</v>
      </c>
      <c r="H90" s="1" t="s">
        <v>947</v>
      </c>
      <c r="I90" s="1"/>
    </row>
    <row r="91" customFormat="false" ht="42" hidden="false" customHeight="true" outlineLevel="0" collapsed="false">
      <c r="A91" s="1" t="n">
        <v>-35</v>
      </c>
      <c r="B91" s="1" t="n">
        <v>45</v>
      </c>
      <c r="C91" s="9" t="n">
        <v>63.723</v>
      </c>
      <c r="D91" s="9" t="n">
        <v>38.62</v>
      </c>
      <c r="E91" s="9" t="n">
        <v>1.65</v>
      </c>
      <c r="F91" s="9" t="n">
        <f aca="false">IF(OR(C91="",D91="",D91=0),"",C91/D91)</f>
        <v>1.65</v>
      </c>
      <c r="G91" s="9" t="n">
        <f aca="false">IF(OR(F91="",E91=""),"",F91-E91)</f>
        <v>0</v>
      </c>
      <c r="H91" s="1" t="s">
        <v>947</v>
      </c>
      <c r="I91" s="1"/>
    </row>
    <row r="92" customFormat="false" ht="42" hidden="false" customHeight="true" outlineLevel="0" collapsed="false">
      <c r="A92" s="1" t="n">
        <v>-30</v>
      </c>
      <c r="B92" s="1" t="n">
        <v>45</v>
      </c>
      <c r="C92" s="9" t="n">
        <v>69.894</v>
      </c>
      <c r="D92" s="9" t="n">
        <v>37.5774193548387</v>
      </c>
      <c r="E92" s="9" t="n">
        <v>1.86</v>
      </c>
      <c r="F92" s="9" t="n">
        <f aca="false">IF(OR(C92="",D92="",D92=0),"",C92/D92)</f>
        <v>1.86</v>
      </c>
      <c r="G92" s="9" t="n">
        <f aca="false">IF(OR(F92="",E92=""),"",F92-E92)</f>
        <v>0</v>
      </c>
      <c r="H92" s="1" t="s">
        <v>947</v>
      </c>
      <c r="I92" s="1"/>
    </row>
    <row r="93" customFormat="false" ht="42" hidden="false" customHeight="true" outlineLevel="0" collapsed="false">
      <c r="A93" s="1" t="n">
        <v>-25</v>
      </c>
      <c r="B93" s="1" t="n">
        <v>45</v>
      </c>
      <c r="C93" s="9" t="n">
        <v>75.339</v>
      </c>
      <c r="D93" s="9" t="n">
        <v>36.7507317073171</v>
      </c>
      <c r="E93" s="9" t="n">
        <v>2.05</v>
      </c>
      <c r="F93" s="9" t="n">
        <f aca="false">IF(OR(C93="",D93="",D93=0),"",C93/D93)</f>
        <v>2.05</v>
      </c>
      <c r="G93" s="9" t="n">
        <f aca="false">IF(OR(F93="",E93=""),"",F93-E93)</f>
        <v>0</v>
      </c>
      <c r="H93" s="1" t="s">
        <v>947</v>
      </c>
      <c r="I93" s="1"/>
    </row>
    <row r="94" customFormat="false" ht="42" hidden="false" customHeight="true" outlineLevel="0" collapsed="false">
      <c r="A94" s="1" t="n">
        <v>-20</v>
      </c>
      <c r="B94" s="1" t="n">
        <v>45</v>
      </c>
      <c r="C94" s="9" t="n">
        <v>83.028</v>
      </c>
      <c r="D94" s="9" t="n">
        <v>36.4157894736842</v>
      </c>
      <c r="E94" s="9" t="n">
        <v>2.28</v>
      </c>
      <c r="F94" s="9" t="n">
        <f aca="false">IF(OR(C94="",D94="",D94=0),"",C94/D94)</f>
        <v>2.28</v>
      </c>
      <c r="G94" s="9" t="n">
        <f aca="false">IF(OR(F94="",E94=""),"",F94-E94)</f>
        <v>0</v>
      </c>
      <c r="H94" s="1" t="s">
        <v>947</v>
      </c>
      <c r="I94" s="1"/>
    </row>
    <row r="95" customFormat="false" ht="42" hidden="false" customHeight="true" outlineLevel="0" collapsed="false">
      <c r="A95" s="1" t="n">
        <v>-15</v>
      </c>
      <c r="B95" s="1" t="n">
        <v>45</v>
      </c>
      <c r="C95" s="9" t="n">
        <v>90.255</v>
      </c>
      <c r="D95" s="9" t="n">
        <v>35.3941176470588</v>
      </c>
      <c r="E95" s="9" t="n">
        <v>2.55</v>
      </c>
      <c r="F95" s="9" t="n">
        <f aca="false">IF(OR(C95="",D95="",D95=0),"",C95/D95)</f>
        <v>2.55</v>
      </c>
      <c r="G95" s="9" t="n">
        <f aca="false">IF(OR(F95="",E95=""),"",F95-E95)</f>
        <v>-4.44089209850063E-016</v>
      </c>
      <c r="H95" s="1" t="s">
        <v>947</v>
      </c>
      <c r="I95" s="1"/>
    </row>
    <row r="96" customFormat="false" ht="42" hidden="false" customHeight="true" outlineLevel="0" collapsed="false">
      <c r="A96" s="1" t="n">
        <v>-10</v>
      </c>
      <c r="B96" s="1" t="n">
        <v>45</v>
      </c>
      <c r="C96" s="9" t="n">
        <v>96.096</v>
      </c>
      <c r="D96" s="9" t="n">
        <v>35.3294117647059</v>
      </c>
      <c r="E96" s="9" t="n">
        <v>2.72</v>
      </c>
      <c r="F96" s="9" t="n">
        <f aca="false">IF(OR(C96="",D96="",D96=0),"",C96/D96)</f>
        <v>2.72</v>
      </c>
      <c r="G96" s="9" t="n">
        <f aca="false">IF(OR(F96="",E96=""),"",F96-E96)</f>
        <v>0</v>
      </c>
      <c r="H96" s="1" t="s">
        <v>947</v>
      </c>
      <c r="I96" s="1"/>
    </row>
    <row r="97" customFormat="false" ht="42" hidden="false" customHeight="true" outlineLevel="0" collapsed="false">
      <c r="A97" s="1" t="n">
        <v>-5</v>
      </c>
      <c r="B97" s="1" t="n">
        <v>45</v>
      </c>
      <c r="C97" s="9" t="n">
        <v>106.425</v>
      </c>
      <c r="D97" s="9" t="n">
        <v>36.953125</v>
      </c>
      <c r="E97" s="9" t="n">
        <v>2.88</v>
      </c>
      <c r="F97" s="9" t="n">
        <f aca="false">IF(OR(C97="",D97="",D97=0),"",C97/D97)</f>
        <v>2.88</v>
      </c>
      <c r="G97" s="9" t="n">
        <f aca="false">IF(OR(F97="",E97=""),"",F97-E97)</f>
        <v>0</v>
      </c>
      <c r="H97" s="1" t="s">
        <v>947</v>
      </c>
      <c r="I97" s="1"/>
    </row>
    <row r="98" customFormat="false" ht="42" hidden="false" customHeight="true" outlineLevel="0" collapsed="false">
      <c r="A98" s="1" t="n">
        <v>0</v>
      </c>
      <c r="B98" s="1" t="n">
        <v>45</v>
      </c>
      <c r="C98" s="9" t="n">
        <v>120.648</v>
      </c>
      <c r="D98" s="9" t="n">
        <v>38.3009523809524</v>
      </c>
      <c r="E98" s="9" t="n">
        <v>3.15</v>
      </c>
      <c r="F98" s="9" t="n">
        <f aca="false">IF(OR(C98="",D98="",D98=0),"",C98/D98)</f>
        <v>3.15</v>
      </c>
      <c r="G98" s="9" t="n">
        <f aca="false">IF(OR(F98="",E98=""),"",F98-E98)</f>
        <v>0</v>
      </c>
      <c r="H98" s="1" t="s">
        <v>947</v>
      </c>
      <c r="I98" s="1"/>
    </row>
    <row r="99" customFormat="false" ht="42" hidden="false" customHeight="true" outlineLevel="0" collapsed="false">
      <c r="A99" s="1" t="n">
        <v>5</v>
      </c>
      <c r="B99" s="1" t="n">
        <v>45</v>
      </c>
      <c r="C99" s="9" t="n">
        <v>142.395</v>
      </c>
      <c r="D99" s="9" t="n">
        <v>40.1112676056338</v>
      </c>
      <c r="E99" s="9" t="n">
        <v>3.55</v>
      </c>
      <c r="F99" s="9" t="n">
        <f aca="false">IF(OR(C99="",D99="",D99=0),"",C99/D99)</f>
        <v>3.55</v>
      </c>
      <c r="G99" s="9" t="n">
        <f aca="false">IF(OR(F99="",E99=""),"",F99-E99)</f>
        <v>0</v>
      </c>
      <c r="H99" s="1" t="s">
        <v>947</v>
      </c>
      <c r="I99" s="1"/>
    </row>
    <row r="100" customFormat="false" ht="42" hidden="false" customHeight="true" outlineLevel="0" collapsed="false">
      <c r="A100" s="1" t="n">
        <v>10</v>
      </c>
      <c r="B100" s="1" t="n">
        <v>45</v>
      </c>
      <c r="C100" s="9" t="n">
        <v>153.714</v>
      </c>
      <c r="D100" s="9" t="n">
        <v>40.4510526315789</v>
      </c>
      <c r="E100" s="9" t="n">
        <v>3.8</v>
      </c>
      <c r="F100" s="9" t="n">
        <f aca="false">IF(OR(C100="",D100="",D100=0),"",C100/D100)</f>
        <v>3.8</v>
      </c>
      <c r="G100" s="9" t="n">
        <f aca="false">IF(OR(F100="",E100=""),"",F100-E100)</f>
        <v>4.44089209850063E-016</v>
      </c>
      <c r="H100" s="1" t="s">
        <v>947</v>
      </c>
      <c r="I100" s="1"/>
    </row>
    <row r="101" customFormat="false" ht="42" hidden="false" customHeight="true" outlineLevel="0" collapsed="false">
      <c r="A101" s="1" t="n">
        <v>15</v>
      </c>
      <c r="B101" s="1" t="n">
        <v>45</v>
      </c>
      <c r="C101" s="9" t="n">
        <v>160.512</v>
      </c>
      <c r="D101" s="9" t="n">
        <v>40.6359493670886</v>
      </c>
      <c r="E101" s="9" t="n">
        <v>3.95</v>
      </c>
      <c r="F101" s="9" t="n">
        <f aca="false">IF(OR(C101="",D101="",D101=0),"",C101/D101)</f>
        <v>3.95</v>
      </c>
      <c r="G101" s="9" t="n">
        <f aca="false">IF(OR(F101="",E101=""),"",F101-E101)</f>
        <v>0</v>
      </c>
      <c r="H101" s="1" t="s">
        <v>947</v>
      </c>
      <c r="I101" s="1"/>
    </row>
    <row r="102" customFormat="false" ht="42" hidden="false" customHeight="true" outlineLevel="0" collapsed="false">
      <c r="A102" s="1" t="n">
        <v>20</v>
      </c>
      <c r="B102" s="1" t="n">
        <v>45</v>
      </c>
      <c r="C102" s="9" t="n">
        <v>165.495</v>
      </c>
      <c r="D102" s="9" t="n">
        <v>40.3646341463415</v>
      </c>
      <c r="E102" s="9" t="n">
        <v>4.1</v>
      </c>
      <c r="F102" s="9" t="n">
        <f aca="false">IF(OR(C102="",D102="",D102=0),"",C102/D102)</f>
        <v>4.1</v>
      </c>
      <c r="G102" s="9" t="n">
        <f aca="false">IF(OR(F102="",E102=""),"",F102-E102)</f>
        <v>0</v>
      </c>
      <c r="H102" s="1" t="s">
        <v>947</v>
      </c>
      <c r="I102" s="1"/>
    </row>
    <row r="103" customFormat="false" ht="42" hidden="false" customHeight="true" outlineLevel="0" collapsed="false">
      <c r="A103" s="1" t="n">
        <v>-35</v>
      </c>
      <c r="B103" s="1" t="n">
        <v>55</v>
      </c>
      <c r="C103" s="9"/>
      <c r="D103" s="9"/>
      <c r="E103" s="9"/>
      <c r="F103" s="9" t="str">
        <f aca="false">IF(OR(C103="",D103="",D103=0),"",C103/D103)</f>
        <v/>
      </c>
      <c r="G103" s="9" t="str">
        <f aca="false">IF(OR(F103="",E103=""),"",F103-E103)</f>
        <v/>
      </c>
      <c r="H103" s="1" t="s">
        <v>938</v>
      </c>
      <c r="I103" s="1" t="s">
        <v>939</v>
      </c>
    </row>
    <row r="104" customFormat="false" ht="42" hidden="false" customHeight="true" outlineLevel="0" collapsed="false">
      <c r="A104" s="1" t="n">
        <v>-30</v>
      </c>
      <c r="B104" s="1" t="n">
        <v>55</v>
      </c>
      <c r="C104" s="9"/>
      <c r="D104" s="9"/>
      <c r="E104" s="9"/>
      <c r="F104" s="9" t="str">
        <f aca="false">IF(OR(C104="",D104="",D104=0),"",C104/D104)</f>
        <v/>
      </c>
      <c r="G104" s="9" t="str">
        <f aca="false">IF(OR(F104="",E104=""),"",F104-E104)</f>
        <v/>
      </c>
      <c r="H104" s="1" t="s">
        <v>938</v>
      </c>
      <c r="I104" s="1" t="s">
        <v>939</v>
      </c>
    </row>
    <row r="105" customFormat="false" ht="42" hidden="false" customHeight="true" outlineLevel="0" collapsed="false">
      <c r="A105" s="1" t="n">
        <v>-25</v>
      </c>
      <c r="B105" s="1" t="n">
        <v>55</v>
      </c>
      <c r="C105" s="9" t="n">
        <v>76.7286</v>
      </c>
      <c r="D105" s="9" t="n">
        <v>39.9628125</v>
      </c>
      <c r="E105" s="9" t="n">
        <v>1.92</v>
      </c>
      <c r="F105" s="9" t="n">
        <f aca="false">IF(OR(C105="",D105="",D105=0),"",C105/D105)</f>
        <v>1.92</v>
      </c>
      <c r="G105" s="9" t="n">
        <f aca="false">IF(OR(F105="",E105=""),"",F105-E105)</f>
        <v>2.22044604925031E-016</v>
      </c>
      <c r="H105" s="1" t="s">
        <v>947</v>
      </c>
      <c r="I105" s="1"/>
    </row>
    <row r="106" customFormat="false" ht="42" hidden="false" customHeight="true" outlineLevel="0" collapsed="false">
      <c r="A106" s="1" t="n">
        <v>-20</v>
      </c>
      <c r="B106" s="1" t="n">
        <v>55</v>
      </c>
      <c r="C106" s="9" t="n">
        <v>85.0616</v>
      </c>
      <c r="D106" s="9" t="n">
        <v>40.3135545023697</v>
      </c>
      <c r="E106" s="9" t="n">
        <v>2.11</v>
      </c>
      <c r="F106" s="9" t="n">
        <f aca="false">IF(OR(C106="",D106="",D106=0),"",C106/D106)</f>
        <v>2.11</v>
      </c>
      <c r="G106" s="9" t="n">
        <f aca="false">IF(OR(F106="",E106=""),"",F106-E106)</f>
        <v>0</v>
      </c>
      <c r="H106" s="1" t="s">
        <v>947</v>
      </c>
      <c r="I106" s="1"/>
    </row>
    <row r="107" customFormat="false" ht="42" hidden="false" customHeight="true" outlineLevel="0" collapsed="false">
      <c r="A107" s="1" t="n">
        <v>-15</v>
      </c>
      <c r="B107" s="1" t="n">
        <v>55</v>
      </c>
      <c r="C107" s="9" t="n">
        <v>91.585</v>
      </c>
      <c r="D107" s="9" t="n">
        <v>38.9723404255319</v>
      </c>
      <c r="E107" s="9" t="n">
        <v>2.35</v>
      </c>
      <c r="F107" s="9" t="n">
        <f aca="false">IF(OR(C107="",D107="",D107=0),"",C107/D107)</f>
        <v>2.35</v>
      </c>
      <c r="G107" s="9" t="n">
        <f aca="false">IF(OR(F107="",E107=""),"",F107-E107)</f>
        <v>0</v>
      </c>
      <c r="H107" s="1" t="s">
        <v>947</v>
      </c>
      <c r="I107" s="1"/>
    </row>
    <row r="108" customFormat="false" ht="42" hidden="false" customHeight="true" outlineLevel="0" collapsed="false">
      <c r="A108" s="1" t="n">
        <v>-10</v>
      </c>
      <c r="B108" s="1" t="n">
        <v>55</v>
      </c>
      <c r="C108" s="9" t="n">
        <v>97.62441</v>
      </c>
      <c r="D108" s="9" t="n">
        <v>39.6847195121951</v>
      </c>
      <c r="E108" s="9" t="n">
        <v>2.46</v>
      </c>
      <c r="F108" s="9" t="n">
        <f aca="false">IF(OR(C108="",D108="",D108=0),"",C108/D108)</f>
        <v>2.46</v>
      </c>
      <c r="G108" s="9" t="n">
        <f aca="false">IF(OR(F108="",E108=""),"",F108-E108)</f>
        <v>0</v>
      </c>
      <c r="H108" s="1" t="s">
        <v>947</v>
      </c>
      <c r="I108" s="1"/>
    </row>
    <row r="109" customFormat="false" ht="42" hidden="false" customHeight="true" outlineLevel="0" collapsed="false">
      <c r="A109" s="1" t="n">
        <v>-5</v>
      </c>
      <c r="B109" s="1" t="n">
        <v>55</v>
      </c>
      <c r="C109" s="9" t="n">
        <v>104.8372</v>
      </c>
      <c r="D109" s="9" t="n">
        <v>39.5612075471698</v>
      </c>
      <c r="E109" s="9" t="n">
        <v>2.65</v>
      </c>
      <c r="F109" s="9" t="n">
        <f aca="false">IF(OR(C109="",D109="",D109=0),"",C109/D109)</f>
        <v>2.65</v>
      </c>
      <c r="G109" s="9" t="n">
        <f aca="false">IF(OR(F109="",E109=""),"",F109-E109)</f>
        <v>4.44089209850063E-016</v>
      </c>
      <c r="H109" s="1" t="s">
        <v>947</v>
      </c>
      <c r="I109" s="1"/>
    </row>
    <row r="110" customFormat="false" ht="42" hidden="false" customHeight="true" outlineLevel="0" collapsed="false">
      <c r="A110" s="1" t="n">
        <v>0</v>
      </c>
      <c r="B110" s="1" t="n">
        <v>55</v>
      </c>
      <c r="C110" s="9" t="n">
        <v>118.9552</v>
      </c>
      <c r="D110" s="9" t="n">
        <v>42.9441155234657</v>
      </c>
      <c r="E110" s="9" t="n">
        <v>2.77</v>
      </c>
      <c r="F110" s="9" t="n">
        <f aca="false">IF(OR(C110="",D110="",D110=0),"",C110/D110)</f>
        <v>2.77</v>
      </c>
      <c r="G110" s="9" t="n">
        <f aca="false">IF(OR(F110="",E110=""),"",F110-E110)</f>
        <v>0</v>
      </c>
      <c r="H110" s="1" t="s">
        <v>947</v>
      </c>
      <c r="I110" s="1"/>
    </row>
    <row r="111" customFormat="false" ht="42" hidden="false" customHeight="true" outlineLevel="0" collapsed="false">
      <c r="A111" s="1" t="n">
        <v>5</v>
      </c>
      <c r="B111" s="1" t="n">
        <v>55</v>
      </c>
      <c r="C111" s="9" t="n">
        <v>138.9388</v>
      </c>
      <c r="D111" s="9" t="n">
        <v>47.5817808219178</v>
      </c>
      <c r="E111" s="9" t="n">
        <v>2.92</v>
      </c>
      <c r="F111" s="9" t="n">
        <f aca="false">IF(OR(C111="",D111="",D111=0),"",C111/D111)</f>
        <v>2.92</v>
      </c>
      <c r="G111" s="9" t="n">
        <f aca="false">IF(OR(F111="",E111=""),"",F111-E111)</f>
        <v>0</v>
      </c>
      <c r="H111" s="1" t="s">
        <v>947</v>
      </c>
      <c r="I111" s="1"/>
    </row>
    <row r="112" customFormat="false" ht="42" hidden="false" customHeight="true" outlineLevel="0" collapsed="false">
      <c r="A112" s="1" t="n">
        <v>10</v>
      </c>
      <c r="B112" s="1" t="n">
        <v>55</v>
      </c>
      <c r="C112" s="9" t="n">
        <v>147.29</v>
      </c>
      <c r="D112" s="9" t="n">
        <v>47.5129032258065</v>
      </c>
      <c r="E112" s="9" t="n">
        <v>3.1</v>
      </c>
      <c r="F112" s="9" t="n">
        <f aca="false">IF(OR(C112="",D112="",D112=0),"",C112/D112)</f>
        <v>3.1</v>
      </c>
      <c r="G112" s="9" t="n">
        <f aca="false">IF(OR(F112="",E112=""),"",F112-E112)</f>
        <v>0</v>
      </c>
      <c r="H112" s="1" t="s">
        <v>947</v>
      </c>
      <c r="I112" s="1"/>
    </row>
    <row r="113" customFormat="false" ht="42" hidden="false" customHeight="true" outlineLevel="0" collapsed="false">
      <c r="A113" s="1" t="n">
        <v>15</v>
      </c>
      <c r="B113" s="1" t="n">
        <v>55</v>
      </c>
      <c r="C113" s="9" t="n">
        <v>152.685</v>
      </c>
      <c r="D113" s="9" t="n">
        <v>47.7140625</v>
      </c>
      <c r="E113" s="9" t="n">
        <v>3.2</v>
      </c>
      <c r="F113" s="9" t="n">
        <f aca="false">IF(OR(C113="",D113="",D113=0),"",C113/D113)</f>
        <v>3.2</v>
      </c>
      <c r="G113" s="9" t="n">
        <f aca="false">IF(OR(F113="",E113=""),"",F113-E113)</f>
        <v>0</v>
      </c>
      <c r="H113" s="1" t="s">
        <v>947</v>
      </c>
      <c r="I113" s="1"/>
    </row>
    <row r="114" customFormat="false" ht="42" hidden="false" customHeight="true" outlineLevel="0" collapsed="false">
      <c r="A114" s="1" t="n">
        <v>20</v>
      </c>
      <c r="B114" s="1" t="n">
        <v>55</v>
      </c>
      <c r="C114" s="9" t="n">
        <v>158.21</v>
      </c>
      <c r="D114" s="9" t="n">
        <v>47.9424242424242</v>
      </c>
      <c r="E114" s="9" t="n">
        <v>3.3</v>
      </c>
      <c r="F114" s="9" t="n">
        <f aca="false">IF(OR(C114="",D114="",D114=0),"",C114/D114)</f>
        <v>3.3</v>
      </c>
      <c r="G114" s="9" t="n">
        <f aca="false">IF(OR(F114="",E114=""),"",F114-E114)</f>
        <v>0</v>
      </c>
      <c r="H114" s="1" t="s">
        <v>947</v>
      </c>
      <c r="I114" s="1"/>
    </row>
    <row r="115" customFormat="false" ht="27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</row>
    <row r="116" customFormat="false" ht="27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</row>
    <row r="117" customFormat="false" ht="27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</row>
    <row r="118" customFormat="false" ht="27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</row>
    <row r="119" customFormat="false" ht="27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</row>
    <row r="120" customFormat="false" ht="27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</row>
    <row r="121" customFormat="false" ht="27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</row>
    <row r="122" customFormat="false" ht="27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</row>
    <row r="123" customFormat="false" ht="27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</row>
    <row r="124" customFormat="false" ht="27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</row>
    <row r="125" customFormat="false" ht="27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</row>
    <row r="126" customFormat="false" ht="27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</row>
    <row r="127" customFormat="false" ht="27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</row>
    <row r="128" customFormat="false" ht="27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</row>
    <row r="129" customFormat="false" ht="27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</row>
    <row r="130" customFormat="false" ht="27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</row>
    <row r="131" customFormat="false" ht="27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</row>
    <row r="132" customFormat="false" ht="27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</row>
    <row r="133" customFormat="false" ht="27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</row>
    <row r="134" customFormat="false" ht="27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</row>
    <row r="135" customFormat="false" ht="27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</row>
    <row r="136" customFormat="false" ht="27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</row>
    <row r="137" customFormat="false" ht="27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</row>
    <row r="138" customFormat="false" ht="27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</row>
    <row r="139" customFormat="false" ht="27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</row>
    <row r="140" customFormat="false" ht="27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</row>
    <row r="141" customFormat="false" ht="27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</row>
    <row r="142" customFormat="false" ht="27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</row>
    <row r="143" customFormat="false" ht="27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</row>
    <row r="144" customFormat="false" ht="27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</row>
    <row r="145" customFormat="false" ht="27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</row>
    <row r="146" customFormat="false" ht="27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</row>
    <row r="147" customFormat="false" ht="27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</row>
    <row r="148" customFormat="false" ht="27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</row>
    <row r="149" customFormat="false" ht="27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</row>
    <row r="150" customFormat="false" ht="27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</row>
    <row r="151" customFormat="false" ht="27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</row>
    <row r="152" customFormat="false" ht="27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</row>
    <row r="153" customFormat="false" ht="27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</row>
    <row r="154" customFormat="false" ht="27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</row>
    <row r="155" customFormat="false" ht="27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</row>
    <row r="156" customFormat="false" ht="27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</row>
    <row r="157" customFormat="false" ht="27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</row>
    <row r="158" customFormat="false" ht="27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</row>
    <row r="159" customFormat="false" ht="27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</row>
    <row r="160" customFormat="false" ht="27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</row>
    <row r="161" customFormat="false" ht="27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</row>
    <row r="162" customFormat="false" ht="27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</row>
    <row r="163" customFormat="false" ht="27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</row>
    <row r="164" customFormat="false" ht="27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</row>
    <row r="165" customFormat="false" ht="27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</row>
    <row r="166" customFormat="false" ht="27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</row>
    <row r="167" customFormat="false" ht="27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</row>
    <row r="168" customFormat="false" ht="27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</row>
    <row r="169" customFormat="false" ht="27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</row>
    <row r="170" customFormat="false" ht="27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</row>
    <row r="171" customFormat="false" ht="27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</row>
    <row r="172" customFormat="false" ht="27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</row>
    <row r="173" customFormat="false" ht="27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</row>
    <row r="174" customFormat="false" ht="27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</row>
    <row r="175" customFormat="false" ht="27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</row>
    <row r="176" customFormat="false" ht="27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</row>
    <row r="177" customFormat="false" ht="27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</row>
    <row r="178" customFormat="false" ht="27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</row>
    <row r="179" customFormat="false" ht="27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</row>
    <row r="180" customFormat="false" ht="27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</row>
    <row r="181" customFormat="false" ht="27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</row>
    <row r="182" customFormat="false" ht="27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</row>
    <row r="183" customFormat="false" ht="27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</row>
    <row r="184" customFormat="false" ht="27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</row>
    <row r="185" customFormat="false" ht="27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</row>
    <row r="186" customFormat="false" ht="27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</row>
    <row r="187" customFormat="false" ht="27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</row>
    <row r="188" customFormat="false" ht="27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</row>
    <row r="189" customFormat="false" ht="27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</row>
    <row r="190" customFormat="false" ht="27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</row>
    <row r="191" customFormat="false" ht="27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</row>
    <row r="192" customFormat="false" ht="27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</row>
    <row r="193" customFormat="false" ht="27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</row>
    <row r="194" customFormat="false" ht="27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</row>
    <row r="195" customFormat="false" ht="27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</row>
    <row r="196" customFormat="false" ht="27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</row>
    <row r="197" customFormat="false" ht="27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</row>
    <row r="198" customFormat="false" ht="27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</row>
    <row r="199" customFormat="false" ht="27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</row>
    <row r="200" customFormat="false" ht="27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</row>
  </sheetData>
  <mergeCells count="8">
    <mergeCell ref="A2:H2"/>
    <mergeCell ref="A3:I3"/>
    <mergeCell ref="A6:H6"/>
    <mergeCell ref="A7:I7"/>
    <mergeCell ref="A41:H41"/>
    <mergeCell ref="A42:I42"/>
    <mergeCell ref="A76:H76"/>
    <mergeCell ref="A77:I77"/>
  </mergeCells>
  <conditionalFormatting sqref="G9">
    <cfRule type="cellIs" priority="2" operator="notBetween" aboveAverage="0" equalAverage="0" bottom="0" percent="0" rank="0" text="" dxfId="261">
      <formula>-0.02</formula>
      <formula>0.02</formula>
    </cfRule>
  </conditionalFormatting>
  <conditionalFormatting sqref="G10">
    <cfRule type="cellIs" priority="3" operator="notBetween" aboveAverage="0" equalAverage="0" bottom="0" percent="0" rank="0" text="" dxfId="262">
      <formula>-0.02</formula>
      <formula>0.02</formula>
    </cfRule>
  </conditionalFormatting>
  <conditionalFormatting sqref="G11">
    <cfRule type="cellIs" priority="4" operator="notBetween" aboveAverage="0" equalAverage="0" bottom="0" percent="0" rank="0" text="" dxfId="263">
      <formula>-0.02</formula>
      <formula>0.02</formula>
    </cfRule>
  </conditionalFormatting>
  <conditionalFormatting sqref="G12">
    <cfRule type="cellIs" priority="5" operator="notBetween" aboveAverage="0" equalAverage="0" bottom="0" percent="0" rank="0" text="" dxfId="264">
      <formula>-0.02</formula>
      <formula>0.02</formula>
    </cfRule>
  </conditionalFormatting>
  <conditionalFormatting sqref="G13">
    <cfRule type="cellIs" priority="6" operator="notBetween" aboveAverage="0" equalAverage="0" bottom="0" percent="0" rank="0" text="" dxfId="265">
      <formula>-0.02</formula>
      <formula>0.02</formula>
    </cfRule>
  </conditionalFormatting>
  <conditionalFormatting sqref="G14">
    <cfRule type="cellIs" priority="7" operator="notBetween" aboveAverage="0" equalAverage="0" bottom="0" percent="0" rank="0" text="" dxfId="266">
      <formula>-0.02</formula>
      <formula>0.02</formula>
    </cfRule>
  </conditionalFormatting>
  <conditionalFormatting sqref="G15">
    <cfRule type="cellIs" priority="8" operator="notBetween" aboveAverage="0" equalAverage="0" bottom="0" percent="0" rank="0" text="" dxfId="267">
      <formula>-0.02</formula>
      <formula>0.02</formula>
    </cfRule>
  </conditionalFormatting>
  <conditionalFormatting sqref="G16">
    <cfRule type="cellIs" priority="9" operator="notBetween" aboveAverage="0" equalAverage="0" bottom="0" percent="0" rank="0" text="" dxfId="268">
      <formula>-0.02</formula>
      <formula>0.02</formula>
    </cfRule>
  </conditionalFormatting>
  <conditionalFormatting sqref="G17">
    <cfRule type="cellIs" priority="10" operator="notBetween" aboveAverage="0" equalAverage="0" bottom="0" percent="0" rank="0" text="" dxfId="269">
      <formula>-0.02</formula>
      <formula>0.02</formula>
    </cfRule>
  </conditionalFormatting>
  <conditionalFormatting sqref="G18">
    <cfRule type="cellIs" priority="11" operator="notBetween" aboveAverage="0" equalAverage="0" bottom="0" percent="0" rank="0" text="" dxfId="270">
      <formula>-0.02</formula>
      <formula>0.02</formula>
    </cfRule>
  </conditionalFormatting>
  <conditionalFormatting sqref="G19">
    <cfRule type="cellIs" priority="12" operator="notBetween" aboveAverage="0" equalAverage="0" bottom="0" percent="0" rank="0" text="" dxfId="271">
      <formula>-0.02</formula>
      <formula>0.02</formula>
    </cfRule>
  </conditionalFormatting>
  <conditionalFormatting sqref="G20">
    <cfRule type="cellIs" priority="13" operator="notBetween" aboveAverage="0" equalAverage="0" bottom="0" percent="0" rank="0" text="" dxfId="272">
      <formula>-0.02</formula>
      <formula>0.02</formula>
    </cfRule>
  </conditionalFormatting>
  <conditionalFormatting sqref="G21">
    <cfRule type="cellIs" priority="14" operator="notBetween" aboveAverage="0" equalAverage="0" bottom="0" percent="0" rank="0" text="" dxfId="273">
      <formula>-0.02</formula>
      <formula>0.02</formula>
    </cfRule>
  </conditionalFormatting>
  <conditionalFormatting sqref="G22">
    <cfRule type="cellIs" priority="15" operator="notBetween" aboveAverage="0" equalAverage="0" bottom="0" percent="0" rank="0" text="" dxfId="274">
      <formula>-0.02</formula>
      <formula>0.02</formula>
    </cfRule>
  </conditionalFormatting>
  <conditionalFormatting sqref="G23">
    <cfRule type="cellIs" priority="16" operator="notBetween" aboveAverage="0" equalAverage="0" bottom="0" percent="0" rank="0" text="" dxfId="275">
      <formula>-0.02</formula>
      <formula>0.02</formula>
    </cfRule>
  </conditionalFormatting>
  <conditionalFormatting sqref="G24">
    <cfRule type="cellIs" priority="17" operator="notBetween" aboveAverage="0" equalAverage="0" bottom="0" percent="0" rank="0" text="" dxfId="276">
      <formula>-0.02</formula>
      <formula>0.02</formula>
    </cfRule>
  </conditionalFormatting>
  <conditionalFormatting sqref="G25">
    <cfRule type="cellIs" priority="18" operator="notBetween" aboveAverage="0" equalAverage="0" bottom="0" percent="0" rank="0" text="" dxfId="277">
      <formula>-0.02</formula>
      <formula>0.02</formula>
    </cfRule>
  </conditionalFormatting>
  <conditionalFormatting sqref="G26">
    <cfRule type="cellIs" priority="19" operator="notBetween" aboveAverage="0" equalAverage="0" bottom="0" percent="0" rank="0" text="" dxfId="278">
      <formula>-0.02</formula>
      <formula>0.02</formula>
    </cfRule>
  </conditionalFormatting>
  <conditionalFormatting sqref="G27">
    <cfRule type="cellIs" priority="20" operator="notBetween" aboveAverage="0" equalAverage="0" bottom="0" percent="0" rank="0" text="" dxfId="279">
      <formula>-0.02</formula>
      <formula>0.02</formula>
    </cfRule>
  </conditionalFormatting>
  <conditionalFormatting sqref="G28">
    <cfRule type="cellIs" priority="21" operator="notBetween" aboveAverage="0" equalAverage="0" bottom="0" percent="0" rank="0" text="" dxfId="280">
      <formula>-0.02</formula>
      <formula>0.02</formula>
    </cfRule>
  </conditionalFormatting>
  <conditionalFormatting sqref="G29">
    <cfRule type="cellIs" priority="22" operator="notBetween" aboveAverage="0" equalAverage="0" bottom="0" percent="0" rank="0" text="" dxfId="281">
      <formula>-0.02</formula>
      <formula>0.02</formula>
    </cfRule>
  </conditionalFormatting>
  <conditionalFormatting sqref="G30">
    <cfRule type="cellIs" priority="23" operator="notBetween" aboveAverage="0" equalAverage="0" bottom="0" percent="0" rank="0" text="" dxfId="282">
      <formula>-0.02</formula>
      <formula>0.02</formula>
    </cfRule>
  </conditionalFormatting>
  <conditionalFormatting sqref="G31">
    <cfRule type="cellIs" priority="24" operator="notBetween" aboveAverage="0" equalAverage="0" bottom="0" percent="0" rank="0" text="" dxfId="283">
      <formula>-0.02</formula>
      <formula>0.02</formula>
    </cfRule>
  </conditionalFormatting>
  <conditionalFormatting sqref="G32">
    <cfRule type="cellIs" priority="25" operator="notBetween" aboveAverage="0" equalAverage="0" bottom="0" percent="0" rank="0" text="" dxfId="284">
      <formula>-0.02</formula>
      <formula>0.02</formula>
    </cfRule>
  </conditionalFormatting>
  <conditionalFormatting sqref="G33">
    <cfRule type="cellIs" priority="26" operator="notBetween" aboveAverage="0" equalAverage="0" bottom="0" percent="0" rank="0" text="" dxfId="285">
      <formula>-0.02</formula>
      <formula>0.02</formula>
    </cfRule>
  </conditionalFormatting>
  <conditionalFormatting sqref="G34">
    <cfRule type="cellIs" priority="27" operator="notBetween" aboveAverage="0" equalAverage="0" bottom="0" percent="0" rank="0" text="" dxfId="286">
      <formula>-0.02</formula>
      <formula>0.02</formula>
    </cfRule>
  </conditionalFormatting>
  <conditionalFormatting sqref="G35">
    <cfRule type="cellIs" priority="28" operator="notBetween" aboveAverage="0" equalAverage="0" bottom="0" percent="0" rank="0" text="" dxfId="287">
      <formula>-0.02</formula>
      <formula>0.02</formula>
    </cfRule>
  </conditionalFormatting>
  <conditionalFormatting sqref="G36">
    <cfRule type="cellIs" priority="29" operator="notBetween" aboveAverage="0" equalAverage="0" bottom="0" percent="0" rank="0" text="" dxfId="288">
      <formula>-0.02</formula>
      <formula>0.02</formula>
    </cfRule>
  </conditionalFormatting>
  <conditionalFormatting sqref="G37">
    <cfRule type="cellIs" priority="30" operator="notBetween" aboveAverage="0" equalAverage="0" bottom="0" percent="0" rank="0" text="" dxfId="289">
      <formula>-0.02</formula>
      <formula>0.02</formula>
    </cfRule>
  </conditionalFormatting>
  <conditionalFormatting sqref="G38">
    <cfRule type="cellIs" priority="31" operator="notBetween" aboveAverage="0" equalAverage="0" bottom="0" percent="0" rank="0" text="" dxfId="290">
      <formula>-0.02</formula>
      <formula>0.02</formula>
    </cfRule>
  </conditionalFormatting>
  <conditionalFormatting sqref="G44">
    <cfRule type="cellIs" priority="32" operator="notBetween" aboveAverage="0" equalAverage="0" bottom="0" percent="0" rank="0" text="" dxfId="291">
      <formula>-0.02</formula>
      <formula>0.02</formula>
    </cfRule>
  </conditionalFormatting>
  <conditionalFormatting sqref="G45">
    <cfRule type="cellIs" priority="33" operator="notBetween" aboveAverage="0" equalAverage="0" bottom="0" percent="0" rank="0" text="" dxfId="292">
      <formula>-0.02</formula>
      <formula>0.02</formula>
    </cfRule>
  </conditionalFormatting>
  <conditionalFormatting sqref="G46">
    <cfRule type="cellIs" priority="34" operator="notBetween" aboveAverage="0" equalAverage="0" bottom="0" percent="0" rank="0" text="" dxfId="293">
      <formula>-0.02</formula>
      <formula>0.02</formula>
    </cfRule>
  </conditionalFormatting>
  <conditionalFormatting sqref="G47">
    <cfRule type="cellIs" priority="35" operator="notBetween" aboveAverage="0" equalAverage="0" bottom="0" percent="0" rank="0" text="" dxfId="294">
      <formula>-0.02</formula>
      <formula>0.02</formula>
    </cfRule>
  </conditionalFormatting>
  <conditionalFormatting sqref="G48">
    <cfRule type="cellIs" priority="36" operator="notBetween" aboveAverage="0" equalAverage="0" bottom="0" percent="0" rank="0" text="" dxfId="295">
      <formula>-0.02</formula>
      <formula>0.02</formula>
    </cfRule>
  </conditionalFormatting>
  <conditionalFormatting sqref="G49">
    <cfRule type="cellIs" priority="37" operator="notBetween" aboveAverage="0" equalAverage="0" bottom="0" percent="0" rank="0" text="" dxfId="296">
      <formula>-0.02</formula>
      <formula>0.02</formula>
    </cfRule>
  </conditionalFormatting>
  <conditionalFormatting sqref="G50">
    <cfRule type="cellIs" priority="38" operator="notBetween" aboveAverage="0" equalAverage="0" bottom="0" percent="0" rank="0" text="" dxfId="297">
      <formula>-0.02</formula>
      <formula>0.02</formula>
    </cfRule>
  </conditionalFormatting>
  <conditionalFormatting sqref="G51">
    <cfRule type="cellIs" priority="39" operator="notBetween" aboveAverage="0" equalAverage="0" bottom="0" percent="0" rank="0" text="" dxfId="298">
      <formula>-0.02</formula>
      <formula>0.02</formula>
    </cfRule>
  </conditionalFormatting>
  <conditionalFormatting sqref="G52">
    <cfRule type="cellIs" priority="40" operator="notBetween" aboveAverage="0" equalAverage="0" bottom="0" percent="0" rank="0" text="" dxfId="299">
      <formula>-0.02</formula>
      <formula>0.02</formula>
    </cfRule>
  </conditionalFormatting>
  <conditionalFormatting sqref="G53">
    <cfRule type="cellIs" priority="41" operator="notBetween" aboveAverage="0" equalAverage="0" bottom="0" percent="0" rank="0" text="" dxfId="300">
      <formula>-0.02</formula>
      <formula>0.02</formula>
    </cfRule>
  </conditionalFormatting>
  <conditionalFormatting sqref="G54">
    <cfRule type="cellIs" priority="42" operator="notBetween" aboveAverage="0" equalAverage="0" bottom="0" percent="0" rank="0" text="" dxfId="301">
      <formula>-0.02</formula>
      <formula>0.02</formula>
    </cfRule>
  </conditionalFormatting>
  <conditionalFormatting sqref="G55">
    <cfRule type="cellIs" priority="43" operator="notBetween" aboveAverage="0" equalAverage="0" bottom="0" percent="0" rank="0" text="" dxfId="302">
      <formula>-0.02</formula>
      <formula>0.02</formula>
    </cfRule>
  </conditionalFormatting>
  <conditionalFormatting sqref="G56">
    <cfRule type="cellIs" priority="44" operator="notBetween" aboveAverage="0" equalAverage="0" bottom="0" percent="0" rank="0" text="" dxfId="303">
      <formula>-0.02</formula>
      <formula>0.02</formula>
    </cfRule>
  </conditionalFormatting>
  <conditionalFormatting sqref="G57">
    <cfRule type="cellIs" priority="45" operator="notBetween" aboveAverage="0" equalAverage="0" bottom="0" percent="0" rank="0" text="" dxfId="304">
      <formula>-0.02</formula>
      <formula>0.02</formula>
    </cfRule>
  </conditionalFormatting>
  <conditionalFormatting sqref="G58">
    <cfRule type="cellIs" priority="46" operator="notBetween" aboveAverage="0" equalAverage="0" bottom="0" percent="0" rank="0" text="" dxfId="305">
      <formula>-0.02</formula>
      <formula>0.02</formula>
    </cfRule>
  </conditionalFormatting>
  <conditionalFormatting sqref="G59">
    <cfRule type="cellIs" priority="47" operator="notBetween" aboveAverage="0" equalAverage="0" bottom="0" percent="0" rank="0" text="" dxfId="306">
      <formula>-0.02</formula>
      <formula>0.02</formula>
    </cfRule>
  </conditionalFormatting>
  <conditionalFormatting sqref="G60">
    <cfRule type="cellIs" priority="48" operator="notBetween" aboveAverage="0" equalAverage="0" bottom="0" percent="0" rank="0" text="" dxfId="307">
      <formula>-0.02</formula>
      <formula>0.02</formula>
    </cfRule>
  </conditionalFormatting>
  <conditionalFormatting sqref="G61">
    <cfRule type="cellIs" priority="49" operator="notBetween" aboveAverage="0" equalAverage="0" bottom="0" percent="0" rank="0" text="" dxfId="308">
      <formula>-0.02</formula>
      <formula>0.02</formula>
    </cfRule>
  </conditionalFormatting>
  <conditionalFormatting sqref="G62">
    <cfRule type="cellIs" priority="50" operator="notBetween" aboveAverage="0" equalAverage="0" bottom="0" percent="0" rank="0" text="" dxfId="309">
      <formula>-0.02</formula>
      <formula>0.02</formula>
    </cfRule>
  </conditionalFormatting>
  <conditionalFormatting sqref="G63">
    <cfRule type="cellIs" priority="51" operator="notBetween" aboveAverage="0" equalAverage="0" bottom="0" percent="0" rank="0" text="" dxfId="310">
      <formula>-0.02</formula>
      <formula>0.02</formula>
    </cfRule>
  </conditionalFormatting>
  <conditionalFormatting sqref="G64">
    <cfRule type="cellIs" priority="52" operator="notBetween" aboveAverage="0" equalAverage="0" bottom="0" percent="0" rank="0" text="" dxfId="311">
      <formula>-0.02</formula>
      <formula>0.02</formula>
    </cfRule>
  </conditionalFormatting>
  <conditionalFormatting sqref="G65">
    <cfRule type="cellIs" priority="53" operator="notBetween" aboveAverage="0" equalAverage="0" bottom="0" percent="0" rank="0" text="" dxfId="312">
      <formula>-0.02</formula>
      <formula>0.02</formula>
    </cfRule>
  </conditionalFormatting>
  <conditionalFormatting sqref="G66">
    <cfRule type="cellIs" priority="54" operator="notBetween" aboveAverage="0" equalAverage="0" bottom="0" percent="0" rank="0" text="" dxfId="313">
      <formula>-0.02</formula>
      <formula>0.02</formula>
    </cfRule>
  </conditionalFormatting>
  <conditionalFormatting sqref="G67">
    <cfRule type="cellIs" priority="55" operator="notBetween" aboveAverage="0" equalAverage="0" bottom="0" percent="0" rank="0" text="" dxfId="314">
      <formula>-0.02</formula>
      <formula>0.02</formula>
    </cfRule>
  </conditionalFormatting>
  <conditionalFormatting sqref="G68">
    <cfRule type="cellIs" priority="56" operator="notBetween" aboveAverage="0" equalAverage="0" bottom="0" percent="0" rank="0" text="" dxfId="315">
      <formula>-0.02</formula>
      <formula>0.02</formula>
    </cfRule>
  </conditionalFormatting>
  <conditionalFormatting sqref="G69">
    <cfRule type="cellIs" priority="57" operator="notBetween" aboveAverage="0" equalAverage="0" bottom="0" percent="0" rank="0" text="" dxfId="316">
      <formula>-0.02</formula>
      <formula>0.02</formula>
    </cfRule>
  </conditionalFormatting>
  <conditionalFormatting sqref="G70">
    <cfRule type="cellIs" priority="58" operator="notBetween" aboveAverage="0" equalAverage="0" bottom="0" percent="0" rank="0" text="" dxfId="317">
      <formula>-0.02</formula>
      <formula>0.02</formula>
    </cfRule>
  </conditionalFormatting>
  <conditionalFormatting sqref="G71">
    <cfRule type="cellIs" priority="59" operator="notBetween" aboveAverage="0" equalAverage="0" bottom="0" percent="0" rank="0" text="" dxfId="318">
      <formula>-0.02</formula>
      <formula>0.02</formula>
    </cfRule>
  </conditionalFormatting>
  <conditionalFormatting sqref="G72">
    <cfRule type="cellIs" priority="60" operator="notBetween" aboveAverage="0" equalAverage="0" bottom="0" percent="0" rank="0" text="" dxfId="319">
      <formula>-0.02</formula>
      <formula>0.02</formula>
    </cfRule>
  </conditionalFormatting>
  <conditionalFormatting sqref="G73">
    <cfRule type="cellIs" priority="61" operator="notBetween" aboveAverage="0" equalAverage="0" bottom="0" percent="0" rank="0" text="" dxfId="320">
      <formula>-0.02</formula>
      <formula>0.02</formula>
    </cfRule>
  </conditionalFormatting>
  <conditionalFormatting sqref="G79">
    <cfRule type="cellIs" priority="62" operator="notBetween" aboveAverage="0" equalAverage="0" bottom="0" percent="0" rank="0" text="" dxfId="321">
      <formula>-0.02</formula>
      <formula>0.02</formula>
    </cfRule>
  </conditionalFormatting>
  <conditionalFormatting sqref="G80">
    <cfRule type="cellIs" priority="63" operator="notBetween" aboveAverage="0" equalAverage="0" bottom="0" percent="0" rank="0" text="" dxfId="322">
      <formula>-0.02</formula>
      <formula>0.02</formula>
    </cfRule>
  </conditionalFormatting>
  <conditionalFormatting sqref="G81">
    <cfRule type="cellIs" priority="64" operator="notBetween" aboveAverage="0" equalAverage="0" bottom="0" percent="0" rank="0" text="" dxfId="323">
      <formula>-0.02</formula>
      <formula>0.02</formula>
    </cfRule>
  </conditionalFormatting>
  <conditionalFormatting sqref="G82">
    <cfRule type="cellIs" priority="65" operator="notBetween" aboveAverage="0" equalAverage="0" bottom="0" percent="0" rank="0" text="" dxfId="324">
      <formula>-0.02</formula>
      <formula>0.02</formula>
    </cfRule>
  </conditionalFormatting>
  <conditionalFormatting sqref="G83">
    <cfRule type="cellIs" priority="66" operator="notBetween" aboveAverage="0" equalAverage="0" bottom="0" percent="0" rank="0" text="" dxfId="325">
      <formula>-0.02</formula>
      <formula>0.02</formula>
    </cfRule>
  </conditionalFormatting>
  <conditionalFormatting sqref="G84">
    <cfRule type="cellIs" priority="67" operator="notBetween" aboveAverage="0" equalAverage="0" bottom="0" percent="0" rank="0" text="" dxfId="326">
      <formula>-0.02</formula>
      <formula>0.02</formula>
    </cfRule>
  </conditionalFormatting>
  <conditionalFormatting sqref="G85">
    <cfRule type="cellIs" priority="68" operator="notBetween" aboveAverage="0" equalAverage="0" bottom="0" percent="0" rank="0" text="" dxfId="327">
      <formula>-0.02</formula>
      <formula>0.02</formula>
    </cfRule>
  </conditionalFormatting>
  <conditionalFormatting sqref="G86">
    <cfRule type="cellIs" priority="69" operator="notBetween" aboveAverage="0" equalAverage="0" bottom="0" percent="0" rank="0" text="" dxfId="328">
      <formula>-0.02</formula>
      <formula>0.02</formula>
    </cfRule>
  </conditionalFormatting>
  <conditionalFormatting sqref="G87">
    <cfRule type="cellIs" priority="70" operator="notBetween" aboveAverage="0" equalAverage="0" bottom="0" percent="0" rank="0" text="" dxfId="329">
      <formula>-0.02</formula>
      <formula>0.02</formula>
    </cfRule>
  </conditionalFormatting>
  <conditionalFormatting sqref="G88">
    <cfRule type="cellIs" priority="71" operator="notBetween" aboveAverage="0" equalAverage="0" bottom="0" percent="0" rank="0" text="" dxfId="330">
      <formula>-0.02</formula>
      <formula>0.02</formula>
    </cfRule>
  </conditionalFormatting>
  <conditionalFormatting sqref="G89">
    <cfRule type="cellIs" priority="72" operator="notBetween" aboveAverage="0" equalAverage="0" bottom="0" percent="0" rank="0" text="" dxfId="331">
      <formula>-0.02</formula>
      <formula>0.02</formula>
    </cfRule>
  </conditionalFormatting>
  <conditionalFormatting sqref="G90">
    <cfRule type="cellIs" priority="73" operator="notBetween" aboveAverage="0" equalAverage="0" bottom="0" percent="0" rank="0" text="" dxfId="332">
      <formula>-0.02</formula>
      <formula>0.02</formula>
    </cfRule>
  </conditionalFormatting>
  <conditionalFormatting sqref="G91">
    <cfRule type="cellIs" priority="74" operator="notBetween" aboveAverage="0" equalAverage="0" bottom="0" percent="0" rank="0" text="" dxfId="333">
      <formula>-0.02</formula>
      <formula>0.02</formula>
    </cfRule>
  </conditionalFormatting>
  <conditionalFormatting sqref="G92">
    <cfRule type="cellIs" priority="75" operator="notBetween" aboveAverage="0" equalAverage="0" bottom="0" percent="0" rank="0" text="" dxfId="334">
      <formula>-0.02</formula>
      <formula>0.02</formula>
    </cfRule>
  </conditionalFormatting>
  <conditionalFormatting sqref="G93">
    <cfRule type="cellIs" priority="76" operator="notBetween" aboveAverage="0" equalAverage="0" bottom="0" percent="0" rank="0" text="" dxfId="335">
      <formula>-0.02</formula>
      <formula>0.02</formula>
    </cfRule>
  </conditionalFormatting>
  <conditionalFormatting sqref="G94">
    <cfRule type="cellIs" priority="77" operator="notBetween" aboveAverage="0" equalAverage="0" bottom="0" percent="0" rank="0" text="" dxfId="336">
      <formula>-0.02</formula>
      <formula>0.02</formula>
    </cfRule>
  </conditionalFormatting>
  <conditionalFormatting sqref="G95">
    <cfRule type="cellIs" priority="78" operator="notBetween" aboveAverage="0" equalAverage="0" bottom="0" percent="0" rank="0" text="" dxfId="337">
      <formula>-0.02</formula>
      <formula>0.02</formula>
    </cfRule>
  </conditionalFormatting>
  <conditionalFormatting sqref="G96">
    <cfRule type="cellIs" priority="79" operator="notBetween" aboveAverage="0" equalAverage="0" bottom="0" percent="0" rank="0" text="" dxfId="338">
      <formula>-0.02</formula>
      <formula>0.02</formula>
    </cfRule>
  </conditionalFormatting>
  <conditionalFormatting sqref="G97">
    <cfRule type="cellIs" priority="80" operator="notBetween" aboveAverage="0" equalAverage="0" bottom="0" percent="0" rank="0" text="" dxfId="339">
      <formula>-0.02</formula>
      <formula>0.02</formula>
    </cfRule>
  </conditionalFormatting>
  <conditionalFormatting sqref="G98">
    <cfRule type="cellIs" priority="81" operator="notBetween" aboveAverage="0" equalAverage="0" bottom="0" percent="0" rank="0" text="" dxfId="340">
      <formula>-0.02</formula>
      <formula>0.02</formula>
    </cfRule>
  </conditionalFormatting>
  <conditionalFormatting sqref="G99">
    <cfRule type="cellIs" priority="82" operator="notBetween" aboveAverage="0" equalAverage="0" bottom="0" percent="0" rank="0" text="" dxfId="341">
      <formula>-0.02</formula>
      <formula>0.02</formula>
    </cfRule>
  </conditionalFormatting>
  <conditionalFormatting sqref="G100">
    <cfRule type="cellIs" priority="83" operator="notBetween" aboveAverage="0" equalAverage="0" bottom="0" percent="0" rank="0" text="" dxfId="342">
      <formula>-0.02</formula>
      <formula>0.02</formula>
    </cfRule>
  </conditionalFormatting>
  <conditionalFormatting sqref="G101">
    <cfRule type="cellIs" priority="84" operator="notBetween" aboveAverage="0" equalAverage="0" bottom="0" percent="0" rank="0" text="" dxfId="343">
      <formula>-0.02</formula>
      <formula>0.02</formula>
    </cfRule>
  </conditionalFormatting>
  <conditionalFormatting sqref="G102">
    <cfRule type="cellIs" priority="85" operator="notBetween" aboveAverage="0" equalAverage="0" bottom="0" percent="0" rank="0" text="" dxfId="344">
      <formula>-0.02</formula>
      <formula>0.02</formula>
    </cfRule>
  </conditionalFormatting>
  <conditionalFormatting sqref="G103">
    <cfRule type="cellIs" priority="86" operator="notBetween" aboveAverage="0" equalAverage="0" bottom="0" percent="0" rank="0" text="" dxfId="345">
      <formula>-0.02</formula>
      <formula>0.02</formula>
    </cfRule>
  </conditionalFormatting>
  <conditionalFormatting sqref="G104">
    <cfRule type="cellIs" priority="87" operator="notBetween" aboveAverage="0" equalAverage="0" bottom="0" percent="0" rank="0" text="" dxfId="346">
      <formula>-0.02</formula>
      <formula>0.02</formula>
    </cfRule>
  </conditionalFormatting>
  <conditionalFormatting sqref="G105">
    <cfRule type="cellIs" priority="88" operator="notBetween" aboveAverage="0" equalAverage="0" bottom="0" percent="0" rank="0" text="" dxfId="347">
      <formula>-0.02</formula>
      <formula>0.02</formula>
    </cfRule>
  </conditionalFormatting>
  <conditionalFormatting sqref="G106">
    <cfRule type="cellIs" priority="89" operator="notBetween" aboveAverage="0" equalAverage="0" bottom="0" percent="0" rank="0" text="" dxfId="348">
      <formula>-0.02</formula>
      <formula>0.02</formula>
    </cfRule>
  </conditionalFormatting>
  <conditionalFormatting sqref="G107">
    <cfRule type="cellIs" priority="90" operator="notBetween" aboveAverage="0" equalAverage="0" bottom="0" percent="0" rank="0" text="" dxfId="349">
      <formula>-0.02</formula>
      <formula>0.02</formula>
    </cfRule>
  </conditionalFormatting>
  <conditionalFormatting sqref="G108">
    <cfRule type="cellIs" priority="91" operator="notBetween" aboveAverage="0" equalAverage="0" bottom="0" percent="0" rank="0" text="" dxfId="350">
      <formula>-0.02</formula>
      <formula>0.02</formula>
    </cfRule>
  </conditionalFormatting>
  <conditionalFormatting sqref="G109">
    <cfRule type="cellIs" priority="92" operator="notBetween" aboveAverage="0" equalAverage="0" bottom="0" percent="0" rank="0" text="" dxfId="351">
      <formula>-0.02</formula>
      <formula>0.02</formula>
    </cfRule>
  </conditionalFormatting>
  <conditionalFormatting sqref="G110">
    <cfRule type="cellIs" priority="93" operator="notBetween" aboveAverage="0" equalAverage="0" bottom="0" percent="0" rank="0" text="" dxfId="352">
      <formula>-0.02</formula>
      <formula>0.02</formula>
    </cfRule>
  </conditionalFormatting>
  <conditionalFormatting sqref="G111">
    <cfRule type="cellIs" priority="94" operator="notBetween" aboveAverage="0" equalAverage="0" bottom="0" percent="0" rank="0" text="" dxfId="353">
      <formula>-0.02</formula>
      <formula>0.02</formula>
    </cfRule>
  </conditionalFormatting>
  <conditionalFormatting sqref="G112">
    <cfRule type="cellIs" priority="95" operator="notBetween" aboveAverage="0" equalAverage="0" bottom="0" percent="0" rank="0" text="" dxfId="354">
      <formula>-0.02</formula>
      <formula>0.02</formula>
    </cfRule>
  </conditionalFormatting>
  <conditionalFormatting sqref="G113">
    <cfRule type="cellIs" priority="96" operator="notBetween" aboveAverage="0" equalAverage="0" bottom="0" percent="0" rank="0" text="" dxfId="355">
      <formula>-0.02</formula>
      <formula>0.02</formula>
    </cfRule>
  </conditionalFormatting>
  <conditionalFormatting sqref="G114">
    <cfRule type="cellIs" priority="97" operator="notBetween" aboveAverage="0" equalAverage="0" bottom="0" percent="0" rank="0" text="" dxfId="356">
      <formula>-0.02</formula>
      <formula>0.02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